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https://tgf-my.sharepoint.com/personal/howard_kanzira_theglobalfund_org/Documents/Downloads/Trackers July 2022/"/>
    </mc:Choice>
  </mc:AlternateContent>
  <xr:revisionPtr revIDLastSave="0" documentId="8_{CD25D274-5E35-6C4F-9991-39A786AEDFA6}" xr6:coauthVersionLast="47" xr6:coauthVersionMax="47" xr10:uidLastSave="{00000000-0000-0000-0000-000000000000}"/>
  <workbookProtection workbookAlgorithmName="SHA-512" workbookHashValue="lxqc5AEABYomxqjdScEe9soeHo03bk4prN+IanW1yCreINBrY3/DapqloHHopq05KzoWXNy2VA4ldZRB5+wV3A==" workbookSaltValue="sRMp+/48m34q/8OcVVrUfw==" workbookSpinCount="100000" lockStructure="1"/>
  <bookViews>
    <workbookView xWindow="-120" yWindow="-120" windowWidth="29040" windowHeight="15840" tabRatio="940" firstSheet="1" activeTab="1" xr2:uid="{E0B40F8D-F04E-443A-8361-496F0E7A62BD}"/>
  </bookViews>
  <sheets>
    <sheet name="User Instructions" sheetId="9" state="hidden" r:id="rId1"/>
    <sheet name="Funding Request Tracker" sheetId="5" r:id="rId2"/>
    <sheet name="Eligible Components" sheetId="3" state="hidden" r:id="rId3"/>
    <sheet name="Tableau FR Download" sheetId="4" state="hidden" r:id="rId4"/>
    <sheet name="Review Approach Lookup" sheetId="7" state="hidden" r:id="rId5"/>
  </sheets>
  <definedNames>
    <definedName name="_xlnm._FilterDatabase" localSheetId="2" hidden="1">'Eligible Components'!$A$1:$U$1621</definedName>
    <definedName name="_xlnm._FilterDatabase" localSheetId="3" hidden="1">'Tableau FR Download'!$A$1:$Z$229</definedName>
    <definedName name="Slicer_Component">#N/A</definedName>
    <definedName name="Slicer_Country">#N/A</definedName>
    <definedName name="Slicer_Portfolio_Categorization">#N/A</definedName>
    <definedName name="Slicer_Region">#N/A</definedName>
    <definedName name="Slicer_TRP_Review_Window">#N/A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36" i="3" l="1"/>
  <c r="G531" i="3"/>
  <c r="G141" i="3"/>
  <c r="G22" i="5"/>
  <c r="A227" i="4"/>
  <c r="B227" i="4"/>
  <c r="A228" i="4"/>
  <c r="B228" i="4"/>
  <c r="A229" i="4"/>
  <c r="B229" i="4"/>
  <c r="A224" i="4"/>
  <c r="B224" i="4"/>
  <c r="A225" i="4"/>
  <c r="B225" i="4"/>
  <c r="A226" i="4"/>
  <c r="B226" i="4"/>
  <c r="A223" i="4"/>
  <c r="B223" i="4"/>
  <c r="A219" i="4"/>
  <c r="B219" i="4"/>
  <c r="A220" i="4"/>
  <c r="B220" i="4"/>
  <c r="A221" i="4"/>
  <c r="B221" i="4"/>
  <c r="A222" i="4"/>
  <c r="B222" i="4"/>
  <c r="A199" i="4"/>
  <c r="B199" i="4"/>
  <c r="A202" i="4"/>
  <c r="B202" i="4"/>
  <c r="A204" i="4"/>
  <c r="B204" i="4"/>
  <c r="A211" i="4"/>
  <c r="B211" i="4"/>
  <c r="A175" i="4"/>
  <c r="B175" i="4"/>
  <c r="B179" i="4"/>
  <c r="B182" i="4"/>
  <c r="B189" i="4"/>
  <c r="A179" i="4"/>
  <c r="A182" i="4"/>
  <c r="A189" i="4"/>
  <c r="A78" i="4"/>
  <c r="A90" i="4"/>
  <c r="A7" i="4"/>
  <c r="A8" i="4"/>
  <c r="A12" i="4"/>
  <c r="A13" i="4"/>
  <c r="A28" i="4"/>
  <c r="A48" i="4"/>
  <c r="A49" i="4"/>
  <c r="A52" i="4"/>
  <c r="A55" i="4"/>
  <c r="A56" i="4"/>
  <c r="A58" i="4"/>
  <c r="A60" i="4"/>
  <c r="A76" i="4"/>
  <c r="A88" i="4"/>
  <c r="A215" i="4"/>
  <c r="A121" i="4"/>
  <c r="A96" i="4"/>
  <c r="A97" i="4"/>
  <c r="A98" i="4"/>
  <c r="A108" i="4"/>
  <c r="A109" i="4"/>
  <c r="A115" i="4"/>
  <c r="A165" i="4"/>
  <c r="A122" i="4"/>
  <c r="A128" i="4"/>
  <c r="A15" i="4"/>
  <c r="A133" i="4"/>
  <c r="A134" i="4"/>
  <c r="A146" i="4"/>
  <c r="A154" i="4"/>
  <c r="A157" i="4"/>
  <c r="A163" i="4"/>
  <c r="A19" i="4"/>
  <c r="A168" i="4"/>
  <c r="A172" i="4"/>
  <c r="A173" i="4"/>
  <c r="A176" i="4"/>
  <c r="A180" i="4"/>
  <c r="A186" i="4"/>
  <c r="A191" i="4"/>
  <c r="A197" i="4"/>
  <c r="A200" i="4"/>
  <c r="A203" i="4"/>
  <c r="A210" i="4"/>
  <c r="A212" i="4"/>
  <c r="A5" i="4"/>
  <c r="A6" i="4"/>
  <c r="A77" i="4"/>
  <c r="A18" i="4"/>
  <c r="A20" i="4"/>
  <c r="A22" i="4"/>
  <c r="A23" i="4"/>
  <c r="A91" i="4"/>
  <c r="A32" i="4"/>
  <c r="A38" i="4"/>
  <c r="A34" i="4"/>
  <c r="A39" i="4"/>
  <c r="A43" i="4"/>
  <c r="A42" i="4"/>
  <c r="A57" i="4"/>
  <c r="A64" i="4"/>
  <c r="A66" i="4"/>
  <c r="A70" i="4"/>
  <c r="A71" i="4"/>
  <c r="A123" i="4"/>
  <c r="A74" i="4"/>
  <c r="A79" i="4"/>
  <c r="A192" i="4"/>
  <c r="A107" i="4"/>
  <c r="A86" i="4"/>
  <c r="A184" i="4"/>
  <c r="A119" i="4"/>
  <c r="A103" i="4"/>
  <c r="A104" i="4"/>
  <c r="A105" i="4"/>
  <c r="A166" i="4"/>
  <c r="A87" i="4"/>
  <c r="A120" i="4"/>
  <c r="A181" i="4"/>
  <c r="A145" i="4"/>
  <c r="A124" i="4"/>
  <c r="A129" i="4"/>
  <c r="A142" i="4"/>
  <c r="A144" i="4"/>
  <c r="A149" i="4"/>
  <c r="A155" i="4"/>
  <c r="A161" i="4"/>
  <c r="A102" i="4"/>
  <c r="A169" i="4"/>
  <c r="A73" i="4"/>
  <c r="A106" i="4"/>
  <c r="A193" i="4"/>
  <c r="A194" i="4"/>
  <c r="A196" i="4"/>
  <c r="A205" i="4"/>
  <c r="A209" i="4"/>
  <c r="A208" i="4"/>
  <c r="A213" i="4"/>
  <c r="A135" i="4"/>
  <c r="A217" i="4"/>
  <c r="A151" i="4"/>
  <c r="A27" i="4"/>
  <c r="A118" i="4"/>
  <c r="A177" i="4"/>
  <c r="A116" i="4"/>
  <c r="A171" i="4"/>
  <c r="A190" i="4"/>
  <c r="A4" i="4"/>
  <c r="A53" i="4"/>
  <c r="A54" i="4"/>
  <c r="A207" i="4"/>
  <c r="A132" i="4"/>
  <c r="A44" i="4"/>
  <c r="A113" i="4"/>
  <c r="A2" i="4"/>
  <c r="A9" i="4"/>
  <c r="A14" i="4"/>
  <c r="A36" i="4"/>
  <c r="A85" i="4"/>
  <c r="A21" i="4"/>
  <c r="A24" i="4"/>
  <c r="A26" i="4"/>
  <c r="A33" i="4"/>
  <c r="A35" i="4"/>
  <c r="A37" i="4"/>
  <c r="A40" i="4"/>
  <c r="A11" i="4"/>
  <c r="A45" i="4"/>
  <c r="A61" i="4"/>
  <c r="A62" i="4"/>
  <c r="A65" i="4"/>
  <c r="A67" i="4"/>
  <c r="A72" i="4"/>
  <c r="A75" i="4"/>
  <c r="A80" i="4"/>
  <c r="A92" i="4"/>
  <c r="A82" i="4"/>
  <c r="A83" i="4"/>
  <c r="A150" i="4"/>
  <c r="A89" i="4"/>
  <c r="A93" i="4"/>
  <c r="A101" i="4"/>
  <c r="A164" i="4"/>
  <c r="A110" i="4"/>
  <c r="A114" i="4"/>
  <c r="A117" i="4"/>
  <c r="A125" i="4"/>
  <c r="A130" i="4"/>
  <c r="A136" i="4"/>
  <c r="A143" i="4"/>
  <c r="A147" i="4"/>
  <c r="A100" i="4"/>
  <c r="A152" i="4"/>
  <c r="A158" i="4"/>
  <c r="A162" i="4"/>
  <c r="A183" i="4"/>
  <c r="A170" i="4"/>
  <c r="A174" i="4"/>
  <c r="A178" i="4"/>
  <c r="A84" i="4"/>
  <c r="A41" i="4"/>
  <c r="A185" i="4"/>
  <c r="A195" i="4"/>
  <c r="A198" i="4"/>
  <c r="A201" i="4"/>
  <c r="A206" i="4"/>
  <c r="A25" i="4"/>
  <c r="A214" i="4"/>
  <c r="A216" i="4"/>
  <c r="A218" i="4"/>
  <c r="A46" i="4"/>
  <c r="A50" i="4"/>
  <c r="A156" i="4"/>
  <c r="A16" i="4"/>
  <c r="A29" i="4"/>
  <c r="A47" i="4"/>
  <c r="A68" i="4"/>
  <c r="A111" i="4"/>
  <c r="A187" i="4"/>
  <c r="A188" i="4"/>
  <c r="A3" i="4"/>
  <c r="A10" i="4"/>
  <c r="A17" i="4"/>
  <c r="A30" i="4"/>
  <c r="A31" i="4"/>
  <c r="A51" i="4"/>
  <c r="A59" i="4"/>
  <c r="A63" i="4"/>
  <c r="A69" i="4"/>
  <c r="A94" i="4"/>
  <c r="A95" i="4"/>
  <c r="A99" i="4"/>
  <c r="A112" i="4"/>
  <c r="A126" i="4"/>
  <c r="A127" i="4"/>
  <c r="A131" i="4"/>
  <c r="A137" i="4"/>
  <c r="A138" i="4"/>
  <c r="A139" i="4"/>
  <c r="A140" i="4"/>
  <c r="A141" i="4"/>
  <c r="A148" i="4"/>
  <c r="A153" i="4"/>
  <c r="A159" i="4"/>
  <c r="A160" i="4"/>
  <c r="A167" i="4"/>
  <c r="A81" i="4"/>
  <c r="G21" i="5"/>
  <c r="G20" i="5"/>
  <c r="G18" i="5"/>
  <c r="G17" i="3"/>
  <c r="G18" i="3"/>
  <c r="G19" i="3"/>
  <c r="G20" i="3"/>
  <c r="G21" i="3"/>
  <c r="G22" i="3"/>
  <c r="G23" i="3"/>
  <c r="G24" i="3"/>
  <c r="G25" i="3"/>
  <c r="G26" i="3"/>
  <c r="G27" i="3"/>
  <c r="G28" i="3"/>
  <c r="G29" i="3"/>
  <c r="G30" i="3"/>
  <c r="G31" i="3"/>
  <c r="B130" i="4"/>
  <c r="B136" i="4"/>
  <c r="B143" i="4"/>
  <c r="B147" i="4"/>
  <c r="B100" i="4"/>
  <c r="B152" i="4"/>
  <c r="B158" i="4"/>
  <c r="B162" i="4"/>
  <c r="B183" i="4"/>
  <c r="B170" i="4"/>
  <c r="B174" i="4"/>
  <c r="B178" i="4"/>
  <c r="B84" i="4"/>
  <c r="B41" i="4"/>
  <c r="B185" i="4"/>
  <c r="B195" i="4"/>
  <c r="B198" i="4"/>
  <c r="B201" i="4"/>
  <c r="B206" i="4"/>
  <c r="B25" i="4"/>
  <c r="B214" i="4"/>
  <c r="B216" i="4"/>
  <c r="B218" i="4"/>
  <c r="B46" i="4"/>
  <c r="B50" i="4"/>
  <c r="B156" i="4"/>
  <c r="B16" i="4"/>
  <c r="B29" i="4"/>
  <c r="B47" i="4"/>
  <c r="B68" i="4"/>
  <c r="B111" i="4"/>
  <c r="B187" i="4"/>
  <c r="B188" i="4"/>
  <c r="B3" i="4"/>
  <c r="B10" i="4"/>
  <c r="B17" i="4"/>
  <c r="B30" i="4"/>
  <c r="B31" i="4"/>
  <c r="B51" i="4"/>
  <c r="B59" i="4"/>
  <c r="B63" i="4"/>
  <c r="B69" i="4"/>
  <c r="B78" i="4"/>
  <c r="B90" i="4"/>
  <c r="B94" i="4"/>
  <c r="B95" i="4"/>
  <c r="B99" i="4"/>
  <c r="B112" i="4"/>
  <c r="B126" i="4"/>
  <c r="B127" i="4"/>
  <c r="B131" i="4"/>
  <c r="B137" i="4"/>
  <c r="B138" i="4"/>
  <c r="B139" i="4"/>
  <c r="B140" i="4"/>
  <c r="B141" i="4"/>
  <c r="B148" i="4"/>
  <c r="B153" i="4"/>
  <c r="B159" i="4"/>
  <c r="B160" i="4"/>
  <c r="B167" i="4"/>
  <c r="G19" i="5"/>
  <c r="G1621" i="3"/>
  <c r="G1620" i="3"/>
  <c r="G1619" i="3"/>
  <c r="G1618" i="3"/>
  <c r="A1618" i="3"/>
  <c r="G1617" i="3"/>
  <c r="G1616" i="3"/>
  <c r="G1615" i="3"/>
  <c r="G1614" i="3"/>
  <c r="G1613" i="3"/>
  <c r="G1612" i="3"/>
  <c r="G1611" i="3"/>
  <c r="G1610" i="3"/>
  <c r="G1609" i="3"/>
  <c r="G1608" i="3"/>
  <c r="G1607" i="3"/>
  <c r="A1607" i="3"/>
  <c r="G1606" i="3"/>
  <c r="G1605" i="3"/>
  <c r="G1604" i="3"/>
  <c r="G1603" i="3"/>
  <c r="A1603" i="3"/>
  <c r="G1602" i="3"/>
  <c r="G1601" i="3"/>
  <c r="G1600" i="3"/>
  <c r="G1599" i="3"/>
  <c r="G1598" i="3"/>
  <c r="G1597" i="3"/>
  <c r="G1596" i="3"/>
  <c r="G1595" i="3"/>
  <c r="G1594" i="3"/>
  <c r="G1593" i="3"/>
  <c r="G1592" i="3"/>
  <c r="A1592" i="3"/>
  <c r="G1591" i="3"/>
  <c r="G1590" i="3"/>
  <c r="G1589" i="3"/>
  <c r="G1588" i="3"/>
  <c r="A1588" i="3"/>
  <c r="G1587" i="3"/>
  <c r="G1586" i="3"/>
  <c r="G1585" i="3"/>
  <c r="G1584" i="3"/>
  <c r="G1583" i="3"/>
  <c r="G1582" i="3"/>
  <c r="G1581" i="3"/>
  <c r="G1580" i="3"/>
  <c r="G1579" i="3"/>
  <c r="G1578" i="3"/>
  <c r="G1577" i="3"/>
  <c r="A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A1543" i="3"/>
  <c r="G1542" i="3"/>
  <c r="G1541" i="3"/>
  <c r="G1540" i="3"/>
  <c r="G1539" i="3"/>
  <c r="G1538" i="3"/>
  <c r="G1537" i="3"/>
  <c r="G1536" i="3"/>
  <c r="G1535" i="3"/>
  <c r="G1534" i="3"/>
  <c r="G1533" i="3"/>
  <c r="G1532" i="3"/>
  <c r="A1532" i="3"/>
  <c r="G1531" i="3"/>
  <c r="G1530" i="3"/>
  <c r="G1529" i="3"/>
  <c r="G1528" i="3"/>
  <c r="A1528" i="3"/>
  <c r="G1527" i="3"/>
  <c r="G1526" i="3"/>
  <c r="G1525" i="3"/>
  <c r="G1524" i="3"/>
  <c r="G1523" i="3"/>
  <c r="G1522" i="3"/>
  <c r="G1521" i="3"/>
  <c r="G1520" i="3"/>
  <c r="G1519" i="3"/>
  <c r="G1518" i="3"/>
  <c r="G1517" i="3"/>
  <c r="A1517" i="3"/>
  <c r="G1516" i="3"/>
  <c r="G1515" i="3"/>
  <c r="G1514" i="3"/>
  <c r="G1513" i="3"/>
  <c r="A1513" i="3"/>
  <c r="G1512" i="3"/>
  <c r="G1511" i="3"/>
  <c r="G1510" i="3"/>
  <c r="G1509" i="3"/>
  <c r="G1508" i="3"/>
  <c r="G1507" i="3"/>
  <c r="G1506" i="3"/>
  <c r="G1505" i="3"/>
  <c r="G1504" i="3"/>
  <c r="G1503" i="3"/>
  <c r="G1502" i="3"/>
  <c r="A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A1438" i="3"/>
  <c r="G1437" i="3"/>
  <c r="G1436" i="3"/>
  <c r="G1435" i="3"/>
  <c r="G1434" i="3"/>
  <c r="G1433" i="3"/>
  <c r="G1432" i="3"/>
  <c r="G1431" i="3"/>
  <c r="G1430" i="3"/>
  <c r="G1429" i="3"/>
  <c r="G1428" i="3"/>
  <c r="G1427" i="3"/>
  <c r="A1427" i="3"/>
  <c r="G1426" i="3"/>
  <c r="G1425" i="3"/>
  <c r="G1424" i="3"/>
  <c r="G1423" i="3"/>
  <c r="A1423" i="3"/>
  <c r="G1422" i="3"/>
  <c r="G1421" i="3"/>
  <c r="G1420" i="3"/>
  <c r="G1419" i="3"/>
  <c r="G1418" i="3"/>
  <c r="G1417" i="3"/>
  <c r="G1416" i="3"/>
  <c r="G1415" i="3"/>
  <c r="G1414" i="3"/>
  <c r="G1413" i="3"/>
  <c r="G1412" i="3"/>
  <c r="A1412" i="3"/>
  <c r="G1411" i="3"/>
  <c r="G1410" i="3"/>
  <c r="G1409" i="3"/>
  <c r="G1408" i="3"/>
  <c r="A1408" i="3"/>
  <c r="G1407" i="3"/>
  <c r="G1406" i="3"/>
  <c r="G1405" i="3"/>
  <c r="G1404" i="3"/>
  <c r="G1403" i="3"/>
  <c r="G1402" i="3"/>
  <c r="G1401" i="3"/>
  <c r="G1400" i="3"/>
  <c r="G1399" i="3"/>
  <c r="G1398" i="3"/>
  <c r="G1397" i="3"/>
  <c r="A1397" i="3"/>
  <c r="G1396" i="3"/>
  <c r="G1395" i="3"/>
  <c r="G1394" i="3"/>
  <c r="G1393" i="3"/>
  <c r="G1392" i="3"/>
  <c r="G1391" i="3"/>
  <c r="G1390" i="3"/>
  <c r="G1389" i="3"/>
  <c r="G1388" i="3"/>
  <c r="G1387" i="3"/>
  <c r="G1386" i="3"/>
  <c r="G1385" i="3"/>
  <c r="G1384" i="3"/>
  <c r="G1383" i="3"/>
  <c r="G1382" i="3"/>
  <c r="G1381" i="3"/>
  <c r="G1380" i="3"/>
  <c r="G1379" i="3"/>
  <c r="G1378" i="3"/>
  <c r="A1378" i="3"/>
  <c r="G1377" i="3"/>
  <c r="G1376" i="3"/>
  <c r="G1375" i="3"/>
  <c r="A1375" i="3"/>
  <c r="G1374" i="3"/>
  <c r="G1373" i="3"/>
  <c r="G1372" i="3"/>
  <c r="G1371" i="3"/>
  <c r="G1370" i="3"/>
  <c r="G1369" i="3"/>
  <c r="G1368" i="3"/>
  <c r="G1367" i="3"/>
  <c r="A1367" i="3"/>
  <c r="G1366" i="3"/>
  <c r="G1365" i="3"/>
  <c r="G1364" i="3"/>
  <c r="G1363" i="3"/>
  <c r="G1362" i="3"/>
  <c r="G1361" i="3"/>
  <c r="G1360" i="3"/>
  <c r="G1359" i="3"/>
  <c r="G1358" i="3"/>
  <c r="G1357" i="3"/>
  <c r="G1356" i="3"/>
  <c r="G1355" i="3"/>
  <c r="G1354" i="3"/>
  <c r="G1353" i="3"/>
  <c r="G1352" i="3"/>
  <c r="G1351" i="3"/>
  <c r="G1350" i="3"/>
  <c r="G1349" i="3"/>
  <c r="G1348" i="3"/>
  <c r="A1348" i="3"/>
  <c r="G1347" i="3"/>
  <c r="G1346" i="3"/>
  <c r="G1345" i="3"/>
  <c r="G1344" i="3"/>
  <c r="G1343" i="3"/>
  <c r="G1342" i="3"/>
  <c r="G1341" i="3"/>
  <c r="G1340" i="3"/>
  <c r="G1339" i="3"/>
  <c r="G1338" i="3"/>
  <c r="G1337" i="3"/>
  <c r="A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A1288" i="3"/>
  <c r="G1287" i="3"/>
  <c r="G1286" i="3"/>
  <c r="G1285" i="3"/>
  <c r="A1285" i="3"/>
  <c r="G1284" i="3"/>
  <c r="G1283" i="3"/>
  <c r="G1282" i="3"/>
  <c r="G1281" i="3"/>
  <c r="G1280" i="3"/>
  <c r="G1279" i="3"/>
  <c r="G1278" i="3"/>
  <c r="G1277" i="3"/>
  <c r="A1277" i="3"/>
  <c r="G1276" i="3"/>
  <c r="G1275" i="3"/>
  <c r="G1274" i="3"/>
  <c r="G1273" i="3"/>
  <c r="G1272" i="3"/>
  <c r="G1271" i="3"/>
  <c r="G1270" i="3"/>
  <c r="G1269" i="3"/>
  <c r="G1268" i="3"/>
  <c r="G1267" i="3"/>
  <c r="G1266" i="3"/>
  <c r="G1265" i="3"/>
  <c r="G1264" i="3"/>
  <c r="G1263" i="3"/>
  <c r="G1262" i="3"/>
  <c r="G1261" i="3"/>
  <c r="G1260" i="3"/>
  <c r="G1259" i="3"/>
  <c r="G1258" i="3"/>
  <c r="A1258" i="3"/>
  <c r="G1257" i="3"/>
  <c r="G1256" i="3"/>
  <c r="G1255" i="3"/>
  <c r="G1254" i="3"/>
  <c r="G1253" i="3"/>
  <c r="G1252" i="3"/>
  <c r="G1251" i="3"/>
  <c r="G1250" i="3"/>
  <c r="G1249" i="3"/>
  <c r="G1248" i="3"/>
  <c r="G1247" i="3"/>
  <c r="G1246" i="3"/>
  <c r="G1245" i="3"/>
  <c r="G1244" i="3"/>
  <c r="G1243" i="3"/>
  <c r="A1243" i="3"/>
  <c r="G1242" i="3"/>
  <c r="G1241" i="3"/>
  <c r="G1240" i="3"/>
  <c r="A1240" i="3"/>
  <c r="G1239" i="3"/>
  <c r="G1238" i="3"/>
  <c r="G1237" i="3"/>
  <c r="G1236" i="3"/>
  <c r="G1235" i="3"/>
  <c r="G1234" i="3"/>
  <c r="G1233" i="3"/>
  <c r="G1232" i="3"/>
  <c r="A1232" i="3"/>
  <c r="G1231" i="3"/>
  <c r="G1230" i="3"/>
  <c r="G1229" i="3"/>
  <c r="G1228" i="3"/>
  <c r="A1228" i="3"/>
  <c r="G1227" i="3"/>
  <c r="G1226" i="3"/>
  <c r="G1225" i="3"/>
  <c r="G1224" i="3"/>
  <c r="G1223" i="3"/>
  <c r="G1222" i="3"/>
  <c r="G1221" i="3"/>
  <c r="G1220" i="3"/>
  <c r="G1219" i="3"/>
  <c r="G1218" i="3"/>
  <c r="G1217" i="3"/>
  <c r="A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A1153" i="3"/>
  <c r="G1152" i="3"/>
  <c r="G1151" i="3"/>
  <c r="G1150" i="3"/>
  <c r="G1149" i="3"/>
  <c r="G1148" i="3"/>
  <c r="G1147" i="3"/>
  <c r="G1146" i="3"/>
  <c r="G1145" i="3"/>
  <c r="G1144" i="3"/>
  <c r="G1143" i="3"/>
  <c r="G1142" i="3"/>
  <c r="A1142" i="3"/>
  <c r="G1141" i="3"/>
  <c r="G1140" i="3"/>
  <c r="G1139" i="3"/>
  <c r="G1138" i="3"/>
  <c r="G1137" i="3"/>
  <c r="G1136" i="3"/>
  <c r="G1135" i="3"/>
  <c r="G1134" i="3"/>
  <c r="G1133" i="3"/>
  <c r="G1132" i="3"/>
  <c r="G1131" i="3"/>
  <c r="G1130" i="3"/>
  <c r="G1129" i="3"/>
  <c r="G1128" i="3"/>
  <c r="G1127" i="3"/>
  <c r="G1126" i="3"/>
  <c r="G1125" i="3"/>
  <c r="G1124" i="3"/>
  <c r="G1123" i="3"/>
  <c r="A1123" i="3"/>
  <c r="G1122" i="3"/>
  <c r="G1121" i="3"/>
  <c r="G1120" i="3"/>
  <c r="A1120" i="3"/>
  <c r="G1119" i="3"/>
  <c r="G1118" i="3"/>
  <c r="G1117" i="3"/>
  <c r="G1116" i="3"/>
  <c r="G1115" i="3"/>
  <c r="G1114" i="3"/>
  <c r="G1113" i="3"/>
  <c r="G1112" i="3"/>
  <c r="A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A1063" i="3"/>
  <c r="G1062" i="3"/>
  <c r="G1061" i="3"/>
  <c r="G1060" i="3"/>
  <c r="A1060" i="3"/>
  <c r="G1059" i="3"/>
  <c r="G1058" i="3"/>
  <c r="G1057" i="3"/>
  <c r="G1056" i="3"/>
  <c r="G1055" i="3"/>
  <c r="G1054" i="3"/>
  <c r="G1053" i="3"/>
  <c r="G1052" i="3"/>
  <c r="A1052" i="3"/>
  <c r="G1051" i="3"/>
  <c r="G1050" i="3"/>
  <c r="G1049" i="3"/>
  <c r="G1048" i="3"/>
  <c r="A1048" i="3"/>
  <c r="G1047" i="3"/>
  <c r="G1046" i="3"/>
  <c r="G1045" i="3"/>
  <c r="G1044" i="3"/>
  <c r="G1043" i="3"/>
  <c r="G1042" i="3"/>
  <c r="G1041" i="3"/>
  <c r="G1040" i="3"/>
  <c r="G1039" i="3"/>
  <c r="G1038" i="3"/>
  <c r="G1037" i="3"/>
  <c r="A1037" i="3"/>
  <c r="G1036" i="3"/>
  <c r="G1035" i="3"/>
  <c r="G1034" i="3"/>
  <c r="G1033" i="3"/>
  <c r="A1033" i="3"/>
  <c r="G1032" i="3"/>
  <c r="G1031" i="3"/>
  <c r="G1030" i="3"/>
  <c r="G1029" i="3"/>
  <c r="G1028" i="3"/>
  <c r="G1027" i="3"/>
  <c r="G1026" i="3"/>
  <c r="G1025" i="3"/>
  <c r="G1024" i="3"/>
  <c r="G1023" i="3"/>
  <c r="G1022" i="3"/>
  <c r="A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A973" i="3"/>
  <c r="G972" i="3"/>
  <c r="G971" i="3"/>
  <c r="G970" i="3"/>
  <c r="G969" i="3"/>
  <c r="G968" i="3"/>
  <c r="G967" i="3"/>
  <c r="G966" i="3"/>
  <c r="G965" i="3"/>
  <c r="G964" i="3"/>
  <c r="G963" i="3"/>
  <c r="G962" i="3"/>
  <c r="A962" i="3"/>
  <c r="G961" i="3"/>
  <c r="G960" i="3"/>
  <c r="G959" i="3"/>
  <c r="G958" i="3"/>
  <c r="A958" i="3"/>
  <c r="G957" i="3"/>
  <c r="G956" i="3"/>
  <c r="G955" i="3"/>
  <c r="G954" i="3"/>
  <c r="G953" i="3"/>
  <c r="G952" i="3"/>
  <c r="G951" i="3"/>
  <c r="G950" i="3"/>
  <c r="G949" i="3"/>
  <c r="G948" i="3"/>
  <c r="G947" i="3"/>
  <c r="A947" i="3"/>
  <c r="G946" i="3"/>
  <c r="G945" i="3"/>
  <c r="G944" i="3"/>
  <c r="G943" i="3"/>
  <c r="G942" i="3"/>
  <c r="G941" i="3"/>
  <c r="G940" i="3"/>
  <c r="G939" i="3"/>
  <c r="G938" i="3"/>
  <c r="G937" i="3"/>
  <c r="G936" i="3"/>
  <c r="G935" i="3"/>
  <c r="G934" i="3"/>
  <c r="G933" i="3"/>
  <c r="G932" i="3"/>
  <c r="G931" i="3"/>
  <c r="G930" i="3"/>
  <c r="G929" i="3"/>
  <c r="G928" i="3"/>
  <c r="A928" i="3"/>
  <c r="G927" i="3"/>
  <c r="G926" i="3"/>
  <c r="G925" i="3"/>
  <c r="G924" i="3"/>
  <c r="G923" i="3"/>
  <c r="G922" i="3"/>
  <c r="G921" i="3"/>
  <c r="G920" i="3"/>
  <c r="G919" i="3"/>
  <c r="G918" i="3"/>
  <c r="G917" i="3"/>
  <c r="A917" i="3"/>
  <c r="G916" i="3"/>
  <c r="G915" i="3"/>
  <c r="G914" i="3"/>
  <c r="G913" i="3"/>
  <c r="A913" i="3"/>
  <c r="G912" i="3"/>
  <c r="G911" i="3"/>
  <c r="G910" i="3"/>
  <c r="G909" i="3"/>
  <c r="G908" i="3"/>
  <c r="G907" i="3"/>
  <c r="G906" i="3"/>
  <c r="G905" i="3"/>
  <c r="G904" i="3"/>
  <c r="G903" i="3"/>
  <c r="G902" i="3"/>
  <c r="A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A868" i="3"/>
  <c r="G867" i="3"/>
  <c r="G866" i="3"/>
  <c r="G865" i="3"/>
  <c r="G864" i="3"/>
  <c r="G863" i="3"/>
  <c r="G862" i="3"/>
  <c r="G861" i="3"/>
  <c r="G860" i="3"/>
  <c r="G859" i="3"/>
  <c r="G858" i="3"/>
  <c r="G857" i="3"/>
  <c r="A857" i="3"/>
  <c r="G856" i="3"/>
  <c r="G855" i="3"/>
  <c r="G854" i="3"/>
  <c r="G853" i="3"/>
  <c r="G852" i="3"/>
  <c r="G851" i="3"/>
  <c r="G850" i="3"/>
  <c r="G849" i="3"/>
  <c r="G848" i="3"/>
  <c r="G847" i="3"/>
  <c r="G846" i="3"/>
  <c r="G845" i="3"/>
  <c r="G844" i="3"/>
  <c r="G843" i="3"/>
  <c r="G842" i="3"/>
  <c r="G841" i="3"/>
  <c r="G840" i="3"/>
  <c r="G839" i="3"/>
  <c r="G838" i="3"/>
  <c r="A838" i="3"/>
  <c r="G837" i="3"/>
  <c r="G836" i="3"/>
  <c r="G835" i="3"/>
  <c r="G834" i="3"/>
  <c r="G833" i="3"/>
  <c r="G832" i="3"/>
  <c r="G831" i="3"/>
  <c r="G830" i="3"/>
  <c r="G829" i="3"/>
  <c r="G828" i="3"/>
  <c r="G827" i="3"/>
  <c r="A827" i="3"/>
  <c r="G826" i="3"/>
  <c r="G825" i="3"/>
  <c r="G824" i="3"/>
  <c r="G823" i="3"/>
  <c r="G822" i="3"/>
  <c r="G821" i="3"/>
  <c r="G820" i="3"/>
  <c r="G819" i="3"/>
  <c r="G818" i="3"/>
  <c r="G817" i="3"/>
  <c r="G816" i="3"/>
  <c r="G815" i="3"/>
  <c r="G814" i="3"/>
  <c r="G813" i="3"/>
  <c r="G812" i="3"/>
  <c r="G811" i="3"/>
  <c r="G810" i="3"/>
  <c r="G809" i="3"/>
  <c r="G808" i="3"/>
  <c r="A808" i="3"/>
  <c r="G807" i="3"/>
  <c r="G806" i="3"/>
  <c r="G805" i="3"/>
  <c r="G804" i="3"/>
  <c r="G803" i="3"/>
  <c r="G802" i="3"/>
  <c r="G801" i="3"/>
  <c r="G800" i="3"/>
  <c r="G799" i="3"/>
  <c r="G798" i="3"/>
  <c r="G797" i="3"/>
  <c r="A797" i="3"/>
  <c r="G796" i="3"/>
  <c r="G795" i="3"/>
  <c r="G794" i="3"/>
  <c r="G793" i="3"/>
  <c r="A793" i="3"/>
  <c r="G792" i="3"/>
  <c r="G791" i="3"/>
  <c r="G790" i="3"/>
  <c r="G789" i="3"/>
  <c r="G788" i="3"/>
  <c r="G787" i="3"/>
  <c r="G786" i="3"/>
  <c r="G785" i="3"/>
  <c r="G784" i="3"/>
  <c r="G783" i="3"/>
  <c r="G782" i="3"/>
  <c r="A782" i="3"/>
  <c r="G781" i="3"/>
  <c r="G780" i="3"/>
  <c r="G779" i="3"/>
  <c r="G778" i="3"/>
  <c r="A778" i="3"/>
  <c r="G777" i="3"/>
  <c r="G776" i="3"/>
  <c r="G775" i="3"/>
  <c r="G774" i="3"/>
  <c r="G773" i="3"/>
  <c r="G772" i="3"/>
  <c r="G771" i="3"/>
  <c r="G770" i="3"/>
  <c r="G769" i="3"/>
  <c r="G768" i="3"/>
  <c r="G767" i="3"/>
  <c r="A767" i="3"/>
  <c r="G766" i="3"/>
  <c r="G765" i="3"/>
  <c r="G764" i="3"/>
  <c r="G763" i="3"/>
  <c r="A763" i="3"/>
  <c r="G762" i="3"/>
  <c r="G761" i="3"/>
  <c r="G760" i="3"/>
  <c r="G759" i="3"/>
  <c r="G758" i="3"/>
  <c r="G757" i="3"/>
  <c r="G756" i="3"/>
  <c r="G755" i="3"/>
  <c r="G754" i="3"/>
  <c r="G753" i="3"/>
  <c r="G752" i="3"/>
  <c r="A752" i="3"/>
  <c r="G751" i="3"/>
  <c r="G750" i="3"/>
  <c r="G749" i="3"/>
  <c r="G748" i="3"/>
  <c r="A748" i="3"/>
  <c r="G747" i="3"/>
  <c r="G746" i="3"/>
  <c r="G745" i="3"/>
  <c r="G744" i="3"/>
  <c r="G743" i="3"/>
  <c r="G742" i="3"/>
  <c r="G741" i="3"/>
  <c r="G740" i="3"/>
  <c r="G739" i="3"/>
  <c r="G738" i="3"/>
  <c r="G737" i="3"/>
  <c r="A737" i="3"/>
  <c r="G736" i="3"/>
  <c r="G735" i="3"/>
  <c r="G734" i="3"/>
  <c r="G733" i="3"/>
  <c r="A733" i="3"/>
  <c r="G732" i="3"/>
  <c r="G731" i="3"/>
  <c r="G730" i="3"/>
  <c r="G729" i="3"/>
  <c r="G728" i="3"/>
  <c r="G727" i="3"/>
  <c r="G726" i="3"/>
  <c r="G725" i="3"/>
  <c r="G724" i="3"/>
  <c r="G723" i="3"/>
  <c r="G722" i="3"/>
  <c r="A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5" i="3"/>
  <c r="G634" i="3"/>
  <c r="G633" i="3"/>
  <c r="G632" i="3"/>
  <c r="G631" i="3"/>
  <c r="G630" i="3"/>
  <c r="G629" i="3"/>
  <c r="G628" i="3"/>
  <c r="A628" i="3"/>
  <c r="G627" i="3"/>
  <c r="G626" i="3"/>
  <c r="G625" i="3"/>
  <c r="A625" i="3"/>
  <c r="G624" i="3"/>
  <c r="G623" i="3"/>
  <c r="G622" i="3"/>
  <c r="G621" i="3"/>
  <c r="G620" i="3"/>
  <c r="G619" i="3"/>
  <c r="G618" i="3"/>
  <c r="G617" i="3"/>
  <c r="A617" i="3"/>
  <c r="G616" i="3"/>
  <c r="G615" i="3"/>
  <c r="G614" i="3"/>
  <c r="G613" i="3"/>
  <c r="G612" i="3"/>
  <c r="G611" i="3"/>
  <c r="G610" i="3"/>
  <c r="G609" i="3"/>
  <c r="G608" i="3"/>
  <c r="G607" i="3"/>
  <c r="G606" i="3"/>
  <c r="G605" i="3"/>
  <c r="G604" i="3"/>
  <c r="G603" i="3"/>
  <c r="G602" i="3"/>
  <c r="G601" i="3"/>
  <c r="G600" i="3"/>
  <c r="G599" i="3"/>
  <c r="G598" i="3"/>
  <c r="A598" i="3"/>
  <c r="G597" i="3"/>
  <c r="G596" i="3"/>
  <c r="G595" i="3"/>
  <c r="G594" i="3"/>
  <c r="G593" i="3"/>
  <c r="G592" i="3"/>
  <c r="G591" i="3"/>
  <c r="G590" i="3"/>
  <c r="G589" i="3"/>
  <c r="G588" i="3"/>
  <c r="G587" i="3"/>
  <c r="A587" i="3"/>
  <c r="G586" i="3"/>
  <c r="G585" i="3"/>
  <c r="G584" i="3"/>
  <c r="G583" i="3"/>
  <c r="A583" i="3"/>
  <c r="G582" i="3"/>
  <c r="G581" i="3"/>
  <c r="G580" i="3"/>
  <c r="G579" i="3"/>
  <c r="G578" i="3"/>
  <c r="G577" i="3"/>
  <c r="G576" i="3"/>
  <c r="G575" i="3"/>
  <c r="G574" i="3"/>
  <c r="G573" i="3"/>
  <c r="G572" i="3"/>
  <c r="A572" i="3"/>
  <c r="G571" i="3"/>
  <c r="G570" i="3"/>
  <c r="G569" i="3"/>
  <c r="G568" i="3"/>
  <c r="G567" i="3"/>
  <c r="G566" i="3"/>
  <c r="G565" i="3"/>
  <c r="G564" i="3"/>
  <c r="G563" i="3"/>
  <c r="G562" i="3"/>
  <c r="G561" i="3"/>
  <c r="G560" i="3"/>
  <c r="G559" i="3"/>
  <c r="G558" i="3"/>
  <c r="G557" i="3"/>
  <c r="G556" i="3"/>
  <c r="G555" i="3"/>
  <c r="G554" i="3"/>
  <c r="G553" i="3"/>
  <c r="A553" i="3"/>
  <c r="G552" i="3"/>
  <c r="G551" i="3"/>
  <c r="G550" i="3"/>
  <c r="G549" i="3"/>
  <c r="G548" i="3"/>
  <c r="G547" i="3"/>
  <c r="G546" i="3"/>
  <c r="G545" i="3"/>
  <c r="G544" i="3"/>
  <c r="G543" i="3"/>
  <c r="G542" i="3"/>
  <c r="A542" i="3"/>
  <c r="G541" i="3"/>
  <c r="G540" i="3"/>
  <c r="G539" i="3"/>
  <c r="G538" i="3"/>
  <c r="G537" i="3"/>
  <c r="G536" i="3"/>
  <c r="G535" i="3"/>
  <c r="G534" i="3"/>
  <c r="G533" i="3"/>
  <c r="G532" i="3"/>
  <c r="G530" i="3"/>
  <c r="G529" i="3"/>
  <c r="G528" i="3"/>
  <c r="G527" i="3"/>
  <c r="G526" i="3"/>
  <c r="G525" i="3"/>
  <c r="G524" i="3"/>
  <c r="G523" i="3"/>
  <c r="A523" i="3"/>
  <c r="G522" i="3"/>
  <c r="G521" i="3"/>
  <c r="G520" i="3"/>
  <c r="G519" i="3"/>
  <c r="G518" i="3"/>
  <c r="G517" i="3"/>
  <c r="G516" i="3"/>
  <c r="G515" i="3"/>
  <c r="G514" i="3"/>
  <c r="G513" i="3"/>
  <c r="G512" i="3"/>
  <c r="A512" i="3"/>
  <c r="G511" i="3"/>
  <c r="G510" i="3"/>
  <c r="G509" i="3"/>
  <c r="G508" i="3"/>
  <c r="G507" i="3"/>
  <c r="G506" i="3"/>
  <c r="G505" i="3"/>
  <c r="G504" i="3"/>
  <c r="G503" i="3"/>
  <c r="G502" i="3"/>
  <c r="G501" i="3"/>
  <c r="G500" i="3"/>
  <c r="G499" i="3"/>
  <c r="G498" i="3"/>
  <c r="G497" i="3"/>
  <c r="G496" i="3"/>
  <c r="G495" i="3"/>
  <c r="G494" i="3"/>
  <c r="G493" i="3"/>
  <c r="A493" i="3"/>
  <c r="G492" i="3"/>
  <c r="G491" i="3"/>
  <c r="G490" i="3"/>
  <c r="G489" i="3"/>
  <c r="G488" i="3"/>
  <c r="G487" i="3"/>
  <c r="G486" i="3"/>
  <c r="G485" i="3"/>
  <c r="G484" i="3"/>
  <c r="G483" i="3"/>
  <c r="G482" i="3"/>
  <c r="A482" i="3"/>
  <c r="G481" i="3"/>
  <c r="G480" i="3"/>
  <c r="G479" i="3"/>
  <c r="G478" i="3"/>
  <c r="A478" i="3"/>
  <c r="G477" i="3"/>
  <c r="G476" i="3"/>
  <c r="G475" i="3"/>
  <c r="G474" i="3"/>
  <c r="G473" i="3"/>
  <c r="G472" i="3"/>
  <c r="G471" i="3"/>
  <c r="G470" i="3"/>
  <c r="G469" i="3"/>
  <c r="G468" i="3"/>
  <c r="G467" i="3"/>
  <c r="A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A388" i="3"/>
  <c r="G387" i="3"/>
  <c r="G386" i="3"/>
  <c r="G385" i="3"/>
  <c r="A385" i="3"/>
  <c r="G384" i="3"/>
  <c r="G383" i="3"/>
  <c r="G382" i="3"/>
  <c r="G381" i="3"/>
  <c r="G380" i="3"/>
  <c r="G379" i="3"/>
  <c r="G378" i="3"/>
  <c r="G377" i="3"/>
  <c r="A377" i="3"/>
  <c r="G376" i="3"/>
  <c r="G375" i="3"/>
  <c r="G374" i="3"/>
  <c r="G373" i="3"/>
  <c r="G372" i="3"/>
  <c r="G371" i="3"/>
  <c r="G370" i="3"/>
  <c r="G369" i="3"/>
  <c r="G368" i="3"/>
  <c r="G367" i="3"/>
  <c r="G366" i="3"/>
  <c r="G365" i="3"/>
  <c r="G364" i="3"/>
  <c r="G363" i="3"/>
  <c r="G362" i="3"/>
  <c r="G361" i="3"/>
  <c r="G360" i="3"/>
  <c r="G359" i="3"/>
  <c r="G358" i="3"/>
  <c r="G357" i="3"/>
  <c r="G356" i="3"/>
  <c r="G355" i="3"/>
  <c r="A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A328" i="3"/>
  <c r="G327" i="3"/>
  <c r="G326" i="3"/>
  <c r="A326" i="3"/>
  <c r="G325" i="3"/>
  <c r="G324" i="3"/>
  <c r="G323" i="3"/>
  <c r="G322" i="3"/>
  <c r="G321" i="3"/>
  <c r="G320" i="3"/>
  <c r="G319" i="3"/>
  <c r="G318" i="3"/>
  <c r="G317" i="3"/>
  <c r="A317" i="3"/>
  <c r="G316" i="3"/>
  <c r="G315" i="3"/>
  <c r="G314" i="3"/>
  <c r="G313" i="3"/>
  <c r="A313" i="3"/>
  <c r="G312" i="3"/>
  <c r="G311" i="3"/>
  <c r="G310" i="3"/>
  <c r="G309" i="3"/>
  <c r="G308" i="3"/>
  <c r="G307" i="3"/>
  <c r="G306" i="3"/>
  <c r="G305" i="3"/>
  <c r="G304" i="3"/>
  <c r="G303" i="3"/>
  <c r="G302" i="3"/>
  <c r="A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A253" i="3"/>
  <c r="G252" i="3"/>
  <c r="G251" i="3"/>
  <c r="G250" i="3"/>
  <c r="G249" i="3"/>
  <c r="G248" i="3"/>
  <c r="G247" i="3"/>
  <c r="G246" i="3"/>
  <c r="G245" i="3"/>
  <c r="G244" i="3"/>
  <c r="G243" i="3"/>
  <c r="G242" i="3"/>
  <c r="A242" i="3"/>
  <c r="G241" i="3"/>
  <c r="G240" i="3"/>
  <c r="G239" i="3"/>
  <c r="G238" i="3"/>
  <c r="A238" i="3"/>
  <c r="G237" i="3"/>
  <c r="G236" i="3"/>
  <c r="G235" i="3"/>
  <c r="G234" i="3"/>
  <c r="G233" i="3"/>
  <c r="G232" i="3"/>
  <c r="G231" i="3"/>
  <c r="G230" i="3"/>
  <c r="G229" i="3"/>
  <c r="G228" i="3"/>
  <c r="G227" i="3"/>
  <c r="A227" i="3"/>
  <c r="G226" i="3"/>
  <c r="G225" i="3"/>
  <c r="G224" i="3"/>
  <c r="G223" i="3"/>
  <c r="G222" i="3"/>
  <c r="G221" i="3"/>
  <c r="G220" i="3"/>
  <c r="G219" i="3"/>
  <c r="G218" i="3"/>
  <c r="G217" i="3"/>
  <c r="G216" i="3"/>
  <c r="A216" i="3"/>
  <c r="G215" i="3"/>
  <c r="G214" i="3"/>
  <c r="G213" i="3"/>
  <c r="G212" i="3"/>
  <c r="G211" i="3"/>
  <c r="G210" i="3"/>
  <c r="G209" i="3"/>
  <c r="G208" i="3"/>
  <c r="A208" i="3"/>
  <c r="G207" i="3"/>
  <c r="G206" i="3"/>
  <c r="G205" i="3"/>
  <c r="A205" i="3"/>
  <c r="G204" i="3"/>
  <c r="G203" i="3"/>
  <c r="G202" i="3"/>
  <c r="G201" i="3"/>
  <c r="G200" i="3"/>
  <c r="G199" i="3"/>
  <c r="G198" i="3"/>
  <c r="G197" i="3"/>
  <c r="A197" i="3"/>
  <c r="G196" i="3"/>
  <c r="G195" i="3"/>
  <c r="G194" i="3"/>
  <c r="G193" i="3"/>
  <c r="A193" i="3"/>
  <c r="G192" i="3"/>
  <c r="G191" i="3"/>
  <c r="G190" i="3"/>
  <c r="G189" i="3"/>
  <c r="G188" i="3"/>
  <c r="G187" i="3"/>
  <c r="G186" i="3"/>
  <c r="G185" i="3"/>
  <c r="G184" i="3"/>
  <c r="G183" i="3"/>
  <c r="G182" i="3"/>
  <c r="A182" i="3"/>
  <c r="G181" i="3"/>
  <c r="G180" i="3"/>
  <c r="G179" i="3"/>
  <c r="G178" i="3"/>
  <c r="A178" i="3"/>
  <c r="G177" i="3"/>
  <c r="G176" i="3"/>
  <c r="G175" i="3"/>
  <c r="G174" i="3"/>
  <c r="G173" i="3"/>
  <c r="G172" i="3"/>
  <c r="G171" i="3"/>
  <c r="G170" i="3"/>
  <c r="G169" i="3"/>
  <c r="G168" i="3"/>
  <c r="G167" i="3"/>
  <c r="A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0" i="3"/>
  <c r="G139" i="3"/>
  <c r="G138" i="3"/>
  <c r="G137" i="3"/>
  <c r="G136" i="3"/>
  <c r="G135" i="3"/>
  <c r="G134" i="3"/>
  <c r="G133" i="3"/>
  <c r="A133" i="3"/>
  <c r="G132" i="3"/>
  <c r="G131" i="3"/>
  <c r="G130" i="3"/>
  <c r="G129" i="3"/>
  <c r="G128" i="3"/>
  <c r="G127" i="3"/>
  <c r="G126" i="3"/>
  <c r="G125" i="3"/>
  <c r="G124" i="3"/>
  <c r="G123" i="3"/>
  <c r="G122" i="3"/>
  <c r="A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A88" i="3"/>
  <c r="G87" i="3"/>
  <c r="G86" i="3"/>
  <c r="G85" i="3"/>
  <c r="G84" i="3"/>
  <c r="G83" i="3"/>
  <c r="G82" i="3"/>
  <c r="G81" i="3"/>
  <c r="G80" i="3"/>
  <c r="G79" i="3"/>
  <c r="G78" i="3"/>
  <c r="G77" i="3"/>
  <c r="A77" i="3"/>
  <c r="G76" i="3"/>
  <c r="G75" i="3"/>
  <c r="G74" i="3"/>
  <c r="G73" i="3"/>
  <c r="G72" i="3"/>
  <c r="G71" i="3"/>
  <c r="G70" i="3"/>
  <c r="G69" i="3"/>
  <c r="G68" i="3"/>
  <c r="G67" i="3"/>
  <c r="G66" i="3"/>
  <c r="G65" i="3"/>
  <c r="G64" i="3"/>
  <c r="G63" i="3"/>
  <c r="G62" i="3"/>
  <c r="G61" i="3"/>
  <c r="G60" i="3"/>
  <c r="G59" i="3"/>
  <c r="G58" i="3"/>
  <c r="A58" i="3"/>
  <c r="G57" i="3"/>
  <c r="G56" i="3"/>
  <c r="G55" i="3"/>
  <c r="G54" i="3"/>
  <c r="G53" i="3"/>
  <c r="G52" i="3"/>
  <c r="G51" i="3"/>
  <c r="G50" i="3"/>
  <c r="G49" i="3"/>
  <c r="G48" i="3"/>
  <c r="G47" i="3"/>
  <c r="A47" i="3"/>
  <c r="G46" i="3"/>
  <c r="G45" i="3"/>
  <c r="G44" i="3"/>
  <c r="G43" i="3"/>
  <c r="G42" i="3"/>
  <c r="G41" i="3"/>
  <c r="G40" i="3"/>
  <c r="G39" i="3"/>
  <c r="G38" i="3"/>
  <c r="G37" i="3"/>
  <c r="G36" i="3"/>
  <c r="G35" i="3"/>
  <c r="G34" i="3"/>
  <c r="G33" i="3"/>
  <c r="G32" i="3"/>
  <c r="G16" i="3"/>
  <c r="G15" i="3"/>
  <c r="G14" i="3"/>
  <c r="G13" i="3"/>
  <c r="G12" i="3"/>
  <c r="G11" i="3"/>
  <c r="G10" i="3"/>
  <c r="G9" i="3"/>
  <c r="G8" i="3"/>
  <c r="G7" i="3"/>
  <c r="G6" i="3"/>
  <c r="G5" i="3"/>
  <c r="G4" i="3"/>
  <c r="G3" i="3"/>
  <c r="G2" i="3"/>
  <c r="B125" i="4"/>
  <c r="B117" i="4"/>
  <c r="B114" i="4"/>
  <c r="B110" i="4"/>
  <c r="B164" i="4"/>
  <c r="B101" i="4"/>
  <c r="B93" i="4"/>
  <c r="B89" i="4"/>
  <c r="B150" i="4"/>
  <c r="B83" i="4"/>
  <c r="B82" i="4"/>
  <c r="B92" i="4"/>
  <c r="B80" i="4"/>
  <c r="B75" i="4"/>
  <c r="B72" i="4"/>
  <c r="B67" i="4"/>
  <c r="B65" i="4"/>
  <c r="B62" i="4"/>
  <c r="B61" i="4"/>
  <c r="B45" i="4"/>
  <c r="B11" i="4"/>
  <c r="B40" i="4"/>
  <c r="B37" i="4"/>
  <c r="B35" i="4"/>
  <c r="B33" i="4"/>
  <c r="B26" i="4"/>
  <c r="B24" i="4"/>
  <c r="B21" i="4"/>
  <c r="B85" i="4"/>
  <c r="B36" i="4"/>
  <c r="B14" i="4"/>
  <c r="B9" i="4"/>
  <c r="B2" i="4"/>
  <c r="B113" i="4"/>
  <c r="B44" i="4"/>
  <c r="B132" i="4"/>
  <c r="B207" i="4"/>
  <c r="B54" i="4"/>
  <c r="B53" i="4"/>
  <c r="B4" i="4"/>
  <c r="B190" i="4"/>
  <c r="B171" i="4"/>
  <c r="B116" i="4"/>
  <c r="B177" i="4"/>
  <c r="B118" i="4"/>
  <c r="B27" i="4"/>
  <c r="B151" i="4"/>
  <c r="B217" i="4"/>
  <c r="B135" i="4"/>
  <c r="B213" i="4"/>
  <c r="B208" i="4"/>
  <c r="B209" i="4"/>
  <c r="B205" i="4"/>
  <c r="B196" i="4"/>
  <c r="B194" i="4"/>
  <c r="B193" i="4"/>
  <c r="B106" i="4"/>
  <c r="B73" i="4"/>
  <c r="B169" i="4"/>
  <c r="B102" i="4"/>
  <c r="B161" i="4"/>
  <c r="B155" i="4"/>
  <c r="B149" i="4"/>
  <c r="B144" i="4"/>
  <c r="B142" i="4"/>
  <c r="B129" i="4"/>
  <c r="B124" i="4"/>
  <c r="B145" i="4"/>
  <c r="B181" i="4"/>
  <c r="B120" i="4"/>
  <c r="B87" i="4"/>
  <c r="B166" i="4"/>
  <c r="B105" i="4"/>
  <c r="B104" i="4"/>
  <c r="B103" i="4"/>
  <c r="B119" i="4"/>
  <c r="B184" i="4"/>
  <c r="B86" i="4"/>
  <c r="B107" i="4"/>
  <c r="B192" i="4"/>
  <c r="B79" i="4"/>
  <c r="B74" i="4"/>
  <c r="B123" i="4"/>
  <c r="B71" i="4"/>
  <c r="B70" i="4"/>
  <c r="B66" i="4"/>
  <c r="B64" i="4"/>
  <c r="B57" i="4"/>
  <c r="B42" i="4"/>
  <c r="B43" i="4"/>
  <c r="B39" i="4"/>
  <c r="B34" i="4"/>
  <c r="B38" i="4"/>
  <c r="B32" i="4"/>
  <c r="B91" i="4"/>
  <c r="B23" i="4"/>
  <c r="B22" i="4"/>
  <c r="B20" i="4"/>
  <c r="B18" i="4"/>
  <c r="B77" i="4"/>
  <c r="B6" i="4"/>
  <c r="B5" i="4"/>
  <c r="B212" i="4"/>
  <c r="B210" i="4"/>
  <c r="B203" i="4"/>
  <c r="B200" i="4"/>
  <c r="B197" i="4"/>
  <c r="B191" i="4"/>
  <c r="B186" i="4"/>
  <c r="B180" i="4"/>
  <c r="B176" i="4"/>
  <c r="B173" i="4"/>
  <c r="B172" i="4"/>
  <c r="B168" i="4"/>
  <c r="B19" i="4"/>
  <c r="B163" i="4"/>
  <c r="B157" i="4"/>
  <c r="B154" i="4"/>
  <c r="B146" i="4"/>
  <c r="B134" i="4"/>
  <c r="B133" i="4"/>
  <c r="B15" i="4"/>
  <c r="B128" i="4"/>
  <c r="B122" i="4"/>
  <c r="B165" i="4"/>
  <c r="B115" i="4"/>
  <c r="B109" i="4"/>
  <c r="B108" i="4"/>
  <c r="B98" i="4"/>
  <c r="B97" i="4"/>
  <c r="B96" i="4"/>
  <c r="B121" i="4"/>
  <c r="B215" i="4"/>
  <c r="B88" i="4"/>
  <c r="B76" i="4"/>
  <c r="B60" i="4"/>
  <c r="B58" i="4"/>
  <c r="B56" i="4"/>
  <c r="B55" i="4"/>
  <c r="B52" i="4"/>
  <c r="B49" i="4"/>
  <c r="B48" i="4"/>
  <c r="B28" i="4"/>
  <c r="B13" i="4"/>
  <c r="B12" i="4"/>
  <c r="B8" i="4"/>
  <c r="B7" i="4"/>
  <c r="B81" i="4"/>
  <c r="G17" i="5"/>
  <c r="H17" i="5"/>
  <c r="A81" i="7"/>
  <c r="A179" i="7"/>
  <c r="A180" i="7"/>
  <c r="A178" i="7"/>
  <c r="A183" i="7"/>
  <c r="A182" i="7"/>
  <c r="A181" i="7"/>
  <c r="A177" i="7"/>
  <c r="A176" i="7"/>
  <c r="A175"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2" i="7"/>
  <c r="H20" i="5"/>
  <c r="H19" i="5"/>
  <c r="H21" i="5"/>
  <c r="L1431" i="3"/>
  <c r="L520" i="3"/>
  <c r="M520" i="3"/>
  <c r="L1029" i="3"/>
  <c r="M1029" i="3"/>
  <c r="L108" i="3"/>
  <c r="M108" i="3"/>
  <c r="L109" i="3"/>
  <c r="M109" i="3"/>
  <c r="L960" i="3"/>
  <c r="M960" i="3"/>
  <c r="L1597" i="3"/>
  <c r="M1597" i="3"/>
  <c r="L211" i="3"/>
  <c r="M211" i="3"/>
  <c r="L527" i="3"/>
  <c r="M527" i="3"/>
  <c r="L663" i="3"/>
  <c r="M663" i="3"/>
  <c r="L790" i="3"/>
  <c r="M790" i="3"/>
  <c r="L910" i="3"/>
  <c r="M910" i="3"/>
  <c r="L961" i="3"/>
  <c r="M961" i="3"/>
  <c r="L1058" i="3"/>
  <c r="M1058" i="3"/>
  <c r="L1104" i="3"/>
  <c r="M1104" i="3"/>
  <c r="L1155" i="3"/>
  <c r="M1155" i="3"/>
  <c r="L1203" i="3"/>
  <c r="M1203" i="3"/>
  <c r="L1232" i="3"/>
  <c r="M1232" i="3"/>
  <c r="L1290" i="3"/>
  <c r="M1290" i="3"/>
  <c r="L34" i="3"/>
  <c r="M34" i="3"/>
  <c r="L171" i="3"/>
  <c r="M171" i="3"/>
  <c r="L227" i="3"/>
  <c r="M227" i="3"/>
  <c r="L264" i="3"/>
  <c r="M264" i="3"/>
  <c r="L4" i="3"/>
  <c r="M4" i="3"/>
  <c r="L73" i="3"/>
  <c r="L200" i="3"/>
  <c r="M200" i="3"/>
  <c r="L242" i="3"/>
  <c r="M242" i="3"/>
  <c r="L273" i="3"/>
  <c r="M273" i="3"/>
  <c r="L13" i="3"/>
  <c r="M13" i="3"/>
  <c r="L104" i="3"/>
  <c r="M104" i="3"/>
  <c r="L222" i="3"/>
  <c r="M222" i="3"/>
  <c r="L266" i="3"/>
  <c r="M266" i="3"/>
  <c r="L97" i="3"/>
  <c r="M97" i="3"/>
  <c r="L128" i="3"/>
  <c r="M128" i="3"/>
  <c r="L223" i="3"/>
  <c r="M223" i="3"/>
  <c r="L267" i="3"/>
  <c r="M267" i="3"/>
  <c r="L306" i="3"/>
  <c r="M306" i="3"/>
  <c r="L350" i="3"/>
  <c r="M350" i="3"/>
  <c r="L338" i="3"/>
  <c r="M338" i="3"/>
  <c r="L718" i="3"/>
  <c r="M718" i="3"/>
  <c r="L1313" i="3"/>
  <c r="M1313" i="3"/>
  <c r="L565" i="3"/>
  <c r="M565" i="3"/>
  <c r="L248" i="3"/>
  <c r="M248" i="3"/>
  <c r="L1118" i="3"/>
  <c r="M1118" i="3"/>
  <c r="L101" i="3"/>
  <c r="M101" i="3"/>
  <c r="L262" i="3"/>
  <c r="M262" i="3"/>
  <c r="L601" i="3"/>
  <c r="M601" i="3"/>
  <c r="L1523" i="3"/>
  <c r="M1523" i="3"/>
  <c r="L671" i="3"/>
  <c r="M671" i="3"/>
  <c r="L754" i="3"/>
  <c r="M754" i="3"/>
  <c r="L804" i="3"/>
  <c r="M804" i="3"/>
  <c r="L841" i="3"/>
  <c r="M841" i="3"/>
  <c r="L879" i="3"/>
  <c r="M879" i="3"/>
  <c r="L968" i="3"/>
  <c r="M968" i="3"/>
  <c r="L1007" i="3"/>
  <c r="M1007" i="3"/>
  <c r="L1064" i="3"/>
  <c r="M1064" i="3"/>
  <c r="L1119" i="3"/>
  <c r="M1119" i="3"/>
  <c r="L1163" i="3"/>
  <c r="M1163" i="3"/>
  <c r="L1211" i="3"/>
  <c r="M1211" i="3"/>
  <c r="L1246" i="3"/>
  <c r="M1246" i="3"/>
  <c r="L1298" i="3"/>
  <c r="M1298" i="3"/>
  <c r="L72" i="3"/>
  <c r="M72" i="3"/>
  <c r="L102" i="3"/>
  <c r="M102" i="3"/>
  <c r="L148" i="3"/>
  <c r="M148" i="3"/>
  <c r="L272" i="3"/>
  <c r="M272" i="3"/>
  <c r="L111" i="3"/>
  <c r="M111" i="3"/>
  <c r="L149" i="3"/>
  <c r="M149" i="3"/>
  <c r="L207" i="3"/>
  <c r="M207" i="3"/>
  <c r="L36" i="3"/>
  <c r="M36" i="3"/>
  <c r="L66" i="3"/>
  <c r="M66" i="3"/>
  <c r="L150" i="3"/>
  <c r="M150" i="3"/>
  <c r="L180" i="3"/>
  <c r="M180" i="3"/>
  <c r="L229" i="3"/>
  <c r="M229" i="3"/>
  <c r="L274" i="3"/>
  <c r="M274" i="3"/>
  <c r="L59" i="3"/>
  <c r="M59" i="3"/>
  <c r="L135" i="3"/>
  <c r="M135" i="3"/>
  <c r="L181" i="3"/>
  <c r="M181" i="3"/>
  <c r="L230" i="3"/>
  <c r="M230" i="3"/>
  <c r="L313" i="3"/>
  <c r="M313" i="3"/>
  <c r="L60" i="3"/>
  <c r="M60" i="3"/>
  <c r="L209" i="3"/>
  <c r="M209" i="3"/>
  <c r="L260" i="3"/>
  <c r="M260" i="3"/>
  <c r="L307" i="3"/>
  <c r="M307" i="3"/>
  <c r="L61" i="3"/>
  <c r="M61" i="3"/>
  <c r="L107" i="3"/>
  <c r="M107" i="3"/>
  <c r="L182" i="3"/>
  <c r="M182" i="3"/>
  <c r="L261" i="3"/>
  <c r="M261" i="3"/>
  <c r="L315" i="3"/>
  <c r="M315" i="3"/>
  <c r="L1404" i="3"/>
  <c r="M1404" i="3"/>
  <c r="L1447" i="3"/>
  <c r="M1447" i="3"/>
  <c r="L1479" i="3"/>
  <c r="M1479" i="3"/>
  <c r="L1531" i="3"/>
  <c r="M1531" i="3"/>
  <c r="L1569" i="3"/>
  <c r="M1569" i="3"/>
  <c r="L317" i="3"/>
  <c r="M317" i="3"/>
  <c r="L347" i="3"/>
  <c r="M347" i="3"/>
  <c r="L414" i="3"/>
  <c r="M414" i="3"/>
  <c r="L1043" i="3"/>
  <c r="M1043" i="3"/>
  <c r="L132" i="3"/>
  <c r="M132" i="3"/>
  <c r="L753" i="3"/>
  <c r="M753" i="3"/>
  <c r="L361" i="3"/>
  <c r="M361" i="3"/>
  <c r="L1283" i="3"/>
  <c r="M1283" i="3"/>
  <c r="L147" i="3"/>
  <c r="M147" i="3"/>
  <c r="L694" i="3"/>
  <c r="M694" i="3"/>
  <c r="L631" i="3"/>
  <c r="M631" i="3"/>
  <c r="L719" i="3"/>
  <c r="M719" i="3"/>
  <c r="L762" i="3"/>
  <c r="M762" i="3"/>
  <c r="L887" i="3"/>
  <c r="M887" i="3"/>
  <c r="L1015" i="3"/>
  <c r="M1015" i="3"/>
  <c r="L1072" i="3"/>
  <c r="M1072" i="3"/>
  <c r="L1125" i="3"/>
  <c r="M1125" i="3"/>
  <c r="L1171" i="3"/>
  <c r="M1171" i="3"/>
  <c r="L1254" i="3"/>
  <c r="M1254" i="3"/>
  <c r="L1337" i="3"/>
  <c r="M1337" i="3"/>
  <c r="L42" i="3"/>
  <c r="M42" i="3"/>
  <c r="L206" i="3"/>
  <c r="M206" i="3"/>
  <c r="L235" i="3"/>
  <c r="M235" i="3"/>
  <c r="L280" i="3"/>
  <c r="M280" i="3"/>
  <c r="L12" i="3"/>
  <c r="M12" i="3"/>
  <c r="L80" i="3"/>
  <c r="M80" i="3"/>
  <c r="L179" i="3"/>
  <c r="M179" i="3"/>
  <c r="L214" i="3"/>
  <c r="M214" i="3"/>
  <c r="L250" i="3"/>
  <c r="L281" i="3"/>
  <c r="M281" i="3"/>
  <c r="L112" i="3"/>
  <c r="M112" i="3"/>
  <c r="L187" i="3"/>
  <c r="M187" i="3"/>
  <c r="L282" i="3"/>
  <c r="M282" i="3"/>
  <c r="L67" i="3"/>
  <c r="M67" i="3"/>
  <c r="L105" i="3"/>
  <c r="M105" i="3"/>
  <c r="L143" i="3"/>
  <c r="M143" i="3"/>
  <c r="L275" i="3"/>
  <c r="M275" i="3"/>
  <c r="L7" i="3"/>
  <c r="M7" i="3"/>
  <c r="L68" i="3"/>
  <c r="M68" i="3"/>
  <c r="L98" i="3"/>
  <c r="M98" i="3"/>
  <c r="L144" i="3"/>
  <c r="M144" i="3"/>
  <c r="L175" i="3"/>
  <c r="L216" i="3"/>
  <c r="M216" i="3"/>
  <c r="L314" i="3"/>
  <c r="M314" i="3"/>
  <c r="L190" i="3"/>
  <c r="M190" i="3"/>
  <c r="L225" i="3"/>
  <c r="M225" i="3"/>
  <c r="L269" i="3"/>
  <c r="M269" i="3"/>
  <c r="L322" i="3"/>
  <c r="M322" i="3"/>
  <c r="L1411" i="3"/>
  <c r="M1411" i="3"/>
  <c r="L1487" i="3"/>
  <c r="M1487" i="3"/>
  <c r="L1619" i="3"/>
  <c r="M1619" i="3"/>
  <c r="L431" i="3"/>
  <c r="M431" i="3"/>
  <c r="L470" i="3"/>
  <c r="M470" i="3"/>
  <c r="L670" i="3"/>
  <c r="L462" i="3"/>
  <c r="M462" i="3"/>
  <c r="L1170" i="3"/>
  <c r="M1170" i="3"/>
  <c r="L982" i="3"/>
  <c r="M982" i="3"/>
  <c r="L1103" i="3"/>
  <c r="M1103" i="3"/>
  <c r="L453" i="3"/>
  <c r="M453" i="3"/>
  <c r="L1329" i="3"/>
  <c r="M1329" i="3"/>
  <c r="L198" i="3"/>
  <c r="M198" i="3"/>
  <c r="L337" i="3"/>
  <c r="M337" i="3"/>
  <c r="L679" i="3"/>
  <c r="M679" i="3"/>
  <c r="L768" i="3"/>
  <c r="M768" i="3"/>
  <c r="L849" i="3"/>
  <c r="M849" i="3"/>
  <c r="L924" i="3"/>
  <c r="M924" i="3"/>
  <c r="L975" i="3"/>
  <c r="M975" i="3"/>
  <c r="L1080" i="3"/>
  <c r="M1080" i="3"/>
  <c r="L1306" i="3"/>
  <c r="M1306" i="3"/>
  <c r="L49" i="3"/>
  <c r="M49" i="3"/>
  <c r="L79" i="3"/>
  <c r="M79" i="3"/>
  <c r="L110" i="3"/>
  <c r="M110" i="3"/>
  <c r="L178" i="3"/>
  <c r="M178" i="3"/>
  <c r="L35" i="3"/>
  <c r="M35" i="3"/>
  <c r="L119" i="3"/>
  <c r="M119" i="3"/>
  <c r="L289" i="3"/>
  <c r="M289" i="3"/>
  <c r="L44" i="3"/>
  <c r="M44" i="3"/>
  <c r="L120" i="3"/>
  <c r="M120" i="3"/>
  <c r="L237" i="3"/>
  <c r="M237" i="3"/>
  <c r="L6" i="3"/>
  <c r="M6" i="3"/>
  <c r="L113" i="3"/>
  <c r="M113" i="3"/>
  <c r="L188" i="3"/>
  <c r="M188" i="3"/>
  <c r="L244" i="3"/>
  <c r="M244" i="3"/>
  <c r="L283" i="3"/>
  <c r="M283" i="3"/>
  <c r="L320" i="3"/>
  <c r="M320" i="3"/>
  <c r="L15" i="3"/>
  <c r="M15" i="3"/>
  <c r="L106" i="3"/>
  <c r="M106" i="3"/>
  <c r="L224" i="3"/>
  <c r="M224" i="3"/>
  <c r="L268" i="3"/>
  <c r="M268" i="3"/>
  <c r="L8" i="3"/>
  <c r="M8" i="3"/>
  <c r="L69" i="3"/>
  <c r="M69" i="3"/>
  <c r="L115" i="3"/>
  <c r="M115" i="3"/>
  <c r="L145" i="3"/>
  <c r="M145" i="3"/>
  <c r="L232" i="3"/>
  <c r="M232" i="3"/>
  <c r="L277" i="3"/>
  <c r="M277" i="3"/>
  <c r="L1381" i="3"/>
  <c r="M1381" i="3"/>
  <c r="L1418" i="3"/>
  <c r="M1418" i="3"/>
  <c r="L1455" i="3"/>
  <c r="M1455" i="3"/>
  <c r="L1495" i="3"/>
  <c r="M1495" i="3"/>
  <c r="L1538" i="3"/>
  <c r="M1538" i="3"/>
  <c r="L20" i="3"/>
  <c r="M20" i="3"/>
  <c r="L506" i="3"/>
  <c r="M506" i="3"/>
  <c r="L1305" i="3"/>
  <c r="M1305" i="3"/>
  <c r="L1289" i="3"/>
  <c r="M1289" i="3"/>
  <c r="L1178" i="3"/>
  <c r="M1178" i="3"/>
  <c r="L638" i="3"/>
  <c r="M638" i="3"/>
  <c r="L1424" i="3"/>
  <c r="M1424" i="3"/>
  <c r="L255" i="3"/>
  <c r="M255" i="3"/>
  <c r="L639" i="3"/>
  <c r="M639" i="3"/>
  <c r="L695" i="3"/>
  <c r="M695" i="3"/>
  <c r="L726" i="3"/>
  <c r="M726" i="3"/>
  <c r="L776" i="3"/>
  <c r="M776" i="3"/>
  <c r="L811" i="3"/>
  <c r="M811" i="3"/>
  <c r="L864" i="3"/>
  <c r="M864" i="3"/>
  <c r="L1022" i="3"/>
  <c r="M1022" i="3"/>
  <c r="L1088" i="3"/>
  <c r="M1088" i="3"/>
  <c r="L1133" i="3"/>
  <c r="M1133" i="3"/>
  <c r="L1179" i="3"/>
  <c r="M1179" i="3"/>
  <c r="L1218" i="3"/>
  <c r="M1218" i="3"/>
  <c r="L1261" i="3"/>
  <c r="M1261" i="3"/>
  <c r="L118" i="3"/>
  <c r="M118" i="3"/>
  <c r="L156" i="3"/>
  <c r="M156" i="3"/>
  <c r="L213" i="3"/>
  <c r="M213" i="3"/>
  <c r="L249" i="3"/>
  <c r="M249" i="3"/>
  <c r="L157" i="3"/>
  <c r="M157" i="3"/>
  <c r="L186" i="3"/>
  <c r="M186" i="3"/>
  <c r="L221" i="3"/>
  <c r="M221" i="3"/>
  <c r="L74" i="3"/>
  <c r="M74" i="3"/>
  <c r="L127" i="3"/>
  <c r="M127" i="3"/>
  <c r="L158" i="3"/>
  <c r="M158" i="3"/>
  <c r="L194" i="3"/>
  <c r="M194" i="3"/>
  <c r="L243" i="3"/>
  <c r="M243" i="3"/>
  <c r="L14" i="3"/>
  <c r="M14" i="3"/>
  <c r="L75" i="3"/>
  <c r="M75" i="3"/>
  <c r="L151" i="3"/>
  <c r="M151" i="3"/>
  <c r="L195" i="3"/>
  <c r="M195" i="3"/>
  <c r="L252" i="3"/>
  <c r="M252" i="3"/>
  <c r="L327" i="3"/>
  <c r="M327" i="3"/>
  <c r="L76" i="3"/>
  <c r="M76" i="3"/>
  <c r="L114" i="3"/>
  <c r="M114" i="3"/>
  <c r="L189" i="3"/>
  <c r="M189" i="3"/>
  <c r="L231" i="3"/>
  <c r="M231" i="3"/>
  <c r="L16" i="3"/>
  <c r="M16" i="3"/>
  <c r="L84" i="3"/>
  <c r="M84" i="3"/>
  <c r="L153" i="3"/>
  <c r="M153" i="3"/>
  <c r="L204" i="3"/>
  <c r="M204" i="3"/>
  <c r="L239" i="3"/>
  <c r="M239" i="3"/>
  <c r="L285" i="3"/>
  <c r="M285" i="3"/>
  <c r="L1345" i="3"/>
  <c r="M1345" i="3"/>
  <c r="R1345" i="3"/>
  <c r="L1463" i="3"/>
  <c r="M1463" i="3"/>
  <c r="L1545" i="3"/>
  <c r="M1545" i="3"/>
  <c r="L296" i="3"/>
  <c r="M296" i="3"/>
  <c r="L407" i="3"/>
  <c r="M407" i="3"/>
  <c r="L1297" i="3"/>
  <c r="M1297" i="3"/>
  <c r="L368" i="3"/>
  <c r="M368" i="3"/>
  <c r="L702" i="3"/>
  <c r="M702" i="3"/>
  <c r="L263" i="3"/>
  <c r="M263" i="3"/>
  <c r="L1618" i="3"/>
  <c r="M1618" i="3"/>
  <c r="L916" i="3"/>
  <c r="M916" i="3"/>
  <c r="L1560" i="3"/>
  <c r="M1560" i="3"/>
  <c r="L655" i="3"/>
  <c r="M655" i="3"/>
  <c r="L711" i="3"/>
  <c r="M711" i="3"/>
  <c r="L740" i="3"/>
  <c r="M740" i="3"/>
  <c r="L782" i="3"/>
  <c r="M782" i="3"/>
  <c r="L834" i="3"/>
  <c r="M834" i="3"/>
  <c r="L871" i="3"/>
  <c r="M871" i="3"/>
  <c r="L902" i="3"/>
  <c r="M902" i="3"/>
  <c r="L954" i="3"/>
  <c r="M954" i="3"/>
  <c r="L999" i="3"/>
  <c r="M999" i="3"/>
  <c r="L1051" i="3"/>
  <c r="M1051" i="3"/>
  <c r="L1195" i="3"/>
  <c r="L1226" i="3"/>
  <c r="M1226" i="3"/>
  <c r="L1330" i="3"/>
  <c r="M1330" i="3"/>
  <c r="L11" i="3"/>
  <c r="M11" i="3"/>
  <c r="L64" i="3"/>
  <c r="M64" i="3"/>
  <c r="L94" i="3"/>
  <c r="M94" i="3"/>
  <c r="L140" i="3"/>
  <c r="M140" i="3"/>
  <c r="L199" i="3"/>
  <c r="M199" i="3"/>
  <c r="L65" i="3"/>
  <c r="M65" i="3"/>
  <c r="L103" i="3"/>
  <c r="M103" i="3"/>
  <c r="L141" i="3"/>
  <c r="M141" i="3"/>
  <c r="L172" i="3"/>
  <c r="M172" i="3"/>
  <c r="L236" i="3"/>
  <c r="M236" i="3"/>
  <c r="L265" i="3"/>
  <c r="M265" i="3"/>
  <c r="L58" i="3"/>
  <c r="M58" i="3"/>
  <c r="L96" i="3"/>
  <c r="M96" i="3"/>
  <c r="L142" i="3"/>
  <c r="M142" i="3"/>
  <c r="L215" i="3"/>
  <c r="M215" i="3"/>
  <c r="L52" i="3"/>
  <c r="M52" i="3"/>
  <c r="L89" i="3"/>
  <c r="M89" i="3"/>
  <c r="L174" i="3"/>
  <c r="M174" i="3"/>
  <c r="L208" i="3"/>
  <c r="M208" i="3"/>
  <c r="L299" i="3"/>
  <c r="M299" i="3"/>
  <c r="L342" i="3"/>
  <c r="M342" i="3"/>
  <c r="L90" i="3"/>
  <c r="M90" i="3"/>
  <c r="L129" i="3"/>
  <c r="M129" i="3"/>
  <c r="L203" i="3"/>
  <c r="M203" i="3"/>
  <c r="L238" i="3"/>
  <c r="M238" i="3"/>
  <c r="L292" i="3"/>
  <c r="M292" i="3"/>
  <c r="L168" i="3"/>
  <c r="M168" i="3"/>
  <c r="L217" i="3"/>
  <c r="M217" i="3"/>
  <c r="L253" i="3"/>
  <c r="M253" i="3"/>
  <c r="L308" i="3"/>
  <c r="M308" i="3"/>
  <c r="L1360" i="3"/>
  <c r="M1360" i="3"/>
  <c r="L1439" i="3"/>
  <c r="M1439" i="3"/>
  <c r="L1524" i="3"/>
  <c r="M1524" i="3"/>
  <c r="L1605" i="3"/>
  <c r="M1605" i="3"/>
  <c r="L377" i="3"/>
  <c r="M377" i="3"/>
  <c r="L507" i="3"/>
  <c r="M507" i="3"/>
  <c r="L234" i="3"/>
  <c r="M234" i="3"/>
  <c r="L1470" i="3"/>
  <c r="M1470" i="3"/>
  <c r="L819" i="3"/>
  <c r="M819" i="3"/>
  <c r="L991" i="3"/>
  <c r="M991" i="3"/>
  <c r="L1187" i="3"/>
  <c r="L164" i="3"/>
  <c r="M164" i="3"/>
  <c r="L165" i="3"/>
  <c r="M165" i="3"/>
  <c r="L173" i="3"/>
  <c r="M173" i="3"/>
  <c r="L259" i="3"/>
  <c r="M259" i="3"/>
  <c r="L167" i="3"/>
  <c r="M167" i="3"/>
  <c r="L284" i="3"/>
  <c r="M284" i="3"/>
  <c r="L122" i="3"/>
  <c r="M122" i="3"/>
  <c r="L1352" i="3"/>
  <c r="M1352" i="3"/>
  <c r="L1561" i="3"/>
  <c r="M1561" i="3"/>
  <c r="L311" i="3"/>
  <c r="M311" i="3"/>
  <c r="L391" i="3"/>
  <c r="M391" i="3"/>
  <c r="L455" i="3"/>
  <c r="M455" i="3"/>
  <c r="L522" i="3"/>
  <c r="M522" i="3"/>
  <c r="L618" i="3"/>
  <c r="M618" i="3"/>
  <c r="L664" i="3"/>
  <c r="M664" i="3"/>
  <c r="L734" i="3"/>
  <c r="M734" i="3"/>
  <c r="L777" i="3"/>
  <c r="M777" i="3"/>
  <c r="L903" i="3"/>
  <c r="M903" i="3"/>
  <c r="L304" i="3"/>
  <c r="M304" i="3"/>
  <c r="L348" i="3"/>
  <c r="M348" i="3"/>
  <c r="L478" i="3"/>
  <c r="M478" i="3"/>
  <c r="L604" i="3"/>
  <c r="M604" i="3"/>
  <c r="L806" i="3"/>
  <c r="M806" i="3"/>
  <c r="L881" i="3"/>
  <c r="M881" i="3"/>
  <c r="L379" i="3"/>
  <c r="M379" i="3"/>
  <c r="L457" i="3"/>
  <c r="M457" i="3"/>
  <c r="L627" i="3"/>
  <c r="M627" i="3"/>
  <c r="L690" i="3"/>
  <c r="M690" i="3"/>
  <c r="L729" i="3"/>
  <c r="M729" i="3"/>
  <c r="L814" i="3"/>
  <c r="M814" i="3"/>
  <c r="L874" i="3"/>
  <c r="M874" i="3"/>
  <c r="L927" i="3"/>
  <c r="M927" i="3"/>
  <c r="L957" i="3"/>
  <c r="M957" i="3"/>
  <c r="L442" i="3"/>
  <c r="M442" i="3"/>
  <c r="L480" i="3"/>
  <c r="M480" i="3"/>
  <c r="L510" i="3"/>
  <c r="M510" i="3"/>
  <c r="L554" i="3"/>
  <c r="M554" i="3"/>
  <c r="L598" i="3"/>
  <c r="M598" i="3"/>
  <c r="L643" i="3"/>
  <c r="M643" i="3"/>
  <c r="L683" i="3"/>
  <c r="M683" i="3"/>
  <c r="L1438" i="3"/>
  <c r="M1438" i="3"/>
  <c r="L32" i="3"/>
  <c r="M32" i="3"/>
  <c r="L1030" i="3"/>
  <c r="M1030" i="3"/>
  <c r="L57" i="3"/>
  <c r="M57" i="3"/>
  <c r="L185" i="3"/>
  <c r="M185" i="3"/>
  <c r="L43" i="3"/>
  <c r="M43" i="3"/>
  <c r="L51" i="3"/>
  <c r="L201" i="3"/>
  <c r="M201" i="3"/>
  <c r="L83" i="3"/>
  <c r="M83" i="3"/>
  <c r="L196" i="3"/>
  <c r="M196" i="3"/>
  <c r="L300" i="3"/>
  <c r="M300" i="3"/>
  <c r="L130" i="3"/>
  <c r="M130" i="3"/>
  <c r="L1367" i="3"/>
  <c r="M1367" i="3"/>
  <c r="L1471" i="3"/>
  <c r="M1471" i="3"/>
  <c r="L1584" i="3"/>
  <c r="M1584" i="3"/>
  <c r="L325" i="3"/>
  <c r="M325" i="3"/>
  <c r="L399" i="3"/>
  <c r="M399" i="3"/>
  <c r="L463" i="3"/>
  <c r="M463" i="3"/>
  <c r="L529" i="3"/>
  <c r="M529" i="3"/>
  <c r="L552" i="3"/>
  <c r="M552" i="3"/>
  <c r="L588" i="3"/>
  <c r="M588" i="3"/>
  <c r="L625" i="3"/>
  <c r="M625" i="3"/>
  <c r="L696" i="3"/>
  <c r="M696" i="3"/>
  <c r="L741" i="3"/>
  <c r="M741" i="3"/>
  <c r="L783" i="3"/>
  <c r="M783" i="3"/>
  <c r="L812" i="3"/>
  <c r="L872" i="3"/>
  <c r="M872" i="3"/>
  <c r="L932" i="3"/>
  <c r="M932" i="3"/>
  <c r="L355" i="3"/>
  <c r="M355" i="3"/>
  <c r="L385" i="3"/>
  <c r="M385" i="3"/>
  <c r="L408" i="3"/>
  <c r="M408" i="3"/>
  <c r="L448" i="3"/>
  <c r="M448" i="3"/>
  <c r="L485" i="3"/>
  <c r="M485" i="3"/>
  <c r="L515" i="3"/>
  <c r="M515" i="3"/>
  <c r="L568" i="3"/>
  <c r="M568" i="3"/>
  <c r="L641" i="3"/>
  <c r="M641" i="3"/>
  <c r="L673" i="3"/>
  <c r="L742" i="3"/>
  <c r="M742" i="3"/>
  <c r="L770" i="3"/>
  <c r="M770" i="3"/>
  <c r="L813" i="3"/>
  <c r="M813" i="3"/>
  <c r="L843" i="3"/>
  <c r="M843" i="3"/>
  <c r="L933" i="3"/>
  <c r="M933" i="3"/>
  <c r="L290" i="3"/>
  <c r="M290" i="3"/>
  <c r="L1590" i="3"/>
  <c r="M1590" i="3"/>
  <c r="L100" i="3"/>
  <c r="M100" i="3"/>
  <c r="L703" i="3"/>
  <c r="M703" i="3"/>
  <c r="L1044" i="3"/>
  <c r="M1044" i="3"/>
  <c r="L50" i="3"/>
  <c r="M50" i="3"/>
  <c r="L193" i="3"/>
  <c r="M193" i="3"/>
  <c r="L121" i="3"/>
  <c r="M121" i="3"/>
  <c r="L291" i="3"/>
  <c r="M291" i="3"/>
  <c r="L39" i="3"/>
  <c r="M39" i="3"/>
  <c r="L137" i="3"/>
  <c r="M137" i="3"/>
  <c r="L246" i="3"/>
  <c r="M246" i="3"/>
  <c r="L1591" i="3"/>
  <c r="M1591" i="3"/>
  <c r="L331" i="3"/>
  <c r="M331" i="3"/>
  <c r="L484" i="3"/>
  <c r="M484" i="3"/>
  <c r="L559" i="3"/>
  <c r="M559" i="3"/>
  <c r="L596" i="3"/>
  <c r="M596" i="3"/>
  <c r="L850" i="3"/>
  <c r="M850" i="3"/>
  <c r="L880" i="3"/>
  <c r="M880" i="3"/>
  <c r="L911" i="3"/>
  <c r="M911" i="3"/>
  <c r="L940" i="3"/>
  <c r="M940" i="3"/>
  <c r="L363" i="3"/>
  <c r="M363" i="3"/>
  <c r="L416" i="3"/>
  <c r="M416" i="3"/>
  <c r="L530" i="3"/>
  <c r="M530" i="3"/>
  <c r="L575" i="3"/>
  <c r="M575" i="3"/>
  <c r="L612" i="3"/>
  <c r="M612" i="3"/>
  <c r="L681" i="3"/>
  <c r="M681" i="3"/>
  <c r="L721" i="3"/>
  <c r="M721" i="3"/>
  <c r="L912" i="3"/>
  <c r="M912" i="3"/>
  <c r="L941" i="3"/>
  <c r="M941" i="3"/>
  <c r="L319" i="3"/>
  <c r="M319" i="3"/>
  <c r="L425" i="3"/>
  <c r="M425" i="3"/>
  <c r="L465" i="3"/>
  <c r="M465" i="3"/>
  <c r="L493" i="3"/>
  <c r="M493" i="3"/>
  <c r="L523" i="3"/>
  <c r="M523" i="3"/>
  <c r="L553" i="3"/>
  <c r="M553" i="3"/>
  <c r="L590" i="3"/>
  <c r="M590" i="3"/>
  <c r="L634" i="3"/>
  <c r="M634" i="3"/>
  <c r="L771" i="3"/>
  <c r="M771" i="3"/>
  <c r="L822" i="3"/>
  <c r="M822" i="3"/>
  <c r="L365" i="3"/>
  <c r="M365" i="3"/>
  <c r="L458" i="3"/>
  <c r="M458" i="3"/>
  <c r="L487" i="3"/>
  <c r="M487" i="3"/>
  <c r="L524" i="3"/>
  <c r="M524" i="3"/>
  <c r="L562" i="3"/>
  <c r="M562" i="3"/>
  <c r="L606" i="3"/>
  <c r="M606" i="3"/>
  <c r="L659" i="3"/>
  <c r="M659" i="3"/>
  <c r="L691" i="3"/>
  <c r="M691" i="3"/>
  <c r="L146" i="3"/>
  <c r="M146" i="3"/>
  <c r="L1321" i="3"/>
  <c r="M1321" i="3"/>
  <c r="L413" i="3"/>
  <c r="M413" i="3"/>
  <c r="L733" i="3"/>
  <c r="M733" i="3"/>
  <c r="L895" i="3"/>
  <c r="M895" i="3"/>
  <c r="L1269" i="3"/>
  <c r="M1269" i="3"/>
  <c r="L87" i="3"/>
  <c r="M87" i="3"/>
  <c r="L220" i="3"/>
  <c r="M220" i="3"/>
  <c r="L95" i="3"/>
  <c r="M95" i="3"/>
  <c r="L81" i="3"/>
  <c r="M81" i="3"/>
  <c r="L251" i="3"/>
  <c r="M251" i="3"/>
  <c r="L54" i="3"/>
  <c r="M54" i="3"/>
  <c r="L161" i="3"/>
  <c r="M161" i="3"/>
  <c r="L1389" i="3"/>
  <c r="M1389" i="3"/>
  <c r="L1502" i="3"/>
  <c r="M1502" i="3"/>
  <c r="L1598" i="3"/>
  <c r="M1598" i="3"/>
  <c r="L415" i="3"/>
  <c r="M415" i="3"/>
  <c r="L567" i="3"/>
  <c r="M567" i="3"/>
  <c r="L632" i="3"/>
  <c r="M632" i="3"/>
  <c r="L672" i="3"/>
  <c r="M672" i="3"/>
  <c r="L704" i="3"/>
  <c r="M704" i="3"/>
  <c r="L748" i="3"/>
  <c r="M748" i="3"/>
  <c r="L791" i="3"/>
  <c r="M791" i="3"/>
  <c r="L820" i="3"/>
  <c r="M820" i="3"/>
  <c r="L947" i="3"/>
  <c r="M947" i="3"/>
  <c r="L312" i="3"/>
  <c r="M312" i="3"/>
  <c r="L500" i="3"/>
  <c r="M500" i="3"/>
  <c r="L649" i="3"/>
  <c r="M649" i="3"/>
  <c r="L689" i="3"/>
  <c r="M689" i="3"/>
  <c r="L728" i="3"/>
  <c r="M728" i="3"/>
  <c r="L784" i="3"/>
  <c r="M784" i="3"/>
  <c r="L821" i="3"/>
  <c r="M821" i="3"/>
  <c r="L851" i="3"/>
  <c r="M851" i="3"/>
  <c r="L889" i="3"/>
  <c r="M889" i="3"/>
  <c r="L298" i="3"/>
  <c r="M298" i="3"/>
  <c r="L393" i="3"/>
  <c r="M393" i="3"/>
  <c r="L433" i="3"/>
  <c r="M433" i="3"/>
  <c r="L501" i="3"/>
  <c r="M501" i="3"/>
  <c r="L605" i="3"/>
  <c r="M605" i="3"/>
  <c r="L666" i="3"/>
  <c r="M666" i="3"/>
  <c r="L706" i="3"/>
  <c r="M706" i="3"/>
  <c r="L778" i="3"/>
  <c r="M778" i="3"/>
  <c r="L882" i="3"/>
  <c r="M882" i="3"/>
  <c r="L373" i="3"/>
  <c r="M373" i="3"/>
  <c r="L410" i="3"/>
  <c r="M410" i="3"/>
  <c r="L466" i="3"/>
  <c r="M466" i="3"/>
  <c r="L570" i="3"/>
  <c r="M570" i="3"/>
  <c r="L614" i="3"/>
  <c r="M614" i="3"/>
  <c r="L946" i="3"/>
  <c r="M946" i="3"/>
  <c r="L1446" i="3"/>
  <c r="M1446" i="3"/>
  <c r="L468" i="3"/>
  <c r="M468" i="3"/>
  <c r="L1096" i="3"/>
  <c r="M1096" i="3"/>
  <c r="L1284" i="3"/>
  <c r="M1284" i="3"/>
  <c r="L228" i="3"/>
  <c r="M228" i="3"/>
  <c r="L88" i="3"/>
  <c r="M88" i="3"/>
  <c r="L258" i="3"/>
  <c r="M258" i="3"/>
  <c r="L159" i="3"/>
  <c r="M159" i="3"/>
  <c r="L334" i="3"/>
  <c r="M334" i="3"/>
  <c r="L293" i="3"/>
  <c r="M293" i="3"/>
  <c r="L1510" i="3"/>
  <c r="L1612" i="3"/>
  <c r="M1612" i="3"/>
  <c r="L339" i="3"/>
  <c r="M339" i="3"/>
  <c r="L423" i="3"/>
  <c r="M423" i="3"/>
  <c r="L492" i="3"/>
  <c r="M492" i="3"/>
  <c r="L537" i="3"/>
  <c r="M537" i="3"/>
  <c r="L603" i="3"/>
  <c r="M603" i="3"/>
  <c r="L640" i="3"/>
  <c r="M640" i="3"/>
  <c r="L712" i="3"/>
  <c r="M712" i="3"/>
  <c r="L827" i="3"/>
  <c r="M827" i="3"/>
  <c r="L888" i="3"/>
  <c r="M888" i="3"/>
  <c r="L917" i="3"/>
  <c r="M917" i="3"/>
  <c r="L318" i="3"/>
  <c r="M318" i="3"/>
  <c r="L392" i="3"/>
  <c r="M392" i="3"/>
  <c r="L424" i="3"/>
  <c r="M424" i="3"/>
  <c r="L456" i="3"/>
  <c r="M456" i="3"/>
  <c r="L538" i="3"/>
  <c r="M538" i="3"/>
  <c r="L589" i="3"/>
  <c r="M589" i="3"/>
  <c r="L619" i="3"/>
  <c r="M619" i="3"/>
  <c r="L657" i="3"/>
  <c r="M657" i="3"/>
  <c r="L697" i="3"/>
  <c r="M697" i="3"/>
  <c r="L749" i="3"/>
  <c r="M749" i="3"/>
  <c r="L792" i="3"/>
  <c r="M792" i="3"/>
  <c r="L828" i="3"/>
  <c r="M828" i="3"/>
  <c r="L326" i="3"/>
  <c r="M326" i="3"/>
  <c r="L356" i="3"/>
  <c r="M356" i="3"/>
  <c r="L472" i="3"/>
  <c r="M472" i="3"/>
  <c r="L531" i="3"/>
  <c r="M531" i="3"/>
  <c r="L561" i="3"/>
  <c r="M561" i="3"/>
  <c r="L613" i="3"/>
  <c r="M613" i="3"/>
  <c r="L642" i="3"/>
  <c r="M642" i="3"/>
  <c r="L674" i="3"/>
  <c r="M674" i="3"/>
  <c r="L743" i="3"/>
  <c r="M743" i="3"/>
  <c r="L785" i="3"/>
  <c r="M785" i="3"/>
  <c r="L829" i="3"/>
  <c r="M829" i="3"/>
  <c r="L859" i="3"/>
  <c r="M859" i="3"/>
  <c r="L890" i="3"/>
  <c r="M890" i="3"/>
  <c r="L942" i="3"/>
  <c r="M942" i="3"/>
  <c r="L380" i="3"/>
  <c r="M380" i="3"/>
  <c r="L1604" i="3"/>
  <c r="M1604" i="3"/>
  <c r="L647" i="3"/>
  <c r="M647" i="3"/>
  <c r="L983" i="3"/>
  <c r="M983" i="3"/>
  <c r="L3" i="3"/>
  <c r="M3" i="3"/>
  <c r="L288" i="3"/>
  <c r="M288" i="3"/>
  <c r="L5" i="3"/>
  <c r="M5" i="3"/>
  <c r="L166" i="3"/>
  <c r="M166" i="3"/>
  <c r="L82" i="3"/>
  <c r="M82" i="3"/>
  <c r="L53" i="3"/>
  <c r="M53" i="3"/>
  <c r="L160" i="3"/>
  <c r="M160" i="3"/>
  <c r="L276" i="3"/>
  <c r="M276" i="3"/>
  <c r="L99" i="3"/>
  <c r="M99" i="3"/>
  <c r="L210" i="3"/>
  <c r="M210" i="3"/>
  <c r="L1553" i="3"/>
  <c r="M1553" i="3"/>
  <c r="L370" i="3"/>
  <c r="M370" i="3"/>
  <c r="L514" i="3"/>
  <c r="M514" i="3"/>
  <c r="L544" i="3"/>
  <c r="M544" i="3"/>
  <c r="L582" i="3"/>
  <c r="M582" i="3"/>
  <c r="L656" i="3"/>
  <c r="M656" i="3"/>
  <c r="L727" i="3"/>
  <c r="M727" i="3"/>
  <c r="L842" i="3"/>
  <c r="M842" i="3"/>
  <c r="L865" i="3"/>
  <c r="M865" i="3"/>
  <c r="L925" i="3"/>
  <c r="M925" i="3"/>
  <c r="L378" i="3"/>
  <c r="M378" i="3"/>
  <c r="L400" i="3"/>
  <c r="M400" i="3"/>
  <c r="L440" i="3"/>
  <c r="M440" i="3"/>
  <c r="L923" i="3"/>
  <c r="M923" i="3"/>
  <c r="L1322" i="3"/>
  <c r="M1322" i="3"/>
  <c r="L46" i="3"/>
  <c r="M46" i="3"/>
  <c r="L303" i="3"/>
  <c r="M303" i="3"/>
  <c r="L688" i="3"/>
  <c r="M688" i="3"/>
  <c r="L835" i="3"/>
  <c r="L297" i="3"/>
  <c r="M297" i="3"/>
  <c r="L432" i="3"/>
  <c r="M432" i="3"/>
  <c r="L918" i="3"/>
  <c r="M918" i="3"/>
  <c r="L305" i="3"/>
  <c r="M305" i="3"/>
  <c r="L372" i="3"/>
  <c r="M372" i="3"/>
  <c r="L516" i="3"/>
  <c r="M516" i="3"/>
  <c r="L650" i="3"/>
  <c r="M650" i="3"/>
  <c r="L807" i="3"/>
  <c r="M807" i="3"/>
  <c r="L434" i="3"/>
  <c r="M434" i="3"/>
  <c r="L494" i="3"/>
  <c r="M494" i="3"/>
  <c r="L547" i="3"/>
  <c r="M547" i="3"/>
  <c r="L621" i="3"/>
  <c r="M621" i="3"/>
  <c r="L751" i="3"/>
  <c r="M751" i="3"/>
  <c r="L786" i="3"/>
  <c r="M786" i="3"/>
  <c r="L875" i="3"/>
  <c r="M875" i="3"/>
  <c r="L913" i="3"/>
  <c r="M913" i="3"/>
  <c r="L964" i="3"/>
  <c r="M964" i="3"/>
  <c r="L351" i="3"/>
  <c r="M351" i="3"/>
  <c r="L495" i="3"/>
  <c r="M495" i="3"/>
  <c r="L533" i="3"/>
  <c r="M533" i="3"/>
  <c r="L578" i="3"/>
  <c r="M578" i="3"/>
  <c r="L660" i="3"/>
  <c r="M660" i="3"/>
  <c r="L700" i="3"/>
  <c r="M700" i="3"/>
  <c r="L737" i="3"/>
  <c r="M737" i="3"/>
  <c r="L780" i="3"/>
  <c r="M780" i="3"/>
  <c r="L900" i="3"/>
  <c r="M900" i="3"/>
  <c r="L352" i="3"/>
  <c r="M352" i="3"/>
  <c r="L382" i="3"/>
  <c r="M382" i="3"/>
  <c r="L420" i="3"/>
  <c r="M420" i="3"/>
  <c r="L460" i="3"/>
  <c r="L593" i="3"/>
  <c r="M593" i="3"/>
  <c r="L637" i="3"/>
  <c r="M637" i="3"/>
  <c r="L717" i="3"/>
  <c r="M717" i="3"/>
  <c r="L795" i="3"/>
  <c r="M795" i="3"/>
  <c r="L825" i="3"/>
  <c r="M825" i="3"/>
  <c r="L869" i="3"/>
  <c r="M869" i="3"/>
  <c r="L908" i="3"/>
  <c r="M908" i="3"/>
  <c r="L969" i="3"/>
  <c r="M969" i="3"/>
  <c r="L1065" i="3"/>
  <c r="M1065" i="3"/>
  <c r="L1172" i="3"/>
  <c r="M1172" i="3"/>
  <c r="L1212" i="3"/>
  <c r="M1212" i="3"/>
  <c r="L1262" i="3"/>
  <c r="M1262" i="3"/>
  <c r="L1315" i="3"/>
  <c r="M1315" i="3"/>
  <c r="L1368" i="3"/>
  <c r="M1368" i="3"/>
  <c r="L1448" i="3"/>
  <c r="M1448" i="3"/>
  <c r="L1517" i="3"/>
  <c r="M1517" i="3"/>
  <c r="L1554" i="3"/>
  <c r="M1554" i="3"/>
  <c r="L1606" i="3"/>
  <c r="M1606" i="3"/>
  <c r="L125" i="3"/>
  <c r="M125" i="3"/>
  <c r="L136" i="3"/>
  <c r="M136" i="3"/>
  <c r="L301" i="3"/>
  <c r="M301" i="3"/>
  <c r="L362" i="3"/>
  <c r="M362" i="3"/>
  <c r="L720" i="3"/>
  <c r="M720" i="3"/>
  <c r="L857" i="3"/>
  <c r="M857" i="3"/>
  <c r="L332" i="3"/>
  <c r="M332" i="3"/>
  <c r="L560" i="3"/>
  <c r="M560" i="3"/>
  <c r="L665" i="3"/>
  <c r="M665" i="3"/>
  <c r="L756" i="3"/>
  <c r="M756" i="3"/>
  <c r="L836" i="3"/>
  <c r="M836" i="3"/>
  <c r="L386" i="3"/>
  <c r="M386" i="3"/>
  <c r="L583" i="3"/>
  <c r="M583" i="3"/>
  <c r="L658" i="3"/>
  <c r="M658" i="3"/>
  <c r="L736" i="3"/>
  <c r="M736" i="3"/>
  <c r="L357" i="3"/>
  <c r="M357" i="3"/>
  <c r="L635" i="3"/>
  <c r="M635" i="3"/>
  <c r="L793" i="3"/>
  <c r="M793" i="3"/>
  <c r="L845" i="3"/>
  <c r="M845" i="3"/>
  <c r="L358" i="3"/>
  <c r="L451" i="3"/>
  <c r="M451" i="3"/>
  <c r="L541" i="3"/>
  <c r="M541" i="3"/>
  <c r="L607" i="3"/>
  <c r="M607" i="3"/>
  <c r="L636" i="3"/>
  <c r="M636" i="3"/>
  <c r="L668" i="3"/>
  <c r="M668" i="3"/>
  <c r="L808" i="3"/>
  <c r="M808" i="3"/>
  <c r="L838" i="3"/>
  <c r="M838" i="3"/>
  <c r="L868" i="3"/>
  <c r="M868" i="3"/>
  <c r="L936" i="3"/>
  <c r="M936" i="3"/>
  <c r="L958" i="3"/>
  <c r="M958" i="3"/>
  <c r="L388" i="3"/>
  <c r="M388" i="3"/>
  <c r="L549" i="3"/>
  <c r="M549" i="3"/>
  <c r="L600" i="3"/>
  <c r="M600" i="3"/>
  <c r="L685" i="3"/>
  <c r="M685" i="3"/>
  <c r="L724" i="3"/>
  <c r="M724" i="3"/>
  <c r="L802" i="3"/>
  <c r="M802" i="3"/>
  <c r="L832" i="3"/>
  <c r="M832" i="3"/>
  <c r="L877" i="3"/>
  <c r="M877" i="3"/>
  <c r="L915" i="3"/>
  <c r="M915" i="3"/>
  <c r="L976" i="3"/>
  <c r="M976" i="3"/>
  <c r="L1023" i="3"/>
  <c r="M1023" i="3"/>
  <c r="L1073" i="3"/>
  <c r="M1073" i="3"/>
  <c r="L1112" i="3"/>
  <c r="M1112" i="3"/>
  <c r="L1219" i="3"/>
  <c r="M1219" i="3"/>
  <c r="L1270" i="3"/>
  <c r="M1270" i="3"/>
  <c r="L1375" i="3"/>
  <c r="M1375" i="3"/>
  <c r="L1456" i="3"/>
  <c r="M1456" i="3"/>
  <c r="L1488" i="3"/>
  <c r="M1488" i="3"/>
  <c r="L1562" i="3"/>
  <c r="M1562" i="3"/>
  <c r="L134" i="3"/>
  <c r="M134" i="3"/>
  <c r="L152" i="3"/>
  <c r="M152" i="3"/>
  <c r="L574" i="3"/>
  <c r="M574" i="3"/>
  <c r="L340" i="3"/>
  <c r="M340" i="3"/>
  <c r="L464" i="3"/>
  <c r="M464" i="3"/>
  <c r="L858" i="3"/>
  <c r="M858" i="3"/>
  <c r="L926" i="3"/>
  <c r="M926" i="3"/>
  <c r="L401" i="3"/>
  <c r="M401" i="3"/>
  <c r="L539" i="3"/>
  <c r="M539" i="3"/>
  <c r="L620" i="3"/>
  <c r="M620" i="3"/>
  <c r="L837" i="3"/>
  <c r="M837" i="3"/>
  <c r="L898" i="3"/>
  <c r="M898" i="3"/>
  <c r="L450" i="3"/>
  <c r="M450" i="3"/>
  <c r="L502" i="3"/>
  <c r="M502" i="3"/>
  <c r="L699" i="3"/>
  <c r="M699" i="3"/>
  <c r="L883" i="3"/>
  <c r="M883" i="3"/>
  <c r="L920" i="3"/>
  <c r="M920" i="3"/>
  <c r="L321" i="3"/>
  <c r="M321" i="3"/>
  <c r="L366" i="3"/>
  <c r="M366" i="3"/>
  <c r="L411" i="3"/>
  <c r="M411" i="3"/>
  <c r="L503" i="3"/>
  <c r="M503" i="3"/>
  <c r="L548" i="3"/>
  <c r="M548" i="3"/>
  <c r="L708" i="3"/>
  <c r="M708" i="3"/>
  <c r="L745" i="3"/>
  <c r="M745" i="3"/>
  <c r="L543" i="3"/>
  <c r="M543" i="3"/>
  <c r="L931" i="3"/>
  <c r="M931" i="3"/>
  <c r="L37" i="3"/>
  <c r="M37" i="3"/>
  <c r="L1425" i="3"/>
  <c r="M1425" i="3"/>
  <c r="L439" i="3"/>
  <c r="M439" i="3"/>
  <c r="L755" i="3"/>
  <c r="M755" i="3"/>
  <c r="L896" i="3"/>
  <c r="M896" i="3"/>
  <c r="L371" i="3"/>
  <c r="M371" i="3"/>
  <c r="L471" i="3"/>
  <c r="M471" i="3"/>
  <c r="L763" i="3"/>
  <c r="M763" i="3"/>
  <c r="L866" i="3"/>
  <c r="M866" i="3"/>
  <c r="L948" i="3"/>
  <c r="M948" i="3"/>
  <c r="L333" i="3"/>
  <c r="M333" i="3"/>
  <c r="L682" i="3"/>
  <c r="M682" i="3"/>
  <c r="L750" i="3"/>
  <c r="M750" i="3"/>
  <c r="L844" i="3"/>
  <c r="M844" i="3"/>
  <c r="L905" i="3"/>
  <c r="M905" i="3"/>
  <c r="L387" i="3"/>
  <c r="M387" i="3"/>
  <c r="L577" i="3"/>
  <c r="M577" i="3"/>
  <c r="L651" i="3"/>
  <c r="M651" i="3"/>
  <c r="L707" i="3"/>
  <c r="M707" i="3"/>
  <c r="L758" i="3"/>
  <c r="M758" i="3"/>
  <c r="L800" i="3"/>
  <c r="M800" i="3"/>
  <c r="L853" i="3"/>
  <c r="M853" i="3"/>
  <c r="L891" i="3"/>
  <c r="M891" i="3"/>
  <c r="L935" i="3"/>
  <c r="M935" i="3"/>
  <c r="L335" i="3"/>
  <c r="M335" i="3"/>
  <c r="L374" i="3"/>
  <c r="M374" i="3"/>
  <c r="L459" i="3"/>
  <c r="M459" i="3"/>
  <c r="L555" i="3"/>
  <c r="M555" i="3"/>
  <c r="L585" i="3"/>
  <c r="M585" i="3"/>
  <c r="L615" i="3"/>
  <c r="M615" i="3"/>
  <c r="L676" i="3"/>
  <c r="M676" i="3"/>
  <c r="L816" i="3"/>
  <c r="M816" i="3"/>
  <c r="L876" i="3"/>
  <c r="M876" i="3"/>
  <c r="L914" i="3"/>
  <c r="M914" i="3"/>
  <c r="L359" i="3"/>
  <c r="M359" i="3"/>
  <c r="L404" i="3"/>
  <c r="M404" i="3"/>
  <c r="L436" i="3"/>
  <c r="M436" i="3"/>
  <c r="L564" i="3"/>
  <c r="M564" i="3"/>
  <c r="L608" i="3"/>
  <c r="M608" i="3"/>
  <c r="L653" i="3"/>
  <c r="M653" i="3"/>
  <c r="L732" i="3"/>
  <c r="M732" i="3"/>
  <c r="L774" i="3"/>
  <c r="M774" i="3"/>
  <c r="L809" i="3"/>
  <c r="M809" i="3"/>
  <c r="L839" i="3"/>
  <c r="M839" i="3"/>
  <c r="L885" i="3"/>
  <c r="M885" i="3"/>
  <c r="L929" i="3"/>
  <c r="M929" i="3"/>
  <c r="L77" i="3"/>
  <c r="M77" i="3"/>
  <c r="L939" i="3"/>
  <c r="M939" i="3"/>
  <c r="L256" i="3"/>
  <c r="M256" i="3"/>
  <c r="L45" i="3"/>
  <c r="M45" i="3"/>
  <c r="L245" i="3"/>
  <c r="M245" i="3"/>
  <c r="L1432" i="3"/>
  <c r="M1432" i="3"/>
  <c r="L447" i="3"/>
  <c r="M447" i="3"/>
  <c r="L611" i="3"/>
  <c r="M611" i="3"/>
  <c r="L769" i="3"/>
  <c r="M769" i="3"/>
  <c r="L597" i="3"/>
  <c r="M597" i="3"/>
  <c r="L705" i="3"/>
  <c r="M705" i="3"/>
  <c r="L873" i="3"/>
  <c r="M873" i="3"/>
  <c r="L341" i="3"/>
  <c r="M341" i="3"/>
  <c r="L409" i="3"/>
  <c r="M409" i="3"/>
  <c r="L479" i="3"/>
  <c r="M479" i="3"/>
  <c r="L546" i="3"/>
  <c r="M546" i="3"/>
  <c r="L757" i="3"/>
  <c r="M757" i="3"/>
  <c r="L919" i="3"/>
  <c r="M919" i="3"/>
  <c r="L394" i="3"/>
  <c r="M394" i="3"/>
  <c r="L473" i="3"/>
  <c r="M473" i="3"/>
  <c r="L517" i="3"/>
  <c r="M517" i="3"/>
  <c r="L584" i="3"/>
  <c r="M584" i="3"/>
  <c r="L715" i="3"/>
  <c r="M715" i="3"/>
  <c r="L815" i="3"/>
  <c r="M815" i="3"/>
  <c r="L381" i="3"/>
  <c r="M381" i="3"/>
  <c r="L419" i="3"/>
  <c r="M419" i="3"/>
  <c r="L474" i="3"/>
  <c r="M474" i="3"/>
  <c r="L511" i="3"/>
  <c r="M511" i="3"/>
  <c r="L592" i="3"/>
  <c r="M592" i="3"/>
  <c r="L644" i="3"/>
  <c r="M644" i="3"/>
  <c r="L716" i="3"/>
  <c r="M716" i="3"/>
  <c r="L759" i="3"/>
  <c r="M759" i="3"/>
  <c r="L794" i="3"/>
  <c r="M794" i="3"/>
  <c r="L854" i="3"/>
  <c r="M854" i="3"/>
  <c r="L944" i="3"/>
  <c r="M944" i="3"/>
  <c r="L475" i="3"/>
  <c r="L519" i="3"/>
  <c r="M519" i="3"/>
  <c r="L579" i="3"/>
  <c r="M579" i="3"/>
  <c r="L616" i="3"/>
  <c r="M616" i="3"/>
  <c r="L738" i="3"/>
  <c r="M738" i="3"/>
  <c r="L847" i="3"/>
  <c r="M847" i="3"/>
  <c r="L893" i="3"/>
  <c r="M893" i="3"/>
  <c r="L937" i="3"/>
  <c r="M937" i="3"/>
  <c r="L1000" i="3"/>
  <c r="M1000" i="3"/>
  <c r="L1089" i="3"/>
  <c r="M1089" i="3"/>
  <c r="L1149" i="3"/>
  <c r="M1149" i="3"/>
  <c r="L1338" i="3"/>
  <c r="M1338" i="3"/>
  <c r="L1314" i="3"/>
  <c r="M1314" i="3"/>
  <c r="L91" i="3"/>
  <c r="M91" i="3"/>
  <c r="L648" i="3"/>
  <c r="M648" i="3"/>
  <c r="L955" i="3"/>
  <c r="M955" i="3"/>
  <c r="L897" i="3"/>
  <c r="M897" i="3"/>
  <c r="L569" i="3"/>
  <c r="M569" i="3"/>
  <c r="L764" i="3"/>
  <c r="M764" i="3"/>
  <c r="L949" i="3"/>
  <c r="M949" i="3"/>
  <c r="L540" i="3"/>
  <c r="M540" i="3"/>
  <c r="L722" i="3"/>
  <c r="M722" i="3"/>
  <c r="L830" i="3"/>
  <c r="M830" i="3"/>
  <c r="L427" i="3"/>
  <c r="M427" i="3"/>
  <c r="L525" i="3"/>
  <c r="M525" i="3"/>
  <c r="L412" i="3"/>
  <c r="M412" i="3"/>
  <c r="L586" i="3"/>
  <c r="M586" i="3"/>
  <c r="L669" i="3"/>
  <c r="M669" i="3"/>
  <c r="L746" i="3"/>
  <c r="M746" i="3"/>
  <c r="L901" i="3"/>
  <c r="M901" i="3"/>
  <c r="L1156" i="3"/>
  <c r="M1156" i="3"/>
  <c r="L1233" i="3"/>
  <c r="M1233" i="3"/>
  <c r="L1307" i="3"/>
  <c r="L1390" i="3"/>
  <c r="M1390" i="3"/>
  <c r="L1496" i="3"/>
  <c r="M1496" i="3"/>
  <c r="L1585" i="3"/>
  <c r="M1585" i="3"/>
  <c r="L977" i="3"/>
  <c r="M977" i="3"/>
  <c r="L1052" i="3"/>
  <c r="M1052" i="3"/>
  <c r="L1120" i="3"/>
  <c r="M1120" i="3"/>
  <c r="L1150" i="3"/>
  <c r="M1150" i="3"/>
  <c r="L1263" i="3"/>
  <c r="M1263" i="3"/>
  <c r="L1292" i="3"/>
  <c r="M1292" i="3"/>
  <c r="L1324" i="3"/>
  <c r="M1324" i="3"/>
  <c r="L1391" i="3"/>
  <c r="M1391" i="3"/>
  <c r="L1441" i="3"/>
  <c r="M1441" i="3"/>
  <c r="L1481" i="3"/>
  <c r="M1481" i="3"/>
  <c r="L1518" i="3"/>
  <c r="M1518" i="3"/>
  <c r="L1547" i="3"/>
  <c r="M1547" i="3"/>
  <c r="L1578" i="3"/>
  <c r="M1578" i="3"/>
  <c r="L1621" i="3"/>
  <c r="M1621" i="3"/>
  <c r="L978" i="3"/>
  <c r="M978" i="3"/>
  <c r="L1047" i="3"/>
  <c r="M1047" i="3"/>
  <c r="L1091" i="3"/>
  <c r="M1091" i="3"/>
  <c r="L1158" i="3"/>
  <c r="M1158" i="3"/>
  <c r="L1198" i="3"/>
  <c r="M1198" i="3"/>
  <c r="L1221" i="3"/>
  <c r="M1221" i="3"/>
  <c r="L1249" i="3"/>
  <c r="M1249" i="3"/>
  <c r="L1279" i="3"/>
  <c r="M1279" i="3"/>
  <c r="L1309" i="3"/>
  <c r="M1309" i="3"/>
  <c r="L1340" i="3"/>
  <c r="M1340" i="3"/>
  <c r="L1370" i="3"/>
  <c r="M1370" i="3"/>
  <c r="L1399" i="3"/>
  <c r="M1399" i="3"/>
  <c r="L1458" i="3"/>
  <c r="M1458" i="3"/>
  <c r="L1579" i="3"/>
  <c r="M1579" i="3"/>
  <c r="L1003" i="3"/>
  <c r="M1003" i="3"/>
  <c r="L1040" i="3"/>
  <c r="M1040" i="3"/>
  <c r="L126" i="3"/>
  <c r="M126" i="3"/>
  <c r="L176" i="3"/>
  <c r="M176" i="3"/>
  <c r="L633" i="3"/>
  <c r="M633" i="3"/>
  <c r="L417" i="3"/>
  <c r="M417" i="3"/>
  <c r="L576" i="3"/>
  <c r="M576" i="3"/>
  <c r="L402" i="3"/>
  <c r="M402" i="3"/>
  <c r="L730" i="3"/>
  <c r="M730" i="3"/>
  <c r="L950" i="3"/>
  <c r="M950" i="3"/>
  <c r="L435" i="3"/>
  <c r="M435" i="3"/>
  <c r="L563" i="3"/>
  <c r="M563" i="3"/>
  <c r="L628" i="3"/>
  <c r="M628" i="3"/>
  <c r="L723" i="3"/>
  <c r="M723" i="3"/>
  <c r="L801" i="3"/>
  <c r="L861" i="3"/>
  <c r="M861" i="3"/>
  <c r="L928" i="3"/>
  <c r="M928" i="3"/>
  <c r="L344" i="3"/>
  <c r="M344" i="3"/>
  <c r="L496" i="3"/>
  <c r="M496" i="3"/>
  <c r="L677" i="3"/>
  <c r="M677" i="3"/>
  <c r="L752" i="3"/>
  <c r="M752" i="3"/>
  <c r="L1008" i="3"/>
  <c r="M1008" i="3"/>
  <c r="L1081" i="3"/>
  <c r="M1081" i="3"/>
  <c r="L1164" i="3"/>
  <c r="M1164" i="3"/>
  <c r="L1240" i="3"/>
  <c r="M1240" i="3"/>
  <c r="L1323" i="3"/>
  <c r="M1323" i="3"/>
  <c r="L1397" i="3"/>
  <c r="M1397" i="3"/>
  <c r="L1440" i="3"/>
  <c r="M1440" i="3"/>
  <c r="L1599" i="3"/>
  <c r="M1599" i="3"/>
  <c r="L1017" i="3"/>
  <c r="M1017" i="3"/>
  <c r="L1066" i="3"/>
  <c r="M1066" i="3"/>
  <c r="L1090" i="3"/>
  <c r="M1090" i="3"/>
  <c r="L1127" i="3"/>
  <c r="M1127" i="3"/>
  <c r="L1220" i="3"/>
  <c r="M1220" i="3"/>
  <c r="L1332" i="3"/>
  <c r="M1332" i="3"/>
  <c r="L1362" i="3"/>
  <c r="M1362" i="3"/>
  <c r="L1489" i="3"/>
  <c r="M1489" i="3"/>
  <c r="L1526" i="3"/>
  <c r="M1526" i="3"/>
  <c r="L1010" i="3"/>
  <c r="M1010" i="3"/>
  <c r="L1053" i="3"/>
  <c r="M1053" i="3"/>
  <c r="L1317" i="3"/>
  <c r="M1317" i="3"/>
  <c r="L1427" i="3"/>
  <c r="M1427" i="3"/>
  <c r="L1466" i="3"/>
  <c r="M1466" i="3"/>
  <c r="L1541" i="3"/>
  <c r="M1541" i="3"/>
  <c r="L1054" i="3"/>
  <c r="M1054" i="3"/>
  <c r="L1100" i="3"/>
  <c r="M1100" i="3"/>
  <c r="L1137" i="3"/>
  <c r="M1137" i="3"/>
  <c r="L1175" i="3"/>
  <c r="M1175" i="3"/>
  <c r="L1215" i="3"/>
  <c r="M1215" i="3"/>
  <c r="L1250" i="3"/>
  <c r="M1250" i="3"/>
  <c r="L856" i="3"/>
  <c r="M856" i="3"/>
  <c r="L257" i="3"/>
  <c r="M257" i="3"/>
  <c r="L797" i="3"/>
  <c r="M797" i="3"/>
  <c r="L956" i="3"/>
  <c r="M956" i="3"/>
  <c r="L449" i="3"/>
  <c r="M449" i="3"/>
  <c r="L852" i="3"/>
  <c r="M852" i="3"/>
  <c r="L426" i="3"/>
  <c r="M426" i="3"/>
  <c r="L765" i="3"/>
  <c r="M765" i="3"/>
  <c r="L343" i="3"/>
  <c r="M343" i="3"/>
  <c r="L481" i="3"/>
  <c r="M481" i="3"/>
  <c r="L571" i="3"/>
  <c r="M571" i="3"/>
  <c r="L652" i="3"/>
  <c r="M652" i="3"/>
  <c r="L766" i="3"/>
  <c r="M766" i="3"/>
  <c r="L824" i="3"/>
  <c r="M824" i="3"/>
  <c r="L884" i="3"/>
  <c r="M884" i="3"/>
  <c r="L367" i="3"/>
  <c r="M367" i="3"/>
  <c r="L444" i="3"/>
  <c r="M444" i="3"/>
  <c r="L701" i="3"/>
  <c r="M701" i="3"/>
  <c r="L781" i="3"/>
  <c r="M781" i="3"/>
  <c r="L945" i="3"/>
  <c r="M945" i="3"/>
  <c r="L1031" i="3"/>
  <c r="M1031" i="3"/>
  <c r="L1097" i="3"/>
  <c r="M1097" i="3"/>
  <c r="L1188" i="3"/>
  <c r="M1188" i="3"/>
  <c r="L1255" i="3"/>
  <c r="M1255" i="3"/>
  <c r="L1346" i="3"/>
  <c r="M1346" i="3"/>
  <c r="L1419" i="3"/>
  <c r="M1419" i="3"/>
  <c r="L1503" i="3"/>
  <c r="M1503" i="3"/>
  <c r="L1620" i="3"/>
  <c r="M1620" i="3"/>
  <c r="L1024" i="3"/>
  <c r="M1024" i="3"/>
  <c r="L1074" i="3"/>
  <c r="M1074" i="3"/>
  <c r="L1098" i="3"/>
  <c r="M1098" i="3"/>
  <c r="L1135" i="3"/>
  <c r="M1135" i="3"/>
  <c r="L1197" i="3"/>
  <c r="M1197" i="3"/>
  <c r="L1300" i="3"/>
  <c r="M1300" i="3"/>
  <c r="L1339" i="3"/>
  <c r="M1339" i="3"/>
  <c r="L1369" i="3"/>
  <c r="M1369" i="3"/>
  <c r="L1406" i="3"/>
  <c r="M1406" i="3"/>
  <c r="L1497" i="3"/>
  <c r="M1497" i="3"/>
  <c r="L963" i="3"/>
  <c r="M963" i="3"/>
  <c r="L1018" i="3"/>
  <c r="M1018" i="3"/>
  <c r="L1107" i="3"/>
  <c r="M1107" i="3"/>
  <c r="L1174" i="3"/>
  <c r="M1174" i="3"/>
  <c r="L1206" i="3"/>
  <c r="M1206" i="3"/>
  <c r="L1228" i="3"/>
  <c r="M1228" i="3"/>
  <c r="L1264" i="3"/>
  <c r="M1264" i="3"/>
  <c r="L1286" i="3"/>
  <c r="M1286" i="3"/>
  <c r="L1355" i="3"/>
  <c r="M1355" i="3"/>
  <c r="L1377" i="3"/>
  <c r="M1377" i="3"/>
  <c r="L1505" i="3"/>
  <c r="M1505" i="3"/>
  <c r="L972" i="3"/>
  <c r="M972" i="3"/>
  <c r="L1011" i="3"/>
  <c r="M1011" i="3"/>
  <c r="L1061" i="3"/>
  <c r="M1061" i="3"/>
  <c r="L1191" i="3"/>
  <c r="M1191" i="3"/>
  <c r="L805" i="3"/>
  <c r="M805" i="3"/>
  <c r="L735" i="3"/>
  <c r="M735" i="3"/>
  <c r="L486" i="3"/>
  <c r="M486" i="3"/>
  <c r="L867" i="3"/>
  <c r="M867" i="3"/>
  <c r="L772" i="3"/>
  <c r="M772" i="3"/>
  <c r="L899" i="3"/>
  <c r="M899" i="3"/>
  <c r="L773" i="3"/>
  <c r="M773" i="3"/>
  <c r="L831" i="3"/>
  <c r="M831" i="3"/>
  <c r="L892" i="3"/>
  <c r="M892" i="3"/>
  <c r="L375" i="3"/>
  <c r="M375" i="3"/>
  <c r="L526" i="3"/>
  <c r="M526" i="3"/>
  <c r="L623" i="3"/>
  <c r="M623" i="3"/>
  <c r="L709" i="3"/>
  <c r="M709" i="3"/>
  <c r="L788" i="3"/>
  <c r="M788" i="3"/>
  <c r="L855" i="3"/>
  <c r="M855" i="3"/>
  <c r="L952" i="3"/>
  <c r="M952" i="3"/>
  <c r="L1037" i="3"/>
  <c r="M1037" i="3"/>
  <c r="L1105" i="3"/>
  <c r="M1105" i="3"/>
  <c r="L1196" i="3"/>
  <c r="M1196" i="3"/>
  <c r="L1277" i="3"/>
  <c r="M1277" i="3"/>
  <c r="L1353" i="3"/>
  <c r="M1353" i="3"/>
  <c r="L1426" i="3"/>
  <c r="M1426" i="3"/>
  <c r="L1464" i="3"/>
  <c r="M1464" i="3"/>
  <c r="L1511" i="3"/>
  <c r="M1511" i="3"/>
  <c r="L962" i="3"/>
  <c r="M962" i="3"/>
  <c r="L993" i="3"/>
  <c r="M993" i="3"/>
  <c r="L1032" i="3"/>
  <c r="M1032" i="3"/>
  <c r="L1165" i="3"/>
  <c r="M1165" i="3"/>
  <c r="L1241" i="3"/>
  <c r="M1241" i="3"/>
  <c r="L1308" i="3"/>
  <c r="M1308" i="3"/>
  <c r="L1412" i="3"/>
  <c r="M1412" i="3"/>
  <c r="L1457" i="3"/>
  <c r="M1457" i="3"/>
  <c r="L1563" i="3"/>
  <c r="M1563" i="3"/>
  <c r="L1592" i="3"/>
  <c r="M1592" i="3"/>
  <c r="L1025" i="3"/>
  <c r="M1025" i="3"/>
  <c r="L1067" i="3"/>
  <c r="M1067" i="3"/>
  <c r="L1114" i="3"/>
  <c r="M1114" i="3"/>
  <c r="L1293" i="3"/>
  <c r="M1293" i="3"/>
  <c r="L1413" i="3"/>
  <c r="M1413" i="3"/>
  <c r="L1442" i="3"/>
  <c r="M1442" i="3"/>
  <c r="L1474" i="3"/>
  <c r="M1474" i="3"/>
  <c r="L1519" i="3"/>
  <c r="M1519" i="3"/>
  <c r="L1556" i="3"/>
  <c r="M1556" i="3"/>
  <c r="L979" i="3"/>
  <c r="M979" i="3"/>
  <c r="L1019" i="3"/>
  <c r="M1019" i="3"/>
  <c r="L1068" i="3"/>
  <c r="M1068" i="3"/>
  <c r="L1108" i="3"/>
  <c r="M1108" i="3"/>
  <c r="L1229" i="3"/>
  <c r="M1229" i="3"/>
  <c r="L1148" i="3"/>
  <c r="M1148" i="3"/>
  <c r="L626" i="3"/>
  <c r="M626" i="3"/>
  <c r="L364" i="3"/>
  <c r="M364" i="3"/>
  <c r="L714" i="3"/>
  <c r="M714" i="3"/>
  <c r="L532" i="3"/>
  <c r="M532" i="3"/>
  <c r="L675" i="3"/>
  <c r="M675" i="3"/>
  <c r="L943" i="3"/>
  <c r="M943" i="3"/>
  <c r="L403" i="3"/>
  <c r="M403" i="3"/>
  <c r="L622" i="3"/>
  <c r="M622" i="3"/>
  <c r="L921" i="3"/>
  <c r="M921" i="3"/>
  <c r="L336" i="3"/>
  <c r="M336" i="3"/>
  <c r="L489" i="3"/>
  <c r="M489" i="3"/>
  <c r="L661" i="3"/>
  <c r="M661" i="3"/>
  <c r="L817" i="3"/>
  <c r="M817" i="3"/>
  <c r="L992" i="3"/>
  <c r="M992" i="3"/>
  <c r="L1059" i="3"/>
  <c r="M1059" i="3"/>
  <c r="L1227" i="3"/>
  <c r="M1227" i="3"/>
  <c r="L1299" i="3"/>
  <c r="M1299" i="3"/>
  <c r="L1480" i="3"/>
  <c r="M1480" i="3"/>
  <c r="L1539" i="3"/>
  <c r="M1539" i="3"/>
  <c r="L1577" i="3"/>
  <c r="M1577" i="3"/>
  <c r="L1009" i="3"/>
  <c r="M1009" i="3"/>
  <c r="L1046" i="3"/>
  <c r="M1046" i="3"/>
  <c r="L1113" i="3"/>
  <c r="M1113" i="3"/>
  <c r="L545" i="3"/>
  <c r="M545" i="3"/>
  <c r="L418" i="3"/>
  <c r="M418" i="3"/>
  <c r="L823" i="3"/>
  <c r="M823" i="3"/>
  <c r="L488" i="3"/>
  <c r="M488" i="3"/>
  <c r="L731" i="3"/>
  <c r="M731" i="3"/>
  <c r="L907" i="3"/>
  <c r="M907" i="3"/>
  <c r="L452" i="3"/>
  <c r="M452" i="3"/>
  <c r="L693" i="3"/>
  <c r="M693" i="3"/>
  <c r="L1126" i="3"/>
  <c r="M1126" i="3"/>
  <c r="L1331" i="3"/>
  <c r="M1331" i="3"/>
  <c r="L1142" i="3"/>
  <c r="M1142" i="3"/>
  <c r="L1420" i="3"/>
  <c r="M1420" i="3"/>
  <c r="L1571" i="3"/>
  <c r="M1571" i="3"/>
  <c r="L971" i="3"/>
  <c r="M971" i="3"/>
  <c r="L1039" i="3"/>
  <c r="M1039" i="3"/>
  <c r="L1121" i="3"/>
  <c r="M1121" i="3"/>
  <c r="L1242" i="3"/>
  <c r="M1242" i="3"/>
  <c r="L1301" i="3"/>
  <c r="M1301" i="3"/>
  <c r="L1421" i="3"/>
  <c r="M1421" i="3"/>
  <c r="L1564" i="3"/>
  <c r="M1564" i="3"/>
  <c r="L987" i="3"/>
  <c r="M987" i="3"/>
  <c r="L1144" i="3"/>
  <c r="M1144" i="3"/>
  <c r="L1207" i="3"/>
  <c r="M1207" i="3"/>
  <c r="L1273" i="3"/>
  <c r="M1273" i="3"/>
  <c r="L1334" i="3"/>
  <c r="M1334" i="3"/>
  <c r="L1371" i="3"/>
  <c r="M1371" i="3"/>
  <c r="L1414" i="3"/>
  <c r="M1414" i="3"/>
  <c r="L1443" i="3"/>
  <c r="M1443" i="3"/>
  <c r="L499" i="3"/>
  <c r="M499" i="3"/>
  <c r="L713" i="3"/>
  <c r="M713" i="3"/>
  <c r="L509" i="3"/>
  <c r="M509" i="3"/>
  <c r="L860" i="3"/>
  <c r="M860" i="3"/>
  <c r="L518" i="3"/>
  <c r="M518" i="3"/>
  <c r="L467" i="3"/>
  <c r="M467" i="3"/>
  <c r="L922" i="3"/>
  <c r="M922" i="3"/>
  <c r="L1134" i="3"/>
  <c r="M1134" i="3"/>
  <c r="L1361" i="3"/>
  <c r="M1361" i="3"/>
  <c r="L970" i="3"/>
  <c r="M970" i="3"/>
  <c r="L1213" i="3"/>
  <c r="M1213" i="3"/>
  <c r="L1285" i="3"/>
  <c r="M1285" i="3"/>
  <c r="L1354" i="3"/>
  <c r="M1354" i="3"/>
  <c r="L1434" i="3"/>
  <c r="M1434" i="3"/>
  <c r="L1512" i="3"/>
  <c r="M1512" i="3"/>
  <c r="L1128" i="3"/>
  <c r="M1128" i="3"/>
  <c r="L1190" i="3"/>
  <c r="M1190" i="3"/>
  <c r="L1490" i="3"/>
  <c r="M1490" i="3"/>
  <c r="L1572" i="3"/>
  <c r="M1572" i="3"/>
  <c r="L995" i="3"/>
  <c r="M995" i="3"/>
  <c r="L1084" i="3"/>
  <c r="M1084" i="3"/>
  <c r="L1152" i="3"/>
  <c r="M1152" i="3"/>
  <c r="L1302" i="3"/>
  <c r="M1302" i="3"/>
  <c r="L1483" i="3"/>
  <c r="M1483" i="3"/>
  <c r="L1549" i="3"/>
  <c r="M1549" i="3"/>
  <c r="L1580" i="3"/>
  <c r="M1580" i="3"/>
  <c r="L1012" i="3"/>
  <c r="M1012" i="3"/>
  <c r="L1145" i="3"/>
  <c r="M1145" i="3"/>
  <c r="L1216" i="3"/>
  <c r="M1216" i="3"/>
  <c r="L1243" i="3"/>
  <c r="M1243" i="3"/>
  <c r="L1274" i="3"/>
  <c r="M1274" i="3"/>
  <c r="L1319" i="3"/>
  <c r="M1319" i="3"/>
  <c r="L1386" i="3"/>
  <c r="M1386" i="3"/>
  <c r="L1415" i="3"/>
  <c r="M1415" i="3"/>
  <c r="L1521" i="3"/>
  <c r="M1521" i="3"/>
  <c r="L1588" i="3"/>
  <c r="M1588" i="3"/>
  <c r="L966" i="3"/>
  <c r="M966" i="3"/>
  <c r="L997" i="3"/>
  <c r="M997" i="3"/>
  <c r="L1169" i="3"/>
  <c r="M1169" i="3"/>
  <c r="L1238" i="3"/>
  <c r="M1238" i="3"/>
  <c r="L1282" i="3"/>
  <c r="M1282" i="3"/>
  <c r="L1312" i="3"/>
  <c r="M1312" i="3"/>
  <c r="L1379" i="3"/>
  <c r="M1379" i="3"/>
  <c r="L1416" i="3"/>
  <c r="M1416" i="3"/>
  <c r="L1461" i="3"/>
  <c r="M1461" i="3"/>
  <c r="L1543" i="3"/>
  <c r="M1543" i="3"/>
  <c r="L1582" i="3"/>
  <c r="M1582" i="3"/>
  <c r="L1610" i="3"/>
  <c r="M1610" i="3"/>
  <c r="L798" i="3"/>
  <c r="M798" i="3"/>
  <c r="L787" i="3"/>
  <c r="M787" i="3"/>
  <c r="L951" i="3"/>
  <c r="M951" i="3"/>
  <c r="L504" i="3"/>
  <c r="M504" i="3"/>
  <c r="L959" i="3"/>
  <c r="M959" i="3"/>
  <c r="L1180" i="3"/>
  <c r="M1180" i="3"/>
  <c r="L1382" i="3"/>
  <c r="M1382" i="3"/>
  <c r="L985" i="3"/>
  <c r="M985" i="3"/>
  <c r="L1082" i="3"/>
  <c r="M1082" i="3"/>
  <c r="L1157" i="3"/>
  <c r="M1157" i="3"/>
  <c r="L1234" i="3"/>
  <c r="M1234" i="3"/>
  <c r="L1449" i="3"/>
  <c r="M1449" i="3"/>
  <c r="L1532" i="3"/>
  <c r="M1532" i="3"/>
  <c r="L1586" i="3"/>
  <c r="M1586" i="3"/>
  <c r="L986" i="3"/>
  <c r="M986" i="3"/>
  <c r="L1060" i="3"/>
  <c r="M1060" i="3"/>
  <c r="L1136" i="3"/>
  <c r="M1136" i="3"/>
  <c r="L1257" i="3"/>
  <c r="M1257" i="3"/>
  <c r="L1325" i="3"/>
  <c r="M1325" i="3"/>
  <c r="L1435" i="3"/>
  <c r="M1435" i="3"/>
  <c r="L1498" i="3"/>
  <c r="M1498" i="3"/>
  <c r="L1587" i="3"/>
  <c r="M1587" i="3"/>
  <c r="L1092" i="3"/>
  <c r="M1092" i="3"/>
  <c r="L1159" i="3"/>
  <c r="M1159" i="3"/>
  <c r="L1222" i="3"/>
  <c r="M1222" i="3"/>
  <c r="L1341" i="3"/>
  <c r="L1385" i="3"/>
  <c r="M1385" i="3"/>
  <c r="L1491" i="3"/>
  <c r="M1491" i="3"/>
  <c r="L1594" i="3"/>
  <c r="M1594" i="3"/>
  <c r="L1041" i="3"/>
  <c r="M1041" i="3"/>
  <c r="L1069" i="3"/>
  <c r="M1069" i="3"/>
  <c r="L1160" i="3"/>
  <c r="M1160" i="3"/>
  <c r="L1327" i="3"/>
  <c r="M1327" i="3"/>
  <c r="L1492" i="3"/>
  <c r="M1492" i="3"/>
  <c r="L1558" i="3"/>
  <c r="M1558" i="3"/>
  <c r="L1595" i="3"/>
  <c r="M1595" i="3"/>
  <c r="L1028" i="3"/>
  <c r="M1028" i="3"/>
  <c r="L1078" i="3"/>
  <c r="M1078" i="3"/>
  <c r="L1123" i="3"/>
  <c r="M1123" i="3"/>
  <c r="L1177" i="3"/>
  <c r="M1177" i="3"/>
  <c r="L1244" i="3"/>
  <c r="M1244" i="3"/>
  <c r="L1288" i="3"/>
  <c r="M1288" i="3"/>
  <c r="L1320" i="3"/>
  <c r="M1320" i="3"/>
  <c r="L1358" i="3"/>
  <c r="M1358" i="3"/>
  <c r="L1493" i="3"/>
  <c r="M1493" i="3"/>
  <c r="L1551" i="3"/>
  <c r="M1551" i="3"/>
  <c r="L818" i="3"/>
  <c r="M818" i="3"/>
  <c r="L680" i="3"/>
  <c r="M680" i="3"/>
  <c r="L698" i="3"/>
  <c r="M698" i="3"/>
  <c r="L591" i="3"/>
  <c r="L906" i="3"/>
  <c r="M906" i="3"/>
  <c r="L599" i="3"/>
  <c r="M599" i="3"/>
  <c r="L328" i="3"/>
  <c r="M328" i="3"/>
  <c r="L534" i="3"/>
  <c r="M534" i="3"/>
  <c r="L760" i="3"/>
  <c r="M760" i="3"/>
  <c r="L984" i="3"/>
  <c r="M984" i="3"/>
  <c r="L1204" i="3"/>
  <c r="M1204" i="3"/>
  <c r="L1405" i="3"/>
  <c r="M1405" i="3"/>
  <c r="L1525" i="3"/>
  <c r="M1525" i="3"/>
  <c r="L1173" i="3"/>
  <c r="M1173" i="3"/>
  <c r="L1376" i="3"/>
  <c r="M1376" i="3"/>
  <c r="L1465" i="3"/>
  <c r="M1465" i="3"/>
  <c r="L1540" i="3"/>
  <c r="M1540" i="3"/>
  <c r="L1600" i="3"/>
  <c r="M1600" i="3"/>
  <c r="L994" i="3"/>
  <c r="M994" i="3"/>
  <c r="L1143" i="3"/>
  <c r="M1143" i="3"/>
  <c r="L1272" i="3"/>
  <c r="M1272" i="3"/>
  <c r="L1333" i="3"/>
  <c r="M1333" i="3"/>
  <c r="L1384" i="3"/>
  <c r="M1384" i="3"/>
  <c r="L1593" i="3"/>
  <c r="M1593" i="3"/>
  <c r="L1026" i="3"/>
  <c r="M1026" i="3"/>
  <c r="L1167" i="3"/>
  <c r="M1167" i="3"/>
  <c r="L1280" i="3"/>
  <c r="M1280" i="3"/>
  <c r="L1310" i="3"/>
  <c r="M1310" i="3"/>
  <c r="L1348" i="3"/>
  <c r="M1348" i="3"/>
  <c r="L1422" i="3"/>
  <c r="M1422" i="3"/>
  <c r="L1451" i="3"/>
  <c r="M1451" i="3"/>
  <c r="L1520" i="3"/>
  <c r="M1520" i="3"/>
  <c r="L1557" i="3"/>
  <c r="M1557" i="3"/>
  <c r="L1602" i="3"/>
  <c r="M1602" i="3"/>
  <c r="L980" i="3"/>
  <c r="M980" i="3"/>
  <c r="L1077" i="3"/>
  <c r="M1077" i="3"/>
  <c r="L1109" i="3"/>
  <c r="M1109" i="3"/>
  <c r="L1192" i="3"/>
  <c r="M1192" i="3"/>
  <c r="L1223" i="3"/>
  <c r="M1223" i="3"/>
  <c r="L1251" i="3"/>
  <c r="M1251" i="3"/>
  <c r="L1357" i="3"/>
  <c r="M1357" i="3"/>
  <c r="L1394" i="3"/>
  <c r="M1394" i="3"/>
  <c r="L1460" i="3"/>
  <c r="M1460" i="3"/>
  <c r="L1528" i="3"/>
  <c r="M1528" i="3"/>
  <c r="L973" i="3"/>
  <c r="M973" i="3"/>
  <c r="L1005" i="3"/>
  <c r="M1005" i="3"/>
  <c r="L1086" i="3"/>
  <c r="M1086" i="3"/>
  <c r="L1131" i="3"/>
  <c r="M1131" i="3"/>
  <c r="L1209" i="3"/>
  <c r="M1209" i="3"/>
  <c r="L1252" i="3"/>
  <c r="M1252" i="3"/>
  <c r="L1328" i="3"/>
  <c r="M1328" i="3"/>
  <c r="L1387" i="3"/>
  <c r="M1387" i="3"/>
  <c r="L1423" i="3"/>
  <c r="M1423" i="3"/>
  <c r="L1522" i="3"/>
  <c r="M1522" i="3"/>
  <c r="L1589" i="3"/>
  <c r="M1589" i="3"/>
  <c r="L1141" i="3"/>
  <c r="M1141" i="3"/>
  <c r="L904" i="3"/>
  <c r="M904" i="3"/>
  <c r="L667" i="3"/>
  <c r="M667" i="3"/>
  <c r="L556" i="3"/>
  <c r="M556" i="3"/>
  <c r="L1016" i="3"/>
  <c r="M1016" i="3"/>
  <c r="L1546" i="3"/>
  <c r="M1546" i="3"/>
  <c r="L1001" i="3"/>
  <c r="M1001" i="3"/>
  <c r="L1106" i="3"/>
  <c r="M1106" i="3"/>
  <c r="L1248" i="3"/>
  <c r="M1248" i="3"/>
  <c r="L1316" i="3"/>
  <c r="M1316" i="3"/>
  <c r="L1383" i="3"/>
  <c r="M1383" i="3"/>
  <c r="L1473" i="3"/>
  <c r="M1473" i="3"/>
  <c r="L1614" i="3"/>
  <c r="M1614" i="3"/>
  <c r="L1075" i="3"/>
  <c r="M1075" i="3"/>
  <c r="L1214" i="3"/>
  <c r="M1214" i="3"/>
  <c r="L1392" i="3"/>
  <c r="M1392" i="3"/>
  <c r="L1527" i="3"/>
  <c r="M1527" i="3"/>
  <c r="L1601" i="3"/>
  <c r="M1601" i="3"/>
  <c r="L1115" i="3"/>
  <c r="M1115" i="3"/>
  <c r="L1236" i="3"/>
  <c r="M1236" i="3"/>
  <c r="L1356" i="3"/>
  <c r="M1356" i="3"/>
  <c r="L1428" i="3"/>
  <c r="M1428" i="3"/>
  <c r="L1459" i="3"/>
  <c r="M1459" i="3"/>
  <c r="L1565" i="3"/>
  <c r="M1565" i="3"/>
  <c r="L988" i="3"/>
  <c r="M988" i="3"/>
  <c r="L1020" i="3"/>
  <c r="M1020" i="3"/>
  <c r="L1048" i="3"/>
  <c r="M1048" i="3"/>
  <c r="L1085" i="3"/>
  <c r="M1085" i="3"/>
  <c r="L1116" i="3"/>
  <c r="M1116" i="3"/>
  <c r="L1168" i="3"/>
  <c r="M1168" i="3"/>
  <c r="L1281" i="3"/>
  <c r="M1281" i="3"/>
  <c r="L1365" i="3"/>
  <c r="M1365" i="3"/>
  <c r="L1429" i="3"/>
  <c r="M1429" i="3"/>
  <c r="L1468" i="3"/>
  <c r="M1468" i="3"/>
  <c r="L1500" i="3"/>
  <c r="M1500" i="3"/>
  <c r="L1566" i="3"/>
  <c r="M1566" i="3"/>
  <c r="L1609" i="3"/>
  <c r="M1609" i="3"/>
  <c r="L1035" i="3"/>
  <c r="M1035" i="3"/>
  <c r="L1094" i="3"/>
  <c r="M1094" i="3"/>
  <c r="L1139" i="3"/>
  <c r="M1139" i="3"/>
  <c r="L1185" i="3"/>
  <c r="M1185" i="3"/>
  <c r="L1224" i="3"/>
  <c r="M1224" i="3"/>
  <c r="L1296" i="3"/>
  <c r="M1296" i="3"/>
  <c r="L1395" i="3"/>
  <c r="M1395" i="3"/>
  <c r="L1469" i="3"/>
  <c r="M1469" i="3"/>
  <c r="L1501" i="3"/>
  <c r="M1501" i="3"/>
  <c r="L1529" i="3"/>
  <c r="M1529" i="3"/>
  <c r="L1596" i="3"/>
  <c r="L508" i="3"/>
  <c r="M508" i="3"/>
  <c r="L744" i="3"/>
  <c r="M744" i="3"/>
  <c r="L846" i="3"/>
  <c r="M846" i="3"/>
  <c r="L645" i="3"/>
  <c r="M645" i="3"/>
  <c r="L1205" i="3"/>
  <c r="M1205" i="3"/>
  <c r="L1398" i="3"/>
  <c r="M1398" i="3"/>
  <c r="L1450" i="3"/>
  <c r="L1499" i="3"/>
  <c r="M1499" i="3"/>
  <c r="L996" i="3"/>
  <c r="M996" i="3"/>
  <c r="L1055" i="3"/>
  <c r="M1055" i="3"/>
  <c r="L1130" i="3"/>
  <c r="M1130" i="3"/>
  <c r="L1200" i="3"/>
  <c r="M1200" i="3"/>
  <c r="L1335" i="3"/>
  <c r="M1335" i="3"/>
  <c r="L1401" i="3"/>
  <c r="M1401" i="3"/>
  <c r="L1013" i="3"/>
  <c r="M1013" i="3"/>
  <c r="L1102" i="3"/>
  <c r="M1102" i="3"/>
  <c r="L1259" i="3"/>
  <c r="M1259" i="3"/>
  <c r="L1336" i="3"/>
  <c r="M1336" i="3"/>
  <c r="L1477" i="3"/>
  <c r="M1477" i="3"/>
  <c r="L779" i="3"/>
  <c r="M779" i="3"/>
  <c r="L1291" i="3"/>
  <c r="M1291" i="3"/>
  <c r="L1038" i="3"/>
  <c r="M1038" i="3"/>
  <c r="L1256" i="3"/>
  <c r="M1256" i="3"/>
  <c r="L1151" i="3"/>
  <c r="M1151" i="3"/>
  <c r="L1033" i="3"/>
  <c r="M1033" i="3"/>
  <c r="L1199" i="3"/>
  <c r="M1199" i="3"/>
  <c r="L1318" i="3"/>
  <c r="M1318" i="3"/>
  <c r="L1506" i="3"/>
  <c r="M1506" i="3"/>
  <c r="L1573" i="3"/>
  <c r="M1573" i="3"/>
  <c r="L1208" i="3"/>
  <c r="M1208" i="3"/>
  <c r="L1258" i="3"/>
  <c r="M1258" i="3"/>
  <c r="L1342" i="3"/>
  <c r="M1342" i="3"/>
  <c r="L1476" i="3"/>
  <c r="M1476" i="3"/>
  <c r="L1535" i="3"/>
  <c r="M1535" i="3"/>
  <c r="L1617" i="3"/>
  <c r="M1617" i="3"/>
  <c r="L1193" i="3"/>
  <c r="M1193" i="3"/>
  <c r="L1267" i="3"/>
  <c r="M1267" i="3"/>
  <c r="L1343" i="3"/>
  <c r="M1343" i="3"/>
  <c r="L1402" i="3"/>
  <c r="M1402" i="3"/>
  <c r="L1603" i="3"/>
  <c r="M1603" i="3"/>
  <c r="L133" i="3"/>
  <c r="M133" i="3"/>
  <c r="L441" i="3"/>
  <c r="M441" i="3"/>
  <c r="L862" i="3"/>
  <c r="M862" i="3"/>
  <c r="L1278" i="3"/>
  <c r="M1278" i="3"/>
  <c r="L1002" i="3"/>
  <c r="M1002" i="3"/>
  <c r="L1182" i="3"/>
  <c r="M1182" i="3"/>
  <c r="L1533" i="3"/>
  <c r="M1533" i="3"/>
  <c r="L1076" i="3"/>
  <c r="M1076" i="3"/>
  <c r="L1513" i="3"/>
  <c r="M1513" i="3"/>
  <c r="L1004" i="3"/>
  <c r="M1004" i="3"/>
  <c r="L1138" i="3"/>
  <c r="M1138" i="3"/>
  <c r="L1349" i="3"/>
  <c r="M1349" i="3"/>
  <c r="L1408" i="3"/>
  <c r="M1408" i="3"/>
  <c r="L1484" i="3"/>
  <c r="M1484" i="3"/>
  <c r="L1117" i="3"/>
  <c r="M1117" i="3"/>
  <c r="L1201" i="3"/>
  <c r="M1201" i="3"/>
  <c r="L1275" i="3"/>
  <c r="M1275" i="3"/>
  <c r="L1350" i="3"/>
  <c r="M1350" i="3"/>
  <c r="L1409" i="3"/>
  <c r="M1409" i="3"/>
  <c r="L202" i="3"/>
  <c r="M202" i="3"/>
  <c r="L799" i="3"/>
  <c r="M799" i="3"/>
  <c r="L443" i="3"/>
  <c r="M443" i="3"/>
  <c r="L396" i="3"/>
  <c r="M396" i="3"/>
  <c r="L1045" i="3"/>
  <c r="M1045" i="3"/>
  <c r="L1472" i="3"/>
  <c r="M1472" i="3"/>
  <c r="L1504" i="3"/>
  <c r="M1504" i="3"/>
  <c r="L1363" i="3"/>
  <c r="M1363" i="3"/>
  <c r="L1548" i="3"/>
  <c r="M1548" i="3"/>
  <c r="L1122" i="3"/>
  <c r="M1122" i="3"/>
  <c r="L1265" i="3"/>
  <c r="M1265" i="3"/>
  <c r="L1467" i="3"/>
  <c r="M1467" i="3"/>
  <c r="L1534" i="3"/>
  <c r="M1534" i="3"/>
  <c r="L1230" i="3"/>
  <c r="M1230" i="3"/>
  <c r="L1295" i="3"/>
  <c r="M1295" i="3"/>
  <c r="L1372" i="3"/>
  <c r="M1372" i="3"/>
  <c r="L1574" i="3"/>
  <c r="M1574" i="3"/>
  <c r="L981" i="3"/>
  <c r="M981" i="3"/>
  <c r="L1042" i="3"/>
  <c r="M1042" i="3"/>
  <c r="L1146" i="3"/>
  <c r="M1146" i="3"/>
  <c r="L1366" i="3"/>
  <c r="M1366" i="3"/>
  <c r="L1430" i="3"/>
  <c r="M1430" i="3"/>
  <c r="L1559" i="3"/>
  <c r="M1559" i="3"/>
  <c r="N1559" i="3"/>
  <c r="L692" i="3"/>
  <c r="M692" i="3"/>
  <c r="L629" i="3"/>
  <c r="M629" i="3"/>
  <c r="L1247" i="3"/>
  <c r="M1247" i="3"/>
  <c r="L1613" i="3"/>
  <c r="M1613" i="3"/>
  <c r="L1189" i="3"/>
  <c r="M1189" i="3"/>
  <c r="L1099" i="3"/>
  <c r="M1099" i="3"/>
  <c r="L1615" i="3"/>
  <c r="M1615" i="3"/>
  <c r="L1183" i="3"/>
  <c r="M1183" i="3"/>
  <c r="L1294" i="3"/>
  <c r="M1294" i="3"/>
  <c r="L1400" i="3"/>
  <c r="M1400" i="3"/>
  <c r="L1475" i="3"/>
  <c r="M1475" i="3"/>
  <c r="L965" i="3"/>
  <c r="M965" i="3"/>
  <c r="L1101" i="3"/>
  <c r="M1101" i="3"/>
  <c r="L1184" i="3"/>
  <c r="M1184" i="3"/>
  <c r="L1237" i="3"/>
  <c r="M1237" i="3"/>
  <c r="L1311" i="3"/>
  <c r="M1311" i="3"/>
  <c r="L1378" i="3"/>
  <c r="M1378" i="3"/>
  <c r="L1452" i="3"/>
  <c r="M1452" i="3"/>
  <c r="L1514" i="3"/>
  <c r="M1514" i="3"/>
  <c r="L1070" i="3"/>
  <c r="M1070" i="3"/>
  <c r="L1453" i="3"/>
  <c r="M1453" i="3"/>
  <c r="L1515" i="3"/>
  <c r="M1515" i="3"/>
  <c r="L1575" i="3"/>
  <c r="M1575" i="3"/>
  <c r="L395" i="3"/>
  <c r="M395" i="3"/>
  <c r="L1166" i="3"/>
  <c r="M1166" i="3"/>
  <c r="L1607" i="3"/>
  <c r="M1607" i="3"/>
  <c r="L1364" i="3"/>
  <c r="M1364" i="3"/>
  <c r="L1303" i="3"/>
  <c r="M1303" i="3"/>
  <c r="L989" i="3"/>
  <c r="M989" i="3"/>
  <c r="L1231" i="3"/>
  <c r="M1231" i="3"/>
  <c r="L1567" i="3"/>
  <c r="M1567" i="3"/>
  <c r="L1433" i="3"/>
  <c r="M1433" i="3"/>
  <c r="L1347" i="3"/>
  <c r="M1347" i="3"/>
  <c r="L1393" i="3"/>
  <c r="M1393" i="3"/>
  <c r="L1608" i="3"/>
  <c r="M1608" i="3"/>
  <c r="L1507" i="3"/>
  <c r="M1507" i="3"/>
  <c r="L1021" i="3"/>
  <c r="M1021" i="3"/>
  <c r="L684" i="3"/>
  <c r="M684" i="3"/>
  <c r="L1570" i="3"/>
  <c r="M1570" i="3"/>
  <c r="L1235" i="3"/>
  <c r="M1235" i="3"/>
  <c r="L1436" i="3"/>
  <c r="M1436" i="3"/>
  <c r="L1616" i="3"/>
  <c r="M1616" i="3"/>
  <c r="L1176" i="3"/>
  <c r="M1176" i="3"/>
  <c r="L1049" i="3"/>
  <c r="M1049" i="3"/>
  <c r="L1445" i="3"/>
  <c r="M1445" i="3"/>
  <c r="L38" i="3"/>
  <c r="M38" i="3"/>
  <c r="L1129" i="3"/>
  <c r="M1129" i="3"/>
  <c r="L1550" i="3"/>
  <c r="M1550" i="3"/>
  <c r="L1056" i="3"/>
  <c r="M1056" i="3"/>
  <c r="L1304" i="3"/>
  <c r="M1304" i="3"/>
  <c r="L1485" i="3"/>
  <c r="M1485" i="3"/>
  <c r="L428" i="3"/>
  <c r="M428" i="3"/>
  <c r="L1555" i="3"/>
  <c r="M1555" i="3"/>
  <c r="L1027" i="3"/>
  <c r="M1027" i="3"/>
  <c r="L1581" i="3"/>
  <c r="M1581" i="3"/>
  <c r="L1110" i="3"/>
  <c r="M1110" i="3"/>
  <c r="L1508" i="3"/>
  <c r="M1508" i="3"/>
  <c r="L1482" i="3"/>
  <c r="M1482" i="3"/>
  <c r="L1034" i="3"/>
  <c r="M1034" i="3"/>
  <c r="L1444" i="3"/>
  <c r="M1444" i="3"/>
  <c r="L1373" i="3"/>
  <c r="M1373" i="3"/>
  <c r="L1062" i="3"/>
  <c r="M1062" i="3"/>
  <c r="L1181" i="3"/>
  <c r="M1181" i="3"/>
  <c r="L1287" i="3"/>
  <c r="M1287" i="3"/>
  <c r="L1093" i="3"/>
  <c r="M1093" i="3"/>
  <c r="L349" i="3"/>
  <c r="M349" i="3"/>
  <c r="L1271" i="3"/>
  <c r="M1271" i="3"/>
  <c r="L1536" i="3"/>
  <c r="M1536" i="3"/>
  <c r="L1326" i="3"/>
  <c r="M1326" i="3"/>
  <c r="L1153" i="3"/>
  <c r="M1153" i="3"/>
  <c r="L1407" i="3"/>
  <c r="M1407" i="3"/>
  <c r="L934" i="3"/>
  <c r="M934" i="3"/>
  <c r="L1542" i="3"/>
  <c r="M1542" i="3"/>
  <c r="L1266" i="3"/>
  <c r="M1266" i="3"/>
  <c r="L1437" i="3"/>
  <c r="M1437" i="3"/>
  <c r="L1083" i="3"/>
  <c r="M1083" i="3"/>
  <c r="L1161" i="3"/>
  <c r="M1161" i="3"/>
  <c r="L1509" i="3"/>
  <c r="M1509" i="3"/>
  <c r="L27" i="3"/>
  <c r="M27" i="3"/>
  <c r="L1111" i="3"/>
  <c r="M1111" i="3"/>
  <c r="L761" i="3"/>
  <c r="M761" i="3"/>
  <c r="L154" i="3"/>
  <c r="M154" i="3"/>
  <c r="L354" i="3"/>
  <c r="M354" i="3"/>
  <c r="L1162" i="3"/>
  <c r="M1162" i="3"/>
  <c r="L324" i="3"/>
  <c r="M324" i="3"/>
  <c r="L789" i="3"/>
  <c r="M789" i="3"/>
  <c r="L1186" i="3"/>
  <c r="M1186" i="3"/>
  <c r="L542" i="3"/>
  <c r="M542" i="3"/>
  <c r="L124" i="3"/>
  <c r="M124" i="3"/>
  <c r="L438" i="3"/>
  <c r="M438" i="3"/>
  <c r="L833" i="3"/>
  <c r="M833" i="3"/>
  <c r="L580" i="3"/>
  <c r="M580" i="3"/>
  <c r="L323" i="3"/>
  <c r="M323" i="3"/>
  <c r="L212" i="3"/>
  <c r="M212" i="3"/>
  <c r="L662" i="3"/>
  <c r="M662" i="3"/>
  <c r="L609" i="3"/>
  <c r="M609" i="3"/>
  <c r="L775" i="3"/>
  <c r="M775" i="3"/>
  <c r="L1095" i="3"/>
  <c r="M1095" i="3"/>
  <c r="L1245" i="3"/>
  <c r="M1245" i="3"/>
  <c r="L1388" i="3"/>
  <c r="M1388" i="3"/>
  <c r="L1583" i="3"/>
  <c r="M1583" i="3"/>
  <c r="L369" i="3"/>
  <c r="M369" i="3"/>
  <c r="L406" i="3"/>
  <c r="M406" i="3"/>
  <c r="L430" i="3"/>
  <c r="M430" i="3"/>
  <c r="L454" i="3"/>
  <c r="M454" i="3"/>
  <c r="L183" i="3"/>
  <c r="M183" i="3"/>
  <c r="L316" i="3"/>
  <c r="M316" i="3"/>
  <c r="L624" i="3"/>
  <c r="M624" i="3"/>
  <c r="L826" i="3"/>
  <c r="M826" i="3"/>
  <c r="L998" i="3"/>
  <c r="M998" i="3"/>
  <c r="L1124" i="3"/>
  <c r="M1124" i="3"/>
  <c r="L78" i="3"/>
  <c r="M78" i="3"/>
  <c r="L123" i="3"/>
  <c r="M123" i="3"/>
  <c r="L796" i="3"/>
  <c r="M796" i="3"/>
  <c r="L974" i="3"/>
  <c r="M974" i="3"/>
  <c r="L1147" i="3"/>
  <c r="M1147" i="3"/>
  <c r="L191" i="3"/>
  <c r="M191" i="3"/>
  <c r="L535" i="3"/>
  <c r="M535" i="3"/>
  <c r="L710" i="3"/>
  <c r="M710" i="3"/>
  <c r="L1087" i="3"/>
  <c r="M1087" i="3"/>
  <c r="L1396" i="3"/>
  <c r="M1396" i="3"/>
  <c r="L93" i="3"/>
  <c r="M93" i="3"/>
  <c r="L219" i="3"/>
  <c r="M219" i="3"/>
  <c r="L295" i="3"/>
  <c r="M295" i="3"/>
  <c r="L226" i="3"/>
  <c r="M226" i="3"/>
  <c r="L686" i="3"/>
  <c r="M686" i="3"/>
  <c r="L1057" i="3"/>
  <c r="M1057" i="3"/>
  <c r="L1403" i="3"/>
  <c r="M1403" i="3"/>
  <c r="L1552" i="3"/>
  <c r="M1552" i="3"/>
  <c r="L18" i="3"/>
  <c r="M18" i="3"/>
  <c r="L26" i="3"/>
  <c r="M26" i="3"/>
  <c r="L21" i="3"/>
  <c r="M21" i="3"/>
  <c r="L29" i="3"/>
  <c r="M29" i="3"/>
  <c r="L309" i="3"/>
  <c r="M309" i="3"/>
  <c r="L117" i="3"/>
  <c r="M117" i="3"/>
  <c r="L287" i="3"/>
  <c r="M287" i="3"/>
  <c r="L477" i="3"/>
  <c r="M477" i="3"/>
  <c r="L498" i="3"/>
  <c r="M498" i="3"/>
  <c r="L521" i="3"/>
  <c r="M521" i="3"/>
  <c r="L566" i="3"/>
  <c r="M566" i="3"/>
  <c r="L587" i="3"/>
  <c r="M587" i="3"/>
  <c r="L610" i="3"/>
  <c r="M610" i="3"/>
  <c r="L1417" i="3"/>
  <c r="M1417" i="3"/>
  <c r="L1576" i="3"/>
  <c r="M1576" i="3"/>
  <c r="L490" i="3"/>
  <c r="M490" i="3"/>
  <c r="L1516" i="3"/>
  <c r="M1516" i="3"/>
  <c r="L63" i="3"/>
  <c r="M63" i="3"/>
  <c r="L92" i="3"/>
  <c r="M92" i="3"/>
  <c r="L383" i="3"/>
  <c r="M383" i="3"/>
  <c r="L938" i="3"/>
  <c r="M938" i="3"/>
  <c r="L1253" i="3"/>
  <c r="M1253" i="3"/>
  <c r="L405" i="3"/>
  <c r="M405" i="3"/>
  <c r="L909" i="3"/>
  <c r="M909" i="3"/>
  <c r="L155" i="3"/>
  <c r="M155" i="3"/>
  <c r="L162" i="3"/>
  <c r="M162" i="3"/>
  <c r="L353" i="3"/>
  <c r="M353" i="3"/>
  <c r="L678" i="3"/>
  <c r="M678" i="3"/>
  <c r="L1006" i="3"/>
  <c r="M1006" i="3"/>
  <c r="L40" i="3"/>
  <c r="M40" i="3"/>
  <c r="L345" i="3"/>
  <c r="M345" i="3"/>
  <c r="L497" i="3"/>
  <c r="M497" i="3"/>
  <c r="L990" i="3"/>
  <c r="M990" i="3"/>
  <c r="L1478" i="3"/>
  <c r="M1478" i="3"/>
  <c r="L10" i="3"/>
  <c r="M10" i="3"/>
  <c r="L163" i="3"/>
  <c r="M163" i="3"/>
  <c r="L241" i="3"/>
  <c r="M241" i="3"/>
  <c r="L302" i="3"/>
  <c r="M302" i="3"/>
  <c r="L528" i="3"/>
  <c r="M528" i="3"/>
  <c r="L573" i="3"/>
  <c r="M573" i="3"/>
  <c r="L595" i="3"/>
  <c r="M595" i="3"/>
  <c r="L617" i="3"/>
  <c r="M617" i="3"/>
  <c r="L310" i="3"/>
  <c r="M310" i="3"/>
  <c r="L894" i="3"/>
  <c r="M894" i="3"/>
  <c r="L1568" i="3"/>
  <c r="M1568" i="3"/>
  <c r="L138" i="3"/>
  <c r="M138" i="3"/>
  <c r="L254" i="3"/>
  <c r="M254" i="3"/>
  <c r="L1486" i="3"/>
  <c r="M1486" i="3"/>
  <c r="L2" i="3"/>
  <c r="M2" i="3"/>
  <c r="L461" i="3"/>
  <c r="M461" i="3"/>
  <c r="L205" i="3"/>
  <c r="M205" i="3"/>
  <c r="L55" i="3"/>
  <c r="M55" i="3"/>
  <c r="L397" i="3"/>
  <c r="M397" i="3"/>
  <c r="L557" i="3"/>
  <c r="M557" i="3"/>
  <c r="L739" i="3"/>
  <c r="M739" i="3"/>
  <c r="L22" i="3"/>
  <c r="M22" i="3"/>
  <c r="L30" i="3"/>
  <c r="M30" i="3"/>
  <c r="L28" i="3"/>
  <c r="M28" i="3"/>
  <c r="A28" i="3"/>
  <c r="L17" i="3"/>
  <c r="M17" i="3"/>
  <c r="A17" i="3"/>
  <c r="L197" i="3"/>
  <c r="M197" i="3"/>
  <c r="L725" i="3"/>
  <c r="M725" i="3"/>
  <c r="L1194" i="3"/>
  <c r="M1194" i="3"/>
  <c r="L346" i="3"/>
  <c r="M346" i="3"/>
  <c r="L398" i="3"/>
  <c r="M398" i="3"/>
  <c r="L422" i="3"/>
  <c r="M422" i="3"/>
  <c r="L551" i="3"/>
  <c r="M551" i="3"/>
  <c r="L131" i="3"/>
  <c r="M131" i="3"/>
  <c r="L421" i="3"/>
  <c r="M421" i="3"/>
  <c r="L572" i="3"/>
  <c r="M572" i="3"/>
  <c r="L767" i="3"/>
  <c r="M767" i="3"/>
  <c r="L953" i="3"/>
  <c r="M953" i="3"/>
  <c r="L1217" i="3"/>
  <c r="M1217" i="3"/>
  <c r="L1359" i="3"/>
  <c r="M1359" i="3"/>
  <c r="L1462" i="3"/>
  <c r="M1462" i="3"/>
  <c r="L33" i="3"/>
  <c r="M33" i="3"/>
  <c r="L233" i="3"/>
  <c r="M233" i="3"/>
  <c r="L376" i="3"/>
  <c r="M376" i="3"/>
  <c r="L594" i="3"/>
  <c r="M594" i="3"/>
  <c r="L747" i="3"/>
  <c r="M747" i="3"/>
  <c r="L1079" i="3"/>
  <c r="M1079" i="3"/>
  <c r="L1239" i="3"/>
  <c r="M1239" i="3"/>
  <c r="L1410" i="3"/>
  <c r="M1410" i="3"/>
  <c r="L654" i="3"/>
  <c r="M654" i="3"/>
  <c r="L840" i="3"/>
  <c r="M840" i="3"/>
  <c r="L384" i="3"/>
  <c r="M384" i="3"/>
  <c r="L169" i="3"/>
  <c r="M169" i="3"/>
  <c r="L630" i="3"/>
  <c r="M630" i="3"/>
  <c r="L810" i="3"/>
  <c r="M810" i="3"/>
  <c r="L1014" i="3"/>
  <c r="M1014" i="3"/>
  <c r="L1225" i="3"/>
  <c r="M1225" i="3"/>
  <c r="L1374" i="3"/>
  <c r="M1374" i="3"/>
  <c r="L48" i="3"/>
  <c r="M48" i="3"/>
  <c r="L550" i="3"/>
  <c r="M550" i="3"/>
  <c r="L1036" i="3"/>
  <c r="M1036" i="3"/>
  <c r="L1344" i="3"/>
  <c r="M1344" i="3"/>
  <c r="L1544" i="3"/>
  <c r="M1544" i="3"/>
  <c r="L271" i="3"/>
  <c r="M271" i="3"/>
  <c r="L446" i="3"/>
  <c r="M446" i="3"/>
  <c r="L469" i="3"/>
  <c r="M469" i="3"/>
  <c r="L491" i="3"/>
  <c r="M491" i="3"/>
  <c r="L513" i="3"/>
  <c r="M513" i="3"/>
  <c r="L581" i="3"/>
  <c r="M581" i="3"/>
  <c r="L294" i="3"/>
  <c r="M294" i="3"/>
  <c r="L1071" i="3"/>
  <c r="M1071" i="3"/>
  <c r="L170" i="3"/>
  <c r="M170" i="3"/>
  <c r="L70" i="3"/>
  <c r="M70" i="3"/>
  <c r="L930" i="3"/>
  <c r="M930" i="3"/>
  <c r="L47" i="3"/>
  <c r="M47" i="3"/>
  <c r="L482" i="3"/>
  <c r="M482" i="3"/>
  <c r="L1050" i="3"/>
  <c r="M1050" i="3"/>
  <c r="L1202" i="3"/>
  <c r="M1202" i="3"/>
  <c r="L1351" i="3"/>
  <c r="M1351" i="3"/>
  <c r="L56" i="3"/>
  <c r="M56" i="3"/>
  <c r="L184" i="3"/>
  <c r="M184" i="3"/>
  <c r="L279" i="3"/>
  <c r="M279" i="3"/>
  <c r="L360" i="3"/>
  <c r="M360" i="3"/>
  <c r="L1494" i="3"/>
  <c r="M1494" i="3"/>
  <c r="L116" i="3"/>
  <c r="M116" i="3"/>
  <c r="L278" i="3"/>
  <c r="M278" i="3"/>
  <c r="L31" i="3"/>
  <c r="M31" i="3"/>
  <c r="L24" i="3"/>
  <c r="M24" i="3"/>
  <c r="L23" i="3"/>
  <c r="M23" i="3"/>
  <c r="L25" i="3"/>
  <c r="M25" i="3"/>
  <c r="A25" i="3"/>
  <c r="L85" i="3"/>
  <c r="M85" i="3"/>
  <c r="L247" i="3"/>
  <c r="M247" i="3"/>
  <c r="L389" i="3"/>
  <c r="M389" i="3"/>
  <c r="L886" i="3"/>
  <c r="M886" i="3"/>
  <c r="L71" i="3"/>
  <c r="M71" i="3"/>
  <c r="L192" i="3"/>
  <c r="M192" i="3"/>
  <c r="L330" i="3"/>
  <c r="M330" i="3"/>
  <c r="L536" i="3"/>
  <c r="M536" i="3"/>
  <c r="L558" i="3"/>
  <c r="M558" i="3"/>
  <c r="L602" i="3"/>
  <c r="M602" i="3"/>
  <c r="L9" i="3"/>
  <c r="M9" i="3"/>
  <c r="L476" i="3"/>
  <c r="M476" i="3"/>
  <c r="L1260" i="3"/>
  <c r="M1260" i="3"/>
  <c r="L1530" i="3"/>
  <c r="M1530" i="3"/>
  <c r="L270" i="3"/>
  <c r="M270" i="3"/>
  <c r="L429" i="3"/>
  <c r="M429" i="3"/>
  <c r="L646" i="3"/>
  <c r="M646" i="3"/>
  <c r="L1276" i="3"/>
  <c r="M1276" i="3"/>
  <c r="L1454" i="3"/>
  <c r="M1454" i="3"/>
  <c r="L1611" i="3"/>
  <c r="M1611" i="3"/>
  <c r="L329" i="3"/>
  <c r="M329" i="3"/>
  <c r="L878" i="3"/>
  <c r="M878" i="3"/>
  <c r="L1537" i="3"/>
  <c r="M1537" i="3"/>
  <c r="L62" i="3"/>
  <c r="M62" i="3"/>
  <c r="L512" i="3"/>
  <c r="M512" i="3"/>
  <c r="L863" i="3"/>
  <c r="M863" i="3"/>
  <c r="L1132" i="3"/>
  <c r="M1132" i="3"/>
  <c r="L1268" i="3"/>
  <c r="M1268" i="3"/>
  <c r="L687" i="3"/>
  <c r="M687" i="3"/>
  <c r="L86" i="3"/>
  <c r="M86" i="3"/>
  <c r="L41" i="3"/>
  <c r="M41" i="3"/>
  <c r="L1063" i="3"/>
  <c r="M1063" i="3"/>
  <c r="L803" i="3"/>
  <c r="M803" i="3"/>
  <c r="L967" i="3"/>
  <c r="M967" i="3"/>
  <c r="L286" i="3"/>
  <c r="M286" i="3"/>
  <c r="L139" i="3"/>
  <c r="M139" i="3"/>
  <c r="L1154" i="3"/>
  <c r="M1154" i="3"/>
  <c r="L437" i="3"/>
  <c r="M437" i="3"/>
  <c r="L177" i="3"/>
  <c r="M177" i="3"/>
  <c r="L240" i="3"/>
  <c r="M240" i="3"/>
  <c r="L483" i="3"/>
  <c r="M483" i="3"/>
  <c r="L19" i="3"/>
  <c r="M19" i="3"/>
  <c r="L1380" i="3"/>
  <c r="M1380" i="3"/>
  <c r="L1210" i="3"/>
  <c r="M1210" i="3"/>
  <c r="L505" i="3"/>
  <c r="M505" i="3"/>
  <c r="L218" i="3"/>
  <c r="M218" i="3"/>
  <c r="L848" i="3"/>
  <c r="M848" i="3"/>
  <c r="L870" i="3"/>
  <c r="M870" i="3"/>
  <c r="L390" i="3"/>
  <c r="M390" i="3"/>
  <c r="L1140" i="3"/>
  <c r="M1140" i="3"/>
  <c r="L445" i="3"/>
  <c r="M445" i="3"/>
  <c r="P1559" i="3"/>
  <c r="T1559" i="3"/>
  <c r="O1559" i="3"/>
  <c r="Q602" i="3"/>
  <c r="R602" i="3"/>
  <c r="Q376" i="3"/>
  <c r="R376" i="3"/>
  <c r="Q938" i="3"/>
  <c r="R938" i="3"/>
  <c r="Q789" i="3"/>
  <c r="R789" i="3"/>
  <c r="Q1581" i="3"/>
  <c r="R1581" i="3"/>
  <c r="Q1567" i="3"/>
  <c r="R1567" i="3"/>
  <c r="Q1615" i="3"/>
  <c r="R1615" i="3"/>
  <c r="Q1472" i="3"/>
  <c r="R1472" i="3"/>
  <c r="Q133" i="3"/>
  <c r="R133" i="3"/>
  <c r="Q1259" i="3"/>
  <c r="R1259" i="3"/>
  <c r="Q1185" i="3"/>
  <c r="R1185" i="3"/>
  <c r="Q1527" i="3"/>
  <c r="R1527" i="3"/>
  <c r="Q1131" i="3"/>
  <c r="R1131" i="3"/>
  <c r="Q1593" i="3"/>
  <c r="R1593" i="3"/>
  <c r="Q1551" i="3"/>
  <c r="R1551" i="3"/>
  <c r="Q1587" i="3"/>
  <c r="R1587" i="3"/>
  <c r="Q1543" i="3"/>
  <c r="R1543" i="3"/>
  <c r="Q1152" i="3"/>
  <c r="R1152" i="3"/>
  <c r="Q1371" i="3"/>
  <c r="R1371" i="3"/>
  <c r="Q418" i="3"/>
  <c r="R418" i="3"/>
  <c r="Q626" i="3"/>
  <c r="R626" i="3"/>
  <c r="Q993" i="3"/>
  <c r="R993" i="3"/>
  <c r="Q735" i="3"/>
  <c r="R735" i="3"/>
  <c r="Q1098" i="3"/>
  <c r="R1098" i="3"/>
  <c r="Q1188" i="3"/>
  <c r="R1188" i="3"/>
  <c r="Q884" i="3"/>
  <c r="R884" i="3"/>
  <c r="Q426" i="3"/>
  <c r="R426" i="3"/>
  <c r="Q1215" i="3"/>
  <c r="R1215" i="3"/>
  <c r="Q1317" i="3"/>
  <c r="R1317" i="3"/>
  <c r="Q1127" i="3"/>
  <c r="R1127" i="3"/>
  <c r="Q1240" i="3"/>
  <c r="R1240" i="3"/>
  <c r="Q928" i="3"/>
  <c r="R928" i="3"/>
  <c r="Q730" i="3"/>
  <c r="R730" i="3"/>
  <c r="Q1003" i="3"/>
  <c r="R1003" i="3"/>
  <c r="Q1249" i="3"/>
  <c r="R1249" i="3"/>
  <c r="Q1578" i="3"/>
  <c r="R1578" i="3"/>
  <c r="Q1263" i="3"/>
  <c r="R1263" i="3"/>
  <c r="Q525" i="3"/>
  <c r="R525" i="3"/>
  <c r="Q897" i="3"/>
  <c r="R897" i="3"/>
  <c r="Q1000" i="3"/>
  <c r="R1000" i="3"/>
  <c r="Q511" i="3"/>
  <c r="R511" i="3"/>
  <c r="Q473" i="3"/>
  <c r="R473" i="3"/>
  <c r="Q873" i="3"/>
  <c r="R873" i="3"/>
  <c r="Q45" i="3"/>
  <c r="R45" i="3"/>
  <c r="Q774" i="3"/>
  <c r="R774" i="3"/>
  <c r="Q914" i="3"/>
  <c r="R914" i="3"/>
  <c r="Q374" i="3"/>
  <c r="R374" i="3"/>
  <c r="Q651" i="3"/>
  <c r="R651" i="3"/>
  <c r="Q948" i="3"/>
  <c r="R948" i="3"/>
  <c r="Q1425" i="3"/>
  <c r="R1425" i="3"/>
  <c r="Q411" i="3"/>
  <c r="R411" i="3"/>
  <c r="Q898" i="3"/>
  <c r="R898" i="3"/>
  <c r="Q340" i="3"/>
  <c r="R340" i="3"/>
  <c r="Q1270" i="3"/>
  <c r="R1270" i="3"/>
  <c r="Q832" i="3"/>
  <c r="R832" i="3"/>
  <c r="Q936" i="3"/>
  <c r="R936" i="3"/>
  <c r="Q451" i="3"/>
  <c r="R451" i="3"/>
  <c r="Q583" i="3"/>
  <c r="R583" i="3"/>
  <c r="Q720" i="3"/>
  <c r="R720" i="3"/>
  <c r="Q1448" i="3"/>
  <c r="R1448" i="3"/>
  <c r="Q908" i="3"/>
  <c r="R908" i="3"/>
  <c r="Q420" i="3"/>
  <c r="R420" i="3"/>
  <c r="Q578" i="3"/>
  <c r="R578" i="3"/>
  <c r="Q751" i="3"/>
  <c r="R751" i="3"/>
  <c r="Q372" i="3"/>
  <c r="R372" i="3"/>
  <c r="Q46" i="3"/>
  <c r="R46" i="3"/>
  <c r="Q842" i="3"/>
  <c r="R842" i="3"/>
  <c r="Q210" i="3"/>
  <c r="R210" i="3"/>
  <c r="Q288" i="3"/>
  <c r="R288" i="3"/>
  <c r="Q859" i="3"/>
  <c r="R859" i="3"/>
  <c r="Q531" i="3"/>
  <c r="R531" i="3"/>
  <c r="Q657" i="3"/>
  <c r="R657" i="3"/>
  <c r="Q917" i="3"/>
  <c r="R917" i="3"/>
  <c r="Q423" i="3"/>
  <c r="R423" i="3"/>
  <c r="Q88" i="3"/>
  <c r="R88" i="3"/>
  <c r="Q570" i="3"/>
  <c r="R570" i="3"/>
  <c r="Q605" i="3"/>
  <c r="R605" i="3"/>
  <c r="Q784" i="3"/>
  <c r="R784" i="3"/>
  <c r="Q791" i="3"/>
  <c r="R791" i="3"/>
  <c r="Q1502" i="3"/>
  <c r="R1502" i="3"/>
  <c r="Q87" i="3"/>
  <c r="R87" i="3"/>
  <c r="Q659" i="3"/>
  <c r="R659" i="3"/>
  <c r="Q771" i="3"/>
  <c r="R771" i="3"/>
  <c r="Q319" i="3"/>
  <c r="R319" i="3"/>
  <c r="Q416" i="3"/>
  <c r="R416" i="3"/>
  <c r="Q484" i="3"/>
  <c r="R484" i="3"/>
  <c r="Q193" i="3"/>
  <c r="R193" i="3"/>
  <c r="Q843" i="3"/>
  <c r="R843" i="3"/>
  <c r="Q485" i="3"/>
  <c r="R485" i="3"/>
  <c r="Q783" i="3"/>
  <c r="R783" i="3"/>
  <c r="Q399" i="3"/>
  <c r="R399" i="3"/>
  <c r="Q83" i="3"/>
  <c r="R83" i="3"/>
  <c r="Q1438" i="3"/>
  <c r="R1438" i="3"/>
  <c r="Q957" i="3"/>
  <c r="R957" i="3"/>
  <c r="Q379" i="3"/>
  <c r="R379" i="3"/>
  <c r="Q777" i="3"/>
  <c r="R777" i="3"/>
  <c r="Q1561" i="3"/>
  <c r="R1561" i="3"/>
  <c r="Q164" i="3"/>
  <c r="R164" i="3"/>
  <c r="Q1605" i="3"/>
  <c r="R1605" i="3"/>
  <c r="Q292" i="3"/>
  <c r="R292" i="3"/>
  <c r="Q174" i="3"/>
  <c r="R174" i="3"/>
  <c r="Q236" i="3"/>
  <c r="R236" i="3"/>
  <c r="Q64" i="3"/>
  <c r="R64" i="3"/>
  <c r="Q902" i="3"/>
  <c r="R902" i="3"/>
  <c r="Q916" i="3"/>
  <c r="R916" i="3"/>
  <c r="Q1545" i="3"/>
  <c r="R1545" i="3"/>
  <c r="Q16" i="3"/>
  <c r="R16" i="3"/>
  <c r="Q151" i="3"/>
  <c r="R151" i="3"/>
  <c r="Q221" i="3"/>
  <c r="R221" i="3"/>
  <c r="Q1218" i="3"/>
  <c r="R1218" i="3"/>
  <c r="Q726" i="3"/>
  <c r="R726" i="3"/>
  <c r="Q1305" i="3"/>
  <c r="R1305" i="3"/>
  <c r="Q277" i="3"/>
  <c r="R277" i="3"/>
  <c r="Q106" i="3"/>
  <c r="R106" i="3"/>
  <c r="Q237" i="3"/>
  <c r="R237" i="3"/>
  <c r="Q79" i="3"/>
  <c r="R79" i="3"/>
  <c r="Q679" i="3"/>
  <c r="R679" i="3"/>
  <c r="Q462" i="3"/>
  <c r="R462" i="3"/>
  <c r="Q269" i="3"/>
  <c r="R269" i="3"/>
  <c r="Q68" i="3"/>
  <c r="R68" i="3"/>
  <c r="Q112" i="3"/>
  <c r="R112" i="3"/>
  <c r="Q235" i="3"/>
  <c r="R235" i="3"/>
  <c r="Q1015" i="3"/>
  <c r="R1015" i="3"/>
  <c r="Q361" i="3"/>
  <c r="R361" i="3"/>
  <c r="Q1531" i="3"/>
  <c r="R1531" i="3"/>
  <c r="Q61" i="3"/>
  <c r="R61" i="3"/>
  <c r="Q135" i="3"/>
  <c r="R135" i="3"/>
  <c r="Q207" i="3"/>
  <c r="R207" i="3"/>
  <c r="Q1246" i="3"/>
  <c r="R1246" i="3"/>
  <c r="Q841" i="3"/>
  <c r="R841" i="3"/>
  <c r="Q1118" i="3"/>
  <c r="R1118" i="3"/>
  <c r="Q267" i="3"/>
  <c r="R267" i="3"/>
  <c r="Q273" i="3"/>
  <c r="R273" i="3"/>
  <c r="Q34" i="3"/>
  <c r="R34" i="3"/>
  <c r="Q910" i="3"/>
  <c r="R910" i="3"/>
  <c r="Q108" i="3"/>
  <c r="R108" i="3"/>
  <c r="Q19" i="3"/>
  <c r="R19" i="3"/>
  <c r="Q482" i="3"/>
  <c r="R482" i="3"/>
  <c r="Q397" i="3"/>
  <c r="R397" i="3"/>
  <c r="Q309" i="3"/>
  <c r="R309" i="3"/>
  <c r="Q1407" i="3"/>
  <c r="R1407" i="3"/>
  <c r="Q1129" i="3"/>
  <c r="R1129" i="3"/>
  <c r="Q1237" i="3"/>
  <c r="R1237" i="3"/>
  <c r="Q1230" i="3"/>
  <c r="R1230" i="3"/>
  <c r="Q1513" i="3"/>
  <c r="R1513" i="3"/>
  <c r="Q1033" i="3"/>
  <c r="R1033" i="3"/>
  <c r="Q996" i="3"/>
  <c r="R996" i="3"/>
  <c r="Q1429" i="3"/>
  <c r="R1429" i="3"/>
  <c r="Q1141" i="3"/>
  <c r="R1141" i="3"/>
  <c r="Q1520" i="3"/>
  <c r="R1520" i="3"/>
  <c r="Q534" i="3"/>
  <c r="R534" i="3"/>
  <c r="Q1041" i="3"/>
  <c r="R1041" i="3"/>
  <c r="Q1586" i="3"/>
  <c r="R1586" i="3"/>
  <c r="Q1243" i="3"/>
  <c r="R1243" i="3"/>
  <c r="Q467" i="3"/>
  <c r="R467" i="3"/>
  <c r="Q1331" i="3"/>
  <c r="R1331" i="3"/>
  <c r="Q1299" i="3"/>
  <c r="R1299" i="3"/>
  <c r="Q1519" i="3"/>
  <c r="R1519" i="3"/>
  <c r="Q1105" i="3"/>
  <c r="R1105" i="3"/>
  <c r="Q1355" i="3"/>
  <c r="R1355" i="3"/>
  <c r="Q483" i="3"/>
  <c r="R483" i="3"/>
  <c r="Q512" i="3"/>
  <c r="R512" i="3"/>
  <c r="Q558" i="3"/>
  <c r="R558" i="3"/>
  <c r="Q360" i="3"/>
  <c r="R360" i="3"/>
  <c r="Q47" i="3"/>
  <c r="R47" i="3"/>
  <c r="Q840" i="3"/>
  <c r="R840" i="3"/>
  <c r="Q421" i="3"/>
  <c r="R421" i="3"/>
  <c r="Q55" i="3"/>
  <c r="R55" i="3"/>
  <c r="Q894" i="3"/>
  <c r="R894" i="3"/>
  <c r="Q163" i="3"/>
  <c r="R163" i="3"/>
  <c r="Q678" i="3"/>
  <c r="R678" i="3"/>
  <c r="Q383" i="3"/>
  <c r="R383" i="3"/>
  <c r="Q587" i="3"/>
  <c r="R587" i="3"/>
  <c r="Q29" i="3"/>
  <c r="R29" i="3"/>
  <c r="Q226" i="3"/>
  <c r="R226" i="3"/>
  <c r="Q191" i="3"/>
  <c r="R191" i="3"/>
  <c r="Q826" i="3"/>
  <c r="R826" i="3"/>
  <c r="Q1583" i="3"/>
  <c r="R1583" i="3"/>
  <c r="Q323" i="3"/>
  <c r="R323" i="3"/>
  <c r="Q324" i="3"/>
  <c r="R324" i="3"/>
  <c r="Q1509" i="3"/>
  <c r="R1509" i="3"/>
  <c r="Q1153" i="3"/>
  <c r="R1153" i="3"/>
  <c r="Q1062" i="3"/>
  <c r="R1062" i="3"/>
  <c r="Q1027" i="3"/>
  <c r="R1027" i="3"/>
  <c r="Q38" i="3"/>
  <c r="R38" i="3"/>
  <c r="Q684" i="3"/>
  <c r="R684" i="3"/>
  <c r="Q1231" i="3"/>
  <c r="R1231" i="3"/>
  <c r="Q1515" i="3"/>
  <c r="R1515" i="3"/>
  <c r="Q1184" i="3"/>
  <c r="R1184" i="3"/>
  <c r="Q1099" i="3"/>
  <c r="R1099" i="3"/>
  <c r="Q1366" i="3"/>
  <c r="R1366" i="3"/>
  <c r="Q1534" i="3"/>
  <c r="R1534" i="3"/>
  <c r="Q1045" i="3"/>
  <c r="R1045" i="3"/>
  <c r="Q1201" i="3"/>
  <c r="R1201" i="3"/>
  <c r="Q1076" i="3"/>
  <c r="R1076" i="3"/>
  <c r="Q1603" i="3"/>
  <c r="R1603" i="3"/>
  <c r="Q1342" i="3"/>
  <c r="R1342" i="3"/>
  <c r="Q1151" i="3"/>
  <c r="R1151" i="3"/>
  <c r="Q1102" i="3"/>
  <c r="R1102" i="3"/>
  <c r="Q1499" i="3"/>
  <c r="R1499" i="3"/>
  <c r="Q1139" i="3"/>
  <c r="R1139" i="3"/>
  <c r="Q1365" i="3"/>
  <c r="R1365" i="3"/>
  <c r="Q1565" i="3"/>
  <c r="R1565" i="3"/>
  <c r="Q1392" i="3"/>
  <c r="R1392" i="3"/>
  <c r="Q1106" i="3"/>
  <c r="R1106" i="3"/>
  <c r="Q1589" i="3"/>
  <c r="R1589" i="3"/>
  <c r="Q1086" i="3"/>
  <c r="R1086" i="3"/>
  <c r="Q1223" i="3"/>
  <c r="R1223" i="3"/>
  <c r="Q1451" i="3"/>
  <c r="R1451" i="3"/>
  <c r="Q1384" i="3"/>
  <c r="R1384" i="3"/>
  <c r="Q1376" i="3"/>
  <c r="R1376" i="3"/>
  <c r="Q328" i="3"/>
  <c r="R328" i="3"/>
  <c r="Q1493" i="3"/>
  <c r="R1493" i="3"/>
  <c r="Q1028" i="3"/>
  <c r="R1028" i="3"/>
  <c r="Q1594" i="3"/>
  <c r="R1594" i="3"/>
  <c r="Q1498" i="3"/>
  <c r="R1498" i="3"/>
  <c r="Q1532" i="3"/>
  <c r="R1532" i="3"/>
  <c r="Q959" i="3"/>
  <c r="R959" i="3"/>
  <c r="Q1461" i="3"/>
  <c r="R1461" i="3"/>
  <c r="Q966" i="3"/>
  <c r="R966" i="3"/>
  <c r="Q1216" i="3"/>
  <c r="R1216" i="3"/>
  <c r="Q1084" i="3"/>
  <c r="R1084" i="3"/>
  <c r="Q1354" i="3"/>
  <c r="R1354" i="3"/>
  <c r="Q518" i="3"/>
  <c r="R518" i="3"/>
  <c r="Q1334" i="3"/>
  <c r="R1334" i="3"/>
  <c r="Q1242" i="3"/>
  <c r="R1242" i="3"/>
  <c r="Q1126" i="3"/>
  <c r="R1126" i="3"/>
  <c r="Q545" i="3"/>
  <c r="R545" i="3"/>
  <c r="Q1227" i="3"/>
  <c r="R1227" i="3"/>
  <c r="Q622" i="3"/>
  <c r="R622" i="3"/>
  <c r="Q1148" i="3"/>
  <c r="R1148" i="3"/>
  <c r="Q1474" i="3"/>
  <c r="R1474" i="3"/>
  <c r="Q1563" i="3"/>
  <c r="R1563" i="3"/>
  <c r="Q962" i="3"/>
  <c r="R962" i="3"/>
  <c r="Q1037" i="3"/>
  <c r="R1037" i="3"/>
  <c r="Q892" i="3"/>
  <c r="R892" i="3"/>
  <c r="Q805" i="3"/>
  <c r="R805" i="3"/>
  <c r="Q1286" i="3"/>
  <c r="R1286" i="3"/>
  <c r="Q1497" i="3"/>
  <c r="R1497" i="3"/>
  <c r="Q1074" i="3"/>
  <c r="R1074" i="3"/>
  <c r="Q1097" i="3"/>
  <c r="R1097" i="3"/>
  <c r="Q824" i="3"/>
  <c r="R824" i="3"/>
  <c r="Q852" i="3"/>
  <c r="R852" i="3"/>
  <c r="Q1175" i="3"/>
  <c r="R1175" i="3"/>
  <c r="Q1053" i="3"/>
  <c r="R1053" i="3"/>
  <c r="Q1090" i="3"/>
  <c r="R1090" i="3"/>
  <c r="Q1164" i="3"/>
  <c r="R1164" i="3"/>
  <c r="Q861" i="3"/>
  <c r="R861" i="3"/>
  <c r="Q402" i="3"/>
  <c r="R402" i="3"/>
  <c r="Q1579" i="3"/>
  <c r="R1579" i="3"/>
  <c r="Q1221" i="3"/>
  <c r="R1221" i="3"/>
  <c r="Q1547" i="3"/>
  <c r="R1547" i="3"/>
  <c r="Q1150" i="3"/>
  <c r="R1150" i="3"/>
  <c r="Q1233" i="3"/>
  <c r="R1233" i="3"/>
  <c r="Q427" i="3"/>
  <c r="R427" i="3"/>
  <c r="Q955" i="3"/>
  <c r="R955" i="3"/>
  <c r="Q937" i="3"/>
  <c r="R937" i="3"/>
  <c r="Q944" i="3"/>
  <c r="R944" i="3"/>
  <c r="Q474" i="3"/>
  <c r="R474" i="3"/>
  <c r="Q394" i="3"/>
  <c r="R394" i="3"/>
  <c r="Q705" i="3"/>
  <c r="R705" i="3"/>
  <c r="Q256" i="3"/>
  <c r="R256" i="3"/>
  <c r="Q732" i="3"/>
  <c r="R732" i="3"/>
  <c r="Q876" i="3"/>
  <c r="R876" i="3"/>
  <c r="Q335" i="3"/>
  <c r="R335" i="3"/>
  <c r="Q577" i="3"/>
  <c r="R577" i="3"/>
  <c r="Q866" i="3"/>
  <c r="R866" i="3"/>
  <c r="Q37" i="3"/>
  <c r="R37" i="3"/>
  <c r="Q366" i="3"/>
  <c r="R366" i="3"/>
  <c r="Q837" i="3"/>
  <c r="R837" i="3"/>
  <c r="Q574" i="3"/>
  <c r="R574" i="3"/>
  <c r="Q1219" i="3"/>
  <c r="R1219" i="3"/>
  <c r="Q802" i="3"/>
  <c r="R802" i="3"/>
  <c r="Q868" i="3"/>
  <c r="R868" i="3"/>
  <c r="Q386" i="3"/>
  <c r="R386" i="3"/>
  <c r="Q362" i="3"/>
  <c r="R362" i="3"/>
  <c r="Q1368" i="3"/>
  <c r="R1368" i="3"/>
  <c r="Q869" i="3"/>
  <c r="R869" i="3"/>
  <c r="Q382" i="3"/>
  <c r="R382" i="3"/>
  <c r="Q533" i="3"/>
  <c r="R533" i="3"/>
  <c r="Q621" i="3"/>
  <c r="R621" i="3"/>
  <c r="Q305" i="3"/>
  <c r="R305" i="3"/>
  <c r="Q1322" i="3"/>
  <c r="R1322" i="3"/>
  <c r="Q727" i="3"/>
  <c r="R727" i="3"/>
  <c r="Q99" i="3"/>
  <c r="R99" i="3"/>
  <c r="Q3" i="3"/>
  <c r="R3" i="3"/>
  <c r="Q829" i="3"/>
  <c r="R829" i="3"/>
  <c r="Q472" i="3"/>
  <c r="R472" i="3"/>
  <c r="Q619" i="3"/>
  <c r="R619" i="3"/>
  <c r="Q888" i="3"/>
  <c r="R888" i="3"/>
  <c r="Q339" i="3"/>
  <c r="R339" i="3"/>
  <c r="Q228" i="3"/>
  <c r="R228" i="3"/>
  <c r="Q466" i="3"/>
  <c r="R466" i="3"/>
  <c r="Q501" i="3"/>
  <c r="R501" i="3"/>
  <c r="Q728" i="3"/>
  <c r="R728" i="3"/>
  <c r="Q748" i="3"/>
  <c r="R748" i="3"/>
  <c r="Q1389" i="3"/>
  <c r="R1389" i="3"/>
  <c r="Q1269" i="3"/>
  <c r="R1269" i="3"/>
  <c r="Q606" i="3"/>
  <c r="R606" i="3"/>
  <c r="Q634" i="3"/>
  <c r="R634" i="3"/>
  <c r="Q941" i="3"/>
  <c r="R941" i="3"/>
  <c r="Q363" i="3"/>
  <c r="R363" i="3"/>
  <c r="Q331" i="3"/>
  <c r="R331" i="3"/>
  <c r="Q50" i="3"/>
  <c r="R50" i="3"/>
  <c r="Q813" i="3"/>
  <c r="R813" i="3"/>
  <c r="Q448" i="3"/>
  <c r="R448" i="3"/>
  <c r="Q741" i="3"/>
  <c r="R741" i="3"/>
  <c r="Q325" i="3"/>
  <c r="R325" i="3"/>
  <c r="Q201" i="3"/>
  <c r="R201" i="3"/>
  <c r="Q683" i="3"/>
  <c r="R683" i="3"/>
  <c r="Q927" i="3"/>
  <c r="R927" i="3"/>
  <c r="Q881" i="3"/>
  <c r="R881" i="3"/>
  <c r="Q734" i="3"/>
  <c r="R734" i="3"/>
  <c r="Q1352" i="3"/>
  <c r="R1352" i="3"/>
  <c r="Q1524" i="3"/>
  <c r="R1524" i="3"/>
  <c r="Q238" i="3"/>
  <c r="R238" i="3"/>
  <c r="Q89" i="3"/>
  <c r="R89" i="3"/>
  <c r="Q172" i="3"/>
  <c r="R172" i="3"/>
  <c r="Q11" i="3"/>
  <c r="R11" i="3"/>
  <c r="Q871" i="3"/>
  <c r="R871" i="3"/>
  <c r="Q1618" i="3"/>
  <c r="R1618" i="3"/>
  <c r="Q1463" i="3"/>
  <c r="R1463" i="3"/>
  <c r="Q231" i="3"/>
  <c r="R231" i="3"/>
  <c r="Q75" i="3"/>
  <c r="R75" i="3"/>
  <c r="Q186" i="3"/>
  <c r="R186" i="3"/>
  <c r="Q1179" i="3"/>
  <c r="R1179" i="3"/>
  <c r="Q695" i="3"/>
  <c r="R695" i="3"/>
  <c r="Q506" i="3"/>
  <c r="R506" i="3"/>
  <c r="Q232" i="3"/>
  <c r="R232" i="3"/>
  <c r="Q15" i="3"/>
  <c r="R15" i="3"/>
  <c r="Q120" i="3"/>
  <c r="R120" i="3"/>
  <c r="Q49" i="3"/>
  <c r="R49" i="3"/>
  <c r="Q337" i="3"/>
  <c r="R337" i="3"/>
  <c r="Q225" i="3"/>
  <c r="R225" i="3"/>
  <c r="Q7" i="3"/>
  <c r="R7" i="3"/>
  <c r="Q281" i="3"/>
  <c r="R281" i="3"/>
  <c r="Q206" i="3"/>
  <c r="R206" i="3"/>
  <c r="Q887" i="3"/>
  <c r="R887" i="3"/>
  <c r="Q753" i="3"/>
  <c r="R753" i="3"/>
  <c r="Q1479" i="3"/>
  <c r="R1479" i="3"/>
  <c r="Q307" i="3"/>
  <c r="R307" i="3"/>
  <c r="Q59" i="3"/>
  <c r="R59" i="3"/>
  <c r="Q149" i="3"/>
  <c r="R149" i="3"/>
  <c r="Q1211" i="3"/>
  <c r="R1211" i="3"/>
  <c r="Q804" i="3"/>
  <c r="R804" i="3"/>
  <c r="Q248" i="3"/>
  <c r="R248" i="3"/>
  <c r="Q223" i="3"/>
  <c r="R223" i="3"/>
  <c r="Q242" i="3"/>
  <c r="R242" i="3"/>
  <c r="Q1290" i="3"/>
  <c r="R1290" i="3"/>
  <c r="Q790" i="3"/>
  <c r="R790" i="3"/>
  <c r="Q1029" i="3"/>
  <c r="R1029" i="3"/>
  <c r="Q1140" i="3"/>
  <c r="R1140" i="3"/>
  <c r="Q1494" i="3"/>
  <c r="R1494" i="3"/>
  <c r="Q725" i="3"/>
  <c r="R725" i="3"/>
  <c r="Q686" i="3"/>
  <c r="R686" i="3"/>
  <c r="Q1181" i="3"/>
  <c r="R1181" i="3"/>
  <c r="Q1570" i="3"/>
  <c r="R1570" i="3"/>
  <c r="Q1575" i="3"/>
  <c r="R1575" i="3"/>
  <c r="Q1430" i="3"/>
  <c r="R1430" i="3"/>
  <c r="Q1275" i="3"/>
  <c r="R1275" i="3"/>
  <c r="Q1476" i="3"/>
  <c r="R1476" i="3"/>
  <c r="Q508" i="3"/>
  <c r="R508" i="3"/>
  <c r="Q988" i="3"/>
  <c r="R988" i="3"/>
  <c r="Q1248" i="3"/>
  <c r="R1248" i="3"/>
  <c r="Q1251" i="3"/>
  <c r="R1251" i="3"/>
  <c r="Q1465" i="3"/>
  <c r="R1465" i="3"/>
  <c r="Q1078" i="3"/>
  <c r="R1078" i="3"/>
  <c r="Q1180" i="3"/>
  <c r="R1180" i="3"/>
  <c r="Q997" i="3"/>
  <c r="R997" i="3"/>
  <c r="Q1434" i="3"/>
  <c r="R1434" i="3"/>
  <c r="Q1301" i="3"/>
  <c r="R1301" i="3"/>
  <c r="Q921" i="3"/>
  <c r="R921" i="3"/>
  <c r="Q1592" i="3"/>
  <c r="R1592" i="3"/>
  <c r="Q375" i="3"/>
  <c r="R375" i="3"/>
  <c r="Q963" i="3"/>
  <c r="R963" i="3"/>
  <c r="Q390" i="3"/>
  <c r="R390" i="3"/>
  <c r="Q803" i="3"/>
  <c r="R803" i="3"/>
  <c r="Q646" i="3"/>
  <c r="R646" i="3"/>
  <c r="Q85" i="3"/>
  <c r="R85" i="3"/>
  <c r="Q491" i="3"/>
  <c r="R491" i="3"/>
  <c r="Q48" i="3"/>
  <c r="R48" i="3"/>
  <c r="Q233" i="3"/>
  <c r="R233" i="3"/>
  <c r="Q197" i="3"/>
  <c r="R197" i="3"/>
  <c r="Q870" i="3"/>
  <c r="R870" i="3"/>
  <c r="Q240" i="3"/>
  <c r="R240" i="3"/>
  <c r="Q1063" i="3"/>
  <c r="R1063" i="3"/>
  <c r="Q62" i="3"/>
  <c r="R62" i="3"/>
  <c r="Q429" i="3"/>
  <c r="R429" i="3"/>
  <c r="Q536" i="3"/>
  <c r="R536" i="3"/>
  <c r="Q25" i="3"/>
  <c r="R25" i="3"/>
  <c r="Q279" i="3"/>
  <c r="R279" i="3"/>
  <c r="Q930" i="3"/>
  <c r="R930" i="3"/>
  <c r="Q469" i="3"/>
  <c r="R469" i="3"/>
  <c r="Q1374" i="3"/>
  <c r="R1374" i="3"/>
  <c r="Q654" i="3"/>
  <c r="R654" i="3"/>
  <c r="Q33" i="3"/>
  <c r="R33" i="3"/>
  <c r="Q131" i="3"/>
  <c r="R131" i="3"/>
  <c r="Q17" i="3"/>
  <c r="R17" i="3"/>
  <c r="Q205" i="3"/>
  <c r="R205" i="3"/>
  <c r="Q310" i="3"/>
  <c r="R310" i="3"/>
  <c r="Q10" i="3"/>
  <c r="R10" i="3"/>
  <c r="Q353" i="3"/>
  <c r="R353" i="3"/>
  <c r="Q92" i="3"/>
  <c r="R92" i="3"/>
  <c r="Q566" i="3"/>
  <c r="R566" i="3"/>
  <c r="Q21" i="3"/>
  <c r="R21" i="3"/>
  <c r="Q295" i="3"/>
  <c r="R295" i="3"/>
  <c r="Q1147" i="3"/>
  <c r="R1147" i="3"/>
  <c r="Q624" i="3"/>
  <c r="R624" i="3"/>
  <c r="Q1388" i="3"/>
  <c r="R1388" i="3"/>
  <c r="Q580" i="3"/>
  <c r="R580" i="3"/>
  <c r="Q1162" i="3"/>
  <c r="R1162" i="3"/>
  <c r="Q1161" i="3"/>
  <c r="R1161" i="3"/>
  <c r="Q1326" i="3"/>
  <c r="R1326" i="3"/>
  <c r="Q1373" i="3"/>
  <c r="R1373" i="3"/>
  <c r="Q1555" i="3"/>
  <c r="R1555" i="3"/>
  <c r="Q1445" i="3"/>
  <c r="R1445" i="3"/>
  <c r="Q1021" i="3"/>
  <c r="R1021" i="3"/>
  <c r="Q989" i="3"/>
  <c r="R989" i="3"/>
  <c r="Q1453" i="3"/>
  <c r="R1453" i="3"/>
  <c r="Q1101" i="3"/>
  <c r="R1101" i="3"/>
  <c r="Q1189" i="3"/>
  <c r="R1189" i="3"/>
  <c r="Q1146" i="3"/>
  <c r="R1146" i="3"/>
  <c r="Q1467" i="3"/>
  <c r="R1467" i="3"/>
  <c r="Q396" i="3"/>
  <c r="R396" i="3"/>
  <c r="Q1117" i="3"/>
  <c r="R1117" i="3"/>
  <c r="Q1533" i="3"/>
  <c r="R1533" i="3"/>
  <c r="Q1402" i="3"/>
  <c r="R1402" i="3"/>
  <c r="Q1258" i="3"/>
  <c r="R1258" i="3"/>
  <c r="Q1256" i="3"/>
  <c r="R1256" i="3"/>
  <c r="Q1013" i="3"/>
  <c r="R1013" i="3"/>
  <c r="Q1529" i="3"/>
  <c r="R1529" i="3"/>
  <c r="Q1094" i="3"/>
  <c r="R1094" i="3"/>
  <c r="Q1281" i="3"/>
  <c r="R1281" i="3"/>
  <c r="Q1459" i="3"/>
  <c r="R1459" i="3"/>
  <c r="Q1214" i="3"/>
  <c r="R1214" i="3"/>
  <c r="Q1001" i="3"/>
  <c r="R1001" i="3"/>
  <c r="Q1522" i="3"/>
  <c r="R1522" i="3"/>
  <c r="Q1005" i="3"/>
  <c r="R1005" i="3"/>
  <c r="Q1192" i="3"/>
  <c r="R1192" i="3"/>
  <c r="Q1422" i="3"/>
  <c r="R1422" i="3"/>
  <c r="Q1333" i="3"/>
  <c r="R1333" i="3"/>
  <c r="Q1173" i="3"/>
  <c r="R1173" i="3"/>
  <c r="Q599" i="3"/>
  <c r="R599" i="3"/>
  <c r="Q1358" i="3"/>
  <c r="R1358" i="3"/>
  <c r="Q1595" i="3"/>
  <c r="R1595" i="3"/>
  <c r="Q1491" i="3"/>
  <c r="R1491" i="3"/>
  <c r="Q1435" i="3"/>
  <c r="R1435" i="3"/>
  <c r="Q1449" i="3"/>
  <c r="R1449" i="3"/>
  <c r="Q504" i="3"/>
  <c r="R504" i="3"/>
  <c r="Q1416" i="3"/>
  <c r="R1416" i="3"/>
  <c r="Q1588" i="3"/>
  <c r="R1588" i="3"/>
  <c r="Q1145" i="3"/>
  <c r="R1145" i="3"/>
  <c r="Q995" i="3"/>
  <c r="R995" i="3"/>
  <c r="Q1285" i="3"/>
  <c r="R1285" i="3"/>
  <c r="Q860" i="3"/>
  <c r="R860" i="3"/>
  <c r="Q1273" i="3"/>
  <c r="R1273" i="3"/>
  <c r="Q1121" i="3"/>
  <c r="R1121" i="3"/>
  <c r="Q693" i="3"/>
  <c r="R693" i="3"/>
  <c r="Q1113" i="3"/>
  <c r="R1113" i="3"/>
  <c r="Q1059" i="3"/>
  <c r="R1059" i="3"/>
  <c r="Q403" i="3"/>
  <c r="R403" i="3"/>
  <c r="Q1229" i="3"/>
  <c r="R1229" i="3"/>
  <c r="Q1442" i="3"/>
  <c r="R1442" i="3"/>
  <c r="Q1457" i="3"/>
  <c r="R1457" i="3"/>
  <c r="Q1511" i="3"/>
  <c r="R1511" i="3"/>
  <c r="Q952" i="3"/>
  <c r="R952" i="3"/>
  <c r="Q831" i="3"/>
  <c r="R831" i="3"/>
  <c r="Q1191" i="3"/>
  <c r="R1191" i="3"/>
  <c r="Q1264" i="3"/>
  <c r="R1264" i="3"/>
  <c r="Q1406" i="3"/>
  <c r="R1406" i="3"/>
  <c r="Q1024" i="3"/>
  <c r="R1024" i="3"/>
  <c r="Q1031" i="3"/>
  <c r="R1031" i="3"/>
  <c r="Q766" i="3"/>
  <c r="R766" i="3"/>
  <c r="Q449" i="3"/>
  <c r="R449" i="3"/>
  <c r="Q1137" i="3"/>
  <c r="R1137" i="3"/>
  <c r="Q1010" i="3"/>
  <c r="R1010" i="3"/>
  <c r="Q1066" i="3"/>
  <c r="R1066" i="3"/>
  <c r="Q1081" i="3"/>
  <c r="R1081" i="3"/>
  <c r="Q576" i="3"/>
  <c r="R576" i="3"/>
  <c r="Q1458" i="3"/>
  <c r="R1458" i="3"/>
  <c r="Q1198" i="3"/>
  <c r="R1198" i="3"/>
  <c r="Q1518" i="3"/>
  <c r="R1518" i="3"/>
  <c r="Q1120" i="3"/>
  <c r="R1120" i="3"/>
  <c r="Q1156" i="3"/>
  <c r="R1156" i="3"/>
  <c r="Q830" i="3"/>
  <c r="R830" i="3"/>
  <c r="Q648" i="3"/>
  <c r="R648" i="3"/>
  <c r="Q893" i="3"/>
  <c r="R893" i="3"/>
  <c r="Q854" i="3"/>
  <c r="R854" i="3"/>
  <c r="Q419" i="3"/>
  <c r="R419" i="3"/>
  <c r="Q919" i="3"/>
  <c r="R919" i="3"/>
  <c r="Q597" i="3"/>
  <c r="R597" i="3"/>
  <c r="Q939" i="3"/>
  <c r="R939" i="3"/>
  <c r="Q653" i="3"/>
  <c r="R653" i="3"/>
  <c r="Q816" i="3"/>
  <c r="R816" i="3"/>
  <c r="Q935" i="3"/>
  <c r="R935" i="3"/>
  <c r="Q387" i="3"/>
  <c r="R387" i="3"/>
  <c r="Q763" i="3"/>
  <c r="R763" i="3"/>
  <c r="Q931" i="3"/>
  <c r="R931" i="3"/>
  <c r="Q321" i="3"/>
  <c r="R321" i="3"/>
  <c r="Q620" i="3"/>
  <c r="R620" i="3"/>
  <c r="Q152" i="3"/>
  <c r="R152" i="3"/>
  <c r="Q1112" i="3"/>
  <c r="R1112" i="3"/>
  <c r="Q724" i="3"/>
  <c r="R724" i="3"/>
  <c r="Q838" i="3"/>
  <c r="R838" i="3"/>
  <c r="Q845" i="3"/>
  <c r="R845" i="3"/>
  <c r="Q836" i="3"/>
  <c r="R836" i="3"/>
  <c r="Q301" i="3"/>
  <c r="R301" i="3"/>
  <c r="Q1315" i="3"/>
  <c r="R1315" i="3"/>
  <c r="Q825" i="3"/>
  <c r="R825" i="3"/>
  <c r="Q352" i="3"/>
  <c r="R352" i="3"/>
  <c r="Q495" i="3"/>
  <c r="R495" i="3"/>
  <c r="Q547" i="3"/>
  <c r="R547" i="3"/>
  <c r="Q918" i="3"/>
  <c r="R918" i="3"/>
  <c r="Q923" i="3"/>
  <c r="R923" i="3"/>
  <c r="Q656" i="3"/>
  <c r="R656" i="3"/>
  <c r="Q276" i="3"/>
  <c r="R276" i="3"/>
  <c r="Q983" i="3"/>
  <c r="R983" i="3"/>
  <c r="Q785" i="3"/>
  <c r="R785" i="3"/>
  <c r="Q356" i="3"/>
  <c r="R356" i="3"/>
  <c r="Q589" i="3"/>
  <c r="R589" i="3"/>
  <c r="Q827" i="3"/>
  <c r="R827" i="3"/>
  <c r="Q1612" i="3"/>
  <c r="R1612" i="3"/>
  <c r="Q1284" i="3"/>
  <c r="R1284" i="3"/>
  <c r="Q410" i="3"/>
  <c r="R410" i="3"/>
  <c r="Q433" i="3"/>
  <c r="R433" i="3"/>
  <c r="Q689" i="3"/>
  <c r="R689" i="3"/>
  <c r="Q704" i="3"/>
  <c r="R704" i="3"/>
  <c r="Q161" i="3"/>
  <c r="R161" i="3"/>
  <c r="Q895" i="3"/>
  <c r="R895" i="3"/>
  <c r="Q562" i="3"/>
  <c r="R562" i="3"/>
  <c r="Q590" i="3"/>
  <c r="R590" i="3"/>
  <c r="Q912" i="3"/>
  <c r="R912" i="3"/>
  <c r="Q940" i="3"/>
  <c r="R940" i="3"/>
  <c r="Q1591" i="3"/>
  <c r="R1591" i="3"/>
  <c r="Q1044" i="3"/>
  <c r="R1044" i="3"/>
  <c r="Q770" i="3"/>
  <c r="R770" i="3"/>
  <c r="Q408" i="3"/>
  <c r="R408" i="3"/>
  <c r="Q696" i="3"/>
  <c r="R696" i="3"/>
  <c r="Q1584" i="3"/>
  <c r="R1584" i="3"/>
  <c r="Q643" i="3"/>
  <c r="R643" i="3"/>
  <c r="Q874" i="3"/>
  <c r="R874" i="3"/>
  <c r="Q806" i="3"/>
  <c r="R806" i="3"/>
  <c r="Q664" i="3"/>
  <c r="R664" i="3"/>
  <c r="Q122" i="3"/>
  <c r="R122" i="3"/>
  <c r="Q991" i="3"/>
  <c r="R991" i="3"/>
  <c r="Q1439" i="3"/>
  <c r="R1439" i="3"/>
  <c r="Q203" i="3"/>
  <c r="R203" i="3"/>
  <c r="Q52" i="3"/>
  <c r="R52" i="3"/>
  <c r="Q141" i="3"/>
  <c r="R141" i="3"/>
  <c r="Q1330" i="3"/>
  <c r="R1330" i="3"/>
  <c r="Q834" i="3"/>
  <c r="R834" i="3"/>
  <c r="Q263" i="3"/>
  <c r="R263" i="3"/>
  <c r="Q1345" i="3"/>
  <c r="Q189" i="3"/>
  <c r="R189" i="3"/>
  <c r="Q14" i="3"/>
  <c r="R14" i="3"/>
  <c r="Q157" i="3"/>
  <c r="R157" i="3"/>
  <c r="Q1133" i="3"/>
  <c r="R1133" i="3"/>
  <c r="Q639" i="3"/>
  <c r="R639" i="3"/>
  <c r="Q20" i="3"/>
  <c r="R20" i="3"/>
  <c r="Q145" i="3"/>
  <c r="R145" i="3"/>
  <c r="Q320" i="3"/>
  <c r="R320" i="3"/>
  <c r="Q44" i="3"/>
  <c r="R44" i="3"/>
  <c r="Q1306" i="3"/>
  <c r="R1306" i="3"/>
  <c r="Q198" i="3"/>
  <c r="R198" i="3"/>
  <c r="Q470" i="3"/>
  <c r="R470" i="3"/>
  <c r="Q190" i="3"/>
  <c r="R190" i="3"/>
  <c r="Q275" i="3"/>
  <c r="R275" i="3"/>
  <c r="Q42" i="3"/>
  <c r="R42" i="3"/>
  <c r="Q762" i="3"/>
  <c r="R762" i="3"/>
  <c r="Q132" i="3"/>
  <c r="R132" i="3"/>
  <c r="Q1447" i="3"/>
  <c r="R1447" i="3"/>
  <c r="Q260" i="3"/>
  <c r="R260" i="3"/>
  <c r="Q274" i="3"/>
  <c r="R274" i="3"/>
  <c r="Q111" i="3"/>
  <c r="R111" i="3"/>
  <c r="Q1163" i="3"/>
  <c r="R1163" i="3"/>
  <c r="Q754" i="3"/>
  <c r="R754" i="3"/>
  <c r="Q565" i="3"/>
  <c r="R565" i="3"/>
  <c r="Q128" i="3"/>
  <c r="R128" i="3"/>
  <c r="Q200" i="3"/>
  <c r="R200" i="3"/>
  <c r="Q1232" i="3"/>
  <c r="R1232" i="3"/>
  <c r="Q663" i="3"/>
  <c r="R663" i="3"/>
  <c r="Q520" i="3"/>
  <c r="R520" i="3"/>
  <c r="Q1276" i="3"/>
  <c r="R1276" i="3"/>
  <c r="Q384" i="3"/>
  <c r="R384" i="3"/>
  <c r="Q1006" i="3"/>
  <c r="R1006" i="3"/>
  <c r="Q212" i="3"/>
  <c r="R212" i="3"/>
  <c r="Q1537" i="3"/>
  <c r="R1537" i="3"/>
  <c r="Q70" i="3"/>
  <c r="R70" i="3"/>
  <c r="Q1462" i="3"/>
  <c r="R1462" i="3"/>
  <c r="Q617" i="3"/>
  <c r="R617" i="3"/>
  <c r="Q63" i="3"/>
  <c r="R63" i="3"/>
  <c r="Q974" i="3"/>
  <c r="R974" i="3"/>
  <c r="Q354" i="3"/>
  <c r="R354" i="3"/>
  <c r="Q428" i="3"/>
  <c r="R428" i="3"/>
  <c r="Q1070" i="3"/>
  <c r="R1070" i="3"/>
  <c r="Q443" i="3"/>
  <c r="R443" i="3"/>
  <c r="Q1038" i="3"/>
  <c r="R1038" i="3"/>
  <c r="Q1168" i="3"/>
  <c r="R1168" i="3"/>
  <c r="Q973" i="3"/>
  <c r="R973" i="3"/>
  <c r="Q906" i="3"/>
  <c r="R906" i="3"/>
  <c r="Q1385" i="3"/>
  <c r="R1385" i="3"/>
  <c r="Q1379" i="3"/>
  <c r="R1379" i="3"/>
  <c r="Q1213" i="3"/>
  <c r="R1213" i="3"/>
  <c r="Q452" i="3"/>
  <c r="R452" i="3"/>
  <c r="Q1108" i="3"/>
  <c r="R1108" i="3"/>
  <c r="Q855" i="3"/>
  <c r="R855" i="3"/>
  <c r="Q1369" i="3"/>
  <c r="R1369" i="3"/>
  <c r="Q652" i="3"/>
  <c r="R652" i="3"/>
  <c r="Q1526" i="3"/>
  <c r="R1526" i="3"/>
  <c r="Q723" i="3"/>
  <c r="R723" i="3"/>
  <c r="Q417" i="3"/>
  <c r="R417" i="3"/>
  <c r="Q1399" i="3"/>
  <c r="R1399" i="3"/>
  <c r="Q1158" i="3"/>
  <c r="R1158" i="3"/>
  <c r="Q1481" i="3"/>
  <c r="R1481" i="3"/>
  <c r="Q1052" i="3"/>
  <c r="R1052" i="3"/>
  <c r="Q901" i="3"/>
  <c r="R901" i="3"/>
  <c r="Q722" i="3"/>
  <c r="R722" i="3"/>
  <c r="Q91" i="3"/>
  <c r="R91" i="3"/>
  <c r="Q847" i="3"/>
  <c r="R847" i="3"/>
  <c r="Q794" i="3"/>
  <c r="R794" i="3"/>
  <c r="Q381" i="3"/>
  <c r="R381" i="3"/>
  <c r="Q757" i="3"/>
  <c r="R757" i="3"/>
  <c r="Q769" i="3"/>
  <c r="R769" i="3"/>
  <c r="Q77" i="3"/>
  <c r="R77" i="3"/>
  <c r="Q608" i="3"/>
  <c r="R608" i="3"/>
  <c r="Q676" i="3"/>
  <c r="R676" i="3"/>
  <c r="Q891" i="3"/>
  <c r="R891" i="3"/>
  <c r="Q905" i="3"/>
  <c r="R905" i="3"/>
  <c r="Q471" i="3"/>
  <c r="R471" i="3"/>
  <c r="Q543" i="3"/>
  <c r="R543" i="3"/>
  <c r="Q920" i="3"/>
  <c r="R920" i="3"/>
  <c r="Q539" i="3"/>
  <c r="R539" i="3"/>
  <c r="Q134" i="3"/>
  <c r="R134" i="3"/>
  <c r="Q1073" i="3"/>
  <c r="R1073" i="3"/>
  <c r="Q685" i="3"/>
  <c r="R685" i="3"/>
  <c r="Q808" i="3"/>
  <c r="R808" i="3"/>
  <c r="Q793" i="3"/>
  <c r="R793" i="3"/>
  <c r="Q756" i="3"/>
  <c r="R756" i="3"/>
  <c r="Q136" i="3"/>
  <c r="R136" i="3"/>
  <c r="Q1262" i="3"/>
  <c r="R1262" i="3"/>
  <c r="Q795" i="3"/>
  <c r="R795" i="3"/>
  <c r="Q900" i="3"/>
  <c r="R900" i="3"/>
  <c r="Q351" i="3"/>
  <c r="R351" i="3"/>
  <c r="Q494" i="3"/>
  <c r="R494" i="3"/>
  <c r="Q432" i="3"/>
  <c r="R432" i="3"/>
  <c r="Q440" i="3"/>
  <c r="R440" i="3"/>
  <c r="Q582" i="3"/>
  <c r="R582" i="3"/>
  <c r="Q160" i="3"/>
  <c r="R160" i="3"/>
  <c r="Q647" i="3"/>
  <c r="R647" i="3"/>
  <c r="Q743" i="3"/>
  <c r="R743" i="3"/>
  <c r="Q326" i="3"/>
  <c r="R326" i="3"/>
  <c r="Q538" i="3"/>
  <c r="R538" i="3"/>
  <c r="Q712" i="3"/>
  <c r="R712" i="3"/>
  <c r="Q1096" i="3"/>
  <c r="R1096" i="3"/>
  <c r="Q373" i="3"/>
  <c r="R373" i="3"/>
  <c r="Q393" i="3"/>
  <c r="R393" i="3"/>
  <c r="Q649" i="3"/>
  <c r="R649" i="3"/>
  <c r="Q672" i="3"/>
  <c r="R672" i="3"/>
  <c r="Q54" i="3"/>
  <c r="R54" i="3"/>
  <c r="Q733" i="3"/>
  <c r="R733" i="3"/>
  <c r="Q524" i="3"/>
  <c r="R524" i="3"/>
  <c r="Q553" i="3"/>
  <c r="R553" i="3"/>
  <c r="Q721" i="3"/>
  <c r="R721" i="3"/>
  <c r="Q911" i="3"/>
  <c r="R911" i="3"/>
  <c r="Q246" i="3"/>
  <c r="R246" i="3"/>
  <c r="Q703" i="3"/>
  <c r="R703" i="3"/>
  <c r="Q742" i="3"/>
  <c r="R742" i="3"/>
  <c r="Q385" i="3"/>
  <c r="R385" i="3"/>
  <c r="Q625" i="3"/>
  <c r="R625" i="3"/>
  <c r="Q1471" i="3"/>
  <c r="R1471" i="3"/>
  <c r="Q43" i="3"/>
  <c r="R43" i="3"/>
  <c r="Q598" i="3"/>
  <c r="R598" i="3"/>
  <c r="Q814" i="3"/>
  <c r="R814" i="3"/>
  <c r="Q604" i="3"/>
  <c r="R604" i="3"/>
  <c r="Q618" i="3"/>
  <c r="R618" i="3"/>
  <c r="Q284" i="3"/>
  <c r="R284" i="3"/>
  <c r="Q819" i="3"/>
  <c r="R819" i="3"/>
  <c r="Q1360" i="3"/>
  <c r="R1360" i="3"/>
  <c r="Q129" i="3"/>
  <c r="R129" i="3"/>
  <c r="Q215" i="3"/>
  <c r="R215" i="3"/>
  <c r="Q103" i="3"/>
  <c r="R103" i="3"/>
  <c r="Q1226" i="3"/>
  <c r="R1226" i="3"/>
  <c r="Q782" i="3"/>
  <c r="R782" i="3"/>
  <c r="Q702" i="3"/>
  <c r="R702" i="3"/>
  <c r="Q285" i="3"/>
  <c r="R285" i="3"/>
  <c r="Q114" i="3"/>
  <c r="R114" i="3"/>
  <c r="Q243" i="3"/>
  <c r="R243" i="3"/>
  <c r="Q249" i="3"/>
  <c r="R249" i="3"/>
  <c r="Q1088" i="3"/>
  <c r="R1088" i="3"/>
  <c r="Q255" i="3"/>
  <c r="R255" i="3"/>
  <c r="Q1538" i="3"/>
  <c r="R1538" i="3"/>
  <c r="Q115" i="3"/>
  <c r="R115" i="3"/>
  <c r="Q283" i="3"/>
  <c r="R283" i="3"/>
  <c r="Q289" i="3"/>
  <c r="R289" i="3"/>
  <c r="Q1080" i="3"/>
  <c r="R1080" i="3"/>
  <c r="Q1329" i="3"/>
  <c r="R1329" i="3"/>
  <c r="Q431" i="3"/>
  <c r="R431" i="3"/>
  <c r="Q314" i="3"/>
  <c r="R314" i="3"/>
  <c r="Q143" i="3"/>
  <c r="R143" i="3"/>
  <c r="Q214" i="3"/>
  <c r="R214" i="3"/>
  <c r="Q1337" i="3"/>
  <c r="R1337" i="3"/>
  <c r="Q719" i="3"/>
  <c r="R719" i="3"/>
  <c r="Q1043" i="3"/>
  <c r="R1043" i="3"/>
  <c r="Q1404" i="3"/>
  <c r="R1404" i="3"/>
  <c r="Q209" i="3"/>
  <c r="R209" i="3"/>
  <c r="Q229" i="3"/>
  <c r="R229" i="3"/>
  <c r="Q272" i="3"/>
  <c r="R272" i="3"/>
  <c r="Q1119" i="3"/>
  <c r="R1119" i="3"/>
  <c r="Q671" i="3"/>
  <c r="R671" i="3"/>
  <c r="Q1313" i="3"/>
  <c r="R1313" i="3"/>
  <c r="Q97" i="3"/>
  <c r="R97" i="3"/>
  <c r="Q1203" i="3"/>
  <c r="R1203" i="3"/>
  <c r="Q527" i="3"/>
  <c r="R527" i="3"/>
  <c r="Q247" i="3"/>
  <c r="R247" i="3"/>
  <c r="Q572" i="3"/>
  <c r="R572" i="3"/>
  <c r="Q610" i="3"/>
  <c r="R610" i="3"/>
  <c r="Q27" i="3"/>
  <c r="R27" i="3"/>
  <c r="Q270" i="3"/>
  <c r="R270" i="3"/>
  <c r="Q446" i="3"/>
  <c r="R446" i="3"/>
  <c r="Q551" i="3"/>
  <c r="R551" i="3"/>
  <c r="Q1478" i="3"/>
  <c r="R1478" i="3"/>
  <c r="Q521" i="3"/>
  <c r="R521" i="3"/>
  <c r="Q316" i="3"/>
  <c r="R316" i="3"/>
  <c r="Q1083" i="3"/>
  <c r="R1083" i="3"/>
  <c r="Q1049" i="3"/>
  <c r="R1049" i="3"/>
  <c r="Q965" i="3"/>
  <c r="R965" i="3"/>
  <c r="Q1484" i="3"/>
  <c r="R1484" i="3"/>
  <c r="Q1401" i="3"/>
  <c r="R1401" i="3"/>
  <c r="Q1428" i="3"/>
  <c r="R1428" i="3"/>
  <c r="Q1109" i="3"/>
  <c r="R1109" i="3"/>
  <c r="Q1320" i="3"/>
  <c r="R1320" i="3"/>
  <c r="Q1325" i="3"/>
  <c r="R1325" i="3"/>
  <c r="Q1521" i="3"/>
  <c r="R1521" i="3"/>
  <c r="Q509" i="3"/>
  <c r="R509" i="3"/>
  <c r="Q1046" i="3"/>
  <c r="R1046" i="3"/>
  <c r="Q1413" i="3"/>
  <c r="R1413" i="3"/>
  <c r="Q1061" i="3"/>
  <c r="R1061" i="3"/>
  <c r="Q945" i="3"/>
  <c r="R945" i="3"/>
  <c r="Q1100" i="3"/>
  <c r="R1100" i="3"/>
  <c r="Q1008" i="3"/>
  <c r="R1008" i="3"/>
  <c r="Q437" i="3"/>
  <c r="R437" i="3"/>
  <c r="Q878" i="3"/>
  <c r="R878" i="3"/>
  <c r="Q1530" i="3"/>
  <c r="R1530" i="3"/>
  <c r="Q24" i="3"/>
  <c r="R24" i="3"/>
  <c r="Q170" i="3"/>
  <c r="R170" i="3"/>
  <c r="Q271" i="3"/>
  <c r="R271" i="3"/>
  <c r="Q1014" i="3"/>
  <c r="R1014" i="3"/>
  <c r="Q1239" i="3"/>
  <c r="R1239" i="3"/>
  <c r="Q1359" i="3"/>
  <c r="R1359" i="3"/>
  <c r="Q422" i="3"/>
  <c r="R422" i="3"/>
  <c r="Q30" i="3"/>
  <c r="R30" i="3"/>
  <c r="Q2" i="3"/>
  <c r="R2" i="3"/>
  <c r="Q595" i="3"/>
  <c r="R595" i="3"/>
  <c r="Q990" i="3"/>
  <c r="R990" i="3"/>
  <c r="Q155" i="3"/>
  <c r="R155" i="3"/>
  <c r="Q1516" i="3"/>
  <c r="R1516" i="3"/>
  <c r="Q498" i="3"/>
  <c r="R498" i="3"/>
  <c r="Q18" i="3"/>
  <c r="R18" i="3"/>
  <c r="Q93" i="3"/>
  <c r="R93" i="3"/>
  <c r="Q796" i="3"/>
  <c r="R796" i="3"/>
  <c r="Q183" i="3"/>
  <c r="R183" i="3"/>
  <c r="Q1095" i="3"/>
  <c r="R1095" i="3"/>
  <c r="Q438" i="3"/>
  <c r="R438" i="3"/>
  <c r="Q154" i="3"/>
  <c r="R154" i="3"/>
  <c r="Q1437" i="3"/>
  <c r="R1437" i="3"/>
  <c r="Q1271" i="3"/>
  <c r="R1271" i="3"/>
  <c r="Q1034" i="3"/>
  <c r="R1034" i="3"/>
  <c r="Q1485" i="3"/>
  <c r="R1485" i="3"/>
  <c r="Q1176" i="3"/>
  <c r="R1176" i="3"/>
  <c r="Q1608" i="3"/>
  <c r="R1608" i="3"/>
  <c r="Q1364" i="3"/>
  <c r="R1364" i="3"/>
  <c r="Q1514" i="3"/>
  <c r="R1514" i="3"/>
  <c r="Q1475" i="3"/>
  <c r="R1475" i="3"/>
  <c r="Q1247" i="3"/>
  <c r="R1247" i="3"/>
  <c r="Q981" i="3"/>
  <c r="R981" i="3"/>
  <c r="Q1122" i="3"/>
  <c r="R1122" i="3"/>
  <c r="Q799" i="3"/>
  <c r="R799" i="3"/>
  <c r="Q1408" i="3"/>
  <c r="R1408" i="3"/>
  <c r="Q1002" i="3"/>
  <c r="R1002" i="3"/>
  <c r="Q1267" i="3"/>
  <c r="R1267" i="3"/>
  <c r="Q1573" i="3"/>
  <c r="R1573" i="3"/>
  <c r="Q1291" i="3"/>
  <c r="R1291" i="3"/>
  <c r="Q1335" i="3"/>
  <c r="R1335" i="3"/>
  <c r="Q1205" i="3"/>
  <c r="R1205" i="3"/>
  <c r="Q1469" i="3"/>
  <c r="R1469" i="3"/>
  <c r="Q1609" i="3"/>
  <c r="R1609" i="3"/>
  <c r="Q1116" i="3"/>
  <c r="R1116" i="3"/>
  <c r="Q1356" i="3"/>
  <c r="R1356" i="3"/>
  <c r="Q1614" i="3"/>
  <c r="R1614" i="3"/>
  <c r="Q1016" i="3"/>
  <c r="R1016" i="3"/>
  <c r="Q1387" i="3"/>
  <c r="R1387" i="3"/>
  <c r="Q1528" i="3"/>
  <c r="R1528" i="3"/>
  <c r="Q1077" i="3"/>
  <c r="R1077" i="3"/>
  <c r="Q1310" i="3"/>
  <c r="R1310" i="3"/>
  <c r="Q1143" i="3"/>
  <c r="R1143" i="3"/>
  <c r="Q1405" i="3"/>
  <c r="R1405" i="3"/>
  <c r="Q1288" i="3"/>
  <c r="R1288" i="3"/>
  <c r="Q1492" i="3"/>
  <c r="R1492" i="3"/>
  <c r="Q1257" i="3"/>
  <c r="R1257" i="3"/>
  <c r="Q1157" i="3"/>
  <c r="R1157" i="3"/>
  <c r="Q787" i="3"/>
  <c r="R787" i="3"/>
  <c r="Q1312" i="3"/>
  <c r="R1312" i="3"/>
  <c r="Q1415" i="3"/>
  <c r="R1415" i="3"/>
  <c r="Q1580" i="3"/>
  <c r="R1580" i="3"/>
  <c r="Q1490" i="3"/>
  <c r="R1490" i="3"/>
  <c r="Q970" i="3"/>
  <c r="R970" i="3"/>
  <c r="Q713" i="3"/>
  <c r="R713" i="3"/>
  <c r="Q1144" i="3"/>
  <c r="R1144" i="3"/>
  <c r="Q971" i="3"/>
  <c r="R971" i="3"/>
  <c r="Q907" i="3"/>
  <c r="R907" i="3"/>
  <c r="Q1009" i="3"/>
  <c r="R1009" i="3"/>
  <c r="Q817" i="3"/>
  <c r="R817" i="3"/>
  <c r="Q675" i="3"/>
  <c r="R675" i="3"/>
  <c r="Q1068" i="3"/>
  <c r="R1068" i="3"/>
  <c r="Q1293" i="3"/>
  <c r="R1293" i="3"/>
  <c r="Q1308" i="3"/>
  <c r="R1308" i="3"/>
  <c r="Q1426" i="3"/>
  <c r="R1426" i="3"/>
  <c r="Q788" i="3"/>
  <c r="R788" i="3"/>
  <c r="Q899" i="3"/>
  <c r="R899" i="3"/>
  <c r="Q1011" i="3"/>
  <c r="R1011" i="3"/>
  <c r="Q1206" i="3"/>
  <c r="R1206" i="3"/>
  <c r="Q1339" i="3"/>
  <c r="R1339" i="3"/>
  <c r="Q1503" i="3"/>
  <c r="R1503" i="3"/>
  <c r="Q781" i="3"/>
  <c r="R781" i="3"/>
  <c r="Q571" i="3"/>
  <c r="R571" i="3"/>
  <c r="Q797" i="3"/>
  <c r="R797" i="3"/>
  <c r="Q1054" i="3"/>
  <c r="R1054" i="3"/>
  <c r="Q1489" i="3"/>
  <c r="R1489" i="3"/>
  <c r="Q1599" i="3"/>
  <c r="R1599" i="3"/>
  <c r="Q752" i="3"/>
  <c r="R752" i="3"/>
  <c r="Q628" i="3"/>
  <c r="R628" i="3"/>
  <c r="Q633" i="3"/>
  <c r="R633" i="3"/>
  <c r="Q1370" i="3"/>
  <c r="R1370" i="3"/>
  <c r="Q1091" i="3"/>
  <c r="R1091" i="3"/>
  <c r="Q1441" i="3"/>
  <c r="R1441" i="3"/>
  <c r="Q977" i="3"/>
  <c r="R977" i="3"/>
  <c r="Q746" i="3"/>
  <c r="R746" i="3"/>
  <c r="Q540" i="3"/>
  <c r="R540" i="3"/>
  <c r="Q1314" i="3"/>
  <c r="R1314" i="3"/>
  <c r="Q738" i="3"/>
  <c r="R738" i="3"/>
  <c r="Q759" i="3"/>
  <c r="R759" i="3"/>
  <c r="Q815" i="3"/>
  <c r="R815" i="3"/>
  <c r="Q546" i="3"/>
  <c r="R546" i="3"/>
  <c r="Q611" i="3"/>
  <c r="R611" i="3"/>
  <c r="Q929" i="3"/>
  <c r="R929" i="3"/>
  <c r="Q564" i="3"/>
  <c r="R564" i="3"/>
  <c r="Q615" i="3"/>
  <c r="R615" i="3"/>
  <c r="Q853" i="3"/>
  <c r="R853" i="3"/>
  <c r="Q844" i="3"/>
  <c r="R844" i="3"/>
  <c r="Q371" i="3"/>
  <c r="R371" i="3"/>
  <c r="Q745" i="3"/>
  <c r="R745" i="3"/>
  <c r="Q883" i="3"/>
  <c r="R883" i="3"/>
  <c r="Q401" i="3"/>
  <c r="R401" i="3"/>
  <c r="Q1562" i="3"/>
  <c r="R1562" i="3"/>
  <c r="Q1023" i="3"/>
  <c r="R1023" i="3"/>
  <c r="Q600" i="3"/>
  <c r="R600" i="3"/>
  <c r="Q668" i="3"/>
  <c r="R668" i="3"/>
  <c r="Q635" i="3"/>
  <c r="R635" i="3"/>
  <c r="Q665" i="3"/>
  <c r="R665" i="3"/>
  <c r="Q125" i="3"/>
  <c r="R125" i="3"/>
  <c r="Q1212" i="3"/>
  <c r="R1212" i="3"/>
  <c r="Q717" i="3"/>
  <c r="R717" i="3"/>
  <c r="Q780" i="3"/>
  <c r="R780" i="3"/>
  <c r="Q964" i="3"/>
  <c r="R964" i="3"/>
  <c r="Q434" i="3"/>
  <c r="R434" i="3"/>
  <c r="Q297" i="3"/>
  <c r="R297" i="3"/>
  <c r="Q400" i="3"/>
  <c r="R400" i="3"/>
  <c r="Q544" i="3"/>
  <c r="R544" i="3"/>
  <c r="Q53" i="3"/>
  <c r="R53" i="3"/>
  <c r="Q1604" i="3"/>
  <c r="R1604" i="3"/>
  <c r="Q674" i="3"/>
  <c r="R674" i="3"/>
  <c r="Q828" i="3"/>
  <c r="R828" i="3"/>
  <c r="Q456" i="3"/>
  <c r="R456" i="3"/>
  <c r="Q640" i="3"/>
  <c r="R640" i="3"/>
  <c r="Q293" i="3"/>
  <c r="R293" i="3"/>
  <c r="Q468" i="3"/>
  <c r="R468" i="3"/>
  <c r="Q882" i="3"/>
  <c r="R882" i="3"/>
  <c r="Q298" i="3"/>
  <c r="R298" i="3"/>
  <c r="Q500" i="3"/>
  <c r="R500" i="3"/>
  <c r="Q632" i="3"/>
  <c r="R632" i="3"/>
  <c r="Q251" i="3"/>
  <c r="R251" i="3"/>
  <c r="Q413" i="3"/>
  <c r="R413" i="3"/>
  <c r="Q487" i="3"/>
  <c r="R487" i="3"/>
  <c r="Q523" i="3"/>
  <c r="R523" i="3"/>
  <c r="Q681" i="3"/>
  <c r="R681" i="3"/>
  <c r="Q880" i="3"/>
  <c r="R880" i="3"/>
  <c r="Q137" i="3"/>
  <c r="R137" i="3"/>
  <c r="Q100" i="3"/>
  <c r="R100" i="3"/>
  <c r="Q355" i="3"/>
  <c r="R355" i="3"/>
  <c r="Q588" i="3"/>
  <c r="R588" i="3"/>
  <c r="Q1367" i="3"/>
  <c r="R1367" i="3"/>
  <c r="Q185" i="3"/>
  <c r="R185" i="3"/>
  <c r="Q554" i="3"/>
  <c r="R554" i="3"/>
  <c r="Q729" i="3"/>
  <c r="R729" i="3"/>
  <c r="Q478" i="3"/>
  <c r="R478" i="3"/>
  <c r="Q522" i="3"/>
  <c r="R522" i="3"/>
  <c r="Q167" i="3"/>
  <c r="R167" i="3"/>
  <c r="Q1470" i="3"/>
  <c r="R1470" i="3"/>
  <c r="Q308" i="3"/>
  <c r="R308" i="3"/>
  <c r="Q90" i="3"/>
  <c r="R90" i="3"/>
  <c r="Q142" i="3"/>
  <c r="R142" i="3"/>
  <c r="Q65" i="3"/>
  <c r="R65" i="3"/>
  <c r="Q740" i="3"/>
  <c r="R740" i="3"/>
  <c r="Q368" i="3"/>
  <c r="R368" i="3"/>
  <c r="Q239" i="3"/>
  <c r="R239" i="3"/>
  <c r="Q76" i="3"/>
  <c r="R76" i="3"/>
  <c r="Q194" i="3"/>
  <c r="R194" i="3"/>
  <c r="Q213" i="3"/>
  <c r="R213" i="3"/>
  <c r="Q1022" i="3"/>
  <c r="R1022" i="3"/>
  <c r="Q1424" i="3"/>
  <c r="R1424" i="3"/>
  <c r="Q1495" i="3"/>
  <c r="R1495" i="3"/>
  <c r="Q69" i="3"/>
  <c r="R69" i="3"/>
  <c r="Q244" i="3"/>
  <c r="R244" i="3"/>
  <c r="Q119" i="3"/>
  <c r="R119" i="3"/>
  <c r="Q975" i="3"/>
  <c r="R975" i="3"/>
  <c r="Q453" i="3"/>
  <c r="R453" i="3"/>
  <c r="Q1619" i="3"/>
  <c r="R1619" i="3"/>
  <c r="Q216" i="3"/>
  <c r="R216" i="3"/>
  <c r="Q105" i="3"/>
  <c r="R105" i="3"/>
  <c r="Q179" i="3"/>
  <c r="R179" i="3"/>
  <c r="Q1254" i="3"/>
  <c r="R1254" i="3"/>
  <c r="Q631" i="3"/>
  <c r="R631" i="3"/>
  <c r="Q414" i="3"/>
  <c r="R414" i="3"/>
  <c r="Q315" i="3"/>
  <c r="R315" i="3"/>
  <c r="Q60" i="3"/>
  <c r="R60" i="3"/>
  <c r="Q180" i="3"/>
  <c r="R180" i="3"/>
  <c r="Q148" i="3"/>
  <c r="R148" i="3"/>
  <c r="Q1064" i="3"/>
  <c r="R1064" i="3"/>
  <c r="Q1523" i="3"/>
  <c r="R1523" i="3"/>
  <c r="Q718" i="3"/>
  <c r="R718" i="3"/>
  <c r="Q266" i="3"/>
  <c r="R266" i="3"/>
  <c r="Q4" i="3"/>
  <c r="R4" i="3"/>
  <c r="Q1155" i="3"/>
  <c r="R1155" i="3"/>
  <c r="Q211" i="3"/>
  <c r="R211" i="3"/>
  <c r="Q863" i="3"/>
  <c r="R863" i="3"/>
  <c r="Q550" i="3"/>
  <c r="R550" i="3"/>
  <c r="Q241" i="3"/>
  <c r="R241" i="3"/>
  <c r="Q998" i="3"/>
  <c r="R998" i="3"/>
  <c r="Q177" i="3"/>
  <c r="R177" i="3"/>
  <c r="Q23" i="3"/>
  <c r="R23" i="3"/>
  <c r="Q1410" i="3"/>
  <c r="R1410" i="3"/>
  <c r="Q461" i="3"/>
  <c r="R461" i="3"/>
  <c r="Q26" i="3"/>
  <c r="R26" i="3"/>
  <c r="Q833" i="3"/>
  <c r="R833" i="3"/>
  <c r="Q1444" i="3"/>
  <c r="R1444" i="3"/>
  <c r="Q1303" i="3"/>
  <c r="R1303" i="3"/>
  <c r="Q1265" i="3"/>
  <c r="R1265" i="3"/>
  <c r="Q1208" i="3"/>
  <c r="R1208" i="3"/>
  <c r="Q1035" i="3"/>
  <c r="R1035" i="3"/>
  <c r="Q1423" i="3"/>
  <c r="R1423" i="3"/>
  <c r="Q1525" i="3"/>
  <c r="R1525" i="3"/>
  <c r="Q1234" i="3"/>
  <c r="R1234" i="3"/>
  <c r="Q1012" i="3"/>
  <c r="R1012" i="3"/>
  <c r="Q1207" i="3"/>
  <c r="R1207" i="3"/>
  <c r="Q992" i="3"/>
  <c r="R992" i="3"/>
  <c r="Q1412" i="3"/>
  <c r="R1412" i="3"/>
  <c r="Q773" i="3"/>
  <c r="R773" i="3"/>
  <c r="Q1620" i="3"/>
  <c r="R1620" i="3"/>
  <c r="Q956" i="3"/>
  <c r="R956" i="3"/>
  <c r="Q1017" i="3"/>
  <c r="R1017" i="3"/>
  <c r="Q218" i="3"/>
  <c r="R218" i="3"/>
  <c r="Q86" i="3"/>
  <c r="R86" i="3"/>
  <c r="Q192" i="3"/>
  <c r="R192" i="3"/>
  <c r="Q56" i="3"/>
  <c r="R56" i="3"/>
  <c r="Q505" i="3"/>
  <c r="R505" i="3"/>
  <c r="Q1154" i="3"/>
  <c r="R1154" i="3"/>
  <c r="Q687" i="3"/>
  <c r="R687" i="3"/>
  <c r="Q329" i="3"/>
  <c r="R329" i="3"/>
  <c r="Q1260" i="3"/>
  <c r="R1260" i="3"/>
  <c r="Q71" i="3"/>
  <c r="R71" i="3"/>
  <c r="Q31" i="3"/>
  <c r="R31" i="3"/>
  <c r="Q1351" i="3"/>
  <c r="R1351" i="3"/>
  <c r="Q1071" i="3"/>
  <c r="R1071" i="3"/>
  <c r="Q1544" i="3"/>
  <c r="R1544" i="3"/>
  <c r="Q810" i="3"/>
  <c r="R810" i="3"/>
  <c r="Q1079" i="3"/>
  <c r="R1079" i="3"/>
  <c r="Q1217" i="3"/>
  <c r="R1217" i="3"/>
  <c r="Q398" i="3"/>
  <c r="R398" i="3"/>
  <c r="Q22" i="3"/>
  <c r="R22" i="3"/>
  <c r="Q1486" i="3"/>
  <c r="R1486" i="3"/>
  <c r="Q573" i="3"/>
  <c r="R573" i="3"/>
  <c r="Q497" i="3"/>
  <c r="R497" i="3"/>
  <c r="Q909" i="3"/>
  <c r="R909" i="3"/>
  <c r="Q490" i="3"/>
  <c r="R490" i="3"/>
  <c r="Q477" i="3"/>
  <c r="R477" i="3"/>
  <c r="Q1552" i="3"/>
  <c r="R1552" i="3"/>
  <c r="Q1396" i="3"/>
  <c r="R1396" i="3"/>
  <c r="Q123" i="3"/>
  <c r="R123" i="3"/>
  <c r="Q454" i="3"/>
  <c r="R454" i="3"/>
  <c r="Q775" i="3"/>
  <c r="R775" i="3"/>
  <c r="Q124" i="3"/>
  <c r="R124" i="3"/>
  <c r="Q761" i="3"/>
  <c r="R761" i="3"/>
  <c r="Q1266" i="3"/>
  <c r="R1266" i="3"/>
  <c r="Q349" i="3"/>
  <c r="R349" i="3"/>
  <c r="Q1482" i="3"/>
  <c r="R1482" i="3"/>
  <c r="Q1304" i="3"/>
  <c r="R1304" i="3"/>
  <c r="Q1616" i="3"/>
  <c r="R1616" i="3"/>
  <c r="Q1393" i="3"/>
  <c r="R1393" i="3"/>
  <c r="Q1607" i="3"/>
  <c r="R1607" i="3"/>
  <c r="Q1452" i="3"/>
  <c r="R1452" i="3"/>
  <c r="Q1400" i="3"/>
  <c r="R1400" i="3"/>
  <c r="Q629" i="3"/>
  <c r="R629" i="3"/>
  <c r="Q1574" i="3"/>
  <c r="R1574" i="3"/>
  <c r="Q1548" i="3"/>
  <c r="R1548" i="3"/>
  <c r="Q202" i="3"/>
  <c r="R202" i="3"/>
  <c r="Q1349" i="3"/>
  <c r="R1349" i="3"/>
  <c r="Q1278" i="3"/>
  <c r="R1278" i="3"/>
  <c r="Q1193" i="3"/>
  <c r="R1193" i="3"/>
  <c r="Q1506" i="3"/>
  <c r="R1506" i="3"/>
  <c r="Q779" i="3"/>
  <c r="R779" i="3"/>
  <c r="Q1200" i="3"/>
  <c r="R1200" i="3"/>
  <c r="Q645" i="3"/>
  <c r="R645" i="3"/>
  <c r="Q1395" i="3"/>
  <c r="R1395" i="3"/>
  <c r="Q1566" i="3"/>
  <c r="R1566" i="3"/>
  <c r="Q1085" i="3"/>
  <c r="R1085" i="3"/>
  <c r="Q1236" i="3"/>
  <c r="R1236" i="3"/>
  <c r="Q1473" i="3"/>
  <c r="R1473" i="3"/>
  <c r="Q556" i="3"/>
  <c r="R556" i="3"/>
  <c r="Q1328" i="3"/>
  <c r="R1328" i="3"/>
  <c r="Q1460" i="3"/>
  <c r="R1460" i="3"/>
  <c r="Q980" i="3"/>
  <c r="R980" i="3"/>
  <c r="Q1280" i="3"/>
  <c r="R1280" i="3"/>
  <c r="Q994" i="3"/>
  <c r="R994" i="3"/>
  <c r="Q1204" i="3"/>
  <c r="R1204" i="3"/>
  <c r="Q698" i="3"/>
  <c r="R698" i="3"/>
  <c r="Q1244" i="3"/>
  <c r="R1244" i="3"/>
  <c r="Q1327" i="3"/>
  <c r="R1327" i="3"/>
  <c r="Q1222" i="3"/>
  <c r="R1222" i="3"/>
  <c r="Q1136" i="3"/>
  <c r="R1136" i="3"/>
  <c r="Q1082" i="3"/>
  <c r="R1082" i="3"/>
  <c r="Q798" i="3"/>
  <c r="R798" i="3"/>
  <c r="Q1282" i="3"/>
  <c r="R1282" i="3"/>
  <c r="Q1386" i="3"/>
  <c r="R1386" i="3"/>
  <c r="Q1549" i="3"/>
  <c r="R1549" i="3"/>
  <c r="Q1190" i="3"/>
  <c r="R1190" i="3"/>
  <c r="Q1361" i="3"/>
  <c r="R1361" i="3"/>
  <c r="Q499" i="3"/>
  <c r="R499" i="3"/>
  <c r="Q987" i="3"/>
  <c r="R987" i="3"/>
  <c r="Q1571" i="3"/>
  <c r="R1571" i="3"/>
  <c r="Q731" i="3"/>
  <c r="R731" i="3"/>
  <c r="Q1577" i="3"/>
  <c r="R1577" i="3"/>
  <c r="Q661" i="3"/>
  <c r="R661" i="3"/>
  <c r="Q532" i="3"/>
  <c r="R532" i="3"/>
  <c r="Q1019" i="3"/>
  <c r="R1019" i="3"/>
  <c r="Q1114" i="3"/>
  <c r="R1114" i="3"/>
  <c r="Q1241" i="3"/>
  <c r="R1241" i="3"/>
  <c r="Q1353" i="3"/>
  <c r="R1353" i="3"/>
  <c r="Q709" i="3"/>
  <c r="R709" i="3"/>
  <c r="Q772" i="3"/>
  <c r="R772" i="3"/>
  <c r="Q972" i="3"/>
  <c r="R972" i="3"/>
  <c r="Q1174" i="3"/>
  <c r="R1174" i="3"/>
  <c r="Q1300" i="3"/>
  <c r="R1300" i="3"/>
  <c r="Q1419" i="3"/>
  <c r="R1419" i="3"/>
  <c r="Q701" i="3"/>
  <c r="R701" i="3"/>
  <c r="Q481" i="3"/>
  <c r="R481" i="3"/>
  <c r="Q257" i="3"/>
  <c r="R257" i="3"/>
  <c r="Q1541" i="3"/>
  <c r="R1541" i="3"/>
  <c r="Q1362" i="3"/>
  <c r="R1362" i="3"/>
  <c r="Q1440" i="3"/>
  <c r="R1440" i="3"/>
  <c r="Q677" i="3"/>
  <c r="R677" i="3"/>
  <c r="Q563" i="3"/>
  <c r="R563" i="3"/>
  <c r="Q176" i="3"/>
  <c r="R176" i="3"/>
  <c r="Q1340" i="3"/>
  <c r="R1340" i="3"/>
  <c r="Q1047" i="3"/>
  <c r="R1047" i="3"/>
  <c r="Q1391" i="3"/>
  <c r="R1391" i="3"/>
  <c r="Q1585" i="3"/>
  <c r="R1585" i="3"/>
  <c r="Q669" i="3"/>
  <c r="R669" i="3"/>
  <c r="Q949" i="3"/>
  <c r="R949" i="3"/>
  <c r="Q1338" i="3"/>
  <c r="R1338" i="3"/>
  <c r="Q616" i="3"/>
  <c r="R616" i="3"/>
  <c r="Q716" i="3"/>
  <c r="R716" i="3"/>
  <c r="Q715" i="3"/>
  <c r="R715" i="3"/>
  <c r="Q479" i="3"/>
  <c r="R479" i="3"/>
  <c r="Q447" i="3"/>
  <c r="R447" i="3"/>
  <c r="Q885" i="3"/>
  <c r="R885" i="3"/>
  <c r="Q436" i="3"/>
  <c r="R436" i="3"/>
  <c r="Q585" i="3"/>
  <c r="R585" i="3"/>
  <c r="Q800" i="3"/>
  <c r="R800" i="3"/>
  <c r="Q750" i="3"/>
  <c r="R750" i="3"/>
  <c r="Q896" i="3"/>
  <c r="R896" i="3"/>
  <c r="Q708" i="3"/>
  <c r="R708" i="3"/>
  <c r="Q699" i="3"/>
  <c r="R699" i="3"/>
  <c r="Q926" i="3"/>
  <c r="R926" i="3"/>
  <c r="Q1488" i="3"/>
  <c r="R1488" i="3"/>
  <c r="Q976" i="3"/>
  <c r="R976" i="3"/>
  <c r="Q549" i="3"/>
  <c r="R549" i="3"/>
  <c r="Q636" i="3"/>
  <c r="R636" i="3"/>
  <c r="Q357" i="3"/>
  <c r="R357" i="3"/>
  <c r="Q560" i="3"/>
  <c r="R560" i="3"/>
  <c r="Q1606" i="3"/>
  <c r="R1606" i="3"/>
  <c r="Q1172" i="3"/>
  <c r="R1172" i="3"/>
  <c r="Q637" i="3"/>
  <c r="R637" i="3"/>
  <c r="Q737" i="3"/>
  <c r="R737" i="3"/>
  <c r="Q913" i="3"/>
  <c r="R913" i="3"/>
  <c r="Q807" i="3"/>
  <c r="R807" i="3"/>
  <c r="Q378" i="3"/>
  <c r="R378" i="3"/>
  <c r="Q514" i="3"/>
  <c r="R514" i="3"/>
  <c r="Q82" i="3"/>
  <c r="R82" i="3"/>
  <c r="Q380" i="3"/>
  <c r="R380" i="3"/>
  <c r="Q642" i="3"/>
  <c r="R642" i="3"/>
  <c r="Q792" i="3"/>
  <c r="R792" i="3"/>
  <c r="Q424" i="3"/>
  <c r="R424" i="3"/>
  <c r="Q603" i="3"/>
  <c r="R603" i="3"/>
  <c r="Q334" i="3"/>
  <c r="R334" i="3"/>
  <c r="Q1446" i="3"/>
  <c r="R1446" i="3"/>
  <c r="Q778" i="3"/>
  <c r="R778" i="3"/>
  <c r="Q889" i="3"/>
  <c r="R889" i="3"/>
  <c r="Q312" i="3"/>
  <c r="R312" i="3"/>
  <c r="Q567" i="3"/>
  <c r="R567" i="3"/>
  <c r="Q81" i="3"/>
  <c r="R81" i="3"/>
  <c r="Q1321" i="3"/>
  <c r="R1321" i="3"/>
  <c r="Q458" i="3"/>
  <c r="R458" i="3"/>
  <c r="Q493" i="3"/>
  <c r="R493" i="3"/>
  <c r="Q612" i="3"/>
  <c r="R612" i="3"/>
  <c r="Q850" i="3"/>
  <c r="R850" i="3"/>
  <c r="Q39" i="3"/>
  <c r="R39" i="3"/>
  <c r="Q1590" i="3"/>
  <c r="R1590" i="3"/>
  <c r="Q641" i="3"/>
  <c r="R641" i="3"/>
  <c r="Q932" i="3"/>
  <c r="R932" i="3"/>
  <c r="Q552" i="3"/>
  <c r="R552" i="3"/>
  <c r="Q130" i="3"/>
  <c r="R130" i="3"/>
  <c r="Q57" i="3"/>
  <c r="R57" i="3"/>
  <c r="Q510" i="3"/>
  <c r="R510" i="3"/>
  <c r="Q690" i="3"/>
  <c r="R690" i="3"/>
  <c r="Q348" i="3"/>
  <c r="R348" i="3"/>
  <c r="Q455" i="3"/>
  <c r="R455" i="3"/>
  <c r="Q259" i="3"/>
  <c r="R259" i="3"/>
  <c r="Q234" i="3"/>
  <c r="R234" i="3"/>
  <c r="Q253" i="3"/>
  <c r="R253" i="3"/>
  <c r="Q342" i="3"/>
  <c r="R342" i="3"/>
  <c r="Q96" i="3"/>
  <c r="R96" i="3"/>
  <c r="Q199" i="3"/>
  <c r="R199" i="3"/>
  <c r="Q1051" i="3"/>
  <c r="R1051" i="3"/>
  <c r="Q711" i="3"/>
  <c r="R711" i="3"/>
  <c r="Q1297" i="3"/>
  <c r="R1297" i="3"/>
  <c r="Q204" i="3"/>
  <c r="R204" i="3"/>
  <c r="Q327" i="3"/>
  <c r="R327" i="3"/>
  <c r="Q158" i="3"/>
  <c r="R158" i="3"/>
  <c r="Q156" i="3"/>
  <c r="R156" i="3"/>
  <c r="Q864" i="3"/>
  <c r="R864" i="3"/>
  <c r="Q638" i="3"/>
  <c r="R638" i="3"/>
  <c r="Q1455" i="3"/>
  <c r="R1455" i="3"/>
  <c r="Q8" i="3"/>
  <c r="R8" i="3"/>
  <c r="Q188" i="3"/>
  <c r="R188" i="3"/>
  <c r="Q35" i="3"/>
  <c r="R35" i="3"/>
  <c r="Q924" i="3"/>
  <c r="R924" i="3"/>
  <c r="Q1103" i="3"/>
  <c r="R1103" i="3"/>
  <c r="Q1487" i="3"/>
  <c r="R1487" i="3"/>
  <c r="Q67" i="3"/>
  <c r="R67" i="3"/>
  <c r="Q80" i="3"/>
  <c r="R80" i="3"/>
  <c r="Q1171" i="3"/>
  <c r="R1171" i="3"/>
  <c r="Q694" i="3"/>
  <c r="R694" i="3"/>
  <c r="Q347" i="3"/>
  <c r="R347" i="3"/>
  <c r="Q261" i="3"/>
  <c r="R261" i="3"/>
  <c r="Q313" i="3"/>
  <c r="R313" i="3"/>
  <c r="Q150" i="3"/>
  <c r="R150" i="3"/>
  <c r="Q102" i="3"/>
  <c r="R102" i="3"/>
  <c r="Q1007" i="3"/>
  <c r="R1007" i="3"/>
  <c r="Q601" i="3"/>
  <c r="R601" i="3"/>
  <c r="Q338" i="3"/>
  <c r="R338" i="3"/>
  <c r="Q222" i="3"/>
  <c r="R222" i="3"/>
  <c r="Q264" i="3"/>
  <c r="R264" i="3"/>
  <c r="Q1104" i="3"/>
  <c r="R1104" i="3"/>
  <c r="Q1597" i="3"/>
  <c r="R1597" i="3"/>
  <c r="Q369" i="3"/>
  <c r="R369" i="3"/>
  <c r="Q41" i="3"/>
  <c r="R41" i="3"/>
  <c r="Q184" i="3"/>
  <c r="R184" i="3"/>
  <c r="Q1613" i="3"/>
  <c r="R1613" i="3"/>
  <c r="Q1182" i="3"/>
  <c r="R1182" i="3"/>
  <c r="Q1398" i="3"/>
  <c r="R1398" i="3"/>
  <c r="Q1075" i="3"/>
  <c r="R1075" i="3"/>
  <c r="Q1348" i="3"/>
  <c r="R1348" i="3"/>
  <c r="Q1558" i="3"/>
  <c r="R1558" i="3"/>
  <c r="Q951" i="3"/>
  <c r="R951" i="3"/>
  <c r="Q1572" i="3"/>
  <c r="R1572" i="3"/>
  <c r="Q1039" i="3"/>
  <c r="R1039" i="3"/>
  <c r="Q943" i="3"/>
  <c r="R943" i="3"/>
  <c r="Q1464" i="3"/>
  <c r="R1464" i="3"/>
  <c r="Q1228" i="3"/>
  <c r="R1228" i="3"/>
  <c r="Q1210" i="3"/>
  <c r="R1210" i="3"/>
  <c r="Q139" i="3"/>
  <c r="R139" i="3"/>
  <c r="Q1268" i="3"/>
  <c r="R1268" i="3"/>
  <c r="Q1611" i="3"/>
  <c r="R1611" i="3"/>
  <c r="Q476" i="3"/>
  <c r="R476" i="3"/>
  <c r="Q886" i="3"/>
  <c r="R886" i="3"/>
  <c r="Q278" i="3"/>
  <c r="R278" i="3"/>
  <c r="Q1202" i="3"/>
  <c r="R1202" i="3"/>
  <c r="Q294" i="3"/>
  <c r="R294" i="3"/>
  <c r="Q1344" i="3"/>
  <c r="R1344" i="3"/>
  <c r="Q630" i="3"/>
  <c r="R630" i="3"/>
  <c r="Q747" i="3"/>
  <c r="R747" i="3"/>
  <c r="Q953" i="3"/>
  <c r="R953" i="3"/>
  <c r="Q346" i="3"/>
  <c r="R346" i="3"/>
  <c r="Q739" i="3"/>
  <c r="R739" i="3"/>
  <c r="Q254" i="3"/>
  <c r="R254" i="3"/>
  <c r="Q528" i="3"/>
  <c r="R528" i="3"/>
  <c r="Q345" i="3"/>
  <c r="R345" i="3"/>
  <c r="Q405" i="3"/>
  <c r="R405" i="3"/>
  <c r="Q1576" i="3"/>
  <c r="R1576" i="3"/>
  <c r="Q287" i="3"/>
  <c r="R287" i="3"/>
  <c r="Q1403" i="3"/>
  <c r="R1403" i="3"/>
  <c r="Q1087" i="3"/>
  <c r="R1087" i="3"/>
  <c r="Q78" i="3"/>
  <c r="R78" i="3"/>
  <c r="Q430" i="3"/>
  <c r="R430" i="3"/>
  <c r="Q609" i="3"/>
  <c r="R609" i="3"/>
  <c r="Q542" i="3"/>
  <c r="R542" i="3"/>
  <c r="Q1111" i="3"/>
  <c r="R1111" i="3"/>
  <c r="Q1542" i="3"/>
  <c r="R1542" i="3"/>
  <c r="Q1093" i="3"/>
  <c r="R1093" i="3"/>
  <c r="Q1508" i="3"/>
  <c r="R1508" i="3"/>
  <c r="Q1056" i="3"/>
  <c r="R1056" i="3"/>
  <c r="Q1436" i="3"/>
  <c r="R1436" i="3"/>
  <c r="Q1347" i="3"/>
  <c r="R1347" i="3"/>
  <c r="Q1166" i="3"/>
  <c r="R1166" i="3"/>
  <c r="Q1378" i="3"/>
  <c r="R1378" i="3"/>
  <c r="Q1294" i="3"/>
  <c r="R1294" i="3"/>
  <c r="Q692" i="3"/>
  <c r="R692" i="3"/>
  <c r="Q1372" i="3"/>
  <c r="R1372" i="3"/>
  <c r="Q1363" i="3"/>
  <c r="R1363" i="3"/>
  <c r="Q1409" i="3"/>
  <c r="R1409" i="3"/>
  <c r="Q1138" i="3"/>
  <c r="R1138" i="3"/>
  <c r="Q862" i="3"/>
  <c r="R862" i="3"/>
  <c r="Q1617" i="3"/>
  <c r="R1617" i="3"/>
  <c r="Q1318" i="3"/>
  <c r="R1318" i="3"/>
  <c r="Q1477" i="3"/>
  <c r="R1477" i="3"/>
  <c r="Q1130" i="3"/>
  <c r="R1130" i="3"/>
  <c r="Q846" i="3"/>
  <c r="R846" i="3"/>
  <c r="Q1296" i="3"/>
  <c r="R1296" i="3"/>
  <c r="Q1500" i="3"/>
  <c r="R1500" i="3"/>
  <c r="Q1048" i="3"/>
  <c r="R1048" i="3"/>
  <c r="Q1115" i="3"/>
  <c r="R1115" i="3"/>
  <c r="Q1383" i="3"/>
  <c r="R1383" i="3"/>
  <c r="Q667" i="3"/>
  <c r="R667" i="3"/>
  <c r="Q1252" i="3"/>
  <c r="R1252" i="3"/>
  <c r="Q1394" i="3"/>
  <c r="R1394" i="3"/>
  <c r="Q1602" i="3"/>
  <c r="R1602" i="3"/>
  <c r="Q1167" i="3"/>
  <c r="R1167" i="3"/>
  <c r="Q1600" i="3"/>
  <c r="R1600" i="3"/>
  <c r="Q984" i="3"/>
  <c r="R984" i="3"/>
  <c r="Q680" i="3"/>
  <c r="R680" i="3"/>
  <c r="Q1177" i="3"/>
  <c r="R1177" i="3"/>
  <c r="Q1160" i="3"/>
  <c r="R1160" i="3"/>
  <c r="Q1159" i="3"/>
  <c r="R1159" i="3"/>
  <c r="Q1060" i="3"/>
  <c r="R1060" i="3"/>
  <c r="Q985" i="3"/>
  <c r="R985" i="3"/>
  <c r="Q1610" i="3"/>
  <c r="R1610" i="3"/>
  <c r="Q1238" i="3"/>
  <c r="R1238" i="3"/>
  <c r="Q1319" i="3"/>
  <c r="R1319" i="3"/>
  <c r="Q1483" i="3"/>
  <c r="R1483" i="3"/>
  <c r="Q1128" i="3"/>
  <c r="R1128" i="3"/>
  <c r="Q1134" i="3"/>
  <c r="R1134" i="3"/>
  <c r="Q1443" i="3"/>
  <c r="R1443" i="3"/>
  <c r="Q1564" i="3"/>
  <c r="R1564" i="3"/>
  <c r="Q1420" i="3"/>
  <c r="R1420" i="3"/>
  <c r="Q488" i="3"/>
  <c r="R488" i="3"/>
  <c r="Q1539" i="3"/>
  <c r="R1539" i="3"/>
  <c r="Q489" i="3"/>
  <c r="R489" i="3"/>
  <c r="Q714" i="3"/>
  <c r="R714" i="3"/>
  <c r="Q979" i="3"/>
  <c r="R979" i="3"/>
  <c r="Q1067" i="3"/>
  <c r="R1067" i="3"/>
  <c r="Q1165" i="3"/>
  <c r="R1165" i="3"/>
  <c r="Q1277" i="3"/>
  <c r="R1277" i="3"/>
  <c r="Q623" i="3"/>
  <c r="R623" i="3"/>
  <c r="Q867" i="3"/>
  <c r="R867" i="3"/>
  <c r="Q1505" i="3"/>
  <c r="R1505" i="3"/>
  <c r="Q1107" i="3"/>
  <c r="R1107" i="3"/>
  <c r="Q1197" i="3"/>
  <c r="R1197" i="3"/>
  <c r="Q1346" i="3"/>
  <c r="R1346" i="3"/>
  <c r="Q444" i="3"/>
  <c r="R444" i="3"/>
  <c r="Q343" i="3"/>
  <c r="R343" i="3"/>
  <c r="Q856" i="3"/>
  <c r="R856" i="3"/>
  <c r="Q1466" i="3"/>
  <c r="R1466" i="3"/>
  <c r="Q1332" i="3"/>
  <c r="R1332" i="3"/>
  <c r="Q1397" i="3"/>
  <c r="R1397" i="3"/>
  <c r="Q496" i="3"/>
  <c r="R496" i="3"/>
  <c r="Q435" i="3"/>
  <c r="R435" i="3"/>
  <c r="Q126" i="3"/>
  <c r="R126" i="3"/>
  <c r="Q1309" i="3"/>
  <c r="R1309" i="3"/>
  <c r="Q978" i="3"/>
  <c r="R978" i="3"/>
  <c r="Q1324" i="3"/>
  <c r="R1324" i="3"/>
  <c r="Q1496" i="3"/>
  <c r="R1496" i="3"/>
  <c r="Q586" i="3"/>
  <c r="R586" i="3"/>
  <c r="Q764" i="3"/>
  <c r="R764" i="3"/>
  <c r="Q1149" i="3"/>
  <c r="R1149" i="3"/>
  <c r="Q579" i="3"/>
  <c r="R579" i="3"/>
  <c r="Q644" i="3"/>
  <c r="R644" i="3"/>
  <c r="Q584" i="3"/>
  <c r="R584" i="3"/>
  <c r="Q409" i="3"/>
  <c r="R409" i="3"/>
  <c r="Q1432" i="3"/>
  <c r="R1432" i="3"/>
  <c r="Q839" i="3"/>
  <c r="R839" i="3"/>
  <c r="Q404" i="3"/>
  <c r="R404" i="3"/>
  <c r="Q555" i="3"/>
  <c r="R555" i="3"/>
  <c r="Q758" i="3"/>
  <c r="R758" i="3"/>
  <c r="Q682" i="3"/>
  <c r="R682" i="3"/>
  <c r="Q755" i="3"/>
  <c r="R755" i="3"/>
  <c r="Q548" i="3"/>
  <c r="R548" i="3"/>
  <c r="Q502" i="3"/>
  <c r="R502" i="3"/>
  <c r="Q858" i="3"/>
  <c r="R858" i="3"/>
  <c r="Q1456" i="3"/>
  <c r="R1456" i="3"/>
  <c r="Q915" i="3"/>
  <c r="R915" i="3"/>
  <c r="Q388" i="3"/>
  <c r="R388" i="3"/>
  <c r="Q607" i="3"/>
  <c r="R607" i="3"/>
  <c r="Q736" i="3"/>
  <c r="R736" i="3"/>
  <c r="Q332" i="3"/>
  <c r="R332" i="3"/>
  <c r="Q1554" i="3"/>
  <c r="R1554" i="3"/>
  <c r="Q1065" i="3"/>
  <c r="R1065" i="3"/>
  <c r="Q593" i="3"/>
  <c r="R593" i="3"/>
  <c r="Q700" i="3"/>
  <c r="R700" i="3"/>
  <c r="Q875" i="3"/>
  <c r="R875" i="3"/>
  <c r="Q650" i="3"/>
  <c r="R650" i="3"/>
  <c r="Q688" i="3"/>
  <c r="R688" i="3"/>
  <c r="Q925" i="3"/>
  <c r="R925" i="3"/>
  <c r="Q370" i="3"/>
  <c r="R370" i="3"/>
  <c r="Q166" i="3"/>
  <c r="R166" i="3"/>
  <c r="Q942" i="3"/>
  <c r="R942" i="3"/>
  <c r="Q613" i="3"/>
  <c r="R613" i="3"/>
  <c r="Q749" i="3"/>
  <c r="R749" i="3"/>
  <c r="Q392" i="3"/>
  <c r="R392" i="3"/>
  <c r="Q537" i="3"/>
  <c r="R537" i="3"/>
  <c r="Q159" i="3"/>
  <c r="R159" i="3"/>
  <c r="Q946" i="3"/>
  <c r="R946" i="3"/>
  <c r="Q706" i="3"/>
  <c r="R706" i="3"/>
  <c r="Q851" i="3"/>
  <c r="R851" i="3"/>
  <c r="Q947" i="3"/>
  <c r="R947" i="3"/>
  <c r="Q415" i="3"/>
  <c r="R415" i="3"/>
  <c r="Q95" i="3"/>
  <c r="R95" i="3"/>
  <c r="Q146" i="3"/>
  <c r="R146" i="3"/>
  <c r="Q365" i="3"/>
  <c r="R365" i="3"/>
  <c r="Q465" i="3"/>
  <c r="R465" i="3"/>
  <c r="Q575" i="3"/>
  <c r="R575" i="3"/>
  <c r="Q596" i="3"/>
  <c r="R596" i="3"/>
  <c r="Q291" i="3"/>
  <c r="R291" i="3"/>
  <c r="Q290" i="3"/>
  <c r="R290" i="3"/>
  <c r="Q568" i="3"/>
  <c r="R568" i="3"/>
  <c r="Q872" i="3"/>
  <c r="R872" i="3"/>
  <c r="Q529" i="3"/>
  <c r="R529" i="3"/>
  <c r="Q300" i="3"/>
  <c r="R300" i="3"/>
  <c r="Q1030" i="3"/>
  <c r="R1030" i="3"/>
  <c r="Q480" i="3"/>
  <c r="R480" i="3"/>
  <c r="Q627" i="3"/>
  <c r="R627" i="3"/>
  <c r="Q304" i="3"/>
  <c r="R304" i="3"/>
  <c r="Q391" i="3"/>
  <c r="R391" i="3"/>
  <c r="Q173" i="3"/>
  <c r="R173" i="3"/>
  <c r="Q507" i="3"/>
  <c r="R507" i="3"/>
  <c r="Q217" i="3"/>
  <c r="R217" i="3"/>
  <c r="Q299" i="3"/>
  <c r="R299" i="3"/>
  <c r="Q58" i="3"/>
  <c r="R58" i="3"/>
  <c r="Q140" i="3"/>
  <c r="R140" i="3"/>
  <c r="Q999" i="3"/>
  <c r="R999" i="3"/>
  <c r="Q655" i="3"/>
  <c r="R655" i="3"/>
  <c r="Q407" i="3"/>
  <c r="R407" i="3"/>
  <c r="Q153" i="3"/>
  <c r="R153" i="3"/>
  <c r="Q252" i="3"/>
  <c r="R252" i="3"/>
  <c r="Q127" i="3"/>
  <c r="R127" i="3"/>
  <c r="Q118" i="3"/>
  <c r="R118" i="3"/>
  <c r="Q811" i="3"/>
  <c r="R811" i="3"/>
  <c r="Q1178" i="3"/>
  <c r="R1178" i="3"/>
  <c r="Q1418" i="3"/>
  <c r="R1418" i="3"/>
  <c r="Q268" i="3"/>
  <c r="R268" i="3"/>
  <c r="Q113" i="3"/>
  <c r="R113" i="3"/>
  <c r="Q178" i="3"/>
  <c r="R178" i="3"/>
  <c r="Q849" i="3"/>
  <c r="R849" i="3"/>
  <c r="Q982" i="3"/>
  <c r="R982" i="3"/>
  <c r="Q1411" i="3"/>
  <c r="R1411" i="3"/>
  <c r="Q144" i="3"/>
  <c r="R144" i="3"/>
  <c r="Q282" i="3"/>
  <c r="R282" i="3"/>
  <c r="Q12" i="3"/>
  <c r="R12" i="3"/>
  <c r="Q1125" i="3"/>
  <c r="R1125" i="3"/>
  <c r="Q147" i="3"/>
  <c r="R147" i="3"/>
  <c r="Q317" i="3"/>
  <c r="R317" i="3"/>
  <c r="Q182" i="3"/>
  <c r="R182" i="3"/>
  <c r="Q230" i="3"/>
  <c r="R230" i="3"/>
  <c r="Q66" i="3"/>
  <c r="R66" i="3"/>
  <c r="Q72" i="3"/>
  <c r="R72" i="3"/>
  <c r="Q968" i="3"/>
  <c r="R968" i="3"/>
  <c r="Q262" i="3"/>
  <c r="R262" i="3"/>
  <c r="Q350" i="3"/>
  <c r="R350" i="3"/>
  <c r="Q104" i="3"/>
  <c r="R104" i="3"/>
  <c r="Q227" i="3"/>
  <c r="R227" i="3"/>
  <c r="Q1058" i="3"/>
  <c r="R1058" i="3"/>
  <c r="Q960" i="3"/>
  <c r="R960" i="3"/>
  <c r="Q967" i="3"/>
  <c r="R967" i="3"/>
  <c r="Q513" i="3"/>
  <c r="R513" i="3"/>
  <c r="Q1568" i="3"/>
  <c r="R1568" i="3"/>
  <c r="Q535" i="3"/>
  <c r="R535" i="3"/>
  <c r="Q848" i="3"/>
  <c r="R848" i="3"/>
  <c r="Q330" i="3"/>
  <c r="R330" i="3"/>
  <c r="Q1225" i="3"/>
  <c r="R1225" i="3"/>
  <c r="Q28" i="3"/>
  <c r="R28" i="3"/>
  <c r="Q162" i="3"/>
  <c r="R162" i="3"/>
  <c r="Q219" i="3"/>
  <c r="R219" i="3"/>
  <c r="Q1245" i="3"/>
  <c r="R1245" i="3"/>
  <c r="Q1536" i="3"/>
  <c r="R1536" i="3"/>
  <c r="Q1507" i="3"/>
  <c r="R1507" i="3"/>
  <c r="Q1042" i="3"/>
  <c r="R1042" i="3"/>
  <c r="Q1343" i="3"/>
  <c r="R1343" i="3"/>
  <c r="Q1501" i="3"/>
  <c r="R1501" i="3"/>
  <c r="Q1546" i="3"/>
  <c r="R1546" i="3"/>
  <c r="Q1272" i="3"/>
  <c r="R1272" i="3"/>
  <c r="Q445" i="3"/>
  <c r="R445" i="3"/>
  <c r="Q1380" i="3"/>
  <c r="R1380" i="3"/>
  <c r="Q286" i="3"/>
  <c r="R286" i="3"/>
  <c r="Q1132" i="3"/>
  <c r="R1132" i="3"/>
  <c r="Q1454" i="3"/>
  <c r="R1454" i="3"/>
  <c r="Q9" i="3"/>
  <c r="R9" i="3"/>
  <c r="Q389" i="3"/>
  <c r="R389" i="3"/>
  <c r="Q116" i="3"/>
  <c r="R116" i="3"/>
  <c r="Q1050" i="3"/>
  <c r="R1050" i="3"/>
  <c r="Q581" i="3"/>
  <c r="R581" i="3"/>
  <c r="Q1036" i="3"/>
  <c r="R1036" i="3"/>
  <c r="Q169" i="3"/>
  <c r="R169" i="3"/>
  <c r="Q594" i="3"/>
  <c r="R594" i="3"/>
  <c r="Q767" i="3"/>
  <c r="R767" i="3"/>
  <c r="Q1194" i="3"/>
  <c r="R1194" i="3"/>
  <c r="Q557" i="3"/>
  <c r="R557" i="3"/>
  <c r="Q138" i="3"/>
  <c r="R138" i="3"/>
  <c r="Q302" i="3"/>
  <c r="R302" i="3"/>
  <c r="Q40" i="3"/>
  <c r="R40" i="3"/>
  <c r="Q1253" i="3"/>
  <c r="R1253" i="3"/>
  <c r="Q1417" i="3"/>
  <c r="R1417" i="3"/>
  <c r="Q117" i="3"/>
  <c r="R117" i="3"/>
  <c r="Q1057" i="3"/>
  <c r="R1057" i="3"/>
  <c r="Q710" i="3"/>
  <c r="R710" i="3"/>
  <c r="Q1124" i="3"/>
  <c r="R1124" i="3"/>
  <c r="Q406" i="3"/>
  <c r="R406" i="3"/>
  <c r="Q662" i="3"/>
  <c r="R662" i="3"/>
  <c r="Q1186" i="3"/>
  <c r="R1186" i="3"/>
  <c r="Q934" i="3"/>
  <c r="R934" i="3"/>
  <c r="Q1287" i="3"/>
  <c r="R1287" i="3"/>
  <c r="Q1110" i="3"/>
  <c r="R1110" i="3"/>
  <c r="Q1550" i="3"/>
  <c r="R1550" i="3"/>
  <c r="Q1235" i="3"/>
  <c r="R1235" i="3"/>
  <c r="Q1433" i="3"/>
  <c r="R1433" i="3"/>
  <c r="Q395" i="3"/>
  <c r="R395" i="3"/>
  <c r="Q1311" i="3"/>
  <c r="R1311" i="3"/>
  <c r="Q1183" i="3"/>
  <c r="R1183" i="3"/>
  <c r="Q1559" i="3"/>
  <c r="R1559" i="3"/>
  <c r="S1559" i="3"/>
  <c r="Q1295" i="3"/>
  <c r="R1295" i="3"/>
  <c r="Q1504" i="3"/>
  <c r="R1504" i="3"/>
  <c r="Q1350" i="3"/>
  <c r="R1350" i="3"/>
  <c r="Q1004" i="3"/>
  <c r="R1004" i="3"/>
  <c r="Q441" i="3"/>
  <c r="R441" i="3"/>
  <c r="Q1535" i="3"/>
  <c r="R1535" i="3"/>
  <c r="Q1199" i="3"/>
  <c r="R1199" i="3"/>
  <c r="Q1336" i="3"/>
  <c r="R1336" i="3"/>
  <c r="Q1055" i="3"/>
  <c r="R1055" i="3"/>
  <c r="Q744" i="3"/>
  <c r="R744" i="3"/>
  <c r="Q1224" i="3"/>
  <c r="R1224" i="3"/>
  <c r="Q1468" i="3"/>
  <c r="R1468" i="3"/>
  <c r="Q1020" i="3"/>
  <c r="R1020" i="3"/>
  <c r="Q1601" i="3"/>
  <c r="R1601" i="3"/>
  <c r="Q1316" i="3"/>
  <c r="R1316" i="3"/>
  <c r="Q904" i="3"/>
  <c r="R904" i="3"/>
  <c r="Q1209" i="3"/>
  <c r="R1209" i="3"/>
  <c r="Q1357" i="3"/>
  <c r="R1357" i="3"/>
  <c r="Q1557" i="3"/>
  <c r="R1557" i="3"/>
  <c r="Q1026" i="3"/>
  <c r="R1026" i="3"/>
  <c r="Q1540" i="3"/>
  <c r="R1540" i="3"/>
  <c r="Q760" i="3"/>
  <c r="R760" i="3"/>
  <c r="Q818" i="3"/>
  <c r="R818" i="3"/>
  <c r="Q1123" i="3"/>
  <c r="R1123" i="3"/>
  <c r="Q1069" i="3"/>
  <c r="R1069" i="3"/>
  <c r="Q1092" i="3"/>
  <c r="R1092" i="3"/>
  <c r="Q986" i="3"/>
  <c r="R986" i="3"/>
  <c r="Q1382" i="3"/>
  <c r="R1382" i="3"/>
  <c r="Q1582" i="3"/>
  <c r="R1582" i="3"/>
  <c r="Q1169" i="3"/>
  <c r="R1169" i="3"/>
  <c r="Q1274" i="3"/>
  <c r="R1274" i="3"/>
  <c r="Q1302" i="3"/>
  <c r="R1302" i="3"/>
  <c r="Q1512" i="3"/>
  <c r="R1512" i="3"/>
  <c r="Q922" i="3"/>
  <c r="R922" i="3"/>
  <c r="Q1414" i="3"/>
  <c r="R1414" i="3"/>
  <c r="Q1421" i="3"/>
  <c r="R1421" i="3"/>
  <c r="Q1142" i="3"/>
  <c r="R1142" i="3"/>
  <c r="Q823" i="3"/>
  <c r="R823" i="3"/>
  <c r="Q1480" i="3"/>
  <c r="R1480" i="3"/>
  <c r="Q336" i="3"/>
  <c r="R336" i="3"/>
  <c r="Q364" i="3"/>
  <c r="R364" i="3"/>
  <c r="Q1556" i="3"/>
  <c r="R1556" i="3"/>
  <c r="Q1025" i="3"/>
  <c r="R1025" i="3"/>
  <c r="Q1032" i="3"/>
  <c r="R1032" i="3"/>
  <c r="Q1196" i="3"/>
  <c r="R1196" i="3"/>
  <c r="Q526" i="3"/>
  <c r="R526" i="3"/>
  <c r="Q486" i="3"/>
  <c r="R486" i="3"/>
  <c r="Q1377" i="3"/>
  <c r="R1377" i="3"/>
  <c r="Q1018" i="3"/>
  <c r="R1018" i="3"/>
  <c r="Q1135" i="3"/>
  <c r="R1135" i="3"/>
  <c r="Q1255" i="3"/>
  <c r="R1255" i="3"/>
  <c r="Q367" i="3"/>
  <c r="R367" i="3"/>
  <c r="Q765" i="3"/>
  <c r="R765" i="3"/>
  <c r="Q1250" i="3"/>
  <c r="R1250" i="3"/>
  <c r="Q1427" i="3"/>
  <c r="R1427" i="3"/>
  <c r="Q1220" i="3"/>
  <c r="R1220" i="3"/>
  <c r="Q1323" i="3"/>
  <c r="R1323" i="3"/>
  <c r="Q344" i="3"/>
  <c r="R344" i="3"/>
  <c r="Q950" i="3"/>
  <c r="R950" i="3"/>
  <c r="Q1040" i="3"/>
  <c r="R1040" i="3"/>
  <c r="Q1279" i="3"/>
  <c r="R1279" i="3"/>
  <c r="Q1621" i="3"/>
  <c r="R1621" i="3"/>
  <c r="Q1292" i="3"/>
  <c r="R1292" i="3"/>
  <c r="Q1390" i="3"/>
  <c r="R1390" i="3"/>
  <c r="Q412" i="3"/>
  <c r="R412" i="3"/>
  <c r="Q569" i="3"/>
  <c r="R569" i="3"/>
  <c r="Q1089" i="3"/>
  <c r="R1089" i="3"/>
  <c r="Q519" i="3"/>
  <c r="R519" i="3"/>
  <c r="Q592" i="3"/>
  <c r="R592" i="3"/>
  <c r="Q517" i="3"/>
  <c r="R517" i="3"/>
  <c r="Q341" i="3"/>
  <c r="R341" i="3"/>
  <c r="Q245" i="3"/>
  <c r="R245" i="3"/>
  <c r="Q809" i="3"/>
  <c r="R809" i="3"/>
  <c r="Q359" i="3"/>
  <c r="R359" i="3"/>
  <c r="Q459" i="3"/>
  <c r="R459" i="3"/>
  <c r="Q707" i="3"/>
  <c r="R707" i="3"/>
  <c r="Q333" i="3"/>
  <c r="R333" i="3"/>
  <c r="Q439" i="3"/>
  <c r="R439" i="3"/>
  <c r="Q503" i="3"/>
  <c r="R503" i="3"/>
  <c r="Q450" i="3"/>
  <c r="R450" i="3"/>
  <c r="Q464" i="3"/>
  <c r="R464" i="3"/>
  <c r="Q1375" i="3"/>
  <c r="R1375" i="3"/>
  <c r="Q877" i="3"/>
  <c r="R877" i="3"/>
  <c r="Q958" i="3"/>
  <c r="R958" i="3"/>
  <c r="Q541" i="3"/>
  <c r="R541" i="3"/>
  <c r="Q658" i="3"/>
  <c r="R658" i="3"/>
  <c r="Q857" i="3"/>
  <c r="R857" i="3"/>
  <c r="Q1517" i="3"/>
  <c r="R1517" i="3"/>
  <c r="Q969" i="3"/>
  <c r="R969" i="3"/>
  <c r="Q660" i="3"/>
  <c r="R660" i="3"/>
  <c r="Q786" i="3"/>
  <c r="R786" i="3"/>
  <c r="Q516" i="3"/>
  <c r="R516" i="3"/>
  <c r="Q303" i="3"/>
  <c r="R303" i="3"/>
  <c r="Q865" i="3"/>
  <c r="R865" i="3"/>
  <c r="Q1553" i="3"/>
  <c r="R1553" i="3"/>
  <c r="Q5" i="3"/>
  <c r="R5" i="3"/>
  <c r="Q890" i="3"/>
  <c r="R890" i="3"/>
  <c r="Q561" i="3"/>
  <c r="R561" i="3"/>
  <c r="Q697" i="3"/>
  <c r="R697" i="3"/>
  <c r="Q318" i="3"/>
  <c r="R318" i="3"/>
  <c r="Q492" i="3"/>
  <c r="R492" i="3"/>
  <c r="Q258" i="3"/>
  <c r="R258" i="3"/>
  <c r="Q614" i="3"/>
  <c r="R614" i="3"/>
  <c r="Q666" i="3"/>
  <c r="R666" i="3"/>
  <c r="Q821" i="3"/>
  <c r="R821" i="3"/>
  <c r="Q820" i="3"/>
  <c r="R820" i="3"/>
  <c r="Q1598" i="3"/>
  <c r="R1598" i="3"/>
  <c r="Q220" i="3"/>
  <c r="R220" i="3"/>
  <c r="Q691" i="3"/>
  <c r="R691" i="3"/>
  <c r="Q822" i="3"/>
  <c r="R822" i="3"/>
  <c r="Q425" i="3"/>
  <c r="R425" i="3"/>
  <c r="Q530" i="3"/>
  <c r="R530" i="3"/>
  <c r="Q559" i="3"/>
  <c r="R559" i="3"/>
  <c r="Q121" i="3"/>
  <c r="R121" i="3"/>
  <c r="Q933" i="3"/>
  <c r="R933" i="3"/>
  <c r="Q515" i="3"/>
  <c r="R515" i="3"/>
  <c r="Q463" i="3"/>
  <c r="R463" i="3"/>
  <c r="Q196" i="3"/>
  <c r="R196" i="3"/>
  <c r="Q32" i="3"/>
  <c r="R32" i="3"/>
  <c r="Q442" i="3"/>
  <c r="R442" i="3"/>
  <c r="Q457" i="3"/>
  <c r="R457" i="3"/>
  <c r="Q903" i="3"/>
  <c r="R903" i="3"/>
  <c r="Q311" i="3"/>
  <c r="R311" i="3"/>
  <c r="Q165" i="3"/>
  <c r="R165" i="3"/>
  <c r="Q377" i="3"/>
  <c r="R377" i="3"/>
  <c r="Q168" i="3"/>
  <c r="R168" i="3"/>
  <c r="Q208" i="3"/>
  <c r="R208" i="3"/>
  <c r="Q265" i="3"/>
  <c r="R265" i="3"/>
  <c r="Q94" i="3"/>
  <c r="R94" i="3"/>
  <c r="Q954" i="3"/>
  <c r="R954" i="3"/>
  <c r="Q1560" i="3"/>
  <c r="R1560" i="3"/>
  <c r="Q296" i="3"/>
  <c r="R296" i="3"/>
  <c r="Q84" i="3"/>
  <c r="R84" i="3"/>
  <c r="Q195" i="3"/>
  <c r="R195" i="3"/>
  <c r="Q74" i="3"/>
  <c r="R74" i="3"/>
  <c r="Q1261" i="3"/>
  <c r="R1261" i="3"/>
  <c r="Q776" i="3"/>
  <c r="R776" i="3"/>
  <c r="Q1289" i="3"/>
  <c r="R1289" i="3"/>
  <c r="Q1381" i="3"/>
  <c r="R1381" i="3"/>
  <c r="Q224" i="3"/>
  <c r="R224" i="3"/>
  <c r="Q6" i="3"/>
  <c r="R6" i="3"/>
  <c r="Q110" i="3"/>
  <c r="R110" i="3"/>
  <c r="Q768" i="3"/>
  <c r="R768" i="3"/>
  <c r="Q1170" i="3"/>
  <c r="R1170" i="3"/>
  <c r="Q322" i="3"/>
  <c r="R322" i="3"/>
  <c r="Q98" i="3"/>
  <c r="R98" i="3"/>
  <c r="Q187" i="3"/>
  <c r="R187" i="3"/>
  <c r="Q280" i="3"/>
  <c r="R280" i="3"/>
  <c r="Q1072" i="3"/>
  <c r="R1072" i="3"/>
  <c r="Q1283" i="3"/>
  <c r="R1283" i="3"/>
  <c r="Q1569" i="3"/>
  <c r="R1569" i="3"/>
  <c r="Q107" i="3"/>
  <c r="R107" i="3"/>
  <c r="Q181" i="3"/>
  <c r="R181" i="3"/>
  <c r="Q36" i="3"/>
  <c r="R36" i="3"/>
  <c r="Q1298" i="3"/>
  <c r="R1298" i="3"/>
  <c r="Q879" i="3"/>
  <c r="R879" i="3"/>
  <c r="Q101" i="3"/>
  <c r="R101" i="3"/>
  <c r="Q306" i="3"/>
  <c r="R306" i="3"/>
  <c r="Q13" i="3"/>
  <c r="R13" i="3"/>
  <c r="Q171" i="3"/>
  <c r="R171" i="3"/>
  <c r="Q961" i="3"/>
  <c r="R961" i="3"/>
  <c r="Q109" i="3"/>
  <c r="R109" i="3"/>
  <c r="J13" i="3"/>
  <c r="M835" i="3"/>
  <c r="N835" i="3"/>
  <c r="P835" i="3"/>
  <c r="M175" i="3"/>
  <c r="A175" i="3"/>
  <c r="M460" i="3"/>
  <c r="N460" i="3"/>
  <c r="P460" i="3"/>
  <c r="M812" i="3"/>
  <c r="J812" i="3"/>
  <c r="M1307" i="3"/>
  <c r="A1307" i="3"/>
  <c r="M475" i="3"/>
  <c r="U475" i="3"/>
  <c r="M1596" i="3"/>
  <c r="N1596" i="3"/>
  <c r="P1596" i="3"/>
  <c r="M358" i="3"/>
  <c r="N358" i="3"/>
  <c r="P358" i="3"/>
  <c r="M1187" i="3"/>
  <c r="U1187" i="3"/>
  <c r="M670" i="3"/>
  <c r="A670" i="3"/>
  <c r="M1450" i="3"/>
  <c r="J1450" i="3"/>
  <c r="M801" i="3"/>
  <c r="U801" i="3"/>
  <c r="M51" i="3"/>
  <c r="J51" i="3"/>
  <c r="M250" i="3"/>
  <c r="U250" i="3"/>
  <c r="M1510" i="3"/>
  <c r="J1510" i="3"/>
  <c r="M73" i="3"/>
  <c r="J73" i="3"/>
  <c r="M1431" i="3"/>
  <c r="J1431" i="3"/>
  <c r="M591" i="3"/>
  <c r="J591" i="3"/>
  <c r="M1341" i="3"/>
  <c r="A1341" i="3"/>
  <c r="M673" i="3"/>
  <c r="N673" i="3"/>
  <c r="P673" i="3"/>
  <c r="M1195" i="3"/>
  <c r="N1195" i="3"/>
  <c r="P1195" i="3"/>
  <c r="J1559" i="3"/>
  <c r="U1267" i="3"/>
  <c r="N1267" i="3"/>
  <c r="P1267" i="3"/>
  <c r="J1267" i="3"/>
  <c r="A1267" i="3"/>
  <c r="J1356" i="3"/>
  <c r="A1356" i="3"/>
  <c r="N1356" i="3"/>
  <c r="P1356" i="3"/>
  <c r="U1356" i="3"/>
  <c r="U1405" i="3"/>
  <c r="N1405" i="3"/>
  <c r="P1405" i="3"/>
  <c r="J1405" i="3"/>
  <c r="A1405" i="3"/>
  <c r="U1415" i="3"/>
  <c r="N1415" i="3"/>
  <c r="P1415" i="3"/>
  <c r="J1415" i="3"/>
  <c r="A1415" i="3"/>
  <c r="A1009" i="3"/>
  <c r="J1009" i="3"/>
  <c r="N1009" i="3"/>
  <c r="P1009" i="3"/>
  <c r="U1009" i="3"/>
  <c r="U899" i="3"/>
  <c r="J899" i="3"/>
  <c r="A899" i="3"/>
  <c r="N899" i="3"/>
  <c r="P899" i="3"/>
  <c r="A1054" i="3"/>
  <c r="U1054" i="3"/>
  <c r="N1054" i="3"/>
  <c r="P1054" i="3"/>
  <c r="J1054" i="3"/>
  <c r="A1441" i="3"/>
  <c r="N1441" i="3"/>
  <c r="P1441" i="3"/>
  <c r="U1441" i="3"/>
  <c r="J1441" i="3"/>
  <c r="U815" i="3"/>
  <c r="J815" i="3"/>
  <c r="N815" i="3"/>
  <c r="P815" i="3"/>
  <c r="A815" i="3"/>
  <c r="J745" i="3"/>
  <c r="A745" i="3"/>
  <c r="U745" i="3"/>
  <c r="N745" i="3"/>
  <c r="P745" i="3"/>
  <c r="A125" i="3"/>
  <c r="U125" i="3"/>
  <c r="N125" i="3"/>
  <c r="P125" i="3"/>
  <c r="J125" i="3"/>
  <c r="J544" i="3"/>
  <c r="A544" i="3"/>
  <c r="N544" i="3"/>
  <c r="P544" i="3"/>
  <c r="U544" i="3"/>
  <c r="U293" i="3"/>
  <c r="A293" i="3"/>
  <c r="J293" i="3"/>
  <c r="N293" i="3"/>
  <c r="P293" i="3"/>
  <c r="N500" i="3"/>
  <c r="P500" i="3"/>
  <c r="J500" i="3"/>
  <c r="A500" i="3"/>
  <c r="U500" i="3"/>
  <c r="U413" i="3"/>
  <c r="A413" i="3"/>
  <c r="J413" i="3"/>
  <c r="N413" i="3"/>
  <c r="P413" i="3"/>
  <c r="U681" i="3"/>
  <c r="A681" i="3"/>
  <c r="N681" i="3"/>
  <c r="P681" i="3"/>
  <c r="J681" i="3"/>
  <c r="U100" i="3"/>
  <c r="J100" i="3"/>
  <c r="N100" i="3"/>
  <c r="P100" i="3"/>
  <c r="A100" i="3"/>
  <c r="U588" i="3"/>
  <c r="A588" i="3"/>
  <c r="N588" i="3"/>
  <c r="P588" i="3"/>
  <c r="J588" i="3"/>
  <c r="U554" i="3"/>
  <c r="J554" i="3"/>
  <c r="A554" i="3"/>
  <c r="N554" i="3"/>
  <c r="P554" i="3"/>
  <c r="A522" i="3"/>
  <c r="J522" i="3"/>
  <c r="U522" i="3"/>
  <c r="N522" i="3"/>
  <c r="P522" i="3"/>
  <c r="U308" i="3"/>
  <c r="A308" i="3"/>
  <c r="J308" i="3"/>
  <c r="N308" i="3"/>
  <c r="P308" i="3"/>
  <c r="U65" i="3"/>
  <c r="A65" i="3"/>
  <c r="N65" i="3"/>
  <c r="P65" i="3"/>
  <c r="J65" i="3"/>
  <c r="J368" i="3"/>
  <c r="A368" i="3"/>
  <c r="U368" i="3"/>
  <c r="N368" i="3"/>
  <c r="P368" i="3"/>
  <c r="U194" i="3"/>
  <c r="N194" i="3"/>
  <c r="P194" i="3"/>
  <c r="J194" i="3"/>
  <c r="A194" i="3"/>
  <c r="U1424" i="3"/>
  <c r="J1424" i="3"/>
  <c r="N1424" i="3"/>
  <c r="P1424" i="3"/>
  <c r="A1424" i="3"/>
  <c r="U244" i="3"/>
  <c r="A244" i="3"/>
  <c r="N244" i="3"/>
  <c r="P244" i="3"/>
  <c r="J244" i="3"/>
  <c r="U453" i="3"/>
  <c r="A453" i="3"/>
  <c r="J453" i="3"/>
  <c r="N453" i="3"/>
  <c r="P453" i="3"/>
  <c r="N1364" i="3"/>
  <c r="P1364" i="3"/>
  <c r="U1364" i="3"/>
  <c r="J1364" i="3"/>
  <c r="A1364" i="3"/>
  <c r="U1408" i="3"/>
  <c r="N1408" i="3"/>
  <c r="P1408" i="3"/>
  <c r="J1408" i="3"/>
  <c r="U1609" i="3"/>
  <c r="A1609" i="3"/>
  <c r="J1609" i="3"/>
  <c r="N1609" i="3"/>
  <c r="P1609" i="3"/>
  <c r="U1310" i="3"/>
  <c r="A1310" i="3"/>
  <c r="N1310" i="3"/>
  <c r="P1310" i="3"/>
  <c r="J1310" i="3"/>
  <c r="U1157" i="3"/>
  <c r="J1157" i="3"/>
  <c r="N1157" i="3"/>
  <c r="P1157" i="3"/>
  <c r="A1157" i="3"/>
  <c r="U1144" i="3"/>
  <c r="A1144" i="3"/>
  <c r="N1144" i="3"/>
  <c r="P1144" i="3"/>
  <c r="J1144" i="3"/>
  <c r="U1308" i="3"/>
  <c r="J1308" i="3"/>
  <c r="N1308" i="3"/>
  <c r="P1308" i="3"/>
  <c r="A1308" i="3"/>
  <c r="U781" i="3"/>
  <c r="N781" i="3"/>
  <c r="P781" i="3"/>
  <c r="A781" i="3"/>
  <c r="J781" i="3"/>
  <c r="J633" i="3"/>
  <c r="A633" i="3"/>
  <c r="N633" i="3"/>
  <c r="P633" i="3"/>
  <c r="U633" i="3"/>
  <c r="U738" i="3"/>
  <c r="J738" i="3"/>
  <c r="N738" i="3"/>
  <c r="P738" i="3"/>
  <c r="A738" i="3"/>
  <c r="U853" i="3"/>
  <c r="J853" i="3"/>
  <c r="A853" i="3"/>
  <c r="N853" i="3"/>
  <c r="P853" i="3"/>
  <c r="J600" i="3"/>
  <c r="N600" i="3"/>
  <c r="P600" i="3"/>
  <c r="U600" i="3"/>
  <c r="A600" i="3"/>
  <c r="U964" i="3"/>
  <c r="J964" i="3"/>
  <c r="N964" i="3"/>
  <c r="P964" i="3"/>
  <c r="A964" i="3"/>
  <c r="N828" i="3"/>
  <c r="P828" i="3"/>
  <c r="A828" i="3"/>
  <c r="J828" i="3"/>
  <c r="U828" i="3"/>
  <c r="N298" i="3"/>
  <c r="P298" i="3"/>
  <c r="A298" i="3"/>
  <c r="U298" i="3"/>
  <c r="J298" i="3"/>
  <c r="A251" i="3"/>
  <c r="U251" i="3"/>
  <c r="J251" i="3"/>
  <c r="N251" i="3"/>
  <c r="P251" i="3"/>
  <c r="J523" i="3"/>
  <c r="N523" i="3"/>
  <c r="P523" i="3"/>
  <c r="U523" i="3"/>
  <c r="U137" i="3"/>
  <c r="J137" i="3"/>
  <c r="N137" i="3"/>
  <c r="P137" i="3"/>
  <c r="U355" i="3"/>
  <c r="J355" i="3"/>
  <c r="N355" i="3"/>
  <c r="P355" i="3"/>
  <c r="A185" i="3"/>
  <c r="J185" i="3"/>
  <c r="N185" i="3"/>
  <c r="P185" i="3"/>
  <c r="U185" i="3"/>
  <c r="U478" i="3"/>
  <c r="J478" i="3"/>
  <c r="N478" i="3"/>
  <c r="P478" i="3"/>
  <c r="N1470" i="3"/>
  <c r="P1470" i="3"/>
  <c r="J1470" i="3"/>
  <c r="A1470" i="3"/>
  <c r="U1470" i="3"/>
  <c r="J142" i="3"/>
  <c r="A142" i="3"/>
  <c r="N142" i="3"/>
  <c r="P142" i="3"/>
  <c r="U142" i="3"/>
  <c r="U740" i="3"/>
  <c r="N740" i="3"/>
  <c r="P740" i="3"/>
  <c r="A740" i="3"/>
  <c r="J740" i="3"/>
  <c r="N76" i="3"/>
  <c r="P76" i="3"/>
  <c r="A76" i="3"/>
  <c r="J76" i="3"/>
  <c r="U76" i="3"/>
  <c r="J1022" i="3"/>
  <c r="N1022" i="3"/>
  <c r="P1022" i="3"/>
  <c r="U1022" i="3"/>
  <c r="U69" i="3"/>
  <c r="A69" i="3"/>
  <c r="N69" i="3"/>
  <c r="P69" i="3"/>
  <c r="J69" i="3"/>
  <c r="A975" i="3"/>
  <c r="J975" i="3"/>
  <c r="U975" i="3"/>
  <c r="N975" i="3"/>
  <c r="P975" i="3"/>
  <c r="N216" i="3"/>
  <c r="P216" i="3"/>
  <c r="U216" i="3"/>
  <c r="J216" i="3"/>
  <c r="U179" i="3"/>
  <c r="N179" i="3"/>
  <c r="P179" i="3"/>
  <c r="A179" i="3"/>
  <c r="J179" i="3"/>
  <c r="U631" i="3"/>
  <c r="A631" i="3"/>
  <c r="J631" i="3"/>
  <c r="N631" i="3"/>
  <c r="P631" i="3"/>
  <c r="J414" i="3"/>
  <c r="U414" i="3"/>
  <c r="A414" i="3"/>
  <c r="N414" i="3"/>
  <c r="P414" i="3"/>
  <c r="U60" i="3"/>
  <c r="A60" i="3"/>
  <c r="J60" i="3"/>
  <c r="N60" i="3"/>
  <c r="P60" i="3"/>
  <c r="U148" i="3"/>
  <c r="J148" i="3"/>
  <c r="N148" i="3"/>
  <c r="P148" i="3"/>
  <c r="A1523" i="3"/>
  <c r="N1523" i="3"/>
  <c r="P1523" i="3"/>
  <c r="J1523" i="3"/>
  <c r="U1523" i="3"/>
  <c r="J266" i="3"/>
  <c r="A266" i="3"/>
  <c r="U266" i="3"/>
  <c r="N266" i="3"/>
  <c r="P266" i="3"/>
  <c r="U1155" i="3"/>
  <c r="N1155" i="3"/>
  <c r="P1155" i="3"/>
  <c r="A1155" i="3"/>
  <c r="J1155" i="3"/>
  <c r="U1559" i="3"/>
  <c r="N1266" i="3"/>
  <c r="P1266" i="3"/>
  <c r="U1266" i="3"/>
  <c r="J1266" i="3"/>
  <c r="A1266" i="3"/>
  <c r="U349" i="3"/>
  <c r="A349" i="3"/>
  <c r="N349" i="3"/>
  <c r="P349" i="3"/>
  <c r="J349" i="3"/>
  <c r="U1482" i="3"/>
  <c r="A1482" i="3"/>
  <c r="N1482" i="3"/>
  <c r="P1482" i="3"/>
  <c r="J1482" i="3"/>
  <c r="J1304" i="3"/>
  <c r="N1304" i="3"/>
  <c r="P1304" i="3"/>
  <c r="A1304" i="3"/>
  <c r="U1304" i="3"/>
  <c r="U1616" i="3"/>
  <c r="N1616" i="3"/>
  <c r="P1616" i="3"/>
  <c r="J1616" i="3"/>
  <c r="A1616" i="3"/>
  <c r="J1393" i="3"/>
  <c r="A1393" i="3"/>
  <c r="N1393" i="3"/>
  <c r="P1393" i="3"/>
  <c r="U1393" i="3"/>
  <c r="U1607" i="3"/>
  <c r="J1607" i="3"/>
  <c r="N1607" i="3"/>
  <c r="P1607" i="3"/>
  <c r="A1452" i="3"/>
  <c r="J1452" i="3"/>
  <c r="N1452" i="3"/>
  <c r="P1452" i="3"/>
  <c r="U1452" i="3"/>
  <c r="U1400" i="3"/>
  <c r="J1400" i="3"/>
  <c r="N1400" i="3"/>
  <c r="P1400" i="3"/>
  <c r="A1400" i="3"/>
  <c r="J629" i="3"/>
  <c r="N629" i="3"/>
  <c r="P629" i="3"/>
  <c r="A629" i="3"/>
  <c r="U629" i="3"/>
  <c r="U1574" i="3"/>
  <c r="J1574" i="3"/>
  <c r="A1574" i="3"/>
  <c r="N1574" i="3"/>
  <c r="P1574" i="3"/>
  <c r="U1548" i="3"/>
  <c r="J1548" i="3"/>
  <c r="N1548" i="3"/>
  <c r="P1548" i="3"/>
  <c r="A1548" i="3"/>
  <c r="U202" i="3"/>
  <c r="A202" i="3"/>
  <c r="J202" i="3"/>
  <c r="N202" i="3"/>
  <c r="P202" i="3"/>
  <c r="U1349" i="3"/>
  <c r="J1349" i="3"/>
  <c r="N1349" i="3"/>
  <c r="P1349" i="3"/>
  <c r="A1349" i="3"/>
  <c r="U1278" i="3"/>
  <c r="A1278" i="3"/>
  <c r="N1278" i="3"/>
  <c r="P1278" i="3"/>
  <c r="J1278" i="3"/>
  <c r="U1193" i="3"/>
  <c r="N1193" i="3"/>
  <c r="P1193" i="3"/>
  <c r="J1193" i="3"/>
  <c r="A1193" i="3"/>
  <c r="J1506" i="3"/>
  <c r="U1506" i="3"/>
  <c r="N1506" i="3"/>
  <c r="P1506" i="3"/>
  <c r="A1506" i="3"/>
  <c r="A779" i="3"/>
  <c r="J779" i="3"/>
  <c r="N779" i="3"/>
  <c r="P779" i="3"/>
  <c r="U779" i="3"/>
  <c r="A1200" i="3"/>
  <c r="J1200" i="3"/>
  <c r="N1200" i="3"/>
  <c r="P1200" i="3"/>
  <c r="U1200" i="3"/>
  <c r="U645" i="3"/>
  <c r="J645" i="3"/>
  <c r="A645" i="3"/>
  <c r="N645" i="3"/>
  <c r="P645" i="3"/>
  <c r="U1395" i="3"/>
  <c r="A1395" i="3"/>
  <c r="J1395" i="3"/>
  <c r="N1395" i="3"/>
  <c r="P1395" i="3"/>
  <c r="J1566" i="3"/>
  <c r="U1566" i="3"/>
  <c r="N1566" i="3"/>
  <c r="P1566" i="3"/>
  <c r="A1566" i="3"/>
  <c r="U1085" i="3"/>
  <c r="N1085" i="3"/>
  <c r="P1085" i="3"/>
  <c r="A1085" i="3"/>
  <c r="J1085" i="3"/>
  <c r="U1236" i="3"/>
  <c r="J1236" i="3"/>
  <c r="A1236" i="3"/>
  <c r="N1236" i="3"/>
  <c r="P1236" i="3"/>
  <c r="U1473" i="3"/>
  <c r="A1473" i="3"/>
  <c r="J1473" i="3"/>
  <c r="N1473" i="3"/>
  <c r="P1473" i="3"/>
  <c r="A556" i="3"/>
  <c r="J556" i="3"/>
  <c r="N556" i="3"/>
  <c r="P556" i="3"/>
  <c r="U556" i="3"/>
  <c r="U1328" i="3"/>
  <c r="A1328" i="3"/>
  <c r="N1328" i="3"/>
  <c r="P1328" i="3"/>
  <c r="J1328" i="3"/>
  <c r="N1460" i="3"/>
  <c r="P1460" i="3"/>
  <c r="U1460" i="3"/>
  <c r="J1460" i="3"/>
  <c r="A1460" i="3"/>
  <c r="U980" i="3"/>
  <c r="A980" i="3"/>
  <c r="N980" i="3"/>
  <c r="P980" i="3"/>
  <c r="J980" i="3"/>
  <c r="A1280" i="3"/>
  <c r="U1280" i="3"/>
  <c r="N1280" i="3"/>
  <c r="P1280" i="3"/>
  <c r="J1280" i="3"/>
  <c r="U994" i="3"/>
  <c r="N994" i="3"/>
  <c r="P994" i="3"/>
  <c r="A994" i="3"/>
  <c r="J994" i="3"/>
  <c r="A1204" i="3"/>
  <c r="J1204" i="3"/>
  <c r="N1204" i="3"/>
  <c r="P1204" i="3"/>
  <c r="U1204" i="3"/>
  <c r="U698" i="3"/>
  <c r="N698" i="3"/>
  <c r="P698" i="3"/>
  <c r="A698" i="3"/>
  <c r="J698" i="3"/>
  <c r="A1244" i="3"/>
  <c r="J1244" i="3"/>
  <c r="U1244" i="3"/>
  <c r="N1244" i="3"/>
  <c r="P1244" i="3"/>
  <c r="J1327" i="3"/>
  <c r="A1327" i="3"/>
  <c r="U1327" i="3"/>
  <c r="N1327" i="3"/>
  <c r="P1327" i="3"/>
  <c r="A1222" i="3"/>
  <c r="U1222" i="3"/>
  <c r="J1222" i="3"/>
  <c r="N1222" i="3"/>
  <c r="P1222" i="3"/>
  <c r="N1136" i="3"/>
  <c r="P1136" i="3"/>
  <c r="J1136" i="3"/>
  <c r="U1136" i="3"/>
  <c r="A1136" i="3"/>
  <c r="J1082" i="3"/>
  <c r="N1082" i="3"/>
  <c r="P1082" i="3"/>
  <c r="A1082" i="3"/>
  <c r="U1082" i="3"/>
  <c r="U798" i="3"/>
  <c r="A798" i="3"/>
  <c r="J798" i="3"/>
  <c r="N798" i="3"/>
  <c r="P798" i="3"/>
  <c r="N1282" i="3"/>
  <c r="P1282" i="3"/>
  <c r="U1282" i="3"/>
  <c r="A1282" i="3"/>
  <c r="J1282" i="3"/>
  <c r="J1386" i="3"/>
  <c r="N1386" i="3"/>
  <c r="P1386" i="3"/>
  <c r="A1386" i="3"/>
  <c r="U1386" i="3"/>
  <c r="U1549" i="3"/>
  <c r="N1549" i="3"/>
  <c r="P1549" i="3"/>
  <c r="A1549" i="3"/>
  <c r="J1549" i="3"/>
  <c r="J1190" i="3"/>
  <c r="A1190" i="3"/>
  <c r="N1190" i="3"/>
  <c r="P1190" i="3"/>
  <c r="U1190" i="3"/>
  <c r="A1361" i="3"/>
  <c r="J1361" i="3"/>
  <c r="U1361" i="3"/>
  <c r="N1361" i="3"/>
  <c r="P1361" i="3"/>
  <c r="U499" i="3"/>
  <c r="J499" i="3"/>
  <c r="A499" i="3"/>
  <c r="N499" i="3"/>
  <c r="P499" i="3"/>
  <c r="U987" i="3"/>
  <c r="A987" i="3"/>
  <c r="N987" i="3"/>
  <c r="P987" i="3"/>
  <c r="J987" i="3"/>
  <c r="N1571" i="3"/>
  <c r="P1571" i="3"/>
  <c r="J1571" i="3"/>
  <c r="A1571" i="3"/>
  <c r="U1571" i="3"/>
  <c r="U731" i="3"/>
  <c r="A731" i="3"/>
  <c r="N731" i="3"/>
  <c r="P731" i="3"/>
  <c r="J731" i="3"/>
  <c r="N1577" i="3"/>
  <c r="P1577" i="3"/>
  <c r="J1577" i="3"/>
  <c r="U1577" i="3"/>
  <c r="U661" i="3"/>
  <c r="N661" i="3"/>
  <c r="P661" i="3"/>
  <c r="J661" i="3"/>
  <c r="A661" i="3"/>
  <c r="U532" i="3"/>
  <c r="J532" i="3"/>
  <c r="N532" i="3"/>
  <c r="P532" i="3"/>
  <c r="A532" i="3"/>
  <c r="U1019" i="3"/>
  <c r="A1019" i="3"/>
  <c r="N1019" i="3"/>
  <c r="P1019" i="3"/>
  <c r="J1019" i="3"/>
  <c r="A1114" i="3"/>
  <c r="J1114" i="3"/>
  <c r="U1114" i="3"/>
  <c r="N1114" i="3"/>
  <c r="P1114" i="3"/>
  <c r="J1241" i="3"/>
  <c r="N1241" i="3"/>
  <c r="P1241" i="3"/>
  <c r="A1241" i="3"/>
  <c r="U1241" i="3"/>
  <c r="A1353" i="3"/>
  <c r="J1353" i="3"/>
  <c r="U1353" i="3"/>
  <c r="N1353" i="3"/>
  <c r="P1353" i="3"/>
  <c r="U709" i="3"/>
  <c r="J709" i="3"/>
  <c r="N709" i="3"/>
  <c r="P709" i="3"/>
  <c r="A709" i="3"/>
  <c r="A772" i="3"/>
  <c r="J772" i="3"/>
  <c r="U772" i="3"/>
  <c r="N772" i="3"/>
  <c r="P772" i="3"/>
  <c r="J972" i="3"/>
  <c r="N972" i="3"/>
  <c r="P972" i="3"/>
  <c r="U972" i="3"/>
  <c r="A972" i="3"/>
  <c r="J1174" i="3"/>
  <c r="A1174" i="3"/>
  <c r="U1174" i="3"/>
  <c r="N1174" i="3"/>
  <c r="P1174" i="3"/>
  <c r="J1300" i="3"/>
  <c r="N1300" i="3"/>
  <c r="P1300" i="3"/>
  <c r="U1300" i="3"/>
  <c r="A1300" i="3"/>
  <c r="N1419" i="3"/>
  <c r="P1419" i="3"/>
  <c r="A1419" i="3"/>
  <c r="J1419" i="3"/>
  <c r="U1419" i="3"/>
  <c r="U701" i="3"/>
  <c r="J701" i="3"/>
  <c r="A701" i="3"/>
  <c r="N701" i="3"/>
  <c r="P701" i="3"/>
  <c r="J481" i="3"/>
  <c r="A481" i="3"/>
  <c r="U481" i="3"/>
  <c r="N481" i="3"/>
  <c r="P481" i="3"/>
  <c r="U257" i="3"/>
  <c r="J257" i="3"/>
  <c r="A257" i="3"/>
  <c r="N257" i="3"/>
  <c r="P257" i="3"/>
  <c r="A1541" i="3"/>
  <c r="U1541" i="3"/>
  <c r="N1541" i="3"/>
  <c r="P1541" i="3"/>
  <c r="J1541" i="3"/>
  <c r="U1362" i="3"/>
  <c r="N1362" i="3"/>
  <c r="P1362" i="3"/>
  <c r="J1362" i="3"/>
  <c r="A1362" i="3"/>
  <c r="U1440" i="3"/>
  <c r="J1440" i="3"/>
  <c r="A1440" i="3"/>
  <c r="N1440" i="3"/>
  <c r="P1440" i="3"/>
  <c r="U677" i="3"/>
  <c r="J677" i="3"/>
  <c r="A677" i="3"/>
  <c r="N677" i="3"/>
  <c r="P677" i="3"/>
  <c r="U563" i="3"/>
  <c r="J563" i="3"/>
  <c r="A563" i="3"/>
  <c r="N563" i="3"/>
  <c r="P563" i="3"/>
  <c r="U176" i="3"/>
  <c r="J176" i="3"/>
  <c r="A176" i="3"/>
  <c r="N176" i="3"/>
  <c r="P176" i="3"/>
  <c r="A1340" i="3"/>
  <c r="J1340" i="3"/>
  <c r="N1340" i="3"/>
  <c r="P1340" i="3"/>
  <c r="U1340" i="3"/>
  <c r="J1047" i="3"/>
  <c r="N1047" i="3"/>
  <c r="P1047" i="3"/>
  <c r="A1047" i="3"/>
  <c r="U1047" i="3"/>
  <c r="J1391" i="3"/>
  <c r="A1391" i="3"/>
  <c r="N1391" i="3"/>
  <c r="P1391" i="3"/>
  <c r="U1391" i="3"/>
  <c r="N1585" i="3"/>
  <c r="P1585" i="3"/>
  <c r="J1585" i="3"/>
  <c r="A1585" i="3"/>
  <c r="U1585" i="3"/>
  <c r="A669" i="3"/>
  <c r="J669" i="3"/>
  <c r="U669" i="3"/>
  <c r="N669" i="3"/>
  <c r="P669" i="3"/>
  <c r="U949" i="3"/>
  <c r="A949" i="3"/>
  <c r="N949" i="3"/>
  <c r="P949" i="3"/>
  <c r="J949" i="3"/>
  <c r="A1338" i="3"/>
  <c r="U1338" i="3"/>
  <c r="N1338" i="3"/>
  <c r="P1338" i="3"/>
  <c r="J1338" i="3"/>
  <c r="U616" i="3"/>
  <c r="J616" i="3"/>
  <c r="N616" i="3"/>
  <c r="P616" i="3"/>
  <c r="A616" i="3"/>
  <c r="J716" i="3"/>
  <c r="N716" i="3"/>
  <c r="P716" i="3"/>
  <c r="U716" i="3"/>
  <c r="A716" i="3"/>
  <c r="A715" i="3"/>
  <c r="U715" i="3"/>
  <c r="N715" i="3"/>
  <c r="P715" i="3"/>
  <c r="J715" i="3"/>
  <c r="U479" i="3"/>
  <c r="J479" i="3"/>
  <c r="N479" i="3"/>
  <c r="P479" i="3"/>
  <c r="A479" i="3"/>
  <c r="U447" i="3"/>
  <c r="N447" i="3"/>
  <c r="P447" i="3"/>
  <c r="A447" i="3"/>
  <c r="J447" i="3"/>
  <c r="U885" i="3"/>
  <c r="N885" i="3"/>
  <c r="P885" i="3"/>
  <c r="A885" i="3"/>
  <c r="J885" i="3"/>
  <c r="U436" i="3"/>
  <c r="J436" i="3"/>
  <c r="N436" i="3"/>
  <c r="P436" i="3"/>
  <c r="A436" i="3"/>
  <c r="U585" i="3"/>
  <c r="A585" i="3"/>
  <c r="N585" i="3"/>
  <c r="P585" i="3"/>
  <c r="J585" i="3"/>
  <c r="A800" i="3"/>
  <c r="N800" i="3"/>
  <c r="P800" i="3"/>
  <c r="U800" i="3"/>
  <c r="J800" i="3"/>
  <c r="A750" i="3"/>
  <c r="U750" i="3"/>
  <c r="N750" i="3"/>
  <c r="P750" i="3"/>
  <c r="J750" i="3"/>
  <c r="U896" i="3"/>
  <c r="N896" i="3"/>
  <c r="P896" i="3"/>
  <c r="J896" i="3"/>
  <c r="A896" i="3"/>
  <c r="U708" i="3"/>
  <c r="J708" i="3"/>
  <c r="A708" i="3"/>
  <c r="N708" i="3"/>
  <c r="P708" i="3"/>
  <c r="A699" i="3"/>
  <c r="J699" i="3"/>
  <c r="N699" i="3"/>
  <c r="P699" i="3"/>
  <c r="U699" i="3"/>
  <c r="U926" i="3"/>
  <c r="A926" i="3"/>
  <c r="N926" i="3"/>
  <c r="P926" i="3"/>
  <c r="J926" i="3"/>
  <c r="A1488" i="3"/>
  <c r="N1488" i="3"/>
  <c r="P1488" i="3"/>
  <c r="J1488" i="3"/>
  <c r="U1488" i="3"/>
  <c r="A976" i="3"/>
  <c r="U976" i="3"/>
  <c r="J976" i="3"/>
  <c r="N976" i="3"/>
  <c r="P976" i="3"/>
  <c r="U549" i="3"/>
  <c r="N549" i="3"/>
  <c r="P549" i="3"/>
  <c r="A549" i="3"/>
  <c r="J549" i="3"/>
  <c r="U636" i="3"/>
  <c r="J636" i="3"/>
  <c r="N636" i="3"/>
  <c r="P636" i="3"/>
  <c r="A636" i="3"/>
  <c r="J357" i="3"/>
  <c r="A357" i="3"/>
  <c r="N357" i="3"/>
  <c r="P357" i="3"/>
  <c r="U357" i="3"/>
  <c r="U560" i="3"/>
  <c r="J560" i="3"/>
  <c r="A560" i="3"/>
  <c r="N560" i="3"/>
  <c r="P560" i="3"/>
  <c r="J1606" i="3"/>
  <c r="U1606" i="3"/>
  <c r="N1606" i="3"/>
  <c r="P1606" i="3"/>
  <c r="A1606" i="3"/>
  <c r="A1172" i="3"/>
  <c r="J1172" i="3"/>
  <c r="U1172" i="3"/>
  <c r="N1172" i="3"/>
  <c r="P1172" i="3"/>
  <c r="U637" i="3"/>
  <c r="A637" i="3"/>
  <c r="N637" i="3"/>
  <c r="P637" i="3"/>
  <c r="J637" i="3"/>
  <c r="U737" i="3"/>
  <c r="J737" i="3"/>
  <c r="N737" i="3"/>
  <c r="P737" i="3"/>
  <c r="J913" i="3"/>
  <c r="N913" i="3"/>
  <c r="P913" i="3"/>
  <c r="U913" i="3"/>
  <c r="U807" i="3"/>
  <c r="A807" i="3"/>
  <c r="J807" i="3"/>
  <c r="N807" i="3"/>
  <c r="P807" i="3"/>
  <c r="U378" i="3"/>
  <c r="N378" i="3"/>
  <c r="P378" i="3"/>
  <c r="A378" i="3"/>
  <c r="J378" i="3"/>
  <c r="J514" i="3"/>
  <c r="A514" i="3"/>
  <c r="U514" i="3"/>
  <c r="N514" i="3"/>
  <c r="P514" i="3"/>
  <c r="U82" i="3"/>
  <c r="A82" i="3"/>
  <c r="J82" i="3"/>
  <c r="N82" i="3"/>
  <c r="P82" i="3"/>
  <c r="U380" i="3"/>
  <c r="N380" i="3"/>
  <c r="P380" i="3"/>
  <c r="A380" i="3"/>
  <c r="J380" i="3"/>
  <c r="U642" i="3"/>
  <c r="A642" i="3"/>
  <c r="J642" i="3"/>
  <c r="N642" i="3"/>
  <c r="P642" i="3"/>
  <c r="A792" i="3"/>
  <c r="U792" i="3"/>
  <c r="J792" i="3"/>
  <c r="N792" i="3"/>
  <c r="P792" i="3"/>
  <c r="N424" i="3"/>
  <c r="P424" i="3"/>
  <c r="A424" i="3"/>
  <c r="J424" i="3"/>
  <c r="U424" i="3"/>
  <c r="J603" i="3"/>
  <c r="A603" i="3"/>
  <c r="U603" i="3"/>
  <c r="N603" i="3"/>
  <c r="P603" i="3"/>
  <c r="U334" i="3"/>
  <c r="A334" i="3"/>
  <c r="N334" i="3"/>
  <c r="P334" i="3"/>
  <c r="J334" i="3"/>
  <c r="J1446" i="3"/>
  <c r="A1446" i="3"/>
  <c r="N1446" i="3"/>
  <c r="P1446" i="3"/>
  <c r="U1446" i="3"/>
  <c r="N778" i="3"/>
  <c r="P778" i="3"/>
  <c r="U778" i="3"/>
  <c r="J778" i="3"/>
  <c r="J889" i="3"/>
  <c r="A889" i="3"/>
  <c r="U889" i="3"/>
  <c r="N889" i="3"/>
  <c r="P889" i="3"/>
  <c r="U312" i="3"/>
  <c r="N312" i="3"/>
  <c r="P312" i="3"/>
  <c r="J312" i="3"/>
  <c r="A312" i="3"/>
  <c r="U567" i="3"/>
  <c r="J567" i="3"/>
  <c r="N567" i="3"/>
  <c r="P567" i="3"/>
  <c r="A567" i="3"/>
  <c r="J81" i="3"/>
  <c r="A81" i="3"/>
  <c r="N81" i="3"/>
  <c r="P81" i="3"/>
  <c r="U81" i="3"/>
  <c r="U1321" i="3"/>
  <c r="N1321" i="3"/>
  <c r="P1321" i="3"/>
  <c r="A1321" i="3"/>
  <c r="J1321" i="3"/>
  <c r="U458" i="3"/>
  <c r="A458" i="3"/>
  <c r="N458" i="3"/>
  <c r="P458" i="3"/>
  <c r="J458" i="3"/>
  <c r="U493" i="3"/>
  <c r="J493" i="3"/>
  <c r="N493" i="3"/>
  <c r="P493" i="3"/>
  <c r="A612" i="3"/>
  <c r="N612" i="3"/>
  <c r="P612" i="3"/>
  <c r="U612" i="3"/>
  <c r="J612" i="3"/>
  <c r="A850" i="3"/>
  <c r="J850" i="3"/>
  <c r="U850" i="3"/>
  <c r="N850" i="3"/>
  <c r="P850" i="3"/>
  <c r="J39" i="3"/>
  <c r="A39" i="3"/>
  <c r="U39" i="3"/>
  <c r="N39" i="3"/>
  <c r="P39" i="3"/>
  <c r="N1590" i="3"/>
  <c r="P1590" i="3"/>
  <c r="J1590" i="3"/>
  <c r="A1590" i="3"/>
  <c r="U1590" i="3"/>
  <c r="J641" i="3"/>
  <c r="A641" i="3"/>
  <c r="N641" i="3"/>
  <c r="P641" i="3"/>
  <c r="U641" i="3"/>
  <c r="U932" i="3"/>
  <c r="A932" i="3"/>
  <c r="J932" i="3"/>
  <c r="N932" i="3"/>
  <c r="P932" i="3"/>
  <c r="U552" i="3"/>
  <c r="N552" i="3"/>
  <c r="P552" i="3"/>
  <c r="J552" i="3"/>
  <c r="A552" i="3"/>
  <c r="U130" i="3"/>
  <c r="J130" i="3"/>
  <c r="A130" i="3"/>
  <c r="N130" i="3"/>
  <c r="P130" i="3"/>
  <c r="A57" i="3"/>
  <c r="J57" i="3"/>
  <c r="U57" i="3"/>
  <c r="N57" i="3"/>
  <c r="P57" i="3"/>
  <c r="J510" i="3"/>
  <c r="A510" i="3"/>
  <c r="U510" i="3"/>
  <c r="N510" i="3"/>
  <c r="P510" i="3"/>
  <c r="J690" i="3"/>
  <c r="U690" i="3"/>
  <c r="A690" i="3"/>
  <c r="N690" i="3"/>
  <c r="P690" i="3"/>
  <c r="A348" i="3"/>
  <c r="N348" i="3"/>
  <c r="P348" i="3"/>
  <c r="J348" i="3"/>
  <c r="U348" i="3"/>
  <c r="U455" i="3"/>
  <c r="N455" i="3"/>
  <c r="P455" i="3"/>
  <c r="A455" i="3"/>
  <c r="J455" i="3"/>
  <c r="U259" i="3"/>
  <c r="J259" i="3"/>
  <c r="A259" i="3"/>
  <c r="N259" i="3"/>
  <c r="P259" i="3"/>
  <c r="N234" i="3"/>
  <c r="P234" i="3"/>
  <c r="A234" i="3"/>
  <c r="J234" i="3"/>
  <c r="U234" i="3"/>
  <c r="U253" i="3"/>
  <c r="N253" i="3"/>
  <c r="P253" i="3"/>
  <c r="J253" i="3"/>
  <c r="U342" i="3"/>
  <c r="N342" i="3"/>
  <c r="P342" i="3"/>
  <c r="A342" i="3"/>
  <c r="J342" i="3"/>
  <c r="U96" i="3"/>
  <c r="J96" i="3"/>
  <c r="A96" i="3"/>
  <c r="N96" i="3"/>
  <c r="P96" i="3"/>
  <c r="U199" i="3"/>
  <c r="A199" i="3"/>
  <c r="J199" i="3"/>
  <c r="N199" i="3"/>
  <c r="P199" i="3"/>
  <c r="J1051" i="3"/>
  <c r="A1051" i="3"/>
  <c r="N1051" i="3"/>
  <c r="P1051" i="3"/>
  <c r="U1051" i="3"/>
  <c r="U711" i="3"/>
  <c r="A711" i="3"/>
  <c r="N711" i="3"/>
  <c r="P711" i="3"/>
  <c r="J711" i="3"/>
  <c r="U1297" i="3"/>
  <c r="A1297" i="3"/>
  <c r="J1297" i="3"/>
  <c r="N1297" i="3"/>
  <c r="P1297" i="3"/>
  <c r="J204" i="3"/>
  <c r="N204" i="3"/>
  <c r="P204" i="3"/>
  <c r="A204" i="3"/>
  <c r="U204" i="3"/>
  <c r="U327" i="3"/>
  <c r="J327" i="3"/>
  <c r="N327" i="3"/>
  <c r="P327" i="3"/>
  <c r="A327" i="3"/>
  <c r="U158" i="3"/>
  <c r="A158" i="3"/>
  <c r="N158" i="3"/>
  <c r="P158" i="3"/>
  <c r="J158" i="3"/>
  <c r="N156" i="3"/>
  <c r="P156" i="3"/>
  <c r="A156" i="3"/>
  <c r="U156" i="3"/>
  <c r="J156" i="3"/>
  <c r="U864" i="3"/>
  <c r="J864" i="3"/>
  <c r="A864" i="3"/>
  <c r="N864" i="3"/>
  <c r="P864" i="3"/>
  <c r="J638" i="3"/>
  <c r="A638" i="3"/>
  <c r="N638" i="3"/>
  <c r="P638" i="3"/>
  <c r="U638" i="3"/>
  <c r="A1455" i="3"/>
  <c r="J1455" i="3"/>
  <c r="N1455" i="3"/>
  <c r="P1455" i="3"/>
  <c r="U1455" i="3"/>
  <c r="U8" i="3"/>
  <c r="A8" i="3"/>
  <c r="J8" i="3"/>
  <c r="N8" i="3"/>
  <c r="P8" i="3"/>
  <c r="A188" i="3"/>
  <c r="J188" i="3"/>
  <c r="U188" i="3"/>
  <c r="N188" i="3"/>
  <c r="P188" i="3"/>
  <c r="A35" i="3"/>
  <c r="N35" i="3"/>
  <c r="P35" i="3"/>
  <c r="J35" i="3"/>
  <c r="U35" i="3"/>
  <c r="J924" i="3"/>
  <c r="A924" i="3"/>
  <c r="N924" i="3"/>
  <c r="P924" i="3"/>
  <c r="U924" i="3"/>
  <c r="N1103" i="3"/>
  <c r="P1103" i="3"/>
  <c r="J1103" i="3"/>
  <c r="A1103" i="3"/>
  <c r="U1103" i="3"/>
  <c r="U1487" i="3"/>
  <c r="N1487" i="3"/>
  <c r="P1487" i="3"/>
  <c r="J1487" i="3"/>
  <c r="A1487" i="3"/>
  <c r="U67" i="3"/>
  <c r="A67" i="3"/>
  <c r="J67" i="3"/>
  <c r="N67" i="3"/>
  <c r="P67" i="3"/>
  <c r="U80" i="3"/>
  <c r="N80" i="3"/>
  <c r="P80" i="3"/>
  <c r="A80" i="3"/>
  <c r="J80" i="3"/>
  <c r="N1171" i="3"/>
  <c r="P1171" i="3"/>
  <c r="J1171" i="3"/>
  <c r="U1171" i="3"/>
  <c r="A1171" i="3"/>
  <c r="U694" i="3"/>
  <c r="A694" i="3"/>
  <c r="N694" i="3"/>
  <c r="P694" i="3"/>
  <c r="J694" i="3"/>
  <c r="U347" i="3"/>
  <c r="N347" i="3"/>
  <c r="P347" i="3"/>
  <c r="A347" i="3"/>
  <c r="J347" i="3"/>
  <c r="A261" i="3"/>
  <c r="J261" i="3"/>
  <c r="N261" i="3"/>
  <c r="P261" i="3"/>
  <c r="U261" i="3"/>
  <c r="U313" i="3"/>
  <c r="N313" i="3"/>
  <c r="P313" i="3"/>
  <c r="J313" i="3"/>
  <c r="U150" i="3"/>
  <c r="J150" i="3"/>
  <c r="N150" i="3"/>
  <c r="P150" i="3"/>
  <c r="A150" i="3"/>
  <c r="U102" i="3"/>
  <c r="J102" i="3"/>
  <c r="N102" i="3"/>
  <c r="P102" i="3"/>
  <c r="A102" i="3"/>
  <c r="U1007" i="3"/>
  <c r="J1007" i="3"/>
  <c r="A1007" i="3"/>
  <c r="N1007" i="3"/>
  <c r="P1007" i="3"/>
  <c r="U601" i="3"/>
  <c r="A601" i="3"/>
  <c r="J601" i="3"/>
  <c r="N601" i="3"/>
  <c r="P601" i="3"/>
  <c r="U338" i="3"/>
  <c r="N338" i="3"/>
  <c r="P338" i="3"/>
  <c r="J338" i="3"/>
  <c r="A338" i="3"/>
  <c r="U222" i="3"/>
  <c r="N222" i="3"/>
  <c r="P222" i="3"/>
  <c r="A222" i="3"/>
  <c r="J222" i="3"/>
  <c r="U264" i="3"/>
  <c r="J264" i="3"/>
  <c r="A264" i="3"/>
  <c r="N264" i="3"/>
  <c r="P264" i="3"/>
  <c r="U1104" i="3"/>
  <c r="J1104" i="3"/>
  <c r="A1104" i="3"/>
  <c r="N1104" i="3"/>
  <c r="P1104" i="3"/>
  <c r="U1597" i="3"/>
  <c r="A1597" i="3"/>
  <c r="N1597" i="3"/>
  <c r="P1597" i="3"/>
  <c r="J1597" i="3"/>
  <c r="U1176" i="3"/>
  <c r="N1176" i="3"/>
  <c r="P1176" i="3"/>
  <c r="A1176" i="3"/>
  <c r="J1176" i="3"/>
  <c r="N1122" i="3"/>
  <c r="P1122" i="3"/>
  <c r="A1122" i="3"/>
  <c r="U1122" i="3"/>
  <c r="J1122" i="3"/>
  <c r="J1205" i="3"/>
  <c r="U1205" i="3"/>
  <c r="N1205" i="3"/>
  <c r="P1205" i="3"/>
  <c r="A1205" i="3"/>
  <c r="U1528" i="3"/>
  <c r="N1528" i="3"/>
  <c r="P1528" i="3"/>
  <c r="J1528" i="3"/>
  <c r="J970" i="3"/>
  <c r="U970" i="3"/>
  <c r="A970" i="3"/>
  <c r="N970" i="3"/>
  <c r="P970" i="3"/>
  <c r="A1068" i="3"/>
  <c r="N1068" i="3"/>
  <c r="P1068" i="3"/>
  <c r="J1068" i="3"/>
  <c r="U1068" i="3"/>
  <c r="A1339" i="3"/>
  <c r="U1339" i="3"/>
  <c r="J1339" i="3"/>
  <c r="N1339" i="3"/>
  <c r="P1339" i="3"/>
  <c r="J752" i="3"/>
  <c r="U752" i="3"/>
  <c r="N752" i="3"/>
  <c r="P752" i="3"/>
  <c r="A540" i="3"/>
  <c r="J540" i="3"/>
  <c r="N540" i="3"/>
  <c r="P540" i="3"/>
  <c r="U540" i="3"/>
  <c r="J564" i="3"/>
  <c r="A564" i="3"/>
  <c r="U564" i="3"/>
  <c r="N564" i="3"/>
  <c r="P564" i="3"/>
  <c r="A1562" i="3"/>
  <c r="J1562" i="3"/>
  <c r="N1562" i="3"/>
  <c r="P1562" i="3"/>
  <c r="U1562" i="3"/>
  <c r="U717" i="3"/>
  <c r="N717" i="3"/>
  <c r="P717" i="3"/>
  <c r="A717" i="3"/>
  <c r="J717" i="3"/>
  <c r="J1604" i="3"/>
  <c r="A1604" i="3"/>
  <c r="N1604" i="3"/>
  <c r="P1604" i="3"/>
  <c r="U1604" i="3"/>
  <c r="U882" i="3"/>
  <c r="A882" i="3"/>
  <c r="N882" i="3"/>
  <c r="P882" i="3"/>
  <c r="J882" i="3"/>
  <c r="J632" i="3"/>
  <c r="A632" i="3"/>
  <c r="U632" i="3"/>
  <c r="N632" i="3"/>
  <c r="P632" i="3"/>
  <c r="J487" i="3"/>
  <c r="A487" i="3"/>
  <c r="U487" i="3"/>
  <c r="N487" i="3"/>
  <c r="P487" i="3"/>
  <c r="A880" i="3"/>
  <c r="J880" i="3"/>
  <c r="N880" i="3"/>
  <c r="P880" i="3"/>
  <c r="U880" i="3"/>
  <c r="N1367" i="3"/>
  <c r="P1367" i="3"/>
  <c r="J1367" i="3"/>
  <c r="U1367" i="3"/>
  <c r="U729" i="3"/>
  <c r="N729" i="3"/>
  <c r="P729" i="3"/>
  <c r="A729" i="3"/>
  <c r="J729" i="3"/>
  <c r="J167" i="3"/>
  <c r="U167" i="3"/>
  <c r="N167" i="3"/>
  <c r="P167" i="3"/>
  <c r="U90" i="3"/>
  <c r="A90" i="3"/>
  <c r="N90" i="3"/>
  <c r="P90" i="3"/>
  <c r="J90" i="3"/>
  <c r="A239" i="3"/>
  <c r="J239" i="3"/>
  <c r="U239" i="3"/>
  <c r="N239" i="3"/>
  <c r="P239" i="3"/>
  <c r="J213" i="3"/>
  <c r="A213" i="3"/>
  <c r="N213" i="3"/>
  <c r="P213" i="3"/>
  <c r="U213" i="3"/>
  <c r="U1495" i="3"/>
  <c r="A1495" i="3"/>
  <c r="J1495" i="3"/>
  <c r="N1495" i="3"/>
  <c r="P1495" i="3"/>
  <c r="U119" i="3"/>
  <c r="N119" i="3"/>
  <c r="P119" i="3"/>
  <c r="J119" i="3"/>
  <c r="A119" i="3"/>
  <c r="U1619" i="3"/>
  <c r="J1619" i="3"/>
  <c r="N1619" i="3"/>
  <c r="P1619" i="3"/>
  <c r="A1619" i="3"/>
  <c r="U105" i="3"/>
  <c r="N105" i="3"/>
  <c r="P105" i="3"/>
  <c r="J105" i="3"/>
  <c r="A105" i="3"/>
  <c r="A1254" i="3"/>
  <c r="J1254" i="3"/>
  <c r="N1254" i="3"/>
  <c r="P1254" i="3"/>
  <c r="U1254" i="3"/>
  <c r="A315" i="3"/>
  <c r="U315" i="3"/>
  <c r="J315" i="3"/>
  <c r="N315" i="3"/>
  <c r="P315" i="3"/>
  <c r="A180" i="3"/>
  <c r="U180" i="3"/>
  <c r="N180" i="3"/>
  <c r="P180" i="3"/>
  <c r="J180" i="3"/>
  <c r="U1064" i="3"/>
  <c r="A1064" i="3"/>
  <c r="J1064" i="3"/>
  <c r="N1064" i="3"/>
  <c r="P1064" i="3"/>
  <c r="J718" i="3"/>
  <c r="A718" i="3"/>
  <c r="N718" i="3"/>
  <c r="P718" i="3"/>
  <c r="U718" i="3"/>
  <c r="U4" i="3"/>
  <c r="J4" i="3"/>
  <c r="A4" i="3"/>
  <c r="N4" i="3"/>
  <c r="P4" i="3"/>
  <c r="J211" i="3"/>
  <c r="A211" i="3"/>
  <c r="N211" i="3"/>
  <c r="P211" i="3"/>
  <c r="U211" i="3"/>
  <c r="U1542" i="3"/>
  <c r="A1542" i="3"/>
  <c r="N1542" i="3"/>
  <c r="P1542" i="3"/>
  <c r="J1542" i="3"/>
  <c r="U1093" i="3"/>
  <c r="A1093" i="3"/>
  <c r="J1093" i="3"/>
  <c r="N1093" i="3"/>
  <c r="P1093" i="3"/>
  <c r="A1508" i="3"/>
  <c r="U1508" i="3"/>
  <c r="N1508" i="3"/>
  <c r="P1508" i="3"/>
  <c r="J1508" i="3"/>
  <c r="U1056" i="3"/>
  <c r="N1056" i="3"/>
  <c r="P1056" i="3"/>
  <c r="J1056" i="3"/>
  <c r="A1056" i="3"/>
  <c r="U1436" i="3"/>
  <c r="A1436" i="3"/>
  <c r="N1436" i="3"/>
  <c r="P1436" i="3"/>
  <c r="J1436" i="3"/>
  <c r="U1347" i="3"/>
  <c r="J1347" i="3"/>
  <c r="N1347" i="3"/>
  <c r="P1347" i="3"/>
  <c r="A1347" i="3"/>
  <c r="N1166" i="3"/>
  <c r="P1166" i="3"/>
  <c r="J1166" i="3"/>
  <c r="U1166" i="3"/>
  <c r="A1166" i="3"/>
  <c r="U1378" i="3"/>
  <c r="J1378" i="3"/>
  <c r="N1378" i="3"/>
  <c r="P1378" i="3"/>
  <c r="J1294" i="3"/>
  <c r="U1294" i="3"/>
  <c r="A1294" i="3"/>
  <c r="N1294" i="3"/>
  <c r="P1294" i="3"/>
  <c r="U692" i="3"/>
  <c r="J692" i="3"/>
  <c r="A692" i="3"/>
  <c r="N692" i="3"/>
  <c r="P692" i="3"/>
  <c r="U1372" i="3"/>
  <c r="A1372" i="3"/>
  <c r="J1372" i="3"/>
  <c r="N1372" i="3"/>
  <c r="P1372" i="3"/>
  <c r="U1363" i="3"/>
  <c r="A1363" i="3"/>
  <c r="J1363" i="3"/>
  <c r="N1363" i="3"/>
  <c r="P1363" i="3"/>
  <c r="A1409" i="3"/>
  <c r="U1409" i="3"/>
  <c r="N1409" i="3"/>
  <c r="P1409" i="3"/>
  <c r="J1409" i="3"/>
  <c r="U1138" i="3"/>
  <c r="N1138" i="3"/>
  <c r="P1138" i="3"/>
  <c r="A1138" i="3"/>
  <c r="J1138" i="3"/>
  <c r="U862" i="3"/>
  <c r="A862" i="3"/>
  <c r="N862" i="3"/>
  <c r="P862" i="3"/>
  <c r="J862" i="3"/>
  <c r="N1617" i="3"/>
  <c r="P1617" i="3"/>
  <c r="A1617" i="3"/>
  <c r="U1617" i="3"/>
  <c r="J1617" i="3"/>
  <c r="U1318" i="3"/>
  <c r="A1318" i="3"/>
  <c r="N1318" i="3"/>
  <c r="P1318" i="3"/>
  <c r="J1318" i="3"/>
  <c r="U1477" i="3"/>
  <c r="J1477" i="3"/>
  <c r="A1477" i="3"/>
  <c r="N1477" i="3"/>
  <c r="P1477" i="3"/>
  <c r="J1130" i="3"/>
  <c r="A1130" i="3"/>
  <c r="N1130" i="3"/>
  <c r="P1130" i="3"/>
  <c r="U1130" i="3"/>
  <c r="N846" i="3"/>
  <c r="P846" i="3"/>
  <c r="A846" i="3"/>
  <c r="U846" i="3"/>
  <c r="J846" i="3"/>
  <c r="U1296" i="3"/>
  <c r="A1296" i="3"/>
  <c r="J1296" i="3"/>
  <c r="N1296" i="3"/>
  <c r="P1296" i="3"/>
  <c r="U1500" i="3"/>
  <c r="A1500" i="3"/>
  <c r="J1500" i="3"/>
  <c r="N1500" i="3"/>
  <c r="P1500" i="3"/>
  <c r="U1048" i="3"/>
  <c r="N1048" i="3"/>
  <c r="P1048" i="3"/>
  <c r="J1048" i="3"/>
  <c r="U1115" i="3"/>
  <c r="A1115" i="3"/>
  <c r="N1115" i="3"/>
  <c r="P1115" i="3"/>
  <c r="J1115" i="3"/>
  <c r="J1383" i="3"/>
  <c r="U1383" i="3"/>
  <c r="N1383" i="3"/>
  <c r="P1383" i="3"/>
  <c r="A1383" i="3"/>
  <c r="U667" i="3"/>
  <c r="A667" i="3"/>
  <c r="N667" i="3"/>
  <c r="P667" i="3"/>
  <c r="J667" i="3"/>
  <c r="A1252" i="3"/>
  <c r="U1252" i="3"/>
  <c r="J1252" i="3"/>
  <c r="N1252" i="3"/>
  <c r="P1252" i="3"/>
  <c r="U1394" i="3"/>
  <c r="J1394" i="3"/>
  <c r="A1394" i="3"/>
  <c r="N1394" i="3"/>
  <c r="P1394" i="3"/>
  <c r="A1602" i="3"/>
  <c r="N1602" i="3"/>
  <c r="P1602" i="3"/>
  <c r="U1602" i="3"/>
  <c r="J1602" i="3"/>
  <c r="U1167" i="3"/>
  <c r="A1167" i="3"/>
  <c r="J1167" i="3"/>
  <c r="N1167" i="3"/>
  <c r="P1167" i="3"/>
  <c r="J1600" i="3"/>
  <c r="N1600" i="3"/>
  <c r="P1600" i="3"/>
  <c r="A1600" i="3"/>
  <c r="U1600" i="3"/>
  <c r="U984" i="3"/>
  <c r="J984" i="3"/>
  <c r="N984" i="3"/>
  <c r="P984" i="3"/>
  <c r="A984" i="3"/>
  <c r="U680" i="3"/>
  <c r="N680" i="3"/>
  <c r="P680" i="3"/>
  <c r="A680" i="3"/>
  <c r="J680" i="3"/>
  <c r="A1177" i="3"/>
  <c r="N1177" i="3"/>
  <c r="P1177" i="3"/>
  <c r="U1177" i="3"/>
  <c r="J1177" i="3"/>
  <c r="U1160" i="3"/>
  <c r="A1160" i="3"/>
  <c r="N1160" i="3"/>
  <c r="P1160" i="3"/>
  <c r="J1160" i="3"/>
  <c r="J1159" i="3"/>
  <c r="A1159" i="3"/>
  <c r="N1159" i="3"/>
  <c r="P1159" i="3"/>
  <c r="U1159" i="3"/>
  <c r="U1060" i="3"/>
  <c r="J1060" i="3"/>
  <c r="N1060" i="3"/>
  <c r="P1060" i="3"/>
  <c r="A985" i="3"/>
  <c r="J985" i="3"/>
  <c r="N985" i="3"/>
  <c r="P985" i="3"/>
  <c r="U985" i="3"/>
  <c r="N1610" i="3"/>
  <c r="P1610" i="3"/>
  <c r="J1610" i="3"/>
  <c r="U1610" i="3"/>
  <c r="A1610" i="3"/>
  <c r="U1238" i="3"/>
  <c r="A1238" i="3"/>
  <c r="J1238" i="3"/>
  <c r="N1238" i="3"/>
  <c r="P1238" i="3"/>
  <c r="U1319" i="3"/>
  <c r="N1319" i="3"/>
  <c r="P1319" i="3"/>
  <c r="A1319" i="3"/>
  <c r="J1319" i="3"/>
  <c r="U1483" i="3"/>
  <c r="J1483" i="3"/>
  <c r="A1483" i="3"/>
  <c r="N1483" i="3"/>
  <c r="P1483" i="3"/>
  <c r="N1128" i="3"/>
  <c r="P1128" i="3"/>
  <c r="J1128" i="3"/>
  <c r="U1128" i="3"/>
  <c r="A1128" i="3"/>
  <c r="N1134" i="3"/>
  <c r="P1134" i="3"/>
  <c r="A1134" i="3"/>
  <c r="U1134" i="3"/>
  <c r="J1134" i="3"/>
  <c r="U1443" i="3"/>
  <c r="A1443" i="3"/>
  <c r="J1443" i="3"/>
  <c r="N1443" i="3"/>
  <c r="P1443" i="3"/>
  <c r="N1564" i="3"/>
  <c r="P1564" i="3"/>
  <c r="J1564" i="3"/>
  <c r="U1564" i="3"/>
  <c r="A1564" i="3"/>
  <c r="A1420" i="3"/>
  <c r="J1420" i="3"/>
  <c r="U1420" i="3"/>
  <c r="N1420" i="3"/>
  <c r="P1420" i="3"/>
  <c r="U488" i="3"/>
  <c r="J488" i="3"/>
  <c r="A488" i="3"/>
  <c r="N488" i="3"/>
  <c r="P488" i="3"/>
  <c r="N1539" i="3"/>
  <c r="P1539" i="3"/>
  <c r="U1539" i="3"/>
  <c r="J1539" i="3"/>
  <c r="A1539" i="3"/>
  <c r="N489" i="3"/>
  <c r="P489" i="3"/>
  <c r="J489" i="3"/>
  <c r="U489" i="3"/>
  <c r="A489" i="3"/>
  <c r="A714" i="3"/>
  <c r="J714" i="3"/>
  <c r="U714" i="3"/>
  <c r="N714" i="3"/>
  <c r="P714" i="3"/>
  <c r="U979" i="3"/>
  <c r="A979" i="3"/>
  <c r="J979" i="3"/>
  <c r="N979" i="3"/>
  <c r="P979" i="3"/>
  <c r="A1067" i="3"/>
  <c r="J1067" i="3"/>
  <c r="U1067" i="3"/>
  <c r="N1067" i="3"/>
  <c r="P1067" i="3"/>
  <c r="U1165" i="3"/>
  <c r="A1165" i="3"/>
  <c r="J1165" i="3"/>
  <c r="N1165" i="3"/>
  <c r="P1165" i="3"/>
  <c r="U1277" i="3"/>
  <c r="N1277" i="3"/>
  <c r="P1277" i="3"/>
  <c r="J1277" i="3"/>
  <c r="A623" i="3"/>
  <c r="J623" i="3"/>
  <c r="N623" i="3"/>
  <c r="P623" i="3"/>
  <c r="U623" i="3"/>
  <c r="A867" i="3"/>
  <c r="J867" i="3"/>
  <c r="N867" i="3"/>
  <c r="P867" i="3"/>
  <c r="U867" i="3"/>
  <c r="A1505" i="3"/>
  <c r="U1505" i="3"/>
  <c r="J1505" i="3"/>
  <c r="N1505" i="3"/>
  <c r="P1505" i="3"/>
  <c r="N1107" i="3"/>
  <c r="P1107" i="3"/>
  <c r="A1107" i="3"/>
  <c r="J1107" i="3"/>
  <c r="U1107" i="3"/>
  <c r="A1197" i="3"/>
  <c r="J1197" i="3"/>
  <c r="N1197" i="3"/>
  <c r="P1197" i="3"/>
  <c r="U1197" i="3"/>
  <c r="U1346" i="3"/>
  <c r="A1346" i="3"/>
  <c r="N1346" i="3"/>
  <c r="P1346" i="3"/>
  <c r="J1346" i="3"/>
  <c r="U444" i="3"/>
  <c r="A444" i="3"/>
  <c r="N444" i="3"/>
  <c r="P444" i="3"/>
  <c r="J444" i="3"/>
  <c r="J343" i="3"/>
  <c r="U343" i="3"/>
  <c r="A343" i="3"/>
  <c r="N343" i="3"/>
  <c r="P343" i="3"/>
  <c r="J856" i="3"/>
  <c r="A856" i="3"/>
  <c r="N856" i="3"/>
  <c r="P856" i="3"/>
  <c r="U856" i="3"/>
  <c r="J1466" i="3"/>
  <c r="A1466" i="3"/>
  <c r="N1466" i="3"/>
  <c r="P1466" i="3"/>
  <c r="U1466" i="3"/>
  <c r="A1332" i="3"/>
  <c r="U1332" i="3"/>
  <c r="J1332" i="3"/>
  <c r="N1332" i="3"/>
  <c r="P1332" i="3"/>
  <c r="U1397" i="3"/>
  <c r="N1397" i="3"/>
  <c r="P1397" i="3"/>
  <c r="J1397" i="3"/>
  <c r="U496" i="3"/>
  <c r="J496" i="3"/>
  <c r="A496" i="3"/>
  <c r="N496" i="3"/>
  <c r="P496" i="3"/>
  <c r="U435" i="3"/>
  <c r="J435" i="3"/>
  <c r="N435" i="3"/>
  <c r="P435" i="3"/>
  <c r="A435" i="3"/>
  <c r="U126" i="3"/>
  <c r="J126" i="3"/>
  <c r="A126" i="3"/>
  <c r="N126" i="3"/>
  <c r="P126" i="3"/>
  <c r="N1309" i="3"/>
  <c r="P1309" i="3"/>
  <c r="J1309" i="3"/>
  <c r="A1309" i="3"/>
  <c r="U1309" i="3"/>
  <c r="U978" i="3"/>
  <c r="A978" i="3"/>
  <c r="N978" i="3"/>
  <c r="P978" i="3"/>
  <c r="J978" i="3"/>
  <c r="A1324" i="3"/>
  <c r="J1324" i="3"/>
  <c r="U1324" i="3"/>
  <c r="N1324" i="3"/>
  <c r="P1324" i="3"/>
  <c r="J1496" i="3"/>
  <c r="U1496" i="3"/>
  <c r="N1496" i="3"/>
  <c r="P1496" i="3"/>
  <c r="A1496" i="3"/>
  <c r="J586" i="3"/>
  <c r="U586" i="3"/>
  <c r="N586" i="3"/>
  <c r="P586" i="3"/>
  <c r="A586" i="3"/>
  <c r="U764" i="3"/>
  <c r="A764" i="3"/>
  <c r="J764" i="3"/>
  <c r="N764" i="3"/>
  <c r="P764" i="3"/>
  <c r="U1149" i="3"/>
  <c r="J1149" i="3"/>
  <c r="A1149" i="3"/>
  <c r="N1149" i="3"/>
  <c r="P1149" i="3"/>
  <c r="U579" i="3"/>
  <c r="J579" i="3"/>
  <c r="N579" i="3"/>
  <c r="P579" i="3"/>
  <c r="A579" i="3"/>
  <c r="U644" i="3"/>
  <c r="J644" i="3"/>
  <c r="A644" i="3"/>
  <c r="N644" i="3"/>
  <c r="P644" i="3"/>
  <c r="J584" i="3"/>
  <c r="A584" i="3"/>
  <c r="N584" i="3"/>
  <c r="P584" i="3"/>
  <c r="U584" i="3"/>
  <c r="U409" i="3"/>
  <c r="N409" i="3"/>
  <c r="P409" i="3"/>
  <c r="A409" i="3"/>
  <c r="J409" i="3"/>
  <c r="N1432" i="3"/>
  <c r="P1432" i="3"/>
  <c r="J1432" i="3"/>
  <c r="U1432" i="3"/>
  <c r="A1432" i="3"/>
  <c r="A839" i="3"/>
  <c r="N839" i="3"/>
  <c r="P839" i="3"/>
  <c r="U839" i="3"/>
  <c r="J839" i="3"/>
  <c r="U404" i="3"/>
  <c r="A404" i="3"/>
  <c r="N404" i="3"/>
  <c r="P404" i="3"/>
  <c r="J404" i="3"/>
  <c r="U555" i="3"/>
  <c r="N555" i="3"/>
  <c r="P555" i="3"/>
  <c r="J555" i="3"/>
  <c r="A555" i="3"/>
  <c r="U758" i="3"/>
  <c r="N758" i="3"/>
  <c r="P758" i="3"/>
  <c r="J758" i="3"/>
  <c r="A758" i="3"/>
  <c r="J682" i="3"/>
  <c r="A682" i="3"/>
  <c r="U682" i="3"/>
  <c r="N682" i="3"/>
  <c r="P682" i="3"/>
  <c r="U755" i="3"/>
  <c r="A755" i="3"/>
  <c r="J755" i="3"/>
  <c r="N755" i="3"/>
  <c r="P755" i="3"/>
  <c r="A548" i="3"/>
  <c r="U548" i="3"/>
  <c r="J548" i="3"/>
  <c r="N548" i="3"/>
  <c r="P548" i="3"/>
  <c r="U502" i="3"/>
  <c r="A502" i="3"/>
  <c r="N502" i="3"/>
  <c r="P502" i="3"/>
  <c r="J502" i="3"/>
  <c r="U858" i="3"/>
  <c r="N858" i="3"/>
  <c r="P858" i="3"/>
  <c r="J858" i="3"/>
  <c r="A858" i="3"/>
  <c r="A1456" i="3"/>
  <c r="J1456" i="3"/>
  <c r="N1456" i="3"/>
  <c r="P1456" i="3"/>
  <c r="U1456" i="3"/>
  <c r="A915" i="3"/>
  <c r="J915" i="3"/>
  <c r="U915" i="3"/>
  <c r="N915" i="3"/>
  <c r="P915" i="3"/>
  <c r="J388" i="3"/>
  <c r="U388" i="3"/>
  <c r="N388" i="3"/>
  <c r="P388" i="3"/>
  <c r="J607" i="3"/>
  <c r="A607" i="3"/>
  <c r="N607" i="3"/>
  <c r="P607" i="3"/>
  <c r="U607" i="3"/>
  <c r="U736" i="3"/>
  <c r="N736" i="3"/>
  <c r="P736" i="3"/>
  <c r="A736" i="3"/>
  <c r="J736" i="3"/>
  <c r="J332" i="3"/>
  <c r="N332" i="3"/>
  <c r="P332" i="3"/>
  <c r="A332" i="3"/>
  <c r="U332" i="3"/>
  <c r="J1554" i="3"/>
  <c r="A1554" i="3"/>
  <c r="U1554" i="3"/>
  <c r="N1554" i="3"/>
  <c r="P1554" i="3"/>
  <c r="J1065" i="3"/>
  <c r="A1065" i="3"/>
  <c r="U1065" i="3"/>
  <c r="N1065" i="3"/>
  <c r="P1065" i="3"/>
  <c r="J593" i="3"/>
  <c r="A593" i="3"/>
  <c r="N593" i="3"/>
  <c r="P593" i="3"/>
  <c r="U593" i="3"/>
  <c r="U700" i="3"/>
  <c r="A700" i="3"/>
  <c r="J700" i="3"/>
  <c r="N700" i="3"/>
  <c r="P700" i="3"/>
  <c r="J875" i="3"/>
  <c r="A875" i="3"/>
  <c r="U875" i="3"/>
  <c r="N875" i="3"/>
  <c r="P875" i="3"/>
  <c r="A650" i="3"/>
  <c r="N650" i="3"/>
  <c r="P650" i="3"/>
  <c r="J650" i="3"/>
  <c r="U650" i="3"/>
  <c r="J688" i="3"/>
  <c r="N688" i="3"/>
  <c r="P688" i="3"/>
  <c r="A688" i="3"/>
  <c r="U688" i="3"/>
  <c r="A925" i="3"/>
  <c r="N925" i="3"/>
  <c r="P925" i="3"/>
  <c r="U925" i="3"/>
  <c r="J925" i="3"/>
  <c r="U370" i="3"/>
  <c r="A370" i="3"/>
  <c r="N370" i="3"/>
  <c r="P370" i="3"/>
  <c r="J370" i="3"/>
  <c r="J166" i="3"/>
  <c r="A166" i="3"/>
  <c r="N166" i="3"/>
  <c r="P166" i="3"/>
  <c r="U166" i="3"/>
  <c r="A942" i="3"/>
  <c r="U942" i="3"/>
  <c r="J942" i="3"/>
  <c r="N942" i="3"/>
  <c r="P942" i="3"/>
  <c r="J613" i="3"/>
  <c r="A613" i="3"/>
  <c r="N613" i="3"/>
  <c r="P613" i="3"/>
  <c r="U613" i="3"/>
  <c r="J749" i="3"/>
  <c r="U749" i="3"/>
  <c r="N749" i="3"/>
  <c r="P749" i="3"/>
  <c r="A749" i="3"/>
  <c r="U392" i="3"/>
  <c r="A392" i="3"/>
  <c r="J392" i="3"/>
  <c r="N392" i="3"/>
  <c r="P392" i="3"/>
  <c r="J537" i="3"/>
  <c r="A537" i="3"/>
  <c r="N537" i="3"/>
  <c r="P537" i="3"/>
  <c r="U537" i="3"/>
  <c r="J159" i="3"/>
  <c r="A159" i="3"/>
  <c r="N159" i="3"/>
  <c r="P159" i="3"/>
  <c r="U159" i="3"/>
  <c r="J946" i="3"/>
  <c r="A946" i="3"/>
  <c r="N946" i="3"/>
  <c r="P946" i="3"/>
  <c r="U946" i="3"/>
  <c r="U706" i="3"/>
  <c r="A706" i="3"/>
  <c r="N706" i="3"/>
  <c r="P706" i="3"/>
  <c r="J706" i="3"/>
  <c r="J851" i="3"/>
  <c r="A851" i="3"/>
  <c r="N851" i="3"/>
  <c r="P851" i="3"/>
  <c r="U851" i="3"/>
  <c r="U947" i="3"/>
  <c r="N947" i="3"/>
  <c r="P947" i="3"/>
  <c r="J947" i="3"/>
  <c r="U415" i="3"/>
  <c r="A415" i="3"/>
  <c r="J415" i="3"/>
  <c r="N415" i="3"/>
  <c r="P415" i="3"/>
  <c r="J95" i="3"/>
  <c r="A95" i="3"/>
  <c r="U95" i="3"/>
  <c r="N95" i="3"/>
  <c r="P95" i="3"/>
  <c r="U146" i="3"/>
  <c r="N146" i="3"/>
  <c r="P146" i="3"/>
  <c r="A146" i="3"/>
  <c r="J146" i="3"/>
  <c r="J365" i="3"/>
  <c r="A365" i="3"/>
  <c r="N365" i="3"/>
  <c r="P365" i="3"/>
  <c r="U365" i="3"/>
  <c r="A465" i="3"/>
  <c r="J465" i="3"/>
  <c r="N465" i="3"/>
  <c r="P465" i="3"/>
  <c r="U465" i="3"/>
  <c r="U575" i="3"/>
  <c r="A575" i="3"/>
  <c r="J575" i="3"/>
  <c r="N575" i="3"/>
  <c r="P575" i="3"/>
  <c r="A596" i="3"/>
  <c r="J596" i="3"/>
  <c r="N596" i="3"/>
  <c r="P596" i="3"/>
  <c r="U596" i="3"/>
  <c r="U291" i="3"/>
  <c r="N291" i="3"/>
  <c r="P291" i="3"/>
  <c r="A291" i="3"/>
  <c r="J291" i="3"/>
  <c r="U290" i="3"/>
  <c r="N290" i="3"/>
  <c r="P290" i="3"/>
  <c r="J290" i="3"/>
  <c r="A290" i="3"/>
  <c r="A568" i="3"/>
  <c r="J568" i="3"/>
  <c r="U568" i="3"/>
  <c r="N568" i="3"/>
  <c r="P568" i="3"/>
  <c r="J872" i="3"/>
  <c r="A872" i="3"/>
  <c r="U872" i="3"/>
  <c r="N872" i="3"/>
  <c r="P872" i="3"/>
  <c r="U529" i="3"/>
  <c r="A529" i="3"/>
  <c r="N529" i="3"/>
  <c r="P529" i="3"/>
  <c r="J529" i="3"/>
  <c r="N300" i="3"/>
  <c r="P300" i="3"/>
  <c r="A300" i="3"/>
  <c r="J300" i="3"/>
  <c r="U300" i="3"/>
  <c r="A1030" i="3"/>
  <c r="N1030" i="3"/>
  <c r="P1030" i="3"/>
  <c r="U1030" i="3"/>
  <c r="J1030" i="3"/>
  <c r="J480" i="3"/>
  <c r="N480" i="3"/>
  <c r="P480" i="3"/>
  <c r="U480" i="3"/>
  <c r="A480" i="3"/>
  <c r="U627" i="3"/>
  <c r="A627" i="3"/>
  <c r="N627" i="3"/>
  <c r="P627" i="3"/>
  <c r="J627" i="3"/>
  <c r="A304" i="3"/>
  <c r="N304" i="3"/>
  <c r="P304" i="3"/>
  <c r="J304" i="3"/>
  <c r="U304" i="3"/>
  <c r="U391" i="3"/>
  <c r="A391" i="3"/>
  <c r="J391" i="3"/>
  <c r="N391" i="3"/>
  <c r="P391" i="3"/>
  <c r="U173" i="3"/>
  <c r="A173" i="3"/>
  <c r="N173" i="3"/>
  <c r="P173" i="3"/>
  <c r="J173" i="3"/>
  <c r="U507" i="3"/>
  <c r="A507" i="3"/>
  <c r="J507" i="3"/>
  <c r="N507" i="3"/>
  <c r="P507" i="3"/>
  <c r="U217" i="3"/>
  <c r="A217" i="3"/>
  <c r="N217" i="3"/>
  <c r="P217" i="3"/>
  <c r="J217" i="3"/>
  <c r="U299" i="3"/>
  <c r="A299" i="3"/>
  <c r="N299" i="3"/>
  <c r="P299" i="3"/>
  <c r="J299" i="3"/>
  <c r="N58" i="3"/>
  <c r="P58" i="3"/>
  <c r="U58" i="3"/>
  <c r="J58" i="3"/>
  <c r="U140" i="3"/>
  <c r="A140" i="3"/>
  <c r="J140" i="3"/>
  <c r="N140" i="3"/>
  <c r="P140" i="3"/>
  <c r="N999" i="3"/>
  <c r="P999" i="3"/>
  <c r="A999" i="3"/>
  <c r="U999" i="3"/>
  <c r="J999" i="3"/>
  <c r="A655" i="3"/>
  <c r="J655" i="3"/>
  <c r="U655" i="3"/>
  <c r="N655" i="3"/>
  <c r="P655" i="3"/>
  <c r="A407" i="3"/>
  <c r="N407" i="3"/>
  <c r="P407" i="3"/>
  <c r="U407" i="3"/>
  <c r="J407" i="3"/>
  <c r="U153" i="3"/>
  <c r="A153" i="3"/>
  <c r="N153" i="3"/>
  <c r="P153" i="3"/>
  <c r="J153" i="3"/>
  <c r="A252" i="3"/>
  <c r="J252" i="3"/>
  <c r="N252" i="3"/>
  <c r="P252" i="3"/>
  <c r="U252" i="3"/>
  <c r="U127" i="3"/>
  <c r="A127" i="3"/>
  <c r="J127" i="3"/>
  <c r="N127" i="3"/>
  <c r="P127" i="3"/>
  <c r="U118" i="3"/>
  <c r="N118" i="3"/>
  <c r="P118" i="3"/>
  <c r="J118" i="3"/>
  <c r="A118" i="3"/>
  <c r="J811" i="3"/>
  <c r="A811" i="3"/>
  <c r="N811" i="3"/>
  <c r="P811" i="3"/>
  <c r="U811" i="3"/>
  <c r="U1178" i="3"/>
  <c r="A1178" i="3"/>
  <c r="J1178" i="3"/>
  <c r="N1178" i="3"/>
  <c r="P1178" i="3"/>
  <c r="N1418" i="3"/>
  <c r="P1418" i="3"/>
  <c r="J1418" i="3"/>
  <c r="A1418" i="3"/>
  <c r="U1418" i="3"/>
  <c r="J268" i="3"/>
  <c r="A268" i="3"/>
  <c r="N268" i="3"/>
  <c r="P268" i="3"/>
  <c r="U268" i="3"/>
  <c r="A113" i="3"/>
  <c r="J113" i="3"/>
  <c r="U113" i="3"/>
  <c r="N113" i="3"/>
  <c r="P113" i="3"/>
  <c r="U178" i="3"/>
  <c r="N178" i="3"/>
  <c r="P178" i="3"/>
  <c r="J178" i="3"/>
  <c r="J849" i="3"/>
  <c r="A849" i="3"/>
  <c r="N849" i="3"/>
  <c r="P849" i="3"/>
  <c r="U849" i="3"/>
  <c r="U982" i="3"/>
  <c r="N982" i="3"/>
  <c r="P982" i="3"/>
  <c r="J982" i="3"/>
  <c r="A982" i="3"/>
  <c r="A1411" i="3"/>
  <c r="J1411" i="3"/>
  <c r="N1411" i="3"/>
  <c r="P1411" i="3"/>
  <c r="U1411" i="3"/>
  <c r="U144" i="3"/>
  <c r="J144" i="3"/>
  <c r="N144" i="3"/>
  <c r="P144" i="3"/>
  <c r="A144" i="3"/>
  <c r="U282" i="3"/>
  <c r="J282" i="3"/>
  <c r="N282" i="3"/>
  <c r="P282" i="3"/>
  <c r="A282" i="3"/>
  <c r="U12" i="3"/>
  <c r="J12" i="3"/>
  <c r="N12" i="3"/>
  <c r="P12" i="3"/>
  <c r="A12" i="3"/>
  <c r="N1125" i="3"/>
  <c r="P1125" i="3"/>
  <c r="J1125" i="3"/>
  <c r="A1125" i="3"/>
  <c r="U1125" i="3"/>
  <c r="A147" i="3"/>
  <c r="J147" i="3"/>
  <c r="N147" i="3"/>
  <c r="P147" i="3"/>
  <c r="U147" i="3"/>
  <c r="U317" i="3"/>
  <c r="N317" i="3"/>
  <c r="P317" i="3"/>
  <c r="J317" i="3"/>
  <c r="U182" i="3"/>
  <c r="J182" i="3"/>
  <c r="N182" i="3"/>
  <c r="P182" i="3"/>
  <c r="J230" i="3"/>
  <c r="A230" i="3"/>
  <c r="N230" i="3"/>
  <c r="P230" i="3"/>
  <c r="U230" i="3"/>
  <c r="U66" i="3"/>
  <c r="J66" i="3"/>
  <c r="A66" i="3"/>
  <c r="N66" i="3"/>
  <c r="P66" i="3"/>
  <c r="U72" i="3"/>
  <c r="A72" i="3"/>
  <c r="N72" i="3"/>
  <c r="P72" i="3"/>
  <c r="J72" i="3"/>
  <c r="U968" i="3"/>
  <c r="N968" i="3"/>
  <c r="P968" i="3"/>
  <c r="A968" i="3"/>
  <c r="J968" i="3"/>
  <c r="J262" i="3"/>
  <c r="A262" i="3"/>
  <c r="N262" i="3"/>
  <c r="P262" i="3"/>
  <c r="U262" i="3"/>
  <c r="N350" i="3"/>
  <c r="P350" i="3"/>
  <c r="J350" i="3"/>
  <c r="A350" i="3"/>
  <c r="U350" i="3"/>
  <c r="U104" i="3"/>
  <c r="N104" i="3"/>
  <c r="P104" i="3"/>
  <c r="A104" i="3"/>
  <c r="J104" i="3"/>
  <c r="N227" i="3"/>
  <c r="P227" i="3"/>
  <c r="J227" i="3"/>
  <c r="U227" i="3"/>
  <c r="J1058" i="3"/>
  <c r="A1058" i="3"/>
  <c r="U1058" i="3"/>
  <c r="N1058" i="3"/>
  <c r="P1058" i="3"/>
  <c r="J960" i="3"/>
  <c r="A960" i="3"/>
  <c r="U960" i="3"/>
  <c r="N960" i="3"/>
  <c r="P960" i="3"/>
  <c r="U1485" i="3"/>
  <c r="N1485" i="3"/>
  <c r="P1485" i="3"/>
  <c r="A1485" i="3"/>
  <c r="J1485" i="3"/>
  <c r="U1475" i="3"/>
  <c r="A1475" i="3"/>
  <c r="J1475" i="3"/>
  <c r="N1475" i="3"/>
  <c r="P1475" i="3"/>
  <c r="U1573" i="3"/>
  <c r="A1573" i="3"/>
  <c r="N1573" i="3"/>
  <c r="P1573" i="3"/>
  <c r="J1573" i="3"/>
  <c r="U1016" i="3"/>
  <c r="N1016" i="3"/>
  <c r="P1016" i="3"/>
  <c r="J1016" i="3"/>
  <c r="A1016" i="3"/>
  <c r="U1288" i="3"/>
  <c r="J1288" i="3"/>
  <c r="N1288" i="3"/>
  <c r="P1288" i="3"/>
  <c r="A1580" i="3"/>
  <c r="J1580" i="3"/>
  <c r="N1580" i="3"/>
  <c r="P1580" i="3"/>
  <c r="U1580" i="3"/>
  <c r="A817" i="3"/>
  <c r="J817" i="3"/>
  <c r="N817" i="3"/>
  <c r="P817" i="3"/>
  <c r="U817" i="3"/>
  <c r="A1011" i="3"/>
  <c r="N1011" i="3"/>
  <c r="P1011" i="3"/>
  <c r="J1011" i="3"/>
  <c r="U1011" i="3"/>
  <c r="A1489" i="3"/>
  <c r="J1489" i="3"/>
  <c r="N1489" i="3"/>
  <c r="P1489" i="3"/>
  <c r="U1489" i="3"/>
  <c r="J977" i="3"/>
  <c r="N977" i="3"/>
  <c r="P977" i="3"/>
  <c r="A977" i="3"/>
  <c r="U977" i="3"/>
  <c r="U611" i="3"/>
  <c r="A611" i="3"/>
  <c r="N611" i="3"/>
  <c r="P611" i="3"/>
  <c r="J611" i="3"/>
  <c r="J883" i="3"/>
  <c r="A883" i="3"/>
  <c r="N883" i="3"/>
  <c r="P883" i="3"/>
  <c r="U883" i="3"/>
  <c r="J665" i="3"/>
  <c r="A665" i="3"/>
  <c r="N665" i="3"/>
  <c r="P665" i="3"/>
  <c r="U665" i="3"/>
  <c r="N400" i="3"/>
  <c r="P400" i="3"/>
  <c r="U400" i="3"/>
  <c r="A400" i="3"/>
  <c r="J400" i="3"/>
  <c r="J468" i="3"/>
  <c r="A468" i="3"/>
  <c r="N468" i="3"/>
  <c r="P468" i="3"/>
  <c r="U468" i="3"/>
  <c r="J934" i="3"/>
  <c r="A934" i="3"/>
  <c r="N934" i="3"/>
  <c r="P934" i="3"/>
  <c r="U934" i="3"/>
  <c r="U1287" i="3"/>
  <c r="A1287" i="3"/>
  <c r="N1287" i="3"/>
  <c r="P1287" i="3"/>
  <c r="J1287" i="3"/>
  <c r="U1110" i="3"/>
  <c r="J1110" i="3"/>
  <c r="A1110" i="3"/>
  <c r="N1110" i="3"/>
  <c r="P1110" i="3"/>
  <c r="U1550" i="3"/>
  <c r="J1550" i="3"/>
  <c r="N1550" i="3"/>
  <c r="P1550" i="3"/>
  <c r="A1550" i="3"/>
  <c r="J1235" i="3"/>
  <c r="A1235" i="3"/>
  <c r="N1235" i="3"/>
  <c r="P1235" i="3"/>
  <c r="U1235" i="3"/>
  <c r="J1433" i="3"/>
  <c r="A1433" i="3"/>
  <c r="U1433" i="3"/>
  <c r="N1433" i="3"/>
  <c r="P1433" i="3"/>
  <c r="N395" i="3"/>
  <c r="P395" i="3"/>
  <c r="U395" i="3"/>
  <c r="J395" i="3"/>
  <c r="A395" i="3"/>
  <c r="U1311" i="3"/>
  <c r="N1311" i="3"/>
  <c r="P1311" i="3"/>
  <c r="A1311" i="3"/>
  <c r="J1311" i="3"/>
  <c r="J1183" i="3"/>
  <c r="N1183" i="3"/>
  <c r="P1183" i="3"/>
  <c r="U1183" i="3"/>
  <c r="A1183" i="3"/>
  <c r="A1295" i="3"/>
  <c r="J1295" i="3"/>
  <c r="N1295" i="3"/>
  <c r="P1295" i="3"/>
  <c r="U1295" i="3"/>
  <c r="U1504" i="3"/>
  <c r="N1504" i="3"/>
  <c r="P1504" i="3"/>
  <c r="J1504" i="3"/>
  <c r="A1504" i="3"/>
  <c r="U1350" i="3"/>
  <c r="N1350" i="3"/>
  <c r="P1350" i="3"/>
  <c r="A1350" i="3"/>
  <c r="J1350" i="3"/>
  <c r="J1004" i="3"/>
  <c r="U1004" i="3"/>
  <c r="A1004" i="3"/>
  <c r="N1004" i="3"/>
  <c r="P1004" i="3"/>
  <c r="A441" i="3"/>
  <c r="J441" i="3"/>
  <c r="U441" i="3"/>
  <c r="N441" i="3"/>
  <c r="P441" i="3"/>
  <c r="U1535" i="3"/>
  <c r="A1535" i="3"/>
  <c r="J1535" i="3"/>
  <c r="N1535" i="3"/>
  <c r="P1535" i="3"/>
  <c r="U1199" i="3"/>
  <c r="A1199" i="3"/>
  <c r="N1199" i="3"/>
  <c r="P1199" i="3"/>
  <c r="J1199" i="3"/>
  <c r="A1336" i="3"/>
  <c r="U1336" i="3"/>
  <c r="N1336" i="3"/>
  <c r="P1336" i="3"/>
  <c r="J1336" i="3"/>
  <c r="U1055" i="3"/>
  <c r="A1055" i="3"/>
  <c r="N1055" i="3"/>
  <c r="P1055" i="3"/>
  <c r="J1055" i="3"/>
  <c r="A744" i="3"/>
  <c r="J744" i="3"/>
  <c r="N744" i="3"/>
  <c r="P744" i="3"/>
  <c r="U744" i="3"/>
  <c r="U1224" i="3"/>
  <c r="A1224" i="3"/>
  <c r="N1224" i="3"/>
  <c r="P1224" i="3"/>
  <c r="J1224" i="3"/>
  <c r="U1468" i="3"/>
  <c r="J1468" i="3"/>
  <c r="N1468" i="3"/>
  <c r="P1468" i="3"/>
  <c r="A1468" i="3"/>
  <c r="U1020" i="3"/>
  <c r="J1020" i="3"/>
  <c r="A1020" i="3"/>
  <c r="N1020" i="3"/>
  <c r="P1020" i="3"/>
  <c r="N1601" i="3"/>
  <c r="P1601" i="3"/>
  <c r="A1601" i="3"/>
  <c r="J1601" i="3"/>
  <c r="U1601" i="3"/>
  <c r="N1316" i="3"/>
  <c r="P1316" i="3"/>
  <c r="J1316" i="3"/>
  <c r="A1316" i="3"/>
  <c r="U1316" i="3"/>
  <c r="U904" i="3"/>
  <c r="A904" i="3"/>
  <c r="J904" i="3"/>
  <c r="N904" i="3"/>
  <c r="P904" i="3"/>
  <c r="A1209" i="3"/>
  <c r="U1209" i="3"/>
  <c r="J1209" i="3"/>
  <c r="N1209" i="3"/>
  <c r="P1209" i="3"/>
  <c r="U1357" i="3"/>
  <c r="A1357" i="3"/>
  <c r="J1357" i="3"/>
  <c r="N1357" i="3"/>
  <c r="P1357" i="3"/>
  <c r="J1557" i="3"/>
  <c r="N1557" i="3"/>
  <c r="P1557" i="3"/>
  <c r="U1557" i="3"/>
  <c r="A1557" i="3"/>
  <c r="A1026" i="3"/>
  <c r="U1026" i="3"/>
  <c r="N1026" i="3"/>
  <c r="P1026" i="3"/>
  <c r="J1026" i="3"/>
  <c r="J1540" i="3"/>
  <c r="A1540" i="3"/>
  <c r="U1540" i="3"/>
  <c r="N1540" i="3"/>
  <c r="P1540" i="3"/>
  <c r="U760" i="3"/>
  <c r="N760" i="3"/>
  <c r="P760" i="3"/>
  <c r="A760" i="3"/>
  <c r="J760" i="3"/>
  <c r="A818" i="3"/>
  <c r="U818" i="3"/>
  <c r="J818" i="3"/>
  <c r="N818" i="3"/>
  <c r="P818" i="3"/>
  <c r="U1123" i="3"/>
  <c r="N1123" i="3"/>
  <c r="P1123" i="3"/>
  <c r="J1123" i="3"/>
  <c r="A1069" i="3"/>
  <c r="U1069" i="3"/>
  <c r="N1069" i="3"/>
  <c r="P1069" i="3"/>
  <c r="J1069" i="3"/>
  <c r="U1092" i="3"/>
  <c r="J1092" i="3"/>
  <c r="A1092" i="3"/>
  <c r="N1092" i="3"/>
  <c r="P1092" i="3"/>
  <c r="U986" i="3"/>
  <c r="A986" i="3"/>
  <c r="J986" i="3"/>
  <c r="N986" i="3"/>
  <c r="P986" i="3"/>
  <c r="J1382" i="3"/>
  <c r="A1382" i="3"/>
  <c r="U1382" i="3"/>
  <c r="N1382" i="3"/>
  <c r="P1382" i="3"/>
  <c r="U1582" i="3"/>
  <c r="J1582" i="3"/>
  <c r="A1582" i="3"/>
  <c r="N1582" i="3"/>
  <c r="P1582" i="3"/>
  <c r="N1169" i="3"/>
  <c r="P1169" i="3"/>
  <c r="U1169" i="3"/>
  <c r="A1169" i="3"/>
  <c r="J1169" i="3"/>
  <c r="U1274" i="3"/>
  <c r="N1274" i="3"/>
  <c r="P1274" i="3"/>
  <c r="J1274" i="3"/>
  <c r="A1274" i="3"/>
  <c r="U1302" i="3"/>
  <c r="A1302" i="3"/>
  <c r="N1302" i="3"/>
  <c r="P1302" i="3"/>
  <c r="J1302" i="3"/>
  <c r="A1512" i="3"/>
  <c r="U1512" i="3"/>
  <c r="J1512" i="3"/>
  <c r="N1512" i="3"/>
  <c r="P1512" i="3"/>
  <c r="A922" i="3"/>
  <c r="U922" i="3"/>
  <c r="N922" i="3"/>
  <c r="P922" i="3"/>
  <c r="J922" i="3"/>
  <c r="U1414" i="3"/>
  <c r="A1414" i="3"/>
  <c r="N1414" i="3"/>
  <c r="P1414" i="3"/>
  <c r="J1414" i="3"/>
  <c r="A1421" i="3"/>
  <c r="U1421" i="3"/>
  <c r="N1421" i="3"/>
  <c r="P1421" i="3"/>
  <c r="J1421" i="3"/>
  <c r="J1142" i="3"/>
  <c r="U1142" i="3"/>
  <c r="N1142" i="3"/>
  <c r="P1142" i="3"/>
  <c r="J823" i="3"/>
  <c r="U823" i="3"/>
  <c r="N823" i="3"/>
  <c r="P823" i="3"/>
  <c r="A823" i="3"/>
  <c r="N1480" i="3"/>
  <c r="P1480" i="3"/>
  <c r="J1480" i="3"/>
  <c r="U1480" i="3"/>
  <c r="A1480" i="3"/>
  <c r="U336" i="3"/>
  <c r="A336" i="3"/>
  <c r="N336" i="3"/>
  <c r="P336" i="3"/>
  <c r="J336" i="3"/>
  <c r="A364" i="3"/>
  <c r="N364" i="3"/>
  <c r="P364" i="3"/>
  <c r="U364" i="3"/>
  <c r="J364" i="3"/>
  <c r="U1556" i="3"/>
  <c r="J1556" i="3"/>
  <c r="A1556" i="3"/>
  <c r="N1556" i="3"/>
  <c r="P1556" i="3"/>
  <c r="U1025" i="3"/>
  <c r="J1025" i="3"/>
  <c r="A1025" i="3"/>
  <c r="N1025" i="3"/>
  <c r="P1025" i="3"/>
  <c r="A1032" i="3"/>
  <c r="U1032" i="3"/>
  <c r="N1032" i="3"/>
  <c r="P1032" i="3"/>
  <c r="J1032" i="3"/>
  <c r="U1196" i="3"/>
  <c r="A1196" i="3"/>
  <c r="N1196" i="3"/>
  <c r="P1196" i="3"/>
  <c r="J1196" i="3"/>
  <c r="J526" i="3"/>
  <c r="A526" i="3"/>
  <c r="N526" i="3"/>
  <c r="P526" i="3"/>
  <c r="U526" i="3"/>
  <c r="A486" i="3"/>
  <c r="J486" i="3"/>
  <c r="N486" i="3"/>
  <c r="P486" i="3"/>
  <c r="U486" i="3"/>
  <c r="J1377" i="3"/>
  <c r="A1377" i="3"/>
  <c r="N1377" i="3"/>
  <c r="P1377" i="3"/>
  <c r="U1377" i="3"/>
  <c r="U1018" i="3"/>
  <c r="J1018" i="3"/>
  <c r="N1018" i="3"/>
  <c r="P1018" i="3"/>
  <c r="A1018" i="3"/>
  <c r="J1135" i="3"/>
  <c r="A1135" i="3"/>
  <c r="N1135" i="3"/>
  <c r="P1135" i="3"/>
  <c r="U1135" i="3"/>
  <c r="N1255" i="3"/>
  <c r="P1255" i="3"/>
  <c r="A1255" i="3"/>
  <c r="J1255" i="3"/>
  <c r="U1255" i="3"/>
  <c r="U367" i="3"/>
  <c r="A367" i="3"/>
  <c r="J367" i="3"/>
  <c r="N367" i="3"/>
  <c r="P367" i="3"/>
  <c r="A765" i="3"/>
  <c r="J765" i="3"/>
  <c r="U765" i="3"/>
  <c r="N765" i="3"/>
  <c r="P765" i="3"/>
  <c r="U1250" i="3"/>
  <c r="N1250" i="3"/>
  <c r="P1250" i="3"/>
  <c r="A1250" i="3"/>
  <c r="J1250" i="3"/>
  <c r="U1427" i="3"/>
  <c r="J1427" i="3"/>
  <c r="N1427" i="3"/>
  <c r="P1427" i="3"/>
  <c r="U1220" i="3"/>
  <c r="A1220" i="3"/>
  <c r="N1220" i="3"/>
  <c r="P1220" i="3"/>
  <c r="J1220" i="3"/>
  <c r="U1323" i="3"/>
  <c r="A1323" i="3"/>
  <c r="N1323" i="3"/>
  <c r="P1323" i="3"/>
  <c r="J1323" i="3"/>
  <c r="U344" i="3"/>
  <c r="J344" i="3"/>
  <c r="A344" i="3"/>
  <c r="N344" i="3"/>
  <c r="P344" i="3"/>
  <c r="N950" i="3"/>
  <c r="P950" i="3"/>
  <c r="J950" i="3"/>
  <c r="A950" i="3"/>
  <c r="U950" i="3"/>
  <c r="A1040" i="3"/>
  <c r="J1040" i="3"/>
  <c r="U1040" i="3"/>
  <c r="N1040" i="3"/>
  <c r="P1040" i="3"/>
  <c r="N1279" i="3"/>
  <c r="P1279" i="3"/>
  <c r="A1279" i="3"/>
  <c r="J1279" i="3"/>
  <c r="U1279" i="3"/>
  <c r="U1621" i="3"/>
  <c r="A1621" i="3"/>
  <c r="J1621" i="3"/>
  <c r="N1621" i="3"/>
  <c r="P1621" i="3"/>
  <c r="U1292" i="3"/>
  <c r="A1292" i="3"/>
  <c r="N1292" i="3"/>
  <c r="P1292" i="3"/>
  <c r="J1292" i="3"/>
  <c r="A1390" i="3"/>
  <c r="J1390" i="3"/>
  <c r="U1390" i="3"/>
  <c r="N1390" i="3"/>
  <c r="P1390" i="3"/>
  <c r="A412" i="3"/>
  <c r="J412" i="3"/>
  <c r="N412" i="3"/>
  <c r="P412" i="3"/>
  <c r="U412" i="3"/>
  <c r="U569" i="3"/>
  <c r="J569" i="3"/>
  <c r="N569" i="3"/>
  <c r="P569" i="3"/>
  <c r="A569" i="3"/>
  <c r="A1089" i="3"/>
  <c r="J1089" i="3"/>
  <c r="N1089" i="3"/>
  <c r="P1089" i="3"/>
  <c r="U1089" i="3"/>
  <c r="J519" i="3"/>
  <c r="A519" i="3"/>
  <c r="U519" i="3"/>
  <c r="N519" i="3"/>
  <c r="P519" i="3"/>
  <c r="A592" i="3"/>
  <c r="J592" i="3"/>
  <c r="N592" i="3"/>
  <c r="P592" i="3"/>
  <c r="U592" i="3"/>
  <c r="U517" i="3"/>
  <c r="J517" i="3"/>
  <c r="A517" i="3"/>
  <c r="N517" i="3"/>
  <c r="P517" i="3"/>
  <c r="A341" i="3"/>
  <c r="N341" i="3"/>
  <c r="P341" i="3"/>
  <c r="U341" i="3"/>
  <c r="J341" i="3"/>
  <c r="A245" i="3"/>
  <c r="U245" i="3"/>
  <c r="N245" i="3"/>
  <c r="P245" i="3"/>
  <c r="J245" i="3"/>
  <c r="N809" i="3"/>
  <c r="P809" i="3"/>
  <c r="A809" i="3"/>
  <c r="U809" i="3"/>
  <c r="J809" i="3"/>
  <c r="J359" i="3"/>
  <c r="A359" i="3"/>
  <c r="N359" i="3"/>
  <c r="P359" i="3"/>
  <c r="U359" i="3"/>
  <c r="U459" i="3"/>
  <c r="J459" i="3"/>
  <c r="N459" i="3"/>
  <c r="P459" i="3"/>
  <c r="A459" i="3"/>
  <c r="U707" i="3"/>
  <c r="N707" i="3"/>
  <c r="P707" i="3"/>
  <c r="A707" i="3"/>
  <c r="J707" i="3"/>
  <c r="A333" i="3"/>
  <c r="N333" i="3"/>
  <c r="P333" i="3"/>
  <c r="U333" i="3"/>
  <c r="J333" i="3"/>
  <c r="A439" i="3"/>
  <c r="J439" i="3"/>
  <c r="N439" i="3"/>
  <c r="P439" i="3"/>
  <c r="U439" i="3"/>
  <c r="N503" i="3"/>
  <c r="P503" i="3"/>
  <c r="A503" i="3"/>
  <c r="U503" i="3"/>
  <c r="J503" i="3"/>
  <c r="A450" i="3"/>
  <c r="U450" i="3"/>
  <c r="N450" i="3"/>
  <c r="P450" i="3"/>
  <c r="J450" i="3"/>
  <c r="U464" i="3"/>
  <c r="A464" i="3"/>
  <c r="J464" i="3"/>
  <c r="N464" i="3"/>
  <c r="P464" i="3"/>
  <c r="U1375" i="3"/>
  <c r="J1375" i="3"/>
  <c r="N1375" i="3"/>
  <c r="P1375" i="3"/>
  <c r="J877" i="3"/>
  <c r="A877" i="3"/>
  <c r="N877" i="3"/>
  <c r="P877" i="3"/>
  <c r="U877" i="3"/>
  <c r="J958" i="3"/>
  <c r="U958" i="3"/>
  <c r="N958" i="3"/>
  <c r="P958" i="3"/>
  <c r="J541" i="3"/>
  <c r="U541" i="3"/>
  <c r="A541" i="3"/>
  <c r="N541" i="3"/>
  <c r="P541" i="3"/>
  <c r="U658" i="3"/>
  <c r="A658" i="3"/>
  <c r="N658" i="3"/>
  <c r="P658" i="3"/>
  <c r="J658" i="3"/>
  <c r="U857" i="3"/>
  <c r="N857" i="3"/>
  <c r="P857" i="3"/>
  <c r="J857" i="3"/>
  <c r="N1517" i="3"/>
  <c r="P1517" i="3"/>
  <c r="J1517" i="3"/>
  <c r="U1517" i="3"/>
  <c r="A969" i="3"/>
  <c r="N969" i="3"/>
  <c r="P969" i="3"/>
  <c r="J969" i="3"/>
  <c r="U969" i="3"/>
  <c r="A660" i="3"/>
  <c r="J660" i="3"/>
  <c r="N660" i="3"/>
  <c r="P660" i="3"/>
  <c r="U660" i="3"/>
  <c r="U786" i="3"/>
  <c r="A786" i="3"/>
  <c r="J786" i="3"/>
  <c r="N786" i="3"/>
  <c r="P786" i="3"/>
  <c r="A516" i="3"/>
  <c r="N516" i="3"/>
  <c r="P516" i="3"/>
  <c r="J516" i="3"/>
  <c r="U516" i="3"/>
  <c r="U303" i="3"/>
  <c r="A303" i="3"/>
  <c r="J303" i="3"/>
  <c r="N303" i="3"/>
  <c r="P303" i="3"/>
  <c r="U865" i="3"/>
  <c r="N865" i="3"/>
  <c r="P865" i="3"/>
  <c r="A865" i="3"/>
  <c r="J865" i="3"/>
  <c r="U1553" i="3"/>
  <c r="J1553" i="3"/>
  <c r="A1553" i="3"/>
  <c r="N1553" i="3"/>
  <c r="P1553" i="3"/>
  <c r="U5" i="3"/>
  <c r="A5" i="3"/>
  <c r="J5" i="3"/>
  <c r="N5" i="3"/>
  <c r="P5" i="3"/>
  <c r="A890" i="3"/>
  <c r="U890" i="3"/>
  <c r="N890" i="3"/>
  <c r="P890" i="3"/>
  <c r="J890" i="3"/>
  <c r="J561" i="3"/>
  <c r="A561" i="3"/>
  <c r="N561" i="3"/>
  <c r="P561" i="3"/>
  <c r="U561" i="3"/>
  <c r="U697" i="3"/>
  <c r="A697" i="3"/>
  <c r="J697" i="3"/>
  <c r="N697" i="3"/>
  <c r="P697" i="3"/>
  <c r="U318" i="3"/>
  <c r="N318" i="3"/>
  <c r="P318" i="3"/>
  <c r="A318" i="3"/>
  <c r="J318" i="3"/>
  <c r="U492" i="3"/>
  <c r="A492" i="3"/>
  <c r="N492" i="3"/>
  <c r="P492" i="3"/>
  <c r="J492" i="3"/>
  <c r="J258" i="3"/>
  <c r="A258" i="3"/>
  <c r="N258" i="3"/>
  <c r="P258" i="3"/>
  <c r="U258" i="3"/>
  <c r="U614" i="3"/>
  <c r="J614" i="3"/>
  <c r="A614" i="3"/>
  <c r="N614" i="3"/>
  <c r="P614" i="3"/>
  <c r="U666" i="3"/>
  <c r="J666" i="3"/>
  <c r="N666" i="3"/>
  <c r="P666" i="3"/>
  <c r="A666" i="3"/>
  <c r="U821" i="3"/>
  <c r="N821" i="3"/>
  <c r="P821" i="3"/>
  <c r="J821" i="3"/>
  <c r="A821" i="3"/>
  <c r="J820" i="3"/>
  <c r="A820" i="3"/>
  <c r="U820" i="3"/>
  <c r="N820" i="3"/>
  <c r="P820" i="3"/>
  <c r="U1598" i="3"/>
  <c r="J1598" i="3"/>
  <c r="N1598" i="3"/>
  <c r="P1598" i="3"/>
  <c r="A1598" i="3"/>
  <c r="U220" i="3"/>
  <c r="N220" i="3"/>
  <c r="P220" i="3"/>
  <c r="J220" i="3"/>
  <c r="A220" i="3"/>
  <c r="U691" i="3"/>
  <c r="N691" i="3"/>
  <c r="P691" i="3"/>
  <c r="A691" i="3"/>
  <c r="J691" i="3"/>
  <c r="A822" i="3"/>
  <c r="N822" i="3"/>
  <c r="P822" i="3"/>
  <c r="J822" i="3"/>
  <c r="U822" i="3"/>
  <c r="A425" i="3"/>
  <c r="J425" i="3"/>
  <c r="N425" i="3"/>
  <c r="P425" i="3"/>
  <c r="U425" i="3"/>
  <c r="J530" i="3"/>
  <c r="A530" i="3"/>
  <c r="N530" i="3"/>
  <c r="P530" i="3"/>
  <c r="U530" i="3"/>
  <c r="U559" i="3"/>
  <c r="J559" i="3"/>
  <c r="N559" i="3"/>
  <c r="P559" i="3"/>
  <c r="A559" i="3"/>
  <c r="N121" i="3"/>
  <c r="P121" i="3"/>
  <c r="A121" i="3"/>
  <c r="J121" i="3"/>
  <c r="U121" i="3"/>
  <c r="U933" i="3"/>
  <c r="N933" i="3"/>
  <c r="P933" i="3"/>
  <c r="A933" i="3"/>
  <c r="J933" i="3"/>
  <c r="J515" i="3"/>
  <c r="A515" i="3"/>
  <c r="U515" i="3"/>
  <c r="N515" i="3"/>
  <c r="P515" i="3"/>
  <c r="U463" i="3"/>
  <c r="A463" i="3"/>
  <c r="N463" i="3"/>
  <c r="P463" i="3"/>
  <c r="J463" i="3"/>
  <c r="A196" i="3"/>
  <c r="N196" i="3"/>
  <c r="P196" i="3"/>
  <c r="U196" i="3"/>
  <c r="J196" i="3"/>
  <c r="J32" i="3"/>
  <c r="A32" i="3"/>
  <c r="U32" i="3"/>
  <c r="N32" i="3"/>
  <c r="P32" i="3"/>
  <c r="U442" i="3"/>
  <c r="N442" i="3"/>
  <c r="P442" i="3"/>
  <c r="J442" i="3"/>
  <c r="A442" i="3"/>
  <c r="N457" i="3"/>
  <c r="P457" i="3"/>
  <c r="A457" i="3"/>
  <c r="J457" i="3"/>
  <c r="U457" i="3"/>
  <c r="U903" i="3"/>
  <c r="J903" i="3"/>
  <c r="N903" i="3"/>
  <c r="P903" i="3"/>
  <c r="A903" i="3"/>
  <c r="U311" i="3"/>
  <c r="J311" i="3"/>
  <c r="N311" i="3"/>
  <c r="P311" i="3"/>
  <c r="A311" i="3"/>
  <c r="A165" i="3"/>
  <c r="U165" i="3"/>
  <c r="J165" i="3"/>
  <c r="N165" i="3"/>
  <c r="P165" i="3"/>
  <c r="J377" i="3"/>
  <c r="U377" i="3"/>
  <c r="N377" i="3"/>
  <c r="P377" i="3"/>
  <c r="A168" i="3"/>
  <c r="J168" i="3"/>
  <c r="U168" i="3"/>
  <c r="N168" i="3"/>
  <c r="P168" i="3"/>
  <c r="J208" i="3"/>
  <c r="N208" i="3"/>
  <c r="P208" i="3"/>
  <c r="U208" i="3"/>
  <c r="U265" i="3"/>
  <c r="J265" i="3"/>
  <c r="A265" i="3"/>
  <c r="N265" i="3"/>
  <c r="P265" i="3"/>
  <c r="N94" i="3"/>
  <c r="P94" i="3"/>
  <c r="A94" i="3"/>
  <c r="U94" i="3"/>
  <c r="J94" i="3"/>
  <c r="J954" i="3"/>
  <c r="A954" i="3"/>
  <c r="N954" i="3"/>
  <c r="P954" i="3"/>
  <c r="U954" i="3"/>
  <c r="A1560" i="3"/>
  <c r="N1560" i="3"/>
  <c r="P1560" i="3"/>
  <c r="J1560" i="3"/>
  <c r="U1560" i="3"/>
  <c r="U296" i="3"/>
  <c r="J296" i="3"/>
  <c r="N296" i="3"/>
  <c r="P296" i="3"/>
  <c r="A296" i="3"/>
  <c r="U84" i="3"/>
  <c r="J84" i="3"/>
  <c r="N84" i="3"/>
  <c r="P84" i="3"/>
  <c r="A84" i="3"/>
  <c r="J195" i="3"/>
  <c r="U195" i="3"/>
  <c r="A195" i="3"/>
  <c r="N195" i="3"/>
  <c r="P195" i="3"/>
  <c r="U74" i="3"/>
  <c r="N74" i="3"/>
  <c r="P74" i="3"/>
  <c r="A74" i="3"/>
  <c r="J74" i="3"/>
  <c r="U1261" i="3"/>
  <c r="J1261" i="3"/>
  <c r="A1261" i="3"/>
  <c r="N1261" i="3"/>
  <c r="P1261" i="3"/>
  <c r="U776" i="3"/>
  <c r="A776" i="3"/>
  <c r="J776" i="3"/>
  <c r="N776" i="3"/>
  <c r="P776" i="3"/>
  <c r="U1289" i="3"/>
  <c r="N1289" i="3"/>
  <c r="P1289" i="3"/>
  <c r="A1289" i="3"/>
  <c r="J1289" i="3"/>
  <c r="N1381" i="3"/>
  <c r="P1381" i="3"/>
  <c r="A1381" i="3"/>
  <c r="J1381" i="3"/>
  <c r="U1381" i="3"/>
  <c r="U224" i="3"/>
  <c r="N224" i="3"/>
  <c r="P224" i="3"/>
  <c r="J224" i="3"/>
  <c r="A224" i="3"/>
  <c r="U6" i="3"/>
  <c r="A6" i="3"/>
  <c r="J6" i="3"/>
  <c r="N6" i="3"/>
  <c r="P6" i="3"/>
  <c r="U110" i="3"/>
  <c r="N110" i="3"/>
  <c r="P110" i="3"/>
  <c r="J110" i="3"/>
  <c r="A110" i="3"/>
  <c r="A768" i="3"/>
  <c r="J768" i="3"/>
  <c r="U768" i="3"/>
  <c r="N768" i="3"/>
  <c r="P768" i="3"/>
  <c r="U1170" i="3"/>
  <c r="J1170" i="3"/>
  <c r="N1170" i="3"/>
  <c r="P1170" i="3"/>
  <c r="A1170" i="3"/>
  <c r="U322" i="3"/>
  <c r="J322" i="3"/>
  <c r="A322" i="3"/>
  <c r="N322" i="3"/>
  <c r="P322" i="3"/>
  <c r="U98" i="3"/>
  <c r="N98" i="3"/>
  <c r="P98" i="3"/>
  <c r="A98" i="3"/>
  <c r="J98" i="3"/>
  <c r="U187" i="3"/>
  <c r="N187" i="3"/>
  <c r="P187" i="3"/>
  <c r="A187" i="3"/>
  <c r="J187" i="3"/>
  <c r="A280" i="3"/>
  <c r="J280" i="3"/>
  <c r="N280" i="3"/>
  <c r="P280" i="3"/>
  <c r="U280" i="3"/>
  <c r="U1072" i="3"/>
  <c r="J1072" i="3"/>
  <c r="A1072" i="3"/>
  <c r="N1072" i="3"/>
  <c r="P1072" i="3"/>
  <c r="U1283" i="3"/>
  <c r="N1283" i="3"/>
  <c r="P1283" i="3"/>
  <c r="J1283" i="3"/>
  <c r="A1283" i="3"/>
  <c r="U1569" i="3"/>
  <c r="J1569" i="3"/>
  <c r="A1569" i="3"/>
  <c r="N1569" i="3"/>
  <c r="P1569" i="3"/>
  <c r="J107" i="3"/>
  <c r="A107" i="3"/>
  <c r="U107" i="3"/>
  <c r="N107" i="3"/>
  <c r="P107" i="3"/>
  <c r="U181" i="3"/>
  <c r="N181" i="3"/>
  <c r="P181" i="3"/>
  <c r="J181" i="3"/>
  <c r="A181" i="3"/>
  <c r="U36" i="3"/>
  <c r="A36" i="3"/>
  <c r="N36" i="3"/>
  <c r="P36" i="3"/>
  <c r="J36" i="3"/>
  <c r="A1298" i="3"/>
  <c r="J1298" i="3"/>
  <c r="U1298" i="3"/>
  <c r="N1298" i="3"/>
  <c r="P1298" i="3"/>
  <c r="A879" i="3"/>
  <c r="J879" i="3"/>
  <c r="N879" i="3"/>
  <c r="P879" i="3"/>
  <c r="U879" i="3"/>
  <c r="A101" i="3"/>
  <c r="J101" i="3"/>
  <c r="N101" i="3"/>
  <c r="P101" i="3"/>
  <c r="U101" i="3"/>
  <c r="U306" i="3"/>
  <c r="A306" i="3"/>
  <c r="N306" i="3"/>
  <c r="P306" i="3"/>
  <c r="J306" i="3"/>
  <c r="N13" i="3"/>
  <c r="P13" i="3"/>
  <c r="U13" i="3"/>
  <c r="A13" i="3"/>
  <c r="U171" i="3"/>
  <c r="A171" i="3"/>
  <c r="J171" i="3"/>
  <c r="N171" i="3"/>
  <c r="P171" i="3"/>
  <c r="N961" i="3"/>
  <c r="P961" i="3"/>
  <c r="J961" i="3"/>
  <c r="A961" i="3"/>
  <c r="U961" i="3"/>
  <c r="J109" i="3"/>
  <c r="A109" i="3"/>
  <c r="N109" i="3"/>
  <c r="P109" i="3"/>
  <c r="U109" i="3"/>
  <c r="U1608" i="3"/>
  <c r="J1608" i="3"/>
  <c r="A1608" i="3"/>
  <c r="N1608" i="3"/>
  <c r="P1608" i="3"/>
  <c r="U799" i="3"/>
  <c r="N799" i="3"/>
  <c r="P799" i="3"/>
  <c r="J799" i="3"/>
  <c r="A799" i="3"/>
  <c r="U1469" i="3"/>
  <c r="A1469" i="3"/>
  <c r="J1469" i="3"/>
  <c r="N1469" i="3"/>
  <c r="P1469" i="3"/>
  <c r="U1077" i="3"/>
  <c r="N1077" i="3"/>
  <c r="P1077" i="3"/>
  <c r="J1077" i="3"/>
  <c r="A1077" i="3"/>
  <c r="A1257" i="3"/>
  <c r="N1257" i="3"/>
  <c r="P1257" i="3"/>
  <c r="U1257" i="3"/>
  <c r="J1257" i="3"/>
  <c r="U713" i="3"/>
  <c r="N713" i="3"/>
  <c r="P713" i="3"/>
  <c r="A713" i="3"/>
  <c r="J713" i="3"/>
  <c r="U1293" i="3"/>
  <c r="A1293" i="3"/>
  <c r="J1293" i="3"/>
  <c r="N1293" i="3"/>
  <c r="P1293" i="3"/>
  <c r="U1503" i="3"/>
  <c r="A1503" i="3"/>
  <c r="N1503" i="3"/>
  <c r="P1503" i="3"/>
  <c r="J1503" i="3"/>
  <c r="J628" i="3"/>
  <c r="U628" i="3"/>
  <c r="N628" i="3"/>
  <c r="P628" i="3"/>
  <c r="U1314" i="3"/>
  <c r="N1314" i="3"/>
  <c r="P1314" i="3"/>
  <c r="J1314" i="3"/>
  <c r="A1314" i="3"/>
  <c r="A615" i="3"/>
  <c r="N615" i="3"/>
  <c r="P615" i="3"/>
  <c r="U615" i="3"/>
  <c r="J615" i="3"/>
  <c r="J1023" i="3"/>
  <c r="A1023" i="3"/>
  <c r="U1023" i="3"/>
  <c r="N1023" i="3"/>
  <c r="P1023" i="3"/>
  <c r="J780" i="3"/>
  <c r="A780" i="3"/>
  <c r="U780" i="3"/>
  <c r="N780" i="3"/>
  <c r="P780" i="3"/>
  <c r="A674" i="3"/>
  <c r="J674" i="3"/>
  <c r="N674" i="3"/>
  <c r="P674" i="3"/>
  <c r="U674" i="3"/>
  <c r="A27" i="3"/>
  <c r="U27" i="3"/>
  <c r="N27" i="3"/>
  <c r="P27" i="3"/>
  <c r="J27" i="3"/>
  <c r="J1129" i="3"/>
  <c r="A1129" i="3"/>
  <c r="N1129" i="3"/>
  <c r="P1129" i="3"/>
  <c r="U1129" i="3"/>
  <c r="A1237" i="3"/>
  <c r="U1237" i="3"/>
  <c r="J1237" i="3"/>
  <c r="N1237" i="3"/>
  <c r="P1237" i="3"/>
  <c r="U1472" i="3"/>
  <c r="N1472" i="3"/>
  <c r="P1472" i="3"/>
  <c r="J1472" i="3"/>
  <c r="A1472" i="3"/>
  <c r="U1476" i="3"/>
  <c r="A1476" i="3"/>
  <c r="N1476" i="3"/>
  <c r="P1476" i="3"/>
  <c r="J1476" i="3"/>
  <c r="U1259" i="3"/>
  <c r="A1259" i="3"/>
  <c r="N1259" i="3"/>
  <c r="P1259" i="3"/>
  <c r="J1259" i="3"/>
  <c r="U996" i="3"/>
  <c r="N996" i="3"/>
  <c r="P996" i="3"/>
  <c r="A996" i="3"/>
  <c r="J996" i="3"/>
  <c r="U508" i="3"/>
  <c r="A508" i="3"/>
  <c r="J508" i="3"/>
  <c r="N508" i="3"/>
  <c r="P508" i="3"/>
  <c r="A1185" i="3"/>
  <c r="N1185" i="3"/>
  <c r="P1185" i="3"/>
  <c r="J1185" i="3"/>
  <c r="U1185" i="3"/>
  <c r="U1429" i="3"/>
  <c r="N1429" i="3"/>
  <c r="P1429" i="3"/>
  <c r="A1429" i="3"/>
  <c r="J1429" i="3"/>
  <c r="U988" i="3"/>
  <c r="N988" i="3"/>
  <c r="P988" i="3"/>
  <c r="A988" i="3"/>
  <c r="J988" i="3"/>
  <c r="A1527" i="3"/>
  <c r="U1527" i="3"/>
  <c r="J1527" i="3"/>
  <c r="N1527" i="3"/>
  <c r="P1527" i="3"/>
  <c r="U1248" i="3"/>
  <c r="A1248" i="3"/>
  <c r="J1248" i="3"/>
  <c r="N1248" i="3"/>
  <c r="P1248" i="3"/>
  <c r="U1141" i="3"/>
  <c r="A1141" i="3"/>
  <c r="J1141" i="3"/>
  <c r="N1141" i="3"/>
  <c r="P1141" i="3"/>
  <c r="U1131" i="3"/>
  <c r="N1131" i="3"/>
  <c r="P1131" i="3"/>
  <c r="J1131" i="3"/>
  <c r="A1131" i="3"/>
  <c r="U1251" i="3"/>
  <c r="N1251" i="3"/>
  <c r="P1251" i="3"/>
  <c r="A1251" i="3"/>
  <c r="J1251" i="3"/>
  <c r="A1520" i="3"/>
  <c r="J1520" i="3"/>
  <c r="U1520" i="3"/>
  <c r="N1520" i="3"/>
  <c r="P1520" i="3"/>
  <c r="N1593" i="3"/>
  <c r="P1593" i="3"/>
  <c r="J1593" i="3"/>
  <c r="A1593" i="3"/>
  <c r="U1593" i="3"/>
  <c r="A1465" i="3"/>
  <c r="J1465" i="3"/>
  <c r="U1465" i="3"/>
  <c r="N1465" i="3"/>
  <c r="P1465" i="3"/>
  <c r="U534" i="3"/>
  <c r="J534" i="3"/>
  <c r="N534" i="3"/>
  <c r="P534" i="3"/>
  <c r="A534" i="3"/>
  <c r="A1551" i="3"/>
  <c r="J1551" i="3"/>
  <c r="U1551" i="3"/>
  <c r="N1551" i="3"/>
  <c r="P1551" i="3"/>
  <c r="U1078" i="3"/>
  <c r="J1078" i="3"/>
  <c r="A1078" i="3"/>
  <c r="N1078" i="3"/>
  <c r="P1078" i="3"/>
  <c r="A1041" i="3"/>
  <c r="U1041" i="3"/>
  <c r="J1041" i="3"/>
  <c r="N1041" i="3"/>
  <c r="P1041" i="3"/>
  <c r="U1587" i="3"/>
  <c r="A1587" i="3"/>
  <c r="N1587" i="3"/>
  <c r="P1587" i="3"/>
  <c r="J1587" i="3"/>
  <c r="J1586" i="3"/>
  <c r="A1586" i="3"/>
  <c r="U1586" i="3"/>
  <c r="N1586" i="3"/>
  <c r="P1586" i="3"/>
  <c r="U1180" i="3"/>
  <c r="J1180" i="3"/>
  <c r="A1180" i="3"/>
  <c r="N1180" i="3"/>
  <c r="P1180" i="3"/>
  <c r="U1543" i="3"/>
  <c r="J1543" i="3"/>
  <c r="N1543" i="3"/>
  <c r="P1543" i="3"/>
  <c r="J997" i="3"/>
  <c r="A997" i="3"/>
  <c r="U997" i="3"/>
  <c r="N997" i="3"/>
  <c r="P997" i="3"/>
  <c r="U1243" i="3"/>
  <c r="J1243" i="3"/>
  <c r="N1243" i="3"/>
  <c r="P1243" i="3"/>
  <c r="U1152" i="3"/>
  <c r="N1152" i="3"/>
  <c r="P1152" i="3"/>
  <c r="J1152" i="3"/>
  <c r="A1152" i="3"/>
  <c r="U1434" i="3"/>
  <c r="J1434" i="3"/>
  <c r="A1434" i="3"/>
  <c r="N1434" i="3"/>
  <c r="P1434" i="3"/>
  <c r="U467" i="3"/>
  <c r="N467" i="3"/>
  <c r="P467" i="3"/>
  <c r="J467" i="3"/>
  <c r="U1371" i="3"/>
  <c r="J1371" i="3"/>
  <c r="N1371" i="3"/>
  <c r="P1371" i="3"/>
  <c r="A1371" i="3"/>
  <c r="U1301" i="3"/>
  <c r="A1301" i="3"/>
  <c r="J1301" i="3"/>
  <c r="N1301" i="3"/>
  <c r="P1301" i="3"/>
  <c r="A1331" i="3"/>
  <c r="J1331" i="3"/>
  <c r="N1331" i="3"/>
  <c r="P1331" i="3"/>
  <c r="U1331" i="3"/>
  <c r="J418" i="3"/>
  <c r="A418" i="3"/>
  <c r="U418" i="3"/>
  <c r="N418" i="3"/>
  <c r="P418" i="3"/>
  <c r="A1299" i="3"/>
  <c r="N1299" i="3"/>
  <c r="P1299" i="3"/>
  <c r="J1299" i="3"/>
  <c r="U1299" i="3"/>
  <c r="U921" i="3"/>
  <c r="J921" i="3"/>
  <c r="A921" i="3"/>
  <c r="N921" i="3"/>
  <c r="P921" i="3"/>
  <c r="U626" i="3"/>
  <c r="N626" i="3"/>
  <c r="P626" i="3"/>
  <c r="A626" i="3"/>
  <c r="J626" i="3"/>
  <c r="U1519" i="3"/>
  <c r="N1519" i="3"/>
  <c r="P1519" i="3"/>
  <c r="J1519" i="3"/>
  <c r="A1519" i="3"/>
  <c r="U1592" i="3"/>
  <c r="J1592" i="3"/>
  <c r="N1592" i="3"/>
  <c r="P1592" i="3"/>
  <c r="U993" i="3"/>
  <c r="J993" i="3"/>
  <c r="A993" i="3"/>
  <c r="N993" i="3"/>
  <c r="P993" i="3"/>
  <c r="A1105" i="3"/>
  <c r="U1105" i="3"/>
  <c r="N1105" i="3"/>
  <c r="P1105" i="3"/>
  <c r="J1105" i="3"/>
  <c r="U375" i="3"/>
  <c r="N375" i="3"/>
  <c r="P375" i="3"/>
  <c r="A375" i="3"/>
  <c r="J375" i="3"/>
  <c r="N735" i="3"/>
  <c r="P735" i="3"/>
  <c r="J735" i="3"/>
  <c r="A735" i="3"/>
  <c r="U735" i="3"/>
  <c r="J1355" i="3"/>
  <c r="N1355" i="3"/>
  <c r="P1355" i="3"/>
  <c r="U1355" i="3"/>
  <c r="A1355" i="3"/>
  <c r="U963" i="3"/>
  <c r="N963" i="3"/>
  <c r="P963" i="3"/>
  <c r="A963" i="3"/>
  <c r="J963" i="3"/>
  <c r="U1098" i="3"/>
  <c r="J1098" i="3"/>
  <c r="A1098" i="3"/>
  <c r="N1098" i="3"/>
  <c r="P1098" i="3"/>
  <c r="U1188" i="3"/>
  <c r="J1188" i="3"/>
  <c r="A1188" i="3"/>
  <c r="N1188" i="3"/>
  <c r="P1188" i="3"/>
  <c r="U884" i="3"/>
  <c r="J884" i="3"/>
  <c r="A884" i="3"/>
  <c r="N884" i="3"/>
  <c r="P884" i="3"/>
  <c r="A426" i="3"/>
  <c r="J426" i="3"/>
  <c r="N426" i="3"/>
  <c r="P426" i="3"/>
  <c r="U426" i="3"/>
  <c r="U1215" i="3"/>
  <c r="N1215" i="3"/>
  <c r="P1215" i="3"/>
  <c r="J1215" i="3"/>
  <c r="A1215" i="3"/>
  <c r="A1317" i="3"/>
  <c r="J1317" i="3"/>
  <c r="U1317" i="3"/>
  <c r="N1317" i="3"/>
  <c r="P1317" i="3"/>
  <c r="U1127" i="3"/>
  <c r="A1127" i="3"/>
  <c r="J1127" i="3"/>
  <c r="N1127" i="3"/>
  <c r="P1127" i="3"/>
  <c r="U1240" i="3"/>
  <c r="J1240" i="3"/>
  <c r="N1240" i="3"/>
  <c r="P1240" i="3"/>
  <c r="J928" i="3"/>
  <c r="U928" i="3"/>
  <c r="N928" i="3"/>
  <c r="P928" i="3"/>
  <c r="A730" i="3"/>
  <c r="J730" i="3"/>
  <c r="N730" i="3"/>
  <c r="P730" i="3"/>
  <c r="U730" i="3"/>
  <c r="A1003" i="3"/>
  <c r="N1003" i="3"/>
  <c r="P1003" i="3"/>
  <c r="J1003" i="3"/>
  <c r="U1003" i="3"/>
  <c r="J1249" i="3"/>
  <c r="U1249" i="3"/>
  <c r="A1249" i="3"/>
  <c r="N1249" i="3"/>
  <c r="P1249" i="3"/>
  <c r="A1578" i="3"/>
  <c r="J1578" i="3"/>
  <c r="N1578" i="3"/>
  <c r="P1578" i="3"/>
  <c r="U1578" i="3"/>
  <c r="A1263" i="3"/>
  <c r="J1263" i="3"/>
  <c r="N1263" i="3"/>
  <c r="P1263" i="3"/>
  <c r="U1263" i="3"/>
  <c r="U525" i="3"/>
  <c r="J525" i="3"/>
  <c r="N525" i="3"/>
  <c r="P525" i="3"/>
  <c r="A525" i="3"/>
  <c r="U897" i="3"/>
  <c r="N897" i="3"/>
  <c r="P897" i="3"/>
  <c r="A897" i="3"/>
  <c r="J897" i="3"/>
  <c r="U1000" i="3"/>
  <c r="N1000" i="3"/>
  <c r="P1000" i="3"/>
  <c r="A1000" i="3"/>
  <c r="J1000" i="3"/>
  <c r="U511" i="3"/>
  <c r="N511" i="3"/>
  <c r="P511" i="3"/>
  <c r="J511" i="3"/>
  <c r="A511" i="3"/>
  <c r="U473" i="3"/>
  <c r="A473" i="3"/>
  <c r="J473" i="3"/>
  <c r="N473" i="3"/>
  <c r="P473" i="3"/>
  <c r="A873" i="3"/>
  <c r="U873" i="3"/>
  <c r="N873" i="3"/>
  <c r="P873" i="3"/>
  <c r="J873" i="3"/>
  <c r="U45" i="3"/>
  <c r="N45" i="3"/>
  <c r="P45" i="3"/>
  <c r="A45" i="3"/>
  <c r="J45" i="3"/>
  <c r="U774" i="3"/>
  <c r="A774" i="3"/>
  <c r="N774" i="3"/>
  <c r="P774" i="3"/>
  <c r="J774" i="3"/>
  <c r="U914" i="3"/>
  <c r="A914" i="3"/>
  <c r="N914" i="3"/>
  <c r="P914" i="3"/>
  <c r="J914" i="3"/>
  <c r="A374" i="3"/>
  <c r="J374" i="3"/>
  <c r="U374" i="3"/>
  <c r="N374" i="3"/>
  <c r="P374" i="3"/>
  <c r="N651" i="3"/>
  <c r="P651" i="3"/>
  <c r="U651" i="3"/>
  <c r="A651" i="3"/>
  <c r="J651" i="3"/>
  <c r="U948" i="3"/>
  <c r="N948" i="3"/>
  <c r="P948" i="3"/>
  <c r="J948" i="3"/>
  <c r="A948" i="3"/>
  <c r="U1425" i="3"/>
  <c r="N1425" i="3"/>
  <c r="P1425" i="3"/>
  <c r="A1425" i="3"/>
  <c r="J1425" i="3"/>
  <c r="J411" i="3"/>
  <c r="A411" i="3"/>
  <c r="U411" i="3"/>
  <c r="N411" i="3"/>
  <c r="P411" i="3"/>
  <c r="N898" i="3"/>
  <c r="P898" i="3"/>
  <c r="A898" i="3"/>
  <c r="J898" i="3"/>
  <c r="U898" i="3"/>
  <c r="J340" i="3"/>
  <c r="A340" i="3"/>
  <c r="U340" i="3"/>
  <c r="N340" i="3"/>
  <c r="P340" i="3"/>
  <c r="U1270" i="3"/>
  <c r="N1270" i="3"/>
  <c r="P1270" i="3"/>
  <c r="J1270" i="3"/>
  <c r="A1270" i="3"/>
  <c r="U832" i="3"/>
  <c r="N832" i="3"/>
  <c r="P832" i="3"/>
  <c r="A832" i="3"/>
  <c r="J832" i="3"/>
  <c r="J936" i="3"/>
  <c r="A936" i="3"/>
  <c r="N936" i="3"/>
  <c r="P936" i="3"/>
  <c r="U936" i="3"/>
  <c r="U451" i="3"/>
  <c r="N451" i="3"/>
  <c r="P451" i="3"/>
  <c r="J451" i="3"/>
  <c r="A451" i="3"/>
  <c r="N583" i="3"/>
  <c r="P583" i="3"/>
  <c r="U583" i="3"/>
  <c r="J583" i="3"/>
  <c r="U720" i="3"/>
  <c r="N720" i="3"/>
  <c r="P720" i="3"/>
  <c r="J720" i="3"/>
  <c r="A720" i="3"/>
  <c r="J1448" i="3"/>
  <c r="A1448" i="3"/>
  <c r="N1448" i="3"/>
  <c r="P1448" i="3"/>
  <c r="U1448" i="3"/>
  <c r="A908" i="3"/>
  <c r="N908" i="3"/>
  <c r="P908" i="3"/>
  <c r="J908" i="3"/>
  <c r="U908" i="3"/>
  <c r="A420" i="3"/>
  <c r="N420" i="3"/>
  <c r="P420" i="3"/>
  <c r="U420" i="3"/>
  <c r="J420" i="3"/>
  <c r="U578" i="3"/>
  <c r="A578" i="3"/>
  <c r="J578" i="3"/>
  <c r="N578" i="3"/>
  <c r="P578" i="3"/>
  <c r="U751" i="3"/>
  <c r="J751" i="3"/>
  <c r="A751" i="3"/>
  <c r="N751" i="3"/>
  <c r="P751" i="3"/>
  <c r="J372" i="3"/>
  <c r="A372" i="3"/>
  <c r="U372" i="3"/>
  <c r="N372" i="3"/>
  <c r="P372" i="3"/>
  <c r="U46" i="3"/>
  <c r="J46" i="3"/>
  <c r="A46" i="3"/>
  <c r="N46" i="3"/>
  <c r="P46" i="3"/>
  <c r="A842" i="3"/>
  <c r="J842" i="3"/>
  <c r="N842" i="3"/>
  <c r="P842" i="3"/>
  <c r="U842" i="3"/>
  <c r="A210" i="3"/>
  <c r="J210" i="3"/>
  <c r="N210" i="3"/>
  <c r="P210" i="3"/>
  <c r="U210" i="3"/>
  <c r="U288" i="3"/>
  <c r="N288" i="3"/>
  <c r="P288" i="3"/>
  <c r="A288" i="3"/>
  <c r="J288" i="3"/>
  <c r="U859" i="3"/>
  <c r="N859" i="3"/>
  <c r="P859" i="3"/>
  <c r="J859" i="3"/>
  <c r="A859" i="3"/>
  <c r="U531" i="3"/>
  <c r="A531" i="3"/>
  <c r="N531" i="3"/>
  <c r="P531" i="3"/>
  <c r="J531" i="3"/>
  <c r="U657" i="3"/>
  <c r="N657" i="3"/>
  <c r="P657" i="3"/>
  <c r="A657" i="3"/>
  <c r="J657" i="3"/>
  <c r="U917" i="3"/>
  <c r="J917" i="3"/>
  <c r="N917" i="3"/>
  <c r="P917" i="3"/>
  <c r="U423" i="3"/>
  <c r="A423" i="3"/>
  <c r="J423" i="3"/>
  <c r="N423" i="3"/>
  <c r="P423" i="3"/>
  <c r="J88" i="3"/>
  <c r="U88" i="3"/>
  <c r="N88" i="3"/>
  <c r="P88" i="3"/>
  <c r="A570" i="3"/>
  <c r="J570" i="3"/>
  <c r="N570" i="3"/>
  <c r="P570" i="3"/>
  <c r="U570" i="3"/>
  <c r="U605" i="3"/>
  <c r="N605" i="3"/>
  <c r="P605" i="3"/>
  <c r="J605" i="3"/>
  <c r="A605" i="3"/>
  <c r="U784" i="3"/>
  <c r="A784" i="3"/>
  <c r="N784" i="3"/>
  <c r="P784" i="3"/>
  <c r="J784" i="3"/>
  <c r="U791" i="3"/>
  <c r="A791" i="3"/>
  <c r="J791" i="3"/>
  <c r="N791" i="3"/>
  <c r="P791" i="3"/>
  <c r="N1502" i="3"/>
  <c r="P1502" i="3"/>
  <c r="J1502" i="3"/>
  <c r="U1502" i="3"/>
  <c r="J87" i="3"/>
  <c r="A87" i="3"/>
  <c r="N87" i="3"/>
  <c r="P87" i="3"/>
  <c r="U87" i="3"/>
  <c r="U659" i="3"/>
  <c r="A659" i="3"/>
  <c r="N659" i="3"/>
  <c r="P659" i="3"/>
  <c r="J659" i="3"/>
  <c r="U771" i="3"/>
  <c r="J771" i="3"/>
  <c r="A771" i="3"/>
  <c r="N771" i="3"/>
  <c r="P771" i="3"/>
  <c r="A319" i="3"/>
  <c r="U319" i="3"/>
  <c r="N319" i="3"/>
  <c r="P319" i="3"/>
  <c r="J319" i="3"/>
  <c r="U416" i="3"/>
  <c r="N416" i="3"/>
  <c r="P416" i="3"/>
  <c r="A416" i="3"/>
  <c r="J416" i="3"/>
  <c r="U484" i="3"/>
  <c r="A484" i="3"/>
  <c r="J484" i="3"/>
  <c r="N484" i="3"/>
  <c r="P484" i="3"/>
  <c r="U193" i="3"/>
  <c r="N193" i="3"/>
  <c r="P193" i="3"/>
  <c r="J193" i="3"/>
  <c r="A843" i="3"/>
  <c r="J843" i="3"/>
  <c r="N843" i="3"/>
  <c r="P843" i="3"/>
  <c r="U843" i="3"/>
  <c r="U485" i="3"/>
  <c r="A485" i="3"/>
  <c r="N485" i="3"/>
  <c r="P485" i="3"/>
  <c r="J485" i="3"/>
  <c r="U783" i="3"/>
  <c r="N783" i="3"/>
  <c r="P783" i="3"/>
  <c r="J783" i="3"/>
  <c r="A783" i="3"/>
  <c r="U399" i="3"/>
  <c r="A399" i="3"/>
  <c r="J399" i="3"/>
  <c r="N399" i="3"/>
  <c r="P399" i="3"/>
  <c r="A83" i="3"/>
  <c r="J83" i="3"/>
  <c r="N83" i="3"/>
  <c r="P83" i="3"/>
  <c r="U83" i="3"/>
  <c r="J1438" i="3"/>
  <c r="N1438" i="3"/>
  <c r="P1438" i="3"/>
  <c r="U1438" i="3"/>
  <c r="U957" i="3"/>
  <c r="A957" i="3"/>
  <c r="N957" i="3"/>
  <c r="P957" i="3"/>
  <c r="J957" i="3"/>
  <c r="A379" i="3"/>
  <c r="J379" i="3"/>
  <c r="U379" i="3"/>
  <c r="N379" i="3"/>
  <c r="P379" i="3"/>
  <c r="U777" i="3"/>
  <c r="A777" i="3"/>
  <c r="J777" i="3"/>
  <c r="N777" i="3"/>
  <c r="P777" i="3"/>
  <c r="U1561" i="3"/>
  <c r="J1561" i="3"/>
  <c r="A1561" i="3"/>
  <c r="N1561" i="3"/>
  <c r="P1561" i="3"/>
  <c r="J164" i="3"/>
  <c r="A164" i="3"/>
  <c r="U164" i="3"/>
  <c r="N164" i="3"/>
  <c r="P164" i="3"/>
  <c r="N1605" i="3"/>
  <c r="P1605" i="3"/>
  <c r="J1605" i="3"/>
  <c r="A1605" i="3"/>
  <c r="U1605" i="3"/>
  <c r="U292" i="3"/>
  <c r="J292" i="3"/>
  <c r="N292" i="3"/>
  <c r="P292" i="3"/>
  <c r="A292" i="3"/>
  <c r="U174" i="3"/>
  <c r="J174" i="3"/>
  <c r="A174" i="3"/>
  <c r="N174" i="3"/>
  <c r="P174" i="3"/>
  <c r="U236" i="3"/>
  <c r="N236" i="3"/>
  <c r="P236" i="3"/>
  <c r="J236" i="3"/>
  <c r="A236" i="3"/>
  <c r="U64" i="3"/>
  <c r="A64" i="3"/>
  <c r="J64" i="3"/>
  <c r="N64" i="3"/>
  <c r="P64" i="3"/>
  <c r="U902" i="3"/>
  <c r="J902" i="3"/>
  <c r="N902" i="3"/>
  <c r="P902" i="3"/>
  <c r="N916" i="3"/>
  <c r="P916" i="3"/>
  <c r="A916" i="3"/>
  <c r="J916" i="3"/>
  <c r="U916" i="3"/>
  <c r="N1545" i="3"/>
  <c r="P1545" i="3"/>
  <c r="J1545" i="3"/>
  <c r="A1545" i="3"/>
  <c r="U1545" i="3"/>
  <c r="U16" i="3"/>
  <c r="J16" i="3"/>
  <c r="A16" i="3"/>
  <c r="N16" i="3"/>
  <c r="P16" i="3"/>
  <c r="U151" i="3"/>
  <c r="J151" i="3"/>
  <c r="A151" i="3"/>
  <c r="N151" i="3"/>
  <c r="P151" i="3"/>
  <c r="U221" i="3"/>
  <c r="A221" i="3"/>
  <c r="N221" i="3"/>
  <c r="P221" i="3"/>
  <c r="J221" i="3"/>
  <c r="N1218" i="3"/>
  <c r="P1218" i="3"/>
  <c r="A1218" i="3"/>
  <c r="J1218" i="3"/>
  <c r="U1218" i="3"/>
  <c r="U726" i="3"/>
  <c r="A726" i="3"/>
  <c r="J726" i="3"/>
  <c r="N726" i="3"/>
  <c r="P726" i="3"/>
  <c r="U1305" i="3"/>
  <c r="N1305" i="3"/>
  <c r="P1305" i="3"/>
  <c r="A1305" i="3"/>
  <c r="J1305" i="3"/>
  <c r="U277" i="3"/>
  <c r="N277" i="3"/>
  <c r="P277" i="3"/>
  <c r="J277" i="3"/>
  <c r="A277" i="3"/>
  <c r="U106" i="3"/>
  <c r="J106" i="3"/>
  <c r="A106" i="3"/>
  <c r="N106" i="3"/>
  <c r="P106" i="3"/>
  <c r="A237" i="3"/>
  <c r="J237" i="3"/>
  <c r="N237" i="3"/>
  <c r="P237" i="3"/>
  <c r="U237" i="3"/>
  <c r="J79" i="3"/>
  <c r="A79" i="3"/>
  <c r="U79" i="3"/>
  <c r="N79" i="3"/>
  <c r="P79" i="3"/>
  <c r="U679" i="3"/>
  <c r="J679" i="3"/>
  <c r="A679" i="3"/>
  <c r="N679" i="3"/>
  <c r="P679" i="3"/>
  <c r="A462" i="3"/>
  <c r="J462" i="3"/>
  <c r="N462" i="3"/>
  <c r="P462" i="3"/>
  <c r="U462" i="3"/>
  <c r="U269" i="3"/>
  <c r="J269" i="3"/>
  <c r="A269" i="3"/>
  <c r="N269" i="3"/>
  <c r="P269" i="3"/>
  <c r="J68" i="3"/>
  <c r="A68" i="3"/>
  <c r="U68" i="3"/>
  <c r="N68" i="3"/>
  <c r="P68" i="3"/>
  <c r="U112" i="3"/>
  <c r="J112" i="3"/>
  <c r="A112" i="3"/>
  <c r="N112" i="3"/>
  <c r="P112" i="3"/>
  <c r="U235" i="3"/>
  <c r="J235" i="3"/>
  <c r="N235" i="3"/>
  <c r="P235" i="3"/>
  <c r="A235" i="3"/>
  <c r="A1015" i="3"/>
  <c r="J1015" i="3"/>
  <c r="N1015" i="3"/>
  <c r="P1015" i="3"/>
  <c r="U1015" i="3"/>
  <c r="N361" i="3"/>
  <c r="P361" i="3"/>
  <c r="A361" i="3"/>
  <c r="J361" i="3"/>
  <c r="U361" i="3"/>
  <c r="J1531" i="3"/>
  <c r="N1531" i="3"/>
  <c r="P1531" i="3"/>
  <c r="A1531" i="3"/>
  <c r="U1531" i="3"/>
  <c r="A61" i="3"/>
  <c r="U61" i="3"/>
  <c r="N61" i="3"/>
  <c r="P61" i="3"/>
  <c r="J61" i="3"/>
  <c r="U135" i="3"/>
  <c r="N135" i="3"/>
  <c r="P135" i="3"/>
  <c r="J135" i="3"/>
  <c r="A135" i="3"/>
  <c r="U207" i="3"/>
  <c r="J207" i="3"/>
  <c r="A207" i="3"/>
  <c r="N207" i="3"/>
  <c r="P207" i="3"/>
  <c r="A1246" i="3"/>
  <c r="J1246" i="3"/>
  <c r="N1246" i="3"/>
  <c r="P1246" i="3"/>
  <c r="U1246" i="3"/>
  <c r="U841" i="3"/>
  <c r="A841" i="3"/>
  <c r="N841" i="3"/>
  <c r="P841" i="3"/>
  <c r="J841" i="3"/>
  <c r="U1118" i="3"/>
  <c r="N1118" i="3"/>
  <c r="P1118" i="3"/>
  <c r="J1118" i="3"/>
  <c r="A1118" i="3"/>
  <c r="U267" i="3"/>
  <c r="N267" i="3"/>
  <c r="P267" i="3"/>
  <c r="J267" i="3"/>
  <c r="A267" i="3"/>
  <c r="A273" i="3"/>
  <c r="U273" i="3"/>
  <c r="N273" i="3"/>
  <c r="P273" i="3"/>
  <c r="J273" i="3"/>
  <c r="A34" i="3"/>
  <c r="U34" i="3"/>
  <c r="J34" i="3"/>
  <c r="N34" i="3"/>
  <c r="P34" i="3"/>
  <c r="U910" i="3"/>
  <c r="A910" i="3"/>
  <c r="J910" i="3"/>
  <c r="N910" i="3"/>
  <c r="P910" i="3"/>
  <c r="J108" i="3"/>
  <c r="A108" i="3"/>
  <c r="N108" i="3"/>
  <c r="P108" i="3"/>
  <c r="U108" i="3"/>
  <c r="J1034" i="3"/>
  <c r="N1034" i="3"/>
  <c r="P1034" i="3"/>
  <c r="U1034" i="3"/>
  <c r="A1034" i="3"/>
  <c r="U981" i="3"/>
  <c r="A981" i="3"/>
  <c r="J981" i="3"/>
  <c r="N981" i="3"/>
  <c r="P981" i="3"/>
  <c r="J1335" i="3"/>
  <c r="A1335" i="3"/>
  <c r="U1335" i="3"/>
  <c r="N1335" i="3"/>
  <c r="P1335" i="3"/>
  <c r="U1387" i="3"/>
  <c r="N1387" i="3"/>
  <c r="P1387" i="3"/>
  <c r="A1387" i="3"/>
  <c r="J1387" i="3"/>
  <c r="U1492" i="3"/>
  <c r="J1492" i="3"/>
  <c r="A1492" i="3"/>
  <c r="N1492" i="3"/>
  <c r="P1492" i="3"/>
  <c r="U1490" i="3"/>
  <c r="J1490" i="3"/>
  <c r="A1490" i="3"/>
  <c r="N1490" i="3"/>
  <c r="P1490" i="3"/>
  <c r="J675" i="3"/>
  <c r="A675" i="3"/>
  <c r="N675" i="3"/>
  <c r="P675" i="3"/>
  <c r="U675" i="3"/>
  <c r="U1206" i="3"/>
  <c r="N1206" i="3"/>
  <c r="P1206" i="3"/>
  <c r="A1206" i="3"/>
  <c r="J1206" i="3"/>
  <c r="U1599" i="3"/>
  <c r="J1599" i="3"/>
  <c r="N1599" i="3"/>
  <c r="P1599" i="3"/>
  <c r="A1599" i="3"/>
  <c r="U746" i="3"/>
  <c r="J746" i="3"/>
  <c r="A746" i="3"/>
  <c r="N746" i="3"/>
  <c r="P746" i="3"/>
  <c r="J929" i="3"/>
  <c r="N929" i="3"/>
  <c r="P929" i="3"/>
  <c r="U929" i="3"/>
  <c r="A929" i="3"/>
  <c r="A401" i="3"/>
  <c r="N401" i="3"/>
  <c r="P401" i="3"/>
  <c r="J401" i="3"/>
  <c r="U401" i="3"/>
  <c r="U1212" i="3"/>
  <c r="A1212" i="3"/>
  <c r="N1212" i="3"/>
  <c r="P1212" i="3"/>
  <c r="J1212" i="3"/>
  <c r="U53" i="3"/>
  <c r="A53" i="3"/>
  <c r="N53" i="3"/>
  <c r="P53" i="3"/>
  <c r="J53" i="3"/>
  <c r="A1581" i="3"/>
  <c r="J1581" i="3"/>
  <c r="N1581" i="3"/>
  <c r="P1581" i="3"/>
  <c r="U1581" i="3"/>
  <c r="U1575" i="3"/>
  <c r="J1575" i="3"/>
  <c r="A1575" i="3"/>
  <c r="N1575" i="3"/>
  <c r="P1575" i="3"/>
  <c r="J1230" i="3"/>
  <c r="N1230" i="3"/>
  <c r="P1230" i="3"/>
  <c r="A1230" i="3"/>
  <c r="U1230" i="3"/>
  <c r="U133" i="3"/>
  <c r="N133" i="3"/>
  <c r="P133" i="3"/>
  <c r="J133" i="3"/>
  <c r="A1509" i="3"/>
  <c r="N1509" i="3"/>
  <c r="P1509" i="3"/>
  <c r="J1509" i="3"/>
  <c r="U1509" i="3"/>
  <c r="U1153" i="3"/>
  <c r="N1153" i="3"/>
  <c r="P1153" i="3"/>
  <c r="J1153" i="3"/>
  <c r="A1062" i="3"/>
  <c r="N1062" i="3"/>
  <c r="P1062" i="3"/>
  <c r="U1062" i="3"/>
  <c r="J1062" i="3"/>
  <c r="U1027" i="3"/>
  <c r="J1027" i="3"/>
  <c r="A1027" i="3"/>
  <c r="N1027" i="3"/>
  <c r="P1027" i="3"/>
  <c r="U38" i="3"/>
  <c r="A38" i="3"/>
  <c r="J38" i="3"/>
  <c r="N38" i="3"/>
  <c r="P38" i="3"/>
  <c r="N684" i="3"/>
  <c r="P684" i="3"/>
  <c r="A684" i="3"/>
  <c r="J684" i="3"/>
  <c r="U684" i="3"/>
  <c r="U1231" i="3"/>
  <c r="J1231" i="3"/>
  <c r="N1231" i="3"/>
  <c r="P1231" i="3"/>
  <c r="A1231" i="3"/>
  <c r="U1515" i="3"/>
  <c r="J1515" i="3"/>
  <c r="N1515" i="3"/>
  <c r="P1515" i="3"/>
  <c r="A1515" i="3"/>
  <c r="U1184" i="3"/>
  <c r="J1184" i="3"/>
  <c r="A1184" i="3"/>
  <c r="N1184" i="3"/>
  <c r="P1184" i="3"/>
  <c r="J1099" i="3"/>
  <c r="U1099" i="3"/>
  <c r="N1099" i="3"/>
  <c r="P1099" i="3"/>
  <c r="A1099" i="3"/>
  <c r="N1366" i="3"/>
  <c r="P1366" i="3"/>
  <c r="A1366" i="3"/>
  <c r="J1366" i="3"/>
  <c r="U1366" i="3"/>
  <c r="A1534" i="3"/>
  <c r="J1534" i="3"/>
  <c r="U1534" i="3"/>
  <c r="N1534" i="3"/>
  <c r="P1534" i="3"/>
  <c r="U1045" i="3"/>
  <c r="A1045" i="3"/>
  <c r="N1045" i="3"/>
  <c r="P1045" i="3"/>
  <c r="J1045" i="3"/>
  <c r="U1201" i="3"/>
  <c r="A1201" i="3"/>
  <c r="N1201" i="3"/>
  <c r="P1201" i="3"/>
  <c r="J1201" i="3"/>
  <c r="A1076" i="3"/>
  <c r="N1076" i="3"/>
  <c r="P1076" i="3"/>
  <c r="J1076" i="3"/>
  <c r="U1076" i="3"/>
  <c r="U1603" i="3"/>
  <c r="N1603" i="3"/>
  <c r="P1603" i="3"/>
  <c r="J1603" i="3"/>
  <c r="U1342" i="3"/>
  <c r="J1342" i="3"/>
  <c r="A1342" i="3"/>
  <c r="N1342" i="3"/>
  <c r="P1342" i="3"/>
  <c r="N1151" i="3"/>
  <c r="P1151" i="3"/>
  <c r="U1151" i="3"/>
  <c r="A1151" i="3"/>
  <c r="J1151" i="3"/>
  <c r="U1102" i="3"/>
  <c r="A1102" i="3"/>
  <c r="N1102" i="3"/>
  <c r="P1102" i="3"/>
  <c r="J1102" i="3"/>
  <c r="U1499" i="3"/>
  <c r="N1499" i="3"/>
  <c r="P1499" i="3"/>
  <c r="J1499" i="3"/>
  <c r="A1499" i="3"/>
  <c r="U1139" i="3"/>
  <c r="J1139" i="3"/>
  <c r="N1139" i="3"/>
  <c r="P1139" i="3"/>
  <c r="A1139" i="3"/>
  <c r="N1365" i="3"/>
  <c r="P1365" i="3"/>
  <c r="U1365" i="3"/>
  <c r="J1365" i="3"/>
  <c r="A1365" i="3"/>
  <c r="U1565" i="3"/>
  <c r="A1565" i="3"/>
  <c r="J1565" i="3"/>
  <c r="N1565" i="3"/>
  <c r="P1565" i="3"/>
  <c r="U1392" i="3"/>
  <c r="N1392" i="3"/>
  <c r="P1392" i="3"/>
  <c r="A1392" i="3"/>
  <c r="J1392" i="3"/>
  <c r="A1106" i="3"/>
  <c r="J1106" i="3"/>
  <c r="N1106" i="3"/>
  <c r="P1106" i="3"/>
  <c r="U1106" i="3"/>
  <c r="U1589" i="3"/>
  <c r="J1589" i="3"/>
  <c r="A1589" i="3"/>
  <c r="N1589" i="3"/>
  <c r="P1589" i="3"/>
  <c r="U1086" i="3"/>
  <c r="A1086" i="3"/>
  <c r="N1086" i="3"/>
  <c r="P1086" i="3"/>
  <c r="J1086" i="3"/>
  <c r="U1223" i="3"/>
  <c r="N1223" i="3"/>
  <c r="P1223" i="3"/>
  <c r="J1223" i="3"/>
  <c r="A1223" i="3"/>
  <c r="U1451" i="3"/>
  <c r="N1451" i="3"/>
  <c r="P1451" i="3"/>
  <c r="A1451" i="3"/>
  <c r="J1451" i="3"/>
  <c r="A1384" i="3"/>
  <c r="U1384" i="3"/>
  <c r="J1384" i="3"/>
  <c r="N1384" i="3"/>
  <c r="P1384" i="3"/>
  <c r="U1376" i="3"/>
  <c r="A1376" i="3"/>
  <c r="J1376" i="3"/>
  <c r="N1376" i="3"/>
  <c r="P1376" i="3"/>
  <c r="J328" i="3"/>
  <c r="U328" i="3"/>
  <c r="N328" i="3"/>
  <c r="P328" i="3"/>
  <c r="A1493" i="3"/>
  <c r="J1493" i="3"/>
  <c r="N1493" i="3"/>
  <c r="P1493" i="3"/>
  <c r="U1493" i="3"/>
  <c r="U1028" i="3"/>
  <c r="J1028" i="3"/>
  <c r="A1028" i="3"/>
  <c r="N1028" i="3"/>
  <c r="P1028" i="3"/>
  <c r="J1594" i="3"/>
  <c r="A1594" i="3"/>
  <c r="U1594" i="3"/>
  <c r="N1594" i="3"/>
  <c r="P1594" i="3"/>
  <c r="A1498" i="3"/>
  <c r="J1498" i="3"/>
  <c r="N1498" i="3"/>
  <c r="P1498" i="3"/>
  <c r="U1498" i="3"/>
  <c r="U1532" i="3"/>
  <c r="N1532" i="3"/>
  <c r="P1532" i="3"/>
  <c r="J1532" i="3"/>
  <c r="J959" i="3"/>
  <c r="U959" i="3"/>
  <c r="A959" i="3"/>
  <c r="N959" i="3"/>
  <c r="P959" i="3"/>
  <c r="A1461" i="3"/>
  <c r="J1461" i="3"/>
  <c r="U1461" i="3"/>
  <c r="N1461" i="3"/>
  <c r="P1461" i="3"/>
  <c r="U966" i="3"/>
  <c r="N966" i="3"/>
  <c r="P966" i="3"/>
  <c r="A966" i="3"/>
  <c r="J966" i="3"/>
  <c r="J1216" i="3"/>
  <c r="U1216" i="3"/>
  <c r="A1216" i="3"/>
  <c r="N1216" i="3"/>
  <c r="P1216" i="3"/>
  <c r="U1084" i="3"/>
  <c r="A1084" i="3"/>
  <c r="J1084" i="3"/>
  <c r="N1084" i="3"/>
  <c r="P1084" i="3"/>
  <c r="U1354" i="3"/>
  <c r="J1354" i="3"/>
  <c r="A1354" i="3"/>
  <c r="N1354" i="3"/>
  <c r="P1354" i="3"/>
  <c r="U518" i="3"/>
  <c r="J518" i="3"/>
  <c r="N518" i="3"/>
  <c r="P518" i="3"/>
  <c r="A518" i="3"/>
  <c r="N1334" i="3"/>
  <c r="P1334" i="3"/>
  <c r="A1334" i="3"/>
  <c r="J1334" i="3"/>
  <c r="U1334" i="3"/>
  <c r="U1242" i="3"/>
  <c r="N1242" i="3"/>
  <c r="P1242" i="3"/>
  <c r="A1242" i="3"/>
  <c r="J1242" i="3"/>
  <c r="A1126" i="3"/>
  <c r="J1126" i="3"/>
  <c r="N1126" i="3"/>
  <c r="P1126" i="3"/>
  <c r="U1126" i="3"/>
  <c r="U545" i="3"/>
  <c r="A545" i="3"/>
  <c r="N545" i="3"/>
  <c r="P545" i="3"/>
  <c r="J545" i="3"/>
  <c r="A1227" i="3"/>
  <c r="J1227" i="3"/>
  <c r="N1227" i="3"/>
  <c r="P1227" i="3"/>
  <c r="U1227" i="3"/>
  <c r="J622" i="3"/>
  <c r="N622" i="3"/>
  <c r="P622" i="3"/>
  <c r="A622" i="3"/>
  <c r="U622" i="3"/>
  <c r="J1148" i="3"/>
  <c r="A1148" i="3"/>
  <c r="U1148" i="3"/>
  <c r="N1148" i="3"/>
  <c r="P1148" i="3"/>
  <c r="N1474" i="3"/>
  <c r="P1474" i="3"/>
  <c r="J1474" i="3"/>
  <c r="A1474" i="3"/>
  <c r="U1474" i="3"/>
  <c r="A1563" i="3"/>
  <c r="U1563" i="3"/>
  <c r="N1563" i="3"/>
  <c r="P1563" i="3"/>
  <c r="J1563" i="3"/>
  <c r="U962" i="3"/>
  <c r="N962" i="3"/>
  <c r="P962" i="3"/>
  <c r="J962" i="3"/>
  <c r="U1037" i="3"/>
  <c r="J1037" i="3"/>
  <c r="N1037" i="3"/>
  <c r="P1037" i="3"/>
  <c r="U892" i="3"/>
  <c r="J892" i="3"/>
  <c r="A892" i="3"/>
  <c r="N892" i="3"/>
  <c r="P892" i="3"/>
  <c r="U805" i="3"/>
  <c r="J805" i="3"/>
  <c r="A805" i="3"/>
  <c r="N805" i="3"/>
  <c r="P805" i="3"/>
  <c r="A1286" i="3"/>
  <c r="U1286" i="3"/>
  <c r="J1286" i="3"/>
  <c r="N1286" i="3"/>
  <c r="P1286" i="3"/>
  <c r="U1497" i="3"/>
  <c r="J1497" i="3"/>
  <c r="A1497" i="3"/>
  <c r="N1497" i="3"/>
  <c r="P1497" i="3"/>
  <c r="J1074" i="3"/>
  <c r="N1074" i="3"/>
  <c r="P1074" i="3"/>
  <c r="A1074" i="3"/>
  <c r="U1074" i="3"/>
  <c r="J1097" i="3"/>
  <c r="U1097" i="3"/>
  <c r="N1097" i="3"/>
  <c r="P1097" i="3"/>
  <c r="A1097" i="3"/>
  <c r="U824" i="3"/>
  <c r="J824" i="3"/>
  <c r="A824" i="3"/>
  <c r="N824" i="3"/>
  <c r="P824" i="3"/>
  <c r="U852" i="3"/>
  <c r="A852" i="3"/>
  <c r="J852" i="3"/>
  <c r="N852" i="3"/>
  <c r="P852" i="3"/>
  <c r="U1175" i="3"/>
  <c r="J1175" i="3"/>
  <c r="A1175" i="3"/>
  <c r="N1175" i="3"/>
  <c r="P1175" i="3"/>
  <c r="A1053" i="3"/>
  <c r="J1053" i="3"/>
  <c r="U1053" i="3"/>
  <c r="N1053" i="3"/>
  <c r="P1053" i="3"/>
  <c r="A1090" i="3"/>
  <c r="N1090" i="3"/>
  <c r="P1090" i="3"/>
  <c r="U1090" i="3"/>
  <c r="J1090" i="3"/>
  <c r="A1164" i="3"/>
  <c r="U1164" i="3"/>
  <c r="N1164" i="3"/>
  <c r="P1164" i="3"/>
  <c r="J1164" i="3"/>
  <c r="U861" i="3"/>
  <c r="J861" i="3"/>
  <c r="N861" i="3"/>
  <c r="P861" i="3"/>
  <c r="A861" i="3"/>
  <c r="A402" i="3"/>
  <c r="J402" i="3"/>
  <c r="N402" i="3"/>
  <c r="P402" i="3"/>
  <c r="U402" i="3"/>
  <c r="U1579" i="3"/>
  <c r="A1579" i="3"/>
  <c r="N1579" i="3"/>
  <c r="P1579" i="3"/>
  <c r="J1579" i="3"/>
  <c r="J1221" i="3"/>
  <c r="U1221" i="3"/>
  <c r="A1221" i="3"/>
  <c r="N1221" i="3"/>
  <c r="P1221" i="3"/>
  <c r="J1547" i="3"/>
  <c r="N1547" i="3"/>
  <c r="P1547" i="3"/>
  <c r="A1547" i="3"/>
  <c r="U1547" i="3"/>
  <c r="A1150" i="3"/>
  <c r="N1150" i="3"/>
  <c r="P1150" i="3"/>
  <c r="J1150" i="3"/>
  <c r="U1150" i="3"/>
  <c r="J1233" i="3"/>
  <c r="A1233" i="3"/>
  <c r="N1233" i="3"/>
  <c r="P1233" i="3"/>
  <c r="U1233" i="3"/>
  <c r="U427" i="3"/>
  <c r="J427" i="3"/>
  <c r="N427" i="3"/>
  <c r="P427" i="3"/>
  <c r="A427" i="3"/>
  <c r="U955" i="3"/>
  <c r="N955" i="3"/>
  <c r="P955" i="3"/>
  <c r="A955" i="3"/>
  <c r="J955" i="3"/>
  <c r="J937" i="3"/>
  <c r="A937" i="3"/>
  <c r="U937" i="3"/>
  <c r="N937" i="3"/>
  <c r="P937" i="3"/>
  <c r="U944" i="3"/>
  <c r="A944" i="3"/>
  <c r="N944" i="3"/>
  <c r="P944" i="3"/>
  <c r="J944" i="3"/>
  <c r="A474" i="3"/>
  <c r="U474" i="3"/>
  <c r="J474" i="3"/>
  <c r="N474" i="3"/>
  <c r="P474" i="3"/>
  <c r="A394" i="3"/>
  <c r="J394" i="3"/>
  <c r="U394" i="3"/>
  <c r="N394" i="3"/>
  <c r="P394" i="3"/>
  <c r="J705" i="3"/>
  <c r="A705" i="3"/>
  <c r="N705" i="3"/>
  <c r="P705" i="3"/>
  <c r="U705" i="3"/>
  <c r="U256" i="3"/>
  <c r="J256" i="3"/>
  <c r="N256" i="3"/>
  <c r="P256" i="3"/>
  <c r="A256" i="3"/>
  <c r="A732" i="3"/>
  <c r="J732" i="3"/>
  <c r="U732" i="3"/>
  <c r="N732" i="3"/>
  <c r="P732" i="3"/>
  <c r="A876" i="3"/>
  <c r="J876" i="3"/>
  <c r="N876" i="3"/>
  <c r="P876" i="3"/>
  <c r="U876" i="3"/>
  <c r="J335" i="3"/>
  <c r="A335" i="3"/>
  <c r="U335" i="3"/>
  <c r="N335" i="3"/>
  <c r="P335" i="3"/>
  <c r="J577" i="3"/>
  <c r="A577" i="3"/>
  <c r="N577" i="3"/>
  <c r="P577" i="3"/>
  <c r="U577" i="3"/>
  <c r="U866" i="3"/>
  <c r="A866" i="3"/>
  <c r="N866" i="3"/>
  <c r="P866" i="3"/>
  <c r="J866" i="3"/>
  <c r="A37" i="3"/>
  <c r="N37" i="3"/>
  <c r="P37" i="3"/>
  <c r="U37" i="3"/>
  <c r="J37" i="3"/>
  <c r="U366" i="3"/>
  <c r="A366" i="3"/>
  <c r="N366" i="3"/>
  <c r="P366" i="3"/>
  <c r="J366" i="3"/>
  <c r="A837" i="3"/>
  <c r="J837" i="3"/>
  <c r="N837" i="3"/>
  <c r="P837" i="3"/>
  <c r="U837" i="3"/>
  <c r="J574" i="3"/>
  <c r="A574" i="3"/>
  <c r="N574" i="3"/>
  <c r="P574" i="3"/>
  <c r="U574" i="3"/>
  <c r="U1219" i="3"/>
  <c r="N1219" i="3"/>
  <c r="P1219" i="3"/>
  <c r="A1219" i="3"/>
  <c r="J1219" i="3"/>
  <c r="U802" i="3"/>
  <c r="J802" i="3"/>
  <c r="A802" i="3"/>
  <c r="N802" i="3"/>
  <c r="P802" i="3"/>
  <c r="U868" i="3"/>
  <c r="J868" i="3"/>
  <c r="N868" i="3"/>
  <c r="P868" i="3"/>
  <c r="U386" i="3"/>
  <c r="J386" i="3"/>
  <c r="A386" i="3"/>
  <c r="N386" i="3"/>
  <c r="P386" i="3"/>
  <c r="U362" i="3"/>
  <c r="A362" i="3"/>
  <c r="N362" i="3"/>
  <c r="P362" i="3"/>
  <c r="J362" i="3"/>
  <c r="U1368" i="3"/>
  <c r="A1368" i="3"/>
  <c r="J1368" i="3"/>
  <c r="N1368" i="3"/>
  <c r="P1368" i="3"/>
  <c r="A869" i="3"/>
  <c r="N869" i="3"/>
  <c r="P869" i="3"/>
  <c r="U869" i="3"/>
  <c r="J869" i="3"/>
  <c r="J382" i="3"/>
  <c r="N382" i="3"/>
  <c r="P382" i="3"/>
  <c r="A382" i="3"/>
  <c r="U382" i="3"/>
  <c r="A533" i="3"/>
  <c r="N533" i="3"/>
  <c r="P533" i="3"/>
  <c r="J533" i="3"/>
  <c r="U533" i="3"/>
  <c r="U621" i="3"/>
  <c r="J621" i="3"/>
  <c r="N621" i="3"/>
  <c r="P621" i="3"/>
  <c r="A621" i="3"/>
  <c r="U305" i="3"/>
  <c r="N305" i="3"/>
  <c r="P305" i="3"/>
  <c r="A305" i="3"/>
  <c r="J305" i="3"/>
  <c r="U1322" i="3"/>
  <c r="N1322" i="3"/>
  <c r="P1322" i="3"/>
  <c r="J1322" i="3"/>
  <c r="A1322" i="3"/>
  <c r="U727" i="3"/>
  <c r="A727" i="3"/>
  <c r="J727" i="3"/>
  <c r="N727" i="3"/>
  <c r="P727" i="3"/>
  <c r="U99" i="3"/>
  <c r="N99" i="3"/>
  <c r="P99" i="3"/>
  <c r="A99" i="3"/>
  <c r="J99" i="3"/>
  <c r="U3" i="3"/>
  <c r="J3" i="3"/>
  <c r="A3" i="3"/>
  <c r="N3" i="3"/>
  <c r="P3" i="3"/>
  <c r="U829" i="3"/>
  <c r="A829" i="3"/>
  <c r="N829" i="3"/>
  <c r="P829" i="3"/>
  <c r="J829" i="3"/>
  <c r="U472" i="3"/>
  <c r="A472" i="3"/>
  <c r="J472" i="3"/>
  <c r="N472" i="3"/>
  <c r="P472" i="3"/>
  <c r="A619" i="3"/>
  <c r="J619" i="3"/>
  <c r="N619" i="3"/>
  <c r="P619" i="3"/>
  <c r="U619" i="3"/>
  <c r="U888" i="3"/>
  <c r="A888" i="3"/>
  <c r="N888" i="3"/>
  <c r="P888" i="3"/>
  <c r="J888" i="3"/>
  <c r="A339" i="3"/>
  <c r="J339" i="3"/>
  <c r="N339" i="3"/>
  <c r="P339" i="3"/>
  <c r="U339" i="3"/>
  <c r="U228" i="3"/>
  <c r="J228" i="3"/>
  <c r="A228" i="3"/>
  <c r="N228" i="3"/>
  <c r="P228" i="3"/>
  <c r="U466" i="3"/>
  <c r="A466" i="3"/>
  <c r="J466" i="3"/>
  <c r="N466" i="3"/>
  <c r="P466" i="3"/>
  <c r="J501" i="3"/>
  <c r="A501" i="3"/>
  <c r="U501" i="3"/>
  <c r="N501" i="3"/>
  <c r="P501" i="3"/>
  <c r="A728" i="3"/>
  <c r="J728" i="3"/>
  <c r="U728" i="3"/>
  <c r="N728" i="3"/>
  <c r="P728" i="3"/>
  <c r="J748" i="3"/>
  <c r="N748" i="3"/>
  <c r="P748" i="3"/>
  <c r="U748" i="3"/>
  <c r="A1389" i="3"/>
  <c r="J1389" i="3"/>
  <c r="U1389" i="3"/>
  <c r="N1389" i="3"/>
  <c r="P1389" i="3"/>
  <c r="U1269" i="3"/>
  <c r="N1269" i="3"/>
  <c r="P1269" i="3"/>
  <c r="J1269" i="3"/>
  <c r="A1269" i="3"/>
  <c r="A606" i="3"/>
  <c r="N606" i="3"/>
  <c r="P606" i="3"/>
  <c r="U606" i="3"/>
  <c r="J606" i="3"/>
  <c r="U634" i="3"/>
  <c r="A634" i="3"/>
  <c r="J634" i="3"/>
  <c r="N634" i="3"/>
  <c r="P634" i="3"/>
  <c r="J941" i="3"/>
  <c r="A941" i="3"/>
  <c r="U941" i="3"/>
  <c r="N941" i="3"/>
  <c r="P941" i="3"/>
  <c r="U363" i="3"/>
  <c r="J363" i="3"/>
  <c r="N363" i="3"/>
  <c r="P363" i="3"/>
  <c r="A363" i="3"/>
  <c r="U331" i="3"/>
  <c r="A331" i="3"/>
  <c r="N331" i="3"/>
  <c r="P331" i="3"/>
  <c r="J331" i="3"/>
  <c r="J50" i="3"/>
  <c r="U50" i="3"/>
  <c r="N50" i="3"/>
  <c r="P50" i="3"/>
  <c r="A50" i="3"/>
  <c r="U813" i="3"/>
  <c r="A813" i="3"/>
  <c r="N813" i="3"/>
  <c r="P813" i="3"/>
  <c r="J813" i="3"/>
  <c r="U448" i="3"/>
  <c r="N448" i="3"/>
  <c r="P448" i="3"/>
  <c r="J448" i="3"/>
  <c r="A448" i="3"/>
  <c r="U741" i="3"/>
  <c r="A741" i="3"/>
  <c r="N741" i="3"/>
  <c r="P741" i="3"/>
  <c r="J741" i="3"/>
  <c r="U325" i="3"/>
  <c r="N325" i="3"/>
  <c r="P325" i="3"/>
  <c r="A325" i="3"/>
  <c r="J325" i="3"/>
  <c r="U201" i="3"/>
  <c r="A201" i="3"/>
  <c r="J201" i="3"/>
  <c r="N201" i="3"/>
  <c r="P201" i="3"/>
  <c r="U683" i="3"/>
  <c r="A683" i="3"/>
  <c r="N683" i="3"/>
  <c r="P683" i="3"/>
  <c r="J683" i="3"/>
  <c r="U927" i="3"/>
  <c r="A927" i="3"/>
  <c r="N927" i="3"/>
  <c r="P927" i="3"/>
  <c r="J927" i="3"/>
  <c r="U881" i="3"/>
  <c r="N881" i="3"/>
  <c r="P881" i="3"/>
  <c r="J881" i="3"/>
  <c r="A881" i="3"/>
  <c r="U734" i="3"/>
  <c r="N734" i="3"/>
  <c r="P734" i="3"/>
  <c r="A734" i="3"/>
  <c r="J734" i="3"/>
  <c r="U1352" i="3"/>
  <c r="J1352" i="3"/>
  <c r="N1352" i="3"/>
  <c r="P1352" i="3"/>
  <c r="A1352" i="3"/>
  <c r="U1524" i="3"/>
  <c r="J1524" i="3"/>
  <c r="A1524" i="3"/>
  <c r="N1524" i="3"/>
  <c r="P1524" i="3"/>
  <c r="N238" i="3"/>
  <c r="P238" i="3"/>
  <c r="J238" i="3"/>
  <c r="U238" i="3"/>
  <c r="A89" i="3"/>
  <c r="U89" i="3"/>
  <c r="J89" i="3"/>
  <c r="N89" i="3"/>
  <c r="P89" i="3"/>
  <c r="J172" i="3"/>
  <c r="A172" i="3"/>
  <c r="U172" i="3"/>
  <c r="N172" i="3"/>
  <c r="P172" i="3"/>
  <c r="U11" i="3"/>
  <c r="J11" i="3"/>
  <c r="A11" i="3"/>
  <c r="N11" i="3"/>
  <c r="P11" i="3"/>
  <c r="U871" i="3"/>
  <c r="A871" i="3"/>
  <c r="N871" i="3"/>
  <c r="P871" i="3"/>
  <c r="J871" i="3"/>
  <c r="U1618" i="3"/>
  <c r="N1618" i="3"/>
  <c r="P1618" i="3"/>
  <c r="J1618" i="3"/>
  <c r="U1463" i="3"/>
  <c r="A1463" i="3"/>
  <c r="N1463" i="3"/>
  <c r="P1463" i="3"/>
  <c r="J1463" i="3"/>
  <c r="U231" i="3"/>
  <c r="A231" i="3"/>
  <c r="J231" i="3"/>
  <c r="N231" i="3"/>
  <c r="P231" i="3"/>
  <c r="U75" i="3"/>
  <c r="J75" i="3"/>
  <c r="A75" i="3"/>
  <c r="N75" i="3"/>
  <c r="P75" i="3"/>
  <c r="J186" i="3"/>
  <c r="U186" i="3"/>
  <c r="N186" i="3"/>
  <c r="P186" i="3"/>
  <c r="A186" i="3"/>
  <c r="U1179" i="3"/>
  <c r="A1179" i="3"/>
  <c r="J1179" i="3"/>
  <c r="N1179" i="3"/>
  <c r="P1179" i="3"/>
  <c r="U695" i="3"/>
  <c r="A695" i="3"/>
  <c r="N695" i="3"/>
  <c r="P695" i="3"/>
  <c r="J695" i="3"/>
  <c r="U506" i="3"/>
  <c r="J506" i="3"/>
  <c r="N506" i="3"/>
  <c r="P506" i="3"/>
  <c r="A506" i="3"/>
  <c r="A232" i="3"/>
  <c r="J232" i="3"/>
  <c r="N232" i="3"/>
  <c r="P232" i="3"/>
  <c r="U232" i="3"/>
  <c r="A15" i="3"/>
  <c r="U15" i="3"/>
  <c r="J15" i="3"/>
  <c r="N15" i="3"/>
  <c r="P15" i="3"/>
  <c r="A120" i="3"/>
  <c r="J120" i="3"/>
  <c r="N120" i="3"/>
  <c r="P120" i="3"/>
  <c r="U120" i="3"/>
  <c r="U49" i="3"/>
  <c r="J49" i="3"/>
  <c r="A49" i="3"/>
  <c r="N49" i="3"/>
  <c r="P49" i="3"/>
  <c r="U337" i="3"/>
  <c r="A337" i="3"/>
  <c r="N337" i="3"/>
  <c r="P337" i="3"/>
  <c r="J337" i="3"/>
  <c r="U225" i="3"/>
  <c r="N225" i="3"/>
  <c r="P225" i="3"/>
  <c r="A225" i="3"/>
  <c r="J225" i="3"/>
  <c r="A7" i="3"/>
  <c r="J7" i="3"/>
  <c r="N7" i="3"/>
  <c r="P7" i="3"/>
  <c r="U7" i="3"/>
  <c r="J281" i="3"/>
  <c r="U281" i="3"/>
  <c r="N281" i="3"/>
  <c r="P281" i="3"/>
  <c r="A281" i="3"/>
  <c r="U206" i="3"/>
  <c r="N206" i="3"/>
  <c r="P206" i="3"/>
  <c r="J206" i="3"/>
  <c r="A206" i="3"/>
  <c r="U887" i="3"/>
  <c r="N887" i="3"/>
  <c r="P887" i="3"/>
  <c r="A887" i="3"/>
  <c r="J887" i="3"/>
  <c r="A753" i="3"/>
  <c r="J753" i="3"/>
  <c r="U753" i="3"/>
  <c r="N753" i="3"/>
  <c r="P753" i="3"/>
  <c r="N1479" i="3"/>
  <c r="P1479" i="3"/>
  <c r="J1479" i="3"/>
  <c r="A1479" i="3"/>
  <c r="U1479" i="3"/>
  <c r="U307" i="3"/>
  <c r="A307" i="3"/>
  <c r="J307" i="3"/>
  <c r="N307" i="3"/>
  <c r="P307" i="3"/>
  <c r="A59" i="3"/>
  <c r="J59" i="3"/>
  <c r="N59" i="3"/>
  <c r="P59" i="3"/>
  <c r="U59" i="3"/>
  <c r="U149" i="3"/>
  <c r="N149" i="3"/>
  <c r="P149" i="3"/>
  <c r="J149" i="3"/>
  <c r="A149" i="3"/>
  <c r="U1211" i="3"/>
  <c r="N1211" i="3"/>
  <c r="P1211" i="3"/>
  <c r="A1211" i="3"/>
  <c r="J1211" i="3"/>
  <c r="U804" i="3"/>
  <c r="N804" i="3"/>
  <c r="P804" i="3"/>
  <c r="J804" i="3"/>
  <c r="A804" i="3"/>
  <c r="U248" i="3"/>
  <c r="A248" i="3"/>
  <c r="N248" i="3"/>
  <c r="P248" i="3"/>
  <c r="J248" i="3"/>
  <c r="U223" i="3"/>
  <c r="A223" i="3"/>
  <c r="N223" i="3"/>
  <c r="P223" i="3"/>
  <c r="J223" i="3"/>
  <c r="U242" i="3"/>
  <c r="N242" i="3"/>
  <c r="P242" i="3"/>
  <c r="J242" i="3"/>
  <c r="A1290" i="3"/>
  <c r="J1290" i="3"/>
  <c r="N1290" i="3"/>
  <c r="P1290" i="3"/>
  <c r="U1290" i="3"/>
  <c r="U790" i="3"/>
  <c r="J790" i="3"/>
  <c r="A790" i="3"/>
  <c r="N790" i="3"/>
  <c r="P790" i="3"/>
  <c r="A1029" i="3"/>
  <c r="J1029" i="3"/>
  <c r="U1029" i="3"/>
  <c r="N1029" i="3"/>
  <c r="P1029" i="3"/>
  <c r="A1271" i="3"/>
  <c r="N1271" i="3"/>
  <c r="P1271" i="3"/>
  <c r="U1271" i="3"/>
  <c r="J1271" i="3"/>
  <c r="A1247" i="3"/>
  <c r="U1247" i="3"/>
  <c r="N1247" i="3"/>
  <c r="P1247" i="3"/>
  <c r="J1247" i="3"/>
  <c r="N1291" i="3"/>
  <c r="P1291" i="3"/>
  <c r="A1291" i="3"/>
  <c r="J1291" i="3"/>
  <c r="U1291" i="3"/>
  <c r="A1614" i="3"/>
  <c r="J1614" i="3"/>
  <c r="U1614" i="3"/>
  <c r="N1614" i="3"/>
  <c r="P1614" i="3"/>
  <c r="U1312" i="3"/>
  <c r="N1312" i="3"/>
  <c r="P1312" i="3"/>
  <c r="A1312" i="3"/>
  <c r="J1312" i="3"/>
  <c r="J907" i="3"/>
  <c r="A907" i="3"/>
  <c r="U907" i="3"/>
  <c r="N907" i="3"/>
  <c r="P907" i="3"/>
  <c r="J788" i="3"/>
  <c r="A788" i="3"/>
  <c r="U788" i="3"/>
  <c r="N788" i="3"/>
  <c r="P788" i="3"/>
  <c r="U797" i="3"/>
  <c r="J797" i="3"/>
  <c r="N797" i="3"/>
  <c r="P797" i="3"/>
  <c r="J1091" i="3"/>
  <c r="N1091" i="3"/>
  <c r="P1091" i="3"/>
  <c r="U1091" i="3"/>
  <c r="A1091" i="3"/>
  <c r="A546" i="3"/>
  <c r="U546" i="3"/>
  <c r="N546" i="3"/>
  <c r="P546" i="3"/>
  <c r="J546" i="3"/>
  <c r="U371" i="3"/>
  <c r="A371" i="3"/>
  <c r="J371" i="3"/>
  <c r="N371" i="3"/>
  <c r="P371" i="3"/>
  <c r="A635" i="3"/>
  <c r="J635" i="3"/>
  <c r="N635" i="3"/>
  <c r="P635" i="3"/>
  <c r="U635" i="3"/>
  <c r="U297" i="3"/>
  <c r="N297" i="3"/>
  <c r="P297" i="3"/>
  <c r="J297" i="3"/>
  <c r="A297" i="3"/>
  <c r="U640" i="3"/>
  <c r="A640" i="3"/>
  <c r="N640" i="3"/>
  <c r="P640" i="3"/>
  <c r="J640" i="3"/>
  <c r="U1181" i="3"/>
  <c r="A1181" i="3"/>
  <c r="J1181" i="3"/>
  <c r="N1181" i="3"/>
  <c r="P1181" i="3"/>
  <c r="J1567" i="3"/>
  <c r="U1567" i="3"/>
  <c r="A1567" i="3"/>
  <c r="N1567" i="3"/>
  <c r="P1567" i="3"/>
  <c r="N1430" i="3"/>
  <c r="P1430" i="3"/>
  <c r="U1430" i="3"/>
  <c r="A1430" i="3"/>
  <c r="J1430" i="3"/>
  <c r="U1513" i="3"/>
  <c r="J1513" i="3"/>
  <c r="N1513" i="3"/>
  <c r="P1513" i="3"/>
  <c r="A1559" i="3"/>
  <c r="U1161" i="3"/>
  <c r="A1161" i="3"/>
  <c r="J1161" i="3"/>
  <c r="N1161" i="3"/>
  <c r="P1161" i="3"/>
  <c r="N1326" i="3"/>
  <c r="P1326" i="3"/>
  <c r="A1326" i="3"/>
  <c r="J1326" i="3"/>
  <c r="U1326" i="3"/>
  <c r="U1373" i="3"/>
  <c r="N1373" i="3"/>
  <c r="P1373" i="3"/>
  <c r="J1373" i="3"/>
  <c r="A1373" i="3"/>
  <c r="U1555" i="3"/>
  <c r="J1555" i="3"/>
  <c r="A1555" i="3"/>
  <c r="N1555" i="3"/>
  <c r="P1555" i="3"/>
  <c r="U1445" i="3"/>
  <c r="J1445" i="3"/>
  <c r="A1445" i="3"/>
  <c r="N1445" i="3"/>
  <c r="P1445" i="3"/>
  <c r="A1021" i="3"/>
  <c r="U1021" i="3"/>
  <c r="N1021" i="3"/>
  <c r="P1021" i="3"/>
  <c r="J1021" i="3"/>
  <c r="N989" i="3"/>
  <c r="P989" i="3"/>
  <c r="A989" i="3"/>
  <c r="J989" i="3"/>
  <c r="U989" i="3"/>
  <c r="U1453" i="3"/>
  <c r="N1453" i="3"/>
  <c r="P1453" i="3"/>
  <c r="A1453" i="3"/>
  <c r="J1453" i="3"/>
  <c r="U1101" i="3"/>
  <c r="J1101" i="3"/>
  <c r="A1101" i="3"/>
  <c r="N1101" i="3"/>
  <c r="P1101" i="3"/>
  <c r="U1189" i="3"/>
  <c r="J1189" i="3"/>
  <c r="A1189" i="3"/>
  <c r="N1189" i="3"/>
  <c r="P1189" i="3"/>
  <c r="A1146" i="3"/>
  <c r="U1146" i="3"/>
  <c r="N1146" i="3"/>
  <c r="P1146" i="3"/>
  <c r="J1146" i="3"/>
  <c r="J1467" i="3"/>
  <c r="U1467" i="3"/>
  <c r="N1467" i="3"/>
  <c r="P1467" i="3"/>
  <c r="A1467" i="3"/>
  <c r="U396" i="3"/>
  <c r="A396" i="3"/>
  <c r="J396" i="3"/>
  <c r="N396" i="3"/>
  <c r="P396" i="3"/>
  <c r="A1117" i="3"/>
  <c r="J1117" i="3"/>
  <c r="U1117" i="3"/>
  <c r="N1117" i="3"/>
  <c r="P1117" i="3"/>
  <c r="A1533" i="3"/>
  <c r="N1533" i="3"/>
  <c r="P1533" i="3"/>
  <c r="U1533" i="3"/>
  <c r="J1533" i="3"/>
  <c r="U1402" i="3"/>
  <c r="N1402" i="3"/>
  <c r="P1402" i="3"/>
  <c r="J1402" i="3"/>
  <c r="A1402" i="3"/>
  <c r="N1258" i="3"/>
  <c r="P1258" i="3"/>
  <c r="J1258" i="3"/>
  <c r="U1258" i="3"/>
  <c r="U1256" i="3"/>
  <c r="J1256" i="3"/>
  <c r="A1256" i="3"/>
  <c r="N1256" i="3"/>
  <c r="P1256" i="3"/>
  <c r="J1013" i="3"/>
  <c r="U1013" i="3"/>
  <c r="N1013" i="3"/>
  <c r="P1013" i="3"/>
  <c r="A1013" i="3"/>
  <c r="U1529" i="3"/>
  <c r="J1529" i="3"/>
  <c r="A1529" i="3"/>
  <c r="N1529" i="3"/>
  <c r="P1529" i="3"/>
  <c r="U1094" i="3"/>
  <c r="J1094" i="3"/>
  <c r="A1094" i="3"/>
  <c r="N1094" i="3"/>
  <c r="P1094" i="3"/>
  <c r="J1281" i="3"/>
  <c r="U1281" i="3"/>
  <c r="N1281" i="3"/>
  <c r="P1281" i="3"/>
  <c r="A1281" i="3"/>
  <c r="A1459" i="3"/>
  <c r="N1459" i="3"/>
  <c r="P1459" i="3"/>
  <c r="J1459" i="3"/>
  <c r="U1459" i="3"/>
  <c r="U1214" i="3"/>
  <c r="A1214" i="3"/>
  <c r="N1214" i="3"/>
  <c r="P1214" i="3"/>
  <c r="J1214" i="3"/>
  <c r="J1001" i="3"/>
  <c r="U1001" i="3"/>
  <c r="N1001" i="3"/>
  <c r="P1001" i="3"/>
  <c r="A1001" i="3"/>
  <c r="A1522" i="3"/>
  <c r="U1522" i="3"/>
  <c r="J1522" i="3"/>
  <c r="N1522" i="3"/>
  <c r="P1522" i="3"/>
  <c r="U1005" i="3"/>
  <c r="J1005" i="3"/>
  <c r="N1005" i="3"/>
  <c r="P1005" i="3"/>
  <c r="A1005" i="3"/>
  <c r="A1192" i="3"/>
  <c r="N1192" i="3"/>
  <c r="P1192" i="3"/>
  <c r="U1192" i="3"/>
  <c r="J1192" i="3"/>
  <c r="A1422" i="3"/>
  <c r="U1422" i="3"/>
  <c r="J1422" i="3"/>
  <c r="N1422" i="3"/>
  <c r="P1422" i="3"/>
  <c r="U1333" i="3"/>
  <c r="A1333" i="3"/>
  <c r="J1333" i="3"/>
  <c r="N1333" i="3"/>
  <c r="P1333" i="3"/>
  <c r="J1173" i="3"/>
  <c r="A1173" i="3"/>
  <c r="N1173" i="3"/>
  <c r="P1173" i="3"/>
  <c r="U1173" i="3"/>
  <c r="A599" i="3"/>
  <c r="J599" i="3"/>
  <c r="N599" i="3"/>
  <c r="P599" i="3"/>
  <c r="U599" i="3"/>
  <c r="U1358" i="3"/>
  <c r="N1358" i="3"/>
  <c r="P1358" i="3"/>
  <c r="J1358" i="3"/>
  <c r="A1358" i="3"/>
  <c r="U1595" i="3"/>
  <c r="J1595" i="3"/>
  <c r="N1595" i="3"/>
  <c r="P1595" i="3"/>
  <c r="A1595" i="3"/>
  <c r="A1491" i="3"/>
  <c r="J1491" i="3"/>
  <c r="N1491" i="3"/>
  <c r="P1491" i="3"/>
  <c r="U1491" i="3"/>
  <c r="A1435" i="3"/>
  <c r="N1435" i="3"/>
  <c r="P1435" i="3"/>
  <c r="U1435" i="3"/>
  <c r="J1435" i="3"/>
  <c r="N1449" i="3"/>
  <c r="P1449" i="3"/>
  <c r="J1449" i="3"/>
  <c r="A1449" i="3"/>
  <c r="U1449" i="3"/>
  <c r="A504" i="3"/>
  <c r="J504" i="3"/>
  <c r="U504" i="3"/>
  <c r="N504" i="3"/>
  <c r="P504" i="3"/>
  <c r="N1416" i="3"/>
  <c r="P1416" i="3"/>
  <c r="U1416" i="3"/>
  <c r="A1416" i="3"/>
  <c r="J1416" i="3"/>
  <c r="N1588" i="3"/>
  <c r="P1588" i="3"/>
  <c r="U1588" i="3"/>
  <c r="J1588" i="3"/>
  <c r="U1145" i="3"/>
  <c r="N1145" i="3"/>
  <c r="P1145" i="3"/>
  <c r="A1145" i="3"/>
  <c r="J1145" i="3"/>
  <c r="U995" i="3"/>
  <c r="J995" i="3"/>
  <c r="N995" i="3"/>
  <c r="P995" i="3"/>
  <c r="A995" i="3"/>
  <c r="U1285" i="3"/>
  <c r="N1285" i="3"/>
  <c r="P1285" i="3"/>
  <c r="J1285" i="3"/>
  <c r="U860" i="3"/>
  <c r="N860" i="3"/>
  <c r="P860" i="3"/>
  <c r="A860" i="3"/>
  <c r="J860" i="3"/>
  <c r="N1273" i="3"/>
  <c r="P1273" i="3"/>
  <c r="U1273" i="3"/>
  <c r="J1273" i="3"/>
  <c r="A1273" i="3"/>
  <c r="U1121" i="3"/>
  <c r="N1121" i="3"/>
  <c r="P1121" i="3"/>
  <c r="A1121" i="3"/>
  <c r="J1121" i="3"/>
  <c r="J693" i="3"/>
  <c r="A693" i="3"/>
  <c r="N693" i="3"/>
  <c r="P693" i="3"/>
  <c r="U693" i="3"/>
  <c r="A1113" i="3"/>
  <c r="J1113" i="3"/>
  <c r="U1113" i="3"/>
  <c r="N1113" i="3"/>
  <c r="P1113" i="3"/>
  <c r="A1059" i="3"/>
  <c r="J1059" i="3"/>
  <c r="N1059" i="3"/>
  <c r="P1059" i="3"/>
  <c r="U1059" i="3"/>
  <c r="A403" i="3"/>
  <c r="U403" i="3"/>
  <c r="N403" i="3"/>
  <c r="P403" i="3"/>
  <c r="J403" i="3"/>
  <c r="U1229" i="3"/>
  <c r="A1229" i="3"/>
  <c r="J1229" i="3"/>
  <c r="N1229" i="3"/>
  <c r="P1229" i="3"/>
  <c r="A1442" i="3"/>
  <c r="N1442" i="3"/>
  <c r="P1442" i="3"/>
  <c r="U1442" i="3"/>
  <c r="J1442" i="3"/>
  <c r="A1457" i="3"/>
  <c r="J1457" i="3"/>
  <c r="N1457" i="3"/>
  <c r="P1457" i="3"/>
  <c r="U1457" i="3"/>
  <c r="J1511" i="3"/>
  <c r="A1511" i="3"/>
  <c r="U1511" i="3"/>
  <c r="N1511" i="3"/>
  <c r="P1511" i="3"/>
  <c r="U952" i="3"/>
  <c r="N952" i="3"/>
  <c r="P952" i="3"/>
  <c r="J952" i="3"/>
  <c r="A952" i="3"/>
  <c r="A831" i="3"/>
  <c r="U831" i="3"/>
  <c r="J831" i="3"/>
  <c r="N831" i="3"/>
  <c r="P831" i="3"/>
  <c r="A1191" i="3"/>
  <c r="N1191" i="3"/>
  <c r="P1191" i="3"/>
  <c r="J1191" i="3"/>
  <c r="U1191" i="3"/>
  <c r="U1264" i="3"/>
  <c r="A1264" i="3"/>
  <c r="N1264" i="3"/>
  <c r="P1264" i="3"/>
  <c r="J1264" i="3"/>
  <c r="U1406" i="3"/>
  <c r="J1406" i="3"/>
  <c r="A1406" i="3"/>
  <c r="N1406" i="3"/>
  <c r="P1406" i="3"/>
  <c r="J1024" i="3"/>
  <c r="U1024" i="3"/>
  <c r="A1024" i="3"/>
  <c r="N1024" i="3"/>
  <c r="P1024" i="3"/>
  <c r="A1031" i="3"/>
  <c r="J1031" i="3"/>
  <c r="N1031" i="3"/>
  <c r="P1031" i="3"/>
  <c r="U1031" i="3"/>
  <c r="U766" i="3"/>
  <c r="N766" i="3"/>
  <c r="P766" i="3"/>
  <c r="J766" i="3"/>
  <c r="A766" i="3"/>
  <c r="U449" i="3"/>
  <c r="J449" i="3"/>
  <c r="A449" i="3"/>
  <c r="N449" i="3"/>
  <c r="P449" i="3"/>
  <c r="N1137" i="3"/>
  <c r="P1137" i="3"/>
  <c r="A1137" i="3"/>
  <c r="U1137" i="3"/>
  <c r="J1137" i="3"/>
  <c r="A1010" i="3"/>
  <c r="N1010" i="3"/>
  <c r="P1010" i="3"/>
  <c r="U1010" i="3"/>
  <c r="J1010" i="3"/>
  <c r="U1066" i="3"/>
  <c r="J1066" i="3"/>
  <c r="A1066" i="3"/>
  <c r="N1066" i="3"/>
  <c r="P1066" i="3"/>
  <c r="U1081" i="3"/>
  <c r="N1081" i="3"/>
  <c r="P1081" i="3"/>
  <c r="A1081" i="3"/>
  <c r="J1081" i="3"/>
  <c r="A576" i="3"/>
  <c r="J576" i="3"/>
  <c r="U576" i="3"/>
  <c r="N576" i="3"/>
  <c r="P576" i="3"/>
  <c r="A1458" i="3"/>
  <c r="J1458" i="3"/>
  <c r="U1458" i="3"/>
  <c r="N1458" i="3"/>
  <c r="P1458" i="3"/>
  <c r="A1198" i="3"/>
  <c r="U1198" i="3"/>
  <c r="N1198" i="3"/>
  <c r="P1198" i="3"/>
  <c r="J1198" i="3"/>
  <c r="J1518" i="3"/>
  <c r="N1518" i="3"/>
  <c r="P1518" i="3"/>
  <c r="A1518" i="3"/>
  <c r="U1518" i="3"/>
  <c r="U1120" i="3"/>
  <c r="N1120" i="3"/>
  <c r="P1120" i="3"/>
  <c r="J1120" i="3"/>
  <c r="U1156" i="3"/>
  <c r="A1156" i="3"/>
  <c r="N1156" i="3"/>
  <c r="P1156" i="3"/>
  <c r="J1156" i="3"/>
  <c r="A830" i="3"/>
  <c r="J830" i="3"/>
  <c r="N830" i="3"/>
  <c r="P830" i="3"/>
  <c r="U830" i="3"/>
  <c r="U648" i="3"/>
  <c r="A648" i="3"/>
  <c r="J648" i="3"/>
  <c r="N648" i="3"/>
  <c r="P648" i="3"/>
  <c r="J893" i="3"/>
  <c r="A893" i="3"/>
  <c r="U893" i="3"/>
  <c r="N893" i="3"/>
  <c r="P893" i="3"/>
  <c r="J854" i="3"/>
  <c r="A854" i="3"/>
  <c r="N854" i="3"/>
  <c r="P854" i="3"/>
  <c r="U854" i="3"/>
  <c r="A419" i="3"/>
  <c r="J419" i="3"/>
  <c r="U419" i="3"/>
  <c r="N419" i="3"/>
  <c r="P419" i="3"/>
  <c r="U919" i="3"/>
  <c r="N919" i="3"/>
  <c r="P919" i="3"/>
  <c r="J919" i="3"/>
  <c r="A919" i="3"/>
  <c r="J597" i="3"/>
  <c r="U597" i="3"/>
  <c r="A597" i="3"/>
  <c r="N597" i="3"/>
  <c r="P597" i="3"/>
  <c r="U939" i="3"/>
  <c r="A939" i="3"/>
  <c r="J939" i="3"/>
  <c r="N939" i="3"/>
  <c r="P939" i="3"/>
  <c r="J653" i="3"/>
  <c r="A653" i="3"/>
  <c r="U653" i="3"/>
  <c r="N653" i="3"/>
  <c r="P653" i="3"/>
  <c r="U816" i="3"/>
  <c r="A816" i="3"/>
  <c r="J816" i="3"/>
  <c r="N816" i="3"/>
  <c r="P816" i="3"/>
  <c r="U935" i="3"/>
  <c r="N935" i="3"/>
  <c r="P935" i="3"/>
  <c r="J935" i="3"/>
  <c r="A935" i="3"/>
  <c r="J387" i="3"/>
  <c r="A387" i="3"/>
  <c r="N387" i="3"/>
  <c r="P387" i="3"/>
  <c r="U387" i="3"/>
  <c r="J763" i="3"/>
  <c r="N763" i="3"/>
  <c r="P763" i="3"/>
  <c r="U763" i="3"/>
  <c r="A931" i="3"/>
  <c r="U931" i="3"/>
  <c r="J931" i="3"/>
  <c r="N931" i="3"/>
  <c r="P931" i="3"/>
  <c r="U321" i="3"/>
  <c r="A321" i="3"/>
  <c r="N321" i="3"/>
  <c r="P321" i="3"/>
  <c r="J321" i="3"/>
  <c r="J620" i="3"/>
  <c r="N620" i="3"/>
  <c r="P620" i="3"/>
  <c r="A620" i="3"/>
  <c r="U620" i="3"/>
  <c r="N152" i="3"/>
  <c r="P152" i="3"/>
  <c r="J152" i="3"/>
  <c r="A152" i="3"/>
  <c r="U152" i="3"/>
  <c r="U1112" i="3"/>
  <c r="J1112" i="3"/>
  <c r="N1112" i="3"/>
  <c r="P1112" i="3"/>
  <c r="A724" i="3"/>
  <c r="U724" i="3"/>
  <c r="J724" i="3"/>
  <c r="N724" i="3"/>
  <c r="P724" i="3"/>
  <c r="N838" i="3"/>
  <c r="P838" i="3"/>
  <c r="J838" i="3"/>
  <c r="U838" i="3"/>
  <c r="N845" i="3"/>
  <c r="P845" i="3"/>
  <c r="A845" i="3"/>
  <c r="J845" i="3"/>
  <c r="U845" i="3"/>
  <c r="U836" i="3"/>
  <c r="A836" i="3"/>
  <c r="J836" i="3"/>
  <c r="N836" i="3"/>
  <c r="P836" i="3"/>
  <c r="U301" i="3"/>
  <c r="J301" i="3"/>
  <c r="A301" i="3"/>
  <c r="N301" i="3"/>
  <c r="P301" i="3"/>
  <c r="U1315" i="3"/>
  <c r="J1315" i="3"/>
  <c r="N1315" i="3"/>
  <c r="P1315" i="3"/>
  <c r="A1315" i="3"/>
  <c r="U825" i="3"/>
  <c r="N825" i="3"/>
  <c r="P825" i="3"/>
  <c r="J825" i="3"/>
  <c r="A825" i="3"/>
  <c r="U352" i="3"/>
  <c r="J352" i="3"/>
  <c r="N352" i="3"/>
  <c r="P352" i="3"/>
  <c r="A352" i="3"/>
  <c r="A495" i="3"/>
  <c r="U495" i="3"/>
  <c r="N495" i="3"/>
  <c r="P495" i="3"/>
  <c r="J495" i="3"/>
  <c r="U547" i="3"/>
  <c r="J547" i="3"/>
  <c r="N547" i="3"/>
  <c r="P547" i="3"/>
  <c r="A547" i="3"/>
  <c r="J918" i="3"/>
  <c r="A918" i="3"/>
  <c r="N918" i="3"/>
  <c r="P918" i="3"/>
  <c r="U918" i="3"/>
  <c r="U923" i="3"/>
  <c r="A923" i="3"/>
  <c r="N923" i="3"/>
  <c r="P923" i="3"/>
  <c r="J923" i="3"/>
  <c r="A656" i="3"/>
  <c r="J656" i="3"/>
  <c r="N656" i="3"/>
  <c r="P656" i="3"/>
  <c r="U656" i="3"/>
  <c r="U276" i="3"/>
  <c r="N276" i="3"/>
  <c r="P276" i="3"/>
  <c r="A276" i="3"/>
  <c r="J276" i="3"/>
  <c r="U983" i="3"/>
  <c r="J983" i="3"/>
  <c r="A983" i="3"/>
  <c r="N983" i="3"/>
  <c r="P983" i="3"/>
  <c r="U785" i="3"/>
  <c r="N785" i="3"/>
  <c r="P785" i="3"/>
  <c r="J785" i="3"/>
  <c r="A785" i="3"/>
  <c r="U356" i="3"/>
  <c r="N356" i="3"/>
  <c r="P356" i="3"/>
  <c r="J356" i="3"/>
  <c r="A356" i="3"/>
  <c r="U589" i="3"/>
  <c r="N589" i="3"/>
  <c r="P589" i="3"/>
  <c r="J589" i="3"/>
  <c r="A589" i="3"/>
  <c r="U827" i="3"/>
  <c r="N827" i="3"/>
  <c r="P827" i="3"/>
  <c r="J827" i="3"/>
  <c r="J1612" i="3"/>
  <c r="A1612" i="3"/>
  <c r="N1612" i="3"/>
  <c r="P1612" i="3"/>
  <c r="U1612" i="3"/>
  <c r="N1284" i="3"/>
  <c r="P1284" i="3"/>
  <c r="A1284" i="3"/>
  <c r="J1284" i="3"/>
  <c r="U1284" i="3"/>
  <c r="U410" i="3"/>
  <c r="A410" i="3"/>
  <c r="N410" i="3"/>
  <c r="P410" i="3"/>
  <c r="J410" i="3"/>
  <c r="A433" i="3"/>
  <c r="J433" i="3"/>
  <c r="N433" i="3"/>
  <c r="P433" i="3"/>
  <c r="U433" i="3"/>
  <c r="A689" i="3"/>
  <c r="U689" i="3"/>
  <c r="J689" i="3"/>
  <c r="N689" i="3"/>
  <c r="P689" i="3"/>
  <c r="A704" i="3"/>
  <c r="J704" i="3"/>
  <c r="U704" i="3"/>
  <c r="N704" i="3"/>
  <c r="P704" i="3"/>
  <c r="U161" i="3"/>
  <c r="A161" i="3"/>
  <c r="N161" i="3"/>
  <c r="P161" i="3"/>
  <c r="J161" i="3"/>
  <c r="J895" i="3"/>
  <c r="U895" i="3"/>
  <c r="A895" i="3"/>
  <c r="N895" i="3"/>
  <c r="P895" i="3"/>
  <c r="N562" i="3"/>
  <c r="P562" i="3"/>
  <c r="U562" i="3"/>
  <c r="J562" i="3"/>
  <c r="A562" i="3"/>
  <c r="U590" i="3"/>
  <c r="N590" i="3"/>
  <c r="P590" i="3"/>
  <c r="A590" i="3"/>
  <c r="J590" i="3"/>
  <c r="J912" i="3"/>
  <c r="A912" i="3"/>
  <c r="N912" i="3"/>
  <c r="P912" i="3"/>
  <c r="U912" i="3"/>
  <c r="N940" i="3"/>
  <c r="P940" i="3"/>
  <c r="U940" i="3"/>
  <c r="J940" i="3"/>
  <c r="A940" i="3"/>
  <c r="U1591" i="3"/>
  <c r="J1591" i="3"/>
  <c r="N1591" i="3"/>
  <c r="P1591" i="3"/>
  <c r="A1591" i="3"/>
  <c r="U1044" i="3"/>
  <c r="A1044" i="3"/>
  <c r="J1044" i="3"/>
  <c r="N1044" i="3"/>
  <c r="P1044" i="3"/>
  <c r="U770" i="3"/>
  <c r="J770" i="3"/>
  <c r="A770" i="3"/>
  <c r="N770" i="3"/>
  <c r="P770" i="3"/>
  <c r="U408" i="3"/>
  <c r="A408" i="3"/>
  <c r="N408" i="3"/>
  <c r="P408" i="3"/>
  <c r="J408" i="3"/>
  <c r="A696" i="3"/>
  <c r="J696" i="3"/>
  <c r="N696" i="3"/>
  <c r="P696" i="3"/>
  <c r="U696" i="3"/>
  <c r="J1584" i="3"/>
  <c r="A1584" i="3"/>
  <c r="U1584" i="3"/>
  <c r="N1584" i="3"/>
  <c r="P1584" i="3"/>
  <c r="A643" i="3"/>
  <c r="J643" i="3"/>
  <c r="N643" i="3"/>
  <c r="P643" i="3"/>
  <c r="U643" i="3"/>
  <c r="N874" i="3"/>
  <c r="P874" i="3"/>
  <c r="A874" i="3"/>
  <c r="J874" i="3"/>
  <c r="U874" i="3"/>
  <c r="U806" i="3"/>
  <c r="A806" i="3"/>
  <c r="N806" i="3"/>
  <c r="P806" i="3"/>
  <c r="J806" i="3"/>
  <c r="U664" i="3"/>
  <c r="A664" i="3"/>
  <c r="J664" i="3"/>
  <c r="N664" i="3"/>
  <c r="P664" i="3"/>
  <c r="N122" i="3"/>
  <c r="P122" i="3"/>
  <c r="J122" i="3"/>
  <c r="U122" i="3"/>
  <c r="J991" i="3"/>
  <c r="A991" i="3"/>
  <c r="N991" i="3"/>
  <c r="P991" i="3"/>
  <c r="U991" i="3"/>
  <c r="N1439" i="3"/>
  <c r="P1439" i="3"/>
  <c r="A1439" i="3"/>
  <c r="J1439" i="3"/>
  <c r="U1439" i="3"/>
  <c r="U203" i="3"/>
  <c r="A203" i="3"/>
  <c r="J203" i="3"/>
  <c r="N203" i="3"/>
  <c r="P203" i="3"/>
  <c r="A52" i="3"/>
  <c r="J52" i="3"/>
  <c r="N52" i="3"/>
  <c r="P52" i="3"/>
  <c r="U52" i="3"/>
  <c r="U141" i="3"/>
  <c r="N141" i="3"/>
  <c r="P141" i="3"/>
  <c r="J141" i="3"/>
  <c r="A141" i="3"/>
  <c r="U1330" i="3"/>
  <c r="A1330" i="3"/>
  <c r="N1330" i="3"/>
  <c r="P1330" i="3"/>
  <c r="J1330" i="3"/>
  <c r="A834" i="3"/>
  <c r="U834" i="3"/>
  <c r="N834" i="3"/>
  <c r="P834" i="3"/>
  <c r="J834" i="3"/>
  <c r="U263" i="3"/>
  <c r="J263" i="3"/>
  <c r="N263" i="3"/>
  <c r="P263" i="3"/>
  <c r="A263" i="3"/>
  <c r="J1345" i="3"/>
  <c r="A1345" i="3"/>
  <c r="N1345" i="3"/>
  <c r="P1345" i="3"/>
  <c r="S1345" i="3"/>
  <c r="U1345" i="3"/>
  <c r="U189" i="3"/>
  <c r="J189" i="3"/>
  <c r="N189" i="3"/>
  <c r="P189" i="3"/>
  <c r="A189" i="3"/>
  <c r="U14" i="3"/>
  <c r="N14" i="3"/>
  <c r="P14" i="3"/>
  <c r="J14" i="3"/>
  <c r="A14" i="3"/>
  <c r="A157" i="3"/>
  <c r="N157" i="3"/>
  <c r="P157" i="3"/>
  <c r="J157" i="3"/>
  <c r="U157" i="3"/>
  <c r="A1133" i="3"/>
  <c r="U1133" i="3"/>
  <c r="N1133" i="3"/>
  <c r="P1133" i="3"/>
  <c r="J1133" i="3"/>
  <c r="U639" i="3"/>
  <c r="J639" i="3"/>
  <c r="N639" i="3"/>
  <c r="P639" i="3"/>
  <c r="A639" i="3"/>
  <c r="J20" i="3"/>
  <c r="U20" i="3"/>
  <c r="A20" i="3"/>
  <c r="N20" i="3"/>
  <c r="P20" i="3"/>
  <c r="N145" i="3"/>
  <c r="P145" i="3"/>
  <c r="A145" i="3"/>
  <c r="U145" i="3"/>
  <c r="J145" i="3"/>
  <c r="U320" i="3"/>
  <c r="N320" i="3"/>
  <c r="P320" i="3"/>
  <c r="A320" i="3"/>
  <c r="J320" i="3"/>
  <c r="A44" i="3"/>
  <c r="J44" i="3"/>
  <c r="U44" i="3"/>
  <c r="N44" i="3"/>
  <c r="P44" i="3"/>
  <c r="U1306" i="3"/>
  <c r="A1306" i="3"/>
  <c r="J1306" i="3"/>
  <c r="N1306" i="3"/>
  <c r="P1306" i="3"/>
  <c r="U198" i="3"/>
  <c r="A198" i="3"/>
  <c r="N198" i="3"/>
  <c r="P198" i="3"/>
  <c r="J198" i="3"/>
  <c r="J470" i="3"/>
  <c r="A470" i="3"/>
  <c r="U470" i="3"/>
  <c r="N470" i="3"/>
  <c r="P470" i="3"/>
  <c r="U190" i="3"/>
  <c r="N190" i="3"/>
  <c r="P190" i="3"/>
  <c r="A190" i="3"/>
  <c r="J190" i="3"/>
  <c r="U275" i="3"/>
  <c r="A275" i="3"/>
  <c r="J275" i="3"/>
  <c r="N275" i="3"/>
  <c r="P275" i="3"/>
  <c r="U42" i="3"/>
  <c r="A42" i="3"/>
  <c r="N42" i="3"/>
  <c r="P42" i="3"/>
  <c r="J42" i="3"/>
  <c r="J762" i="3"/>
  <c r="U762" i="3"/>
  <c r="N762" i="3"/>
  <c r="P762" i="3"/>
  <c r="A762" i="3"/>
  <c r="U132" i="3"/>
  <c r="N132" i="3"/>
  <c r="P132" i="3"/>
  <c r="J132" i="3"/>
  <c r="A132" i="3"/>
  <c r="N1447" i="3"/>
  <c r="P1447" i="3"/>
  <c r="J1447" i="3"/>
  <c r="A1447" i="3"/>
  <c r="U1447" i="3"/>
  <c r="U260" i="3"/>
  <c r="A260" i="3"/>
  <c r="N260" i="3"/>
  <c r="P260" i="3"/>
  <c r="J260" i="3"/>
  <c r="N274" i="3"/>
  <c r="P274" i="3"/>
  <c r="U274" i="3"/>
  <c r="A274" i="3"/>
  <c r="J274" i="3"/>
  <c r="U111" i="3"/>
  <c r="J111" i="3"/>
  <c r="N111" i="3"/>
  <c r="P111" i="3"/>
  <c r="A111" i="3"/>
  <c r="A1163" i="3"/>
  <c r="U1163" i="3"/>
  <c r="J1163" i="3"/>
  <c r="N1163" i="3"/>
  <c r="P1163" i="3"/>
  <c r="J754" i="3"/>
  <c r="A754" i="3"/>
  <c r="U754" i="3"/>
  <c r="N754" i="3"/>
  <c r="P754" i="3"/>
  <c r="U565" i="3"/>
  <c r="N565" i="3"/>
  <c r="P565" i="3"/>
  <c r="A565" i="3"/>
  <c r="J565" i="3"/>
  <c r="U128" i="3"/>
  <c r="N128" i="3"/>
  <c r="P128" i="3"/>
  <c r="A128" i="3"/>
  <c r="J128" i="3"/>
  <c r="J200" i="3"/>
  <c r="A200" i="3"/>
  <c r="U200" i="3"/>
  <c r="N200" i="3"/>
  <c r="P200" i="3"/>
  <c r="U1232" i="3"/>
  <c r="N1232" i="3"/>
  <c r="P1232" i="3"/>
  <c r="J1232" i="3"/>
  <c r="U663" i="3"/>
  <c r="A663" i="3"/>
  <c r="J663" i="3"/>
  <c r="N663" i="3"/>
  <c r="P663" i="3"/>
  <c r="A520" i="3"/>
  <c r="J520" i="3"/>
  <c r="N520" i="3"/>
  <c r="P520" i="3"/>
  <c r="U520" i="3"/>
  <c r="U1437" i="3"/>
  <c r="A1437" i="3"/>
  <c r="N1437" i="3"/>
  <c r="P1437" i="3"/>
  <c r="J1437" i="3"/>
  <c r="N1514" i="3"/>
  <c r="P1514" i="3"/>
  <c r="J1514" i="3"/>
  <c r="A1514" i="3"/>
  <c r="U1514" i="3"/>
  <c r="A1002" i="3"/>
  <c r="J1002" i="3"/>
  <c r="N1002" i="3"/>
  <c r="P1002" i="3"/>
  <c r="U1002" i="3"/>
  <c r="U1116" i="3"/>
  <c r="N1116" i="3"/>
  <c r="P1116" i="3"/>
  <c r="A1116" i="3"/>
  <c r="J1116" i="3"/>
  <c r="U1143" i="3"/>
  <c r="A1143" i="3"/>
  <c r="J1143" i="3"/>
  <c r="N1143" i="3"/>
  <c r="P1143" i="3"/>
  <c r="A787" i="3"/>
  <c r="J787" i="3"/>
  <c r="N787" i="3"/>
  <c r="P787" i="3"/>
  <c r="U787" i="3"/>
  <c r="J971" i="3"/>
  <c r="A971" i="3"/>
  <c r="U971" i="3"/>
  <c r="N971" i="3"/>
  <c r="P971" i="3"/>
  <c r="N1426" i="3"/>
  <c r="P1426" i="3"/>
  <c r="J1426" i="3"/>
  <c r="A1426" i="3"/>
  <c r="U1426" i="3"/>
  <c r="A571" i="3"/>
  <c r="J571" i="3"/>
  <c r="N571" i="3"/>
  <c r="P571" i="3"/>
  <c r="U571" i="3"/>
  <c r="U1370" i="3"/>
  <c r="N1370" i="3"/>
  <c r="P1370" i="3"/>
  <c r="J1370" i="3"/>
  <c r="A1370" i="3"/>
  <c r="U759" i="3"/>
  <c r="A759" i="3"/>
  <c r="N759" i="3"/>
  <c r="P759" i="3"/>
  <c r="J759" i="3"/>
  <c r="J844" i="3"/>
  <c r="A844" i="3"/>
  <c r="N844" i="3"/>
  <c r="P844" i="3"/>
  <c r="U844" i="3"/>
  <c r="A668" i="3"/>
  <c r="J668" i="3"/>
  <c r="U668" i="3"/>
  <c r="N668" i="3"/>
  <c r="P668" i="3"/>
  <c r="U434" i="3"/>
  <c r="A434" i="3"/>
  <c r="J434" i="3"/>
  <c r="N434" i="3"/>
  <c r="P434" i="3"/>
  <c r="A456" i="3"/>
  <c r="J456" i="3"/>
  <c r="U456" i="3"/>
  <c r="N456" i="3"/>
  <c r="P456" i="3"/>
  <c r="A1407" i="3"/>
  <c r="J1407" i="3"/>
  <c r="N1407" i="3"/>
  <c r="P1407" i="3"/>
  <c r="U1407" i="3"/>
  <c r="U1570" i="3"/>
  <c r="J1570" i="3"/>
  <c r="A1570" i="3"/>
  <c r="N1570" i="3"/>
  <c r="P1570" i="3"/>
  <c r="U1615" i="3"/>
  <c r="A1615" i="3"/>
  <c r="J1615" i="3"/>
  <c r="N1615" i="3"/>
  <c r="P1615" i="3"/>
  <c r="A1275" i="3"/>
  <c r="N1275" i="3"/>
  <c r="P1275" i="3"/>
  <c r="U1275" i="3"/>
  <c r="J1275" i="3"/>
  <c r="J1033" i="3"/>
  <c r="U1033" i="3"/>
  <c r="N1033" i="3"/>
  <c r="P1033" i="3"/>
  <c r="U1083" i="3"/>
  <c r="J1083" i="3"/>
  <c r="A1083" i="3"/>
  <c r="N1083" i="3"/>
  <c r="P1083" i="3"/>
  <c r="J1536" i="3"/>
  <c r="U1536" i="3"/>
  <c r="A1536" i="3"/>
  <c r="N1536" i="3"/>
  <c r="P1536" i="3"/>
  <c r="J1444" i="3"/>
  <c r="A1444" i="3"/>
  <c r="U1444" i="3"/>
  <c r="N1444" i="3"/>
  <c r="P1444" i="3"/>
  <c r="U428" i="3"/>
  <c r="A428" i="3"/>
  <c r="N428" i="3"/>
  <c r="P428" i="3"/>
  <c r="J428" i="3"/>
  <c r="J1049" i="3"/>
  <c r="N1049" i="3"/>
  <c r="P1049" i="3"/>
  <c r="A1049" i="3"/>
  <c r="U1049" i="3"/>
  <c r="U1507" i="3"/>
  <c r="A1507" i="3"/>
  <c r="J1507" i="3"/>
  <c r="N1507" i="3"/>
  <c r="P1507" i="3"/>
  <c r="U1303" i="3"/>
  <c r="A1303" i="3"/>
  <c r="N1303" i="3"/>
  <c r="P1303" i="3"/>
  <c r="J1303" i="3"/>
  <c r="U1070" i="3"/>
  <c r="N1070" i="3"/>
  <c r="P1070" i="3"/>
  <c r="A1070" i="3"/>
  <c r="J1070" i="3"/>
  <c r="U965" i="3"/>
  <c r="A965" i="3"/>
  <c r="J965" i="3"/>
  <c r="N965" i="3"/>
  <c r="P965" i="3"/>
  <c r="J1613" i="3"/>
  <c r="A1613" i="3"/>
  <c r="U1613" i="3"/>
  <c r="N1613" i="3"/>
  <c r="P1613" i="3"/>
  <c r="U1042" i="3"/>
  <c r="N1042" i="3"/>
  <c r="P1042" i="3"/>
  <c r="J1042" i="3"/>
  <c r="A1042" i="3"/>
  <c r="U1265" i="3"/>
  <c r="A1265" i="3"/>
  <c r="J1265" i="3"/>
  <c r="N1265" i="3"/>
  <c r="P1265" i="3"/>
  <c r="U443" i="3"/>
  <c r="J443" i="3"/>
  <c r="A443" i="3"/>
  <c r="N443" i="3"/>
  <c r="P443" i="3"/>
  <c r="U1484" i="3"/>
  <c r="A1484" i="3"/>
  <c r="N1484" i="3"/>
  <c r="P1484" i="3"/>
  <c r="J1484" i="3"/>
  <c r="A1182" i="3"/>
  <c r="U1182" i="3"/>
  <c r="J1182" i="3"/>
  <c r="N1182" i="3"/>
  <c r="P1182" i="3"/>
  <c r="A1343" i="3"/>
  <c r="U1343" i="3"/>
  <c r="J1343" i="3"/>
  <c r="N1343" i="3"/>
  <c r="P1343" i="3"/>
  <c r="U1208" i="3"/>
  <c r="N1208" i="3"/>
  <c r="P1208" i="3"/>
  <c r="J1208" i="3"/>
  <c r="A1208" i="3"/>
  <c r="A1038" i="3"/>
  <c r="U1038" i="3"/>
  <c r="J1038" i="3"/>
  <c r="N1038" i="3"/>
  <c r="P1038" i="3"/>
  <c r="U1401" i="3"/>
  <c r="J1401" i="3"/>
  <c r="N1401" i="3"/>
  <c r="P1401" i="3"/>
  <c r="A1401" i="3"/>
  <c r="U1398" i="3"/>
  <c r="A1398" i="3"/>
  <c r="J1398" i="3"/>
  <c r="N1398" i="3"/>
  <c r="P1398" i="3"/>
  <c r="A1501" i="3"/>
  <c r="U1501" i="3"/>
  <c r="N1501" i="3"/>
  <c r="P1501" i="3"/>
  <c r="J1501" i="3"/>
  <c r="A1035" i="3"/>
  <c r="U1035" i="3"/>
  <c r="J1035" i="3"/>
  <c r="N1035" i="3"/>
  <c r="P1035" i="3"/>
  <c r="A1168" i="3"/>
  <c r="J1168" i="3"/>
  <c r="N1168" i="3"/>
  <c r="P1168" i="3"/>
  <c r="U1168" i="3"/>
  <c r="U1428" i="3"/>
  <c r="J1428" i="3"/>
  <c r="N1428" i="3"/>
  <c r="P1428" i="3"/>
  <c r="A1428" i="3"/>
  <c r="J1075" i="3"/>
  <c r="N1075" i="3"/>
  <c r="P1075" i="3"/>
  <c r="U1075" i="3"/>
  <c r="A1075" i="3"/>
  <c r="A1546" i="3"/>
  <c r="J1546" i="3"/>
  <c r="N1546" i="3"/>
  <c r="P1546" i="3"/>
  <c r="U1546" i="3"/>
  <c r="J1423" i="3"/>
  <c r="N1423" i="3"/>
  <c r="P1423" i="3"/>
  <c r="U1423" i="3"/>
  <c r="J973" i="3"/>
  <c r="U973" i="3"/>
  <c r="N973" i="3"/>
  <c r="P973" i="3"/>
  <c r="U1109" i="3"/>
  <c r="A1109" i="3"/>
  <c r="N1109" i="3"/>
  <c r="P1109" i="3"/>
  <c r="J1109" i="3"/>
  <c r="U1348" i="3"/>
  <c r="N1348" i="3"/>
  <c r="P1348" i="3"/>
  <c r="J1348" i="3"/>
  <c r="A1272" i="3"/>
  <c r="U1272" i="3"/>
  <c r="J1272" i="3"/>
  <c r="N1272" i="3"/>
  <c r="P1272" i="3"/>
  <c r="U1525" i="3"/>
  <c r="J1525" i="3"/>
  <c r="A1525" i="3"/>
  <c r="N1525" i="3"/>
  <c r="P1525" i="3"/>
  <c r="N906" i="3"/>
  <c r="P906" i="3"/>
  <c r="J906" i="3"/>
  <c r="A906" i="3"/>
  <c r="U906" i="3"/>
  <c r="U1320" i="3"/>
  <c r="N1320" i="3"/>
  <c r="P1320" i="3"/>
  <c r="A1320" i="3"/>
  <c r="J1320" i="3"/>
  <c r="J1558" i="3"/>
  <c r="U1558" i="3"/>
  <c r="A1558" i="3"/>
  <c r="N1558" i="3"/>
  <c r="P1558" i="3"/>
  <c r="U1385" i="3"/>
  <c r="J1385" i="3"/>
  <c r="N1385" i="3"/>
  <c r="P1385" i="3"/>
  <c r="A1385" i="3"/>
  <c r="U1325" i="3"/>
  <c r="N1325" i="3"/>
  <c r="P1325" i="3"/>
  <c r="J1325" i="3"/>
  <c r="A1325" i="3"/>
  <c r="U1234" i="3"/>
  <c r="N1234" i="3"/>
  <c r="P1234" i="3"/>
  <c r="J1234" i="3"/>
  <c r="A1234" i="3"/>
  <c r="U951" i="3"/>
  <c r="A951" i="3"/>
  <c r="J951" i="3"/>
  <c r="N951" i="3"/>
  <c r="P951" i="3"/>
  <c r="U1379" i="3"/>
  <c r="A1379" i="3"/>
  <c r="J1379" i="3"/>
  <c r="N1379" i="3"/>
  <c r="P1379" i="3"/>
  <c r="J1521" i="3"/>
  <c r="A1521" i="3"/>
  <c r="U1521" i="3"/>
  <c r="N1521" i="3"/>
  <c r="P1521" i="3"/>
  <c r="U1012" i="3"/>
  <c r="A1012" i="3"/>
  <c r="N1012" i="3"/>
  <c r="P1012" i="3"/>
  <c r="J1012" i="3"/>
  <c r="J1572" i="3"/>
  <c r="U1572" i="3"/>
  <c r="N1572" i="3"/>
  <c r="P1572" i="3"/>
  <c r="A1572" i="3"/>
  <c r="J1213" i="3"/>
  <c r="A1213" i="3"/>
  <c r="N1213" i="3"/>
  <c r="P1213" i="3"/>
  <c r="U1213" i="3"/>
  <c r="U509" i="3"/>
  <c r="A509" i="3"/>
  <c r="J509" i="3"/>
  <c r="N509" i="3"/>
  <c r="P509" i="3"/>
  <c r="J1207" i="3"/>
  <c r="U1207" i="3"/>
  <c r="A1207" i="3"/>
  <c r="N1207" i="3"/>
  <c r="P1207" i="3"/>
  <c r="A1039" i="3"/>
  <c r="U1039" i="3"/>
  <c r="J1039" i="3"/>
  <c r="N1039" i="3"/>
  <c r="P1039" i="3"/>
  <c r="J452" i="3"/>
  <c r="A452" i="3"/>
  <c r="N452" i="3"/>
  <c r="P452" i="3"/>
  <c r="U452" i="3"/>
  <c r="J1046" i="3"/>
  <c r="N1046" i="3"/>
  <c r="P1046" i="3"/>
  <c r="U1046" i="3"/>
  <c r="A1046" i="3"/>
  <c r="A992" i="3"/>
  <c r="J992" i="3"/>
  <c r="U992" i="3"/>
  <c r="N992" i="3"/>
  <c r="P992" i="3"/>
  <c r="U943" i="3"/>
  <c r="A943" i="3"/>
  <c r="N943" i="3"/>
  <c r="P943" i="3"/>
  <c r="J943" i="3"/>
  <c r="U1108" i="3"/>
  <c r="N1108" i="3"/>
  <c r="P1108" i="3"/>
  <c r="A1108" i="3"/>
  <c r="J1108" i="3"/>
  <c r="J1413" i="3"/>
  <c r="A1413" i="3"/>
  <c r="N1413" i="3"/>
  <c r="P1413" i="3"/>
  <c r="U1413" i="3"/>
  <c r="J1412" i="3"/>
  <c r="N1412" i="3"/>
  <c r="P1412" i="3"/>
  <c r="U1412" i="3"/>
  <c r="U1464" i="3"/>
  <c r="J1464" i="3"/>
  <c r="A1464" i="3"/>
  <c r="N1464" i="3"/>
  <c r="P1464" i="3"/>
  <c r="N855" i="3"/>
  <c r="P855" i="3"/>
  <c r="J855" i="3"/>
  <c r="A855" i="3"/>
  <c r="U855" i="3"/>
  <c r="J773" i="3"/>
  <c r="A773" i="3"/>
  <c r="U773" i="3"/>
  <c r="N773" i="3"/>
  <c r="P773" i="3"/>
  <c r="U1061" i="3"/>
  <c r="J1061" i="3"/>
  <c r="N1061" i="3"/>
  <c r="P1061" i="3"/>
  <c r="A1061" i="3"/>
  <c r="N1228" i="3"/>
  <c r="P1228" i="3"/>
  <c r="U1228" i="3"/>
  <c r="J1228" i="3"/>
  <c r="U1369" i="3"/>
  <c r="N1369" i="3"/>
  <c r="P1369" i="3"/>
  <c r="A1369" i="3"/>
  <c r="J1369" i="3"/>
  <c r="N1620" i="3"/>
  <c r="P1620" i="3"/>
  <c r="U1620" i="3"/>
  <c r="A1620" i="3"/>
  <c r="J1620" i="3"/>
  <c r="U945" i="3"/>
  <c r="A945" i="3"/>
  <c r="J945" i="3"/>
  <c r="N945" i="3"/>
  <c r="P945" i="3"/>
  <c r="A652" i="3"/>
  <c r="N652" i="3"/>
  <c r="P652" i="3"/>
  <c r="J652" i="3"/>
  <c r="U652" i="3"/>
  <c r="U956" i="3"/>
  <c r="N956" i="3"/>
  <c r="P956" i="3"/>
  <c r="A956" i="3"/>
  <c r="J956" i="3"/>
  <c r="A1100" i="3"/>
  <c r="N1100" i="3"/>
  <c r="P1100" i="3"/>
  <c r="J1100" i="3"/>
  <c r="U1100" i="3"/>
  <c r="U1526" i="3"/>
  <c r="A1526" i="3"/>
  <c r="J1526" i="3"/>
  <c r="N1526" i="3"/>
  <c r="P1526" i="3"/>
  <c r="A1017" i="3"/>
  <c r="N1017" i="3"/>
  <c r="P1017" i="3"/>
  <c r="J1017" i="3"/>
  <c r="U1017" i="3"/>
  <c r="U1008" i="3"/>
  <c r="A1008" i="3"/>
  <c r="J1008" i="3"/>
  <c r="N1008" i="3"/>
  <c r="P1008" i="3"/>
  <c r="N723" i="3"/>
  <c r="P723" i="3"/>
  <c r="J723" i="3"/>
  <c r="A723" i="3"/>
  <c r="U723" i="3"/>
  <c r="U417" i="3"/>
  <c r="J417" i="3"/>
  <c r="N417" i="3"/>
  <c r="P417" i="3"/>
  <c r="A417" i="3"/>
  <c r="J1399" i="3"/>
  <c r="U1399" i="3"/>
  <c r="N1399" i="3"/>
  <c r="P1399" i="3"/>
  <c r="A1399" i="3"/>
  <c r="A1158" i="3"/>
  <c r="N1158" i="3"/>
  <c r="P1158" i="3"/>
  <c r="J1158" i="3"/>
  <c r="U1158" i="3"/>
  <c r="N1481" i="3"/>
  <c r="P1481" i="3"/>
  <c r="J1481" i="3"/>
  <c r="A1481" i="3"/>
  <c r="U1481" i="3"/>
  <c r="U1052" i="3"/>
  <c r="J1052" i="3"/>
  <c r="N1052" i="3"/>
  <c r="P1052" i="3"/>
  <c r="N901" i="3"/>
  <c r="P901" i="3"/>
  <c r="J901" i="3"/>
  <c r="U901" i="3"/>
  <c r="A901" i="3"/>
  <c r="U722" i="3"/>
  <c r="J722" i="3"/>
  <c r="N722" i="3"/>
  <c r="P722" i="3"/>
  <c r="U91" i="3"/>
  <c r="A91" i="3"/>
  <c r="N91" i="3"/>
  <c r="P91" i="3"/>
  <c r="J91" i="3"/>
  <c r="J847" i="3"/>
  <c r="A847" i="3"/>
  <c r="U847" i="3"/>
  <c r="N847" i="3"/>
  <c r="P847" i="3"/>
  <c r="A794" i="3"/>
  <c r="N794" i="3"/>
  <c r="P794" i="3"/>
  <c r="U794" i="3"/>
  <c r="J794" i="3"/>
  <c r="U381" i="3"/>
  <c r="J381" i="3"/>
  <c r="A381" i="3"/>
  <c r="N381" i="3"/>
  <c r="P381" i="3"/>
  <c r="J757" i="3"/>
  <c r="A757" i="3"/>
  <c r="N757" i="3"/>
  <c r="P757" i="3"/>
  <c r="U757" i="3"/>
  <c r="U769" i="3"/>
  <c r="J769" i="3"/>
  <c r="A769" i="3"/>
  <c r="N769" i="3"/>
  <c r="P769" i="3"/>
  <c r="U77" i="3"/>
  <c r="J77" i="3"/>
  <c r="N77" i="3"/>
  <c r="P77" i="3"/>
  <c r="U608" i="3"/>
  <c r="J608" i="3"/>
  <c r="A608" i="3"/>
  <c r="N608" i="3"/>
  <c r="P608" i="3"/>
  <c r="U676" i="3"/>
  <c r="A676" i="3"/>
  <c r="N676" i="3"/>
  <c r="P676" i="3"/>
  <c r="J676" i="3"/>
  <c r="U891" i="3"/>
  <c r="J891" i="3"/>
  <c r="N891" i="3"/>
  <c r="P891" i="3"/>
  <c r="A891" i="3"/>
  <c r="A905" i="3"/>
  <c r="J905" i="3"/>
  <c r="U905" i="3"/>
  <c r="N905" i="3"/>
  <c r="P905" i="3"/>
  <c r="A471" i="3"/>
  <c r="N471" i="3"/>
  <c r="P471" i="3"/>
  <c r="J471" i="3"/>
  <c r="U471" i="3"/>
  <c r="U543" i="3"/>
  <c r="J543" i="3"/>
  <c r="A543" i="3"/>
  <c r="N543" i="3"/>
  <c r="P543" i="3"/>
  <c r="A920" i="3"/>
  <c r="U920" i="3"/>
  <c r="N920" i="3"/>
  <c r="P920" i="3"/>
  <c r="J920" i="3"/>
  <c r="J539" i="3"/>
  <c r="A539" i="3"/>
  <c r="U539" i="3"/>
  <c r="N539" i="3"/>
  <c r="P539" i="3"/>
  <c r="U134" i="3"/>
  <c r="J134" i="3"/>
  <c r="A134" i="3"/>
  <c r="N134" i="3"/>
  <c r="P134" i="3"/>
  <c r="U1073" i="3"/>
  <c r="A1073" i="3"/>
  <c r="N1073" i="3"/>
  <c r="P1073" i="3"/>
  <c r="J1073" i="3"/>
  <c r="J685" i="3"/>
  <c r="A685" i="3"/>
  <c r="N685" i="3"/>
  <c r="P685" i="3"/>
  <c r="U685" i="3"/>
  <c r="N808" i="3"/>
  <c r="P808" i="3"/>
  <c r="J808" i="3"/>
  <c r="U808" i="3"/>
  <c r="N793" i="3"/>
  <c r="P793" i="3"/>
  <c r="J793" i="3"/>
  <c r="U793" i="3"/>
  <c r="N756" i="3"/>
  <c r="P756" i="3"/>
  <c r="A756" i="3"/>
  <c r="J756" i="3"/>
  <c r="U756" i="3"/>
  <c r="J136" i="3"/>
  <c r="A136" i="3"/>
  <c r="N136" i="3"/>
  <c r="P136" i="3"/>
  <c r="U136" i="3"/>
  <c r="A1262" i="3"/>
  <c r="J1262" i="3"/>
  <c r="N1262" i="3"/>
  <c r="P1262" i="3"/>
  <c r="U1262" i="3"/>
  <c r="A795" i="3"/>
  <c r="J795" i="3"/>
  <c r="U795" i="3"/>
  <c r="N795" i="3"/>
  <c r="P795" i="3"/>
  <c r="A900" i="3"/>
  <c r="J900" i="3"/>
  <c r="N900" i="3"/>
  <c r="P900" i="3"/>
  <c r="U900" i="3"/>
  <c r="J351" i="3"/>
  <c r="A351" i="3"/>
  <c r="U351" i="3"/>
  <c r="N351" i="3"/>
  <c r="P351" i="3"/>
  <c r="U494" i="3"/>
  <c r="J494" i="3"/>
  <c r="N494" i="3"/>
  <c r="P494" i="3"/>
  <c r="A494" i="3"/>
  <c r="A432" i="3"/>
  <c r="J432" i="3"/>
  <c r="U432" i="3"/>
  <c r="N432" i="3"/>
  <c r="P432" i="3"/>
  <c r="U440" i="3"/>
  <c r="A440" i="3"/>
  <c r="N440" i="3"/>
  <c r="P440" i="3"/>
  <c r="J440" i="3"/>
  <c r="U582" i="3"/>
  <c r="A582" i="3"/>
  <c r="N582" i="3"/>
  <c r="P582" i="3"/>
  <c r="J582" i="3"/>
  <c r="U160" i="3"/>
  <c r="J160" i="3"/>
  <c r="A160" i="3"/>
  <c r="N160" i="3"/>
  <c r="P160" i="3"/>
  <c r="U647" i="3"/>
  <c r="N647" i="3"/>
  <c r="P647" i="3"/>
  <c r="A647" i="3"/>
  <c r="J647" i="3"/>
  <c r="J743" i="3"/>
  <c r="A743" i="3"/>
  <c r="N743" i="3"/>
  <c r="P743" i="3"/>
  <c r="U743" i="3"/>
  <c r="U326" i="3"/>
  <c r="N326" i="3"/>
  <c r="P326" i="3"/>
  <c r="J326" i="3"/>
  <c r="J538" i="3"/>
  <c r="A538" i="3"/>
  <c r="U538" i="3"/>
  <c r="N538" i="3"/>
  <c r="P538" i="3"/>
  <c r="U712" i="3"/>
  <c r="N712" i="3"/>
  <c r="P712" i="3"/>
  <c r="J712" i="3"/>
  <c r="A712" i="3"/>
  <c r="J1096" i="3"/>
  <c r="U1096" i="3"/>
  <c r="N1096" i="3"/>
  <c r="P1096" i="3"/>
  <c r="A1096" i="3"/>
  <c r="U373" i="3"/>
  <c r="N373" i="3"/>
  <c r="P373" i="3"/>
  <c r="J373" i="3"/>
  <c r="A373" i="3"/>
  <c r="J393" i="3"/>
  <c r="A393" i="3"/>
  <c r="U393" i="3"/>
  <c r="N393" i="3"/>
  <c r="P393" i="3"/>
  <c r="U649" i="3"/>
  <c r="N649" i="3"/>
  <c r="P649" i="3"/>
  <c r="J649" i="3"/>
  <c r="A649" i="3"/>
  <c r="U672" i="3"/>
  <c r="A672" i="3"/>
  <c r="N672" i="3"/>
  <c r="P672" i="3"/>
  <c r="J672" i="3"/>
  <c r="N54" i="3"/>
  <c r="P54" i="3"/>
  <c r="A54" i="3"/>
  <c r="J54" i="3"/>
  <c r="U54" i="3"/>
  <c r="J733" i="3"/>
  <c r="N733" i="3"/>
  <c r="P733" i="3"/>
  <c r="U733" i="3"/>
  <c r="A524" i="3"/>
  <c r="J524" i="3"/>
  <c r="N524" i="3"/>
  <c r="P524" i="3"/>
  <c r="U524" i="3"/>
  <c r="J553" i="3"/>
  <c r="N553" i="3"/>
  <c r="P553" i="3"/>
  <c r="U553" i="3"/>
  <c r="U721" i="3"/>
  <c r="N721" i="3"/>
  <c r="P721" i="3"/>
  <c r="J721" i="3"/>
  <c r="A721" i="3"/>
  <c r="U911" i="3"/>
  <c r="A911" i="3"/>
  <c r="J911" i="3"/>
  <c r="N911" i="3"/>
  <c r="P911" i="3"/>
  <c r="U246" i="3"/>
  <c r="A246" i="3"/>
  <c r="N246" i="3"/>
  <c r="P246" i="3"/>
  <c r="J246" i="3"/>
  <c r="U703" i="3"/>
  <c r="N703" i="3"/>
  <c r="P703" i="3"/>
  <c r="J703" i="3"/>
  <c r="A703" i="3"/>
  <c r="U742" i="3"/>
  <c r="A742" i="3"/>
  <c r="N742" i="3"/>
  <c r="P742" i="3"/>
  <c r="J742" i="3"/>
  <c r="U385" i="3"/>
  <c r="J385" i="3"/>
  <c r="N385" i="3"/>
  <c r="P385" i="3"/>
  <c r="J625" i="3"/>
  <c r="N625" i="3"/>
  <c r="P625" i="3"/>
  <c r="U625" i="3"/>
  <c r="J1471" i="3"/>
  <c r="N1471" i="3"/>
  <c r="P1471" i="3"/>
  <c r="A1471" i="3"/>
  <c r="U1471" i="3"/>
  <c r="U43" i="3"/>
  <c r="N43" i="3"/>
  <c r="P43" i="3"/>
  <c r="J43" i="3"/>
  <c r="A43" i="3"/>
  <c r="N598" i="3"/>
  <c r="P598" i="3"/>
  <c r="J598" i="3"/>
  <c r="U598" i="3"/>
  <c r="A814" i="3"/>
  <c r="J814" i="3"/>
  <c r="N814" i="3"/>
  <c r="P814" i="3"/>
  <c r="U814" i="3"/>
  <c r="A604" i="3"/>
  <c r="U604" i="3"/>
  <c r="N604" i="3"/>
  <c r="P604" i="3"/>
  <c r="J604" i="3"/>
  <c r="U618" i="3"/>
  <c r="A618" i="3"/>
  <c r="N618" i="3"/>
  <c r="P618" i="3"/>
  <c r="J618" i="3"/>
  <c r="J284" i="3"/>
  <c r="A284" i="3"/>
  <c r="U284" i="3"/>
  <c r="N284" i="3"/>
  <c r="P284" i="3"/>
  <c r="J819" i="3"/>
  <c r="A819" i="3"/>
  <c r="N819" i="3"/>
  <c r="P819" i="3"/>
  <c r="U819" i="3"/>
  <c r="U1360" i="3"/>
  <c r="A1360" i="3"/>
  <c r="J1360" i="3"/>
  <c r="N1360" i="3"/>
  <c r="P1360" i="3"/>
  <c r="U129" i="3"/>
  <c r="A129" i="3"/>
  <c r="J129" i="3"/>
  <c r="N129" i="3"/>
  <c r="P129" i="3"/>
  <c r="U215" i="3"/>
  <c r="N215" i="3"/>
  <c r="P215" i="3"/>
  <c r="J215" i="3"/>
  <c r="A215" i="3"/>
  <c r="U103" i="3"/>
  <c r="A103" i="3"/>
  <c r="J103" i="3"/>
  <c r="N103" i="3"/>
  <c r="P103" i="3"/>
  <c r="U1226" i="3"/>
  <c r="J1226" i="3"/>
  <c r="A1226" i="3"/>
  <c r="N1226" i="3"/>
  <c r="P1226" i="3"/>
  <c r="U782" i="3"/>
  <c r="J782" i="3"/>
  <c r="N782" i="3"/>
  <c r="P782" i="3"/>
  <c r="J702" i="3"/>
  <c r="A702" i="3"/>
  <c r="N702" i="3"/>
  <c r="P702" i="3"/>
  <c r="U702" i="3"/>
  <c r="U285" i="3"/>
  <c r="N285" i="3"/>
  <c r="P285" i="3"/>
  <c r="A285" i="3"/>
  <c r="J285" i="3"/>
  <c r="U114" i="3"/>
  <c r="J114" i="3"/>
  <c r="A114" i="3"/>
  <c r="N114" i="3"/>
  <c r="P114" i="3"/>
  <c r="A243" i="3"/>
  <c r="J243" i="3"/>
  <c r="U243" i="3"/>
  <c r="N243" i="3"/>
  <c r="P243" i="3"/>
  <c r="U249" i="3"/>
  <c r="J249" i="3"/>
  <c r="N249" i="3"/>
  <c r="P249" i="3"/>
  <c r="A249" i="3"/>
  <c r="N1088" i="3"/>
  <c r="P1088" i="3"/>
  <c r="A1088" i="3"/>
  <c r="J1088" i="3"/>
  <c r="U1088" i="3"/>
  <c r="N255" i="3"/>
  <c r="P255" i="3"/>
  <c r="A255" i="3"/>
  <c r="J255" i="3"/>
  <c r="U255" i="3"/>
  <c r="N1538" i="3"/>
  <c r="P1538" i="3"/>
  <c r="J1538" i="3"/>
  <c r="A1538" i="3"/>
  <c r="U1538" i="3"/>
  <c r="J115" i="3"/>
  <c r="A115" i="3"/>
  <c r="N115" i="3"/>
  <c r="P115" i="3"/>
  <c r="U115" i="3"/>
  <c r="U283" i="3"/>
  <c r="A283" i="3"/>
  <c r="J283" i="3"/>
  <c r="N283" i="3"/>
  <c r="P283" i="3"/>
  <c r="U289" i="3"/>
  <c r="A289" i="3"/>
  <c r="J289" i="3"/>
  <c r="N289" i="3"/>
  <c r="P289" i="3"/>
  <c r="U1080" i="3"/>
  <c r="N1080" i="3"/>
  <c r="P1080" i="3"/>
  <c r="A1080" i="3"/>
  <c r="J1080" i="3"/>
  <c r="A1329" i="3"/>
  <c r="J1329" i="3"/>
  <c r="U1329" i="3"/>
  <c r="N1329" i="3"/>
  <c r="P1329" i="3"/>
  <c r="J431" i="3"/>
  <c r="N431" i="3"/>
  <c r="P431" i="3"/>
  <c r="A431" i="3"/>
  <c r="U431" i="3"/>
  <c r="N314" i="3"/>
  <c r="P314" i="3"/>
  <c r="U314" i="3"/>
  <c r="A314" i="3"/>
  <c r="J314" i="3"/>
  <c r="J143" i="3"/>
  <c r="A143" i="3"/>
  <c r="N143" i="3"/>
  <c r="P143" i="3"/>
  <c r="U143" i="3"/>
  <c r="N214" i="3"/>
  <c r="P214" i="3"/>
  <c r="J214" i="3"/>
  <c r="A214" i="3"/>
  <c r="U214" i="3"/>
  <c r="U1337" i="3"/>
  <c r="J1337" i="3"/>
  <c r="N1337" i="3"/>
  <c r="P1337" i="3"/>
  <c r="U719" i="3"/>
  <c r="A719" i="3"/>
  <c r="J719" i="3"/>
  <c r="N719" i="3"/>
  <c r="P719" i="3"/>
  <c r="J1043" i="3"/>
  <c r="A1043" i="3"/>
  <c r="N1043" i="3"/>
  <c r="P1043" i="3"/>
  <c r="U1043" i="3"/>
  <c r="U1404" i="3"/>
  <c r="A1404" i="3"/>
  <c r="J1404" i="3"/>
  <c r="N1404" i="3"/>
  <c r="P1404" i="3"/>
  <c r="A209" i="3"/>
  <c r="N209" i="3"/>
  <c r="P209" i="3"/>
  <c r="J209" i="3"/>
  <c r="U209" i="3"/>
  <c r="J229" i="3"/>
  <c r="A229" i="3"/>
  <c r="N229" i="3"/>
  <c r="P229" i="3"/>
  <c r="U229" i="3"/>
  <c r="U272" i="3"/>
  <c r="N272" i="3"/>
  <c r="P272" i="3"/>
  <c r="J272" i="3"/>
  <c r="A272" i="3"/>
  <c r="U1119" i="3"/>
  <c r="J1119" i="3"/>
  <c r="A1119" i="3"/>
  <c r="N1119" i="3"/>
  <c r="P1119" i="3"/>
  <c r="U671" i="3"/>
  <c r="J671" i="3"/>
  <c r="N671" i="3"/>
  <c r="P671" i="3"/>
  <c r="A671" i="3"/>
  <c r="U1313" i="3"/>
  <c r="N1313" i="3"/>
  <c r="P1313" i="3"/>
  <c r="J1313" i="3"/>
  <c r="A1313" i="3"/>
  <c r="A97" i="3"/>
  <c r="N97" i="3"/>
  <c r="P97" i="3"/>
  <c r="U97" i="3"/>
  <c r="J97" i="3"/>
  <c r="U1203" i="3"/>
  <c r="J1203" i="3"/>
  <c r="A1203" i="3"/>
  <c r="N1203" i="3"/>
  <c r="P1203" i="3"/>
  <c r="A527" i="3"/>
  <c r="J527" i="3"/>
  <c r="N527" i="3"/>
  <c r="P527" i="3"/>
  <c r="U527" i="3"/>
  <c r="N1351" i="3"/>
  <c r="P1351" i="3"/>
  <c r="J1351" i="3"/>
  <c r="A1351" i="3"/>
  <c r="U1351" i="3"/>
  <c r="N22" i="3"/>
  <c r="P22" i="3"/>
  <c r="J22" i="3"/>
  <c r="U22" i="3"/>
  <c r="A22" i="3"/>
  <c r="N1552" i="3"/>
  <c r="P1552" i="3"/>
  <c r="A1552" i="3"/>
  <c r="J1552" i="3"/>
  <c r="U1552" i="3"/>
  <c r="U218" i="3"/>
  <c r="N218" i="3"/>
  <c r="P218" i="3"/>
  <c r="J218" i="3"/>
  <c r="A218" i="3"/>
  <c r="U437" i="3"/>
  <c r="J437" i="3"/>
  <c r="A437" i="3"/>
  <c r="N437" i="3"/>
  <c r="P437" i="3"/>
  <c r="N86" i="3"/>
  <c r="P86" i="3"/>
  <c r="A86" i="3"/>
  <c r="J86" i="3"/>
  <c r="U86" i="3"/>
  <c r="N878" i="3"/>
  <c r="P878" i="3"/>
  <c r="J878" i="3"/>
  <c r="A878" i="3"/>
  <c r="U878" i="3"/>
  <c r="J1530" i="3"/>
  <c r="A1530" i="3"/>
  <c r="U1530" i="3"/>
  <c r="N1530" i="3"/>
  <c r="P1530" i="3"/>
  <c r="U192" i="3"/>
  <c r="J192" i="3"/>
  <c r="N192" i="3"/>
  <c r="P192" i="3"/>
  <c r="A192" i="3"/>
  <c r="J24" i="3"/>
  <c r="U24" i="3"/>
  <c r="A24" i="3"/>
  <c r="N24" i="3"/>
  <c r="P24" i="3"/>
  <c r="N56" i="3"/>
  <c r="P56" i="3"/>
  <c r="J56" i="3"/>
  <c r="A56" i="3"/>
  <c r="U56" i="3"/>
  <c r="N170" i="3"/>
  <c r="P170" i="3"/>
  <c r="A170" i="3"/>
  <c r="J170" i="3"/>
  <c r="U170" i="3"/>
  <c r="U271" i="3"/>
  <c r="J271" i="3"/>
  <c r="A271" i="3"/>
  <c r="N271" i="3"/>
  <c r="P271" i="3"/>
  <c r="J1014" i="3"/>
  <c r="A1014" i="3"/>
  <c r="N1014" i="3"/>
  <c r="P1014" i="3"/>
  <c r="U1014" i="3"/>
  <c r="N1239" i="3"/>
  <c r="P1239" i="3"/>
  <c r="J1239" i="3"/>
  <c r="A1239" i="3"/>
  <c r="U1239" i="3"/>
  <c r="N1359" i="3"/>
  <c r="P1359" i="3"/>
  <c r="A1359" i="3"/>
  <c r="J1359" i="3"/>
  <c r="U1359" i="3"/>
  <c r="U422" i="3"/>
  <c r="N422" i="3"/>
  <c r="P422" i="3"/>
  <c r="J422" i="3"/>
  <c r="A422" i="3"/>
  <c r="N30" i="3"/>
  <c r="P30" i="3"/>
  <c r="A30" i="3"/>
  <c r="U30" i="3"/>
  <c r="J30" i="3"/>
  <c r="J2" i="3"/>
  <c r="A2" i="3"/>
  <c r="N2" i="3"/>
  <c r="P2" i="3"/>
  <c r="U2" i="3"/>
  <c r="U595" i="3"/>
  <c r="J595" i="3"/>
  <c r="A595" i="3"/>
  <c r="N595" i="3"/>
  <c r="P595" i="3"/>
  <c r="J990" i="3"/>
  <c r="A990" i="3"/>
  <c r="U990" i="3"/>
  <c r="N990" i="3"/>
  <c r="P990" i="3"/>
  <c r="U155" i="3"/>
  <c r="J155" i="3"/>
  <c r="N155" i="3"/>
  <c r="P155" i="3"/>
  <c r="A155" i="3"/>
  <c r="J1516" i="3"/>
  <c r="A1516" i="3"/>
  <c r="N1516" i="3"/>
  <c r="P1516" i="3"/>
  <c r="U1516" i="3"/>
  <c r="J498" i="3"/>
  <c r="A498" i="3"/>
  <c r="U498" i="3"/>
  <c r="N498" i="3"/>
  <c r="P498" i="3"/>
  <c r="A18" i="3"/>
  <c r="J18" i="3"/>
  <c r="N18" i="3"/>
  <c r="P18" i="3"/>
  <c r="U18" i="3"/>
  <c r="U93" i="3"/>
  <c r="N93" i="3"/>
  <c r="P93" i="3"/>
  <c r="J93" i="3"/>
  <c r="A93" i="3"/>
  <c r="J796" i="3"/>
  <c r="A796" i="3"/>
  <c r="N796" i="3"/>
  <c r="P796" i="3"/>
  <c r="U796" i="3"/>
  <c r="U183" i="3"/>
  <c r="N183" i="3"/>
  <c r="P183" i="3"/>
  <c r="J183" i="3"/>
  <c r="A183" i="3"/>
  <c r="N1095" i="3"/>
  <c r="P1095" i="3"/>
  <c r="J1095" i="3"/>
  <c r="A1095" i="3"/>
  <c r="U1095" i="3"/>
  <c r="U438" i="3"/>
  <c r="N438" i="3"/>
  <c r="P438" i="3"/>
  <c r="A438" i="3"/>
  <c r="J438" i="3"/>
  <c r="N154" i="3"/>
  <c r="P154" i="3"/>
  <c r="J154" i="3"/>
  <c r="U154" i="3"/>
  <c r="A154" i="3"/>
  <c r="J505" i="3"/>
  <c r="A505" i="3"/>
  <c r="N505" i="3"/>
  <c r="P505" i="3"/>
  <c r="U505" i="3"/>
  <c r="U31" i="3"/>
  <c r="A31" i="3"/>
  <c r="J31" i="3"/>
  <c r="N31" i="3"/>
  <c r="P31" i="3"/>
  <c r="U398" i="3"/>
  <c r="A398" i="3"/>
  <c r="J398" i="3"/>
  <c r="N398" i="3"/>
  <c r="P398" i="3"/>
  <c r="A497" i="3"/>
  <c r="J497" i="3"/>
  <c r="U497" i="3"/>
  <c r="N497" i="3"/>
  <c r="P497" i="3"/>
  <c r="U454" i="3"/>
  <c r="N454" i="3"/>
  <c r="P454" i="3"/>
  <c r="A454" i="3"/>
  <c r="J454" i="3"/>
  <c r="U139" i="3"/>
  <c r="N139" i="3"/>
  <c r="P139" i="3"/>
  <c r="A139" i="3"/>
  <c r="J139" i="3"/>
  <c r="J1611" i="3"/>
  <c r="A1611" i="3"/>
  <c r="N1611" i="3"/>
  <c r="P1611" i="3"/>
  <c r="U1611" i="3"/>
  <c r="U476" i="3"/>
  <c r="J476" i="3"/>
  <c r="A476" i="3"/>
  <c r="N476" i="3"/>
  <c r="P476" i="3"/>
  <c r="U886" i="3"/>
  <c r="J886" i="3"/>
  <c r="A886" i="3"/>
  <c r="N886" i="3"/>
  <c r="P886" i="3"/>
  <c r="U278" i="3"/>
  <c r="J278" i="3"/>
  <c r="A278" i="3"/>
  <c r="N278" i="3"/>
  <c r="P278" i="3"/>
  <c r="U1202" i="3"/>
  <c r="N1202" i="3"/>
  <c r="P1202" i="3"/>
  <c r="J1202" i="3"/>
  <c r="A1202" i="3"/>
  <c r="A294" i="3"/>
  <c r="J294" i="3"/>
  <c r="N294" i="3"/>
  <c r="P294" i="3"/>
  <c r="U294" i="3"/>
  <c r="A1344" i="3"/>
  <c r="J1344" i="3"/>
  <c r="N1344" i="3"/>
  <c r="P1344" i="3"/>
  <c r="U1344" i="3"/>
  <c r="U630" i="3"/>
  <c r="J630" i="3"/>
  <c r="A630" i="3"/>
  <c r="N630" i="3"/>
  <c r="P630" i="3"/>
  <c r="A747" i="3"/>
  <c r="J747" i="3"/>
  <c r="N747" i="3"/>
  <c r="P747" i="3"/>
  <c r="U747" i="3"/>
  <c r="U953" i="3"/>
  <c r="A953" i="3"/>
  <c r="N953" i="3"/>
  <c r="P953" i="3"/>
  <c r="J953" i="3"/>
  <c r="U346" i="3"/>
  <c r="N346" i="3"/>
  <c r="P346" i="3"/>
  <c r="A346" i="3"/>
  <c r="J346" i="3"/>
  <c r="J739" i="3"/>
  <c r="A739" i="3"/>
  <c r="N739" i="3"/>
  <c r="P739" i="3"/>
  <c r="U739" i="3"/>
  <c r="A254" i="3"/>
  <c r="J254" i="3"/>
  <c r="U254" i="3"/>
  <c r="N254" i="3"/>
  <c r="P254" i="3"/>
  <c r="J528" i="3"/>
  <c r="A528" i="3"/>
  <c r="N528" i="3"/>
  <c r="P528" i="3"/>
  <c r="U528" i="3"/>
  <c r="U345" i="3"/>
  <c r="J345" i="3"/>
  <c r="N345" i="3"/>
  <c r="P345" i="3"/>
  <c r="A345" i="3"/>
  <c r="U405" i="3"/>
  <c r="A405" i="3"/>
  <c r="J405" i="3"/>
  <c r="N405" i="3"/>
  <c r="P405" i="3"/>
  <c r="A1576" i="3"/>
  <c r="J1576" i="3"/>
  <c r="U1576" i="3"/>
  <c r="N1576" i="3"/>
  <c r="P1576" i="3"/>
  <c r="J287" i="3"/>
  <c r="N287" i="3"/>
  <c r="P287" i="3"/>
  <c r="U287" i="3"/>
  <c r="A287" i="3"/>
  <c r="U1403" i="3"/>
  <c r="A1403" i="3"/>
  <c r="N1403" i="3"/>
  <c r="P1403" i="3"/>
  <c r="J1403" i="3"/>
  <c r="U1087" i="3"/>
  <c r="A1087" i="3"/>
  <c r="J1087" i="3"/>
  <c r="N1087" i="3"/>
  <c r="P1087" i="3"/>
  <c r="U78" i="3"/>
  <c r="N78" i="3"/>
  <c r="P78" i="3"/>
  <c r="A78" i="3"/>
  <c r="J78" i="3"/>
  <c r="U430" i="3"/>
  <c r="J430" i="3"/>
  <c r="N430" i="3"/>
  <c r="P430" i="3"/>
  <c r="A430" i="3"/>
  <c r="J609" i="3"/>
  <c r="A609" i="3"/>
  <c r="N609" i="3"/>
  <c r="P609" i="3"/>
  <c r="U609" i="3"/>
  <c r="J542" i="3"/>
  <c r="N542" i="3"/>
  <c r="P542" i="3"/>
  <c r="U542" i="3"/>
  <c r="N1111" i="3"/>
  <c r="P1111" i="3"/>
  <c r="J1111" i="3"/>
  <c r="A1111" i="3"/>
  <c r="U1111" i="3"/>
  <c r="A71" i="3"/>
  <c r="J71" i="3"/>
  <c r="N71" i="3"/>
  <c r="P71" i="3"/>
  <c r="U71" i="3"/>
  <c r="J1217" i="3"/>
  <c r="U1217" i="3"/>
  <c r="N1217" i="3"/>
  <c r="P1217" i="3"/>
  <c r="J909" i="3"/>
  <c r="A909" i="3"/>
  <c r="N909" i="3"/>
  <c r="P909" i="3"/>
  <c r="U909" i="3"/>
  <c r="U775" i="3"/>
  <c r="A775" i="3"/>
  <c r="N775" i="3"/>
  <c r="P775" i="3"/>
  <c r="J775" i="3"/>
  <c r="U1268" i="3"/>
  <c r="N1268" i="3"/>
  <c r="P1268" i="3"/>
  <c r="A1268" i="3"/>
  <c r="J1268" i="3"/>
  <c r="J445" i="3"/>
  <c r="A445" i="3"/>
  <c r="N445" i="3"/>
  <c r="P445" i="3"/>
  <c r="U445" i="3"/>
  <c r="N1380" i="3"/>
  <c r="P1380" i="3"/>
  <c r="A1380" i="3"/>
  <c r="J1380" i="3"/>
  <c r="U1380" i="3"/>
  <c r="U286" i="3"/>
  <c r="N286" i="3"/>
  <c r="P286" i="3"/>
  <c r="J286" i="3"/>
  <c r="A286" i="3"/>
  <c r="U1132" i="3"/>
  <c r="J1132" i="3"/>
  <c r="A1132" i="3"/>
  <c r="N1132" i="3"/>
  <c r="P1132" i="3"/>
  <c r="J1454" i="3"/>
  <c r="A1454" i="3"/>
  <c r="N1454" i="3"/>
  <c r="P1454" i="3"/>
  <c r="U1454" i="3"/>
  <c r="U9" i="3"/>
  <c r="A9" i="3"/>
  <c r="N9" i="3"/>
  <c r="P9" i="3"/>
  <c r="J9" i="3"/>
  <c r="U389" i="3"/>
  <c r="J389" i="3"/>
  <c r="N389" i="3"/>
  <c r="P389" i="3"/>
  <c r="A389" i="3"/>
  <c r="U116" i="3"/>
  <c r="N116" i="3"/>
  <c r="P116" i="3"/>
  <c r="A116" i="3"/>
  <c r="J116" i="3"/>
  <c r="J1050" i="3"/>
  <c r="A1050" i="3"/>
  <c r="N1050" i="3"/>
  <c r="P1050" i="3"/>
  <c r="U1050" i="3"/>
  <c r="A581" i="3"/>
  <c r="J581" i="3"/>
  <c r="N581" i="3"/>
  <c r="P581" i="3"/>
  <c r="U581" i="3"/>
  <c r="A1036" i="3"/>
  <c r="J1036" i="3"/>
  <c r="N1036" i="3"/>
  <c r="P1036" i="3"/>
  <c r="U1036" i="3"/>
  <c r="U169" i="3"/>
  <c r="J169" i="3"/>
  <c r="A169" i="3"/>
  <c r="N169" i="3"/>
  <c r="P169" i="3"/>
  <c r="A594" i="3"/>
  <c r="J594" i="3"/>
  <c r="U594" i="3"/>
  <c r="N594" i="3"/>
  <c r="P594" i="3"/>
  <c r="U767" i="3"/>
  <c r="N767" i="3"/>
  <c r="P767" i="3"/>
  <c r="J767" i="3"/>
  <c r="U1194" i="3"/>
  <c r="J1194" i="3"/>
  <c r="N1194" i="3"/>
  <c r="P1194" i="3"/>
  <c r="A1194" i="3"/>
  <c r="A557" i="3"/>
  <c r="N557" i="3"/>
  <c r="P557" i="3"/>
  <c r="J557" i="3"/>
  <c r="U557" i="3"/>
  <c r="N138" i="3"/>
  <c r="P138" i="3"/>
  <c r="A138" i="3"/>
  <c r="U138" i="3"/>
  <c r="J138" i="3"/>
  <c r="J302" i="3"/>
  <c r="U302" i="3"/>
  <c r="N302" i="3"/>
  <c r="P302" i="3"/>
  <c r="A40" i="3"/>
  <c r="N40" i="3"/>
  <c r="P40" i="3"/>
  <c r="J40" i="3"/>
  <c r="U40" i="3"/>
  <c r="N1253" i="3"/>
  <c r="P1253" i="3"/>
  <c r="J1253" i="3"/>
  <c r="A1253" i="3"/>
  <c r="U1253" i="3"/>
  <c r="N1417" i="3"/>
  <c r="P1417" i="3"/>
  <c r="J1417" i="3"/>
  <c r="A1417" i="3"/>
  <c r="U1417" i="3"/>
  <c r="U117" i="3"/>
  <c r="N117" i="3"/>
  <c r="P117" i="3"/>
  <c r="A117" i="3"/>
  <c r="J117" i="3"/>
  <c r="U1057" i="3"/>
  <c r="A1057" i="3"/>
  <c r="N1057" i="3"/>
  <c r="P1057" i="3"/>
  <c r="J1057" i="3"/>
  <c r="J710" i="3"/>
  <c r="A710" i="3"/>
  <c r="N710" i="3"/>
  <c r="P710" i="3"/>
  <c r="U710" i="3"/>
  <c r="A1124" i="3"/>
  <c r="J1124" i="3"/>
  <c r="N1124" i="3"/>
  <c r="P1124" i="3"/>
  <c r="U1124" i="3"/>
  <c r="U406" i="3"/>
  <c r="A406" i="3"/>
  <c r="N406" i="3"/>
  <c r="P406" i="3"/>
  <c r="J406" i="3"/>
  <c r="U662" i="3"/>
  <c r="N662" i="3"/>
  <c r="P662" i="3"/>
  <c r="J662" i="3"/>
  <c r="A662" i="3"/>
  <c r="A1186" i="3"/>
  <c r="J1186" i="3"/>
  <c r="U1186" i="3"/>
  <c r="N1186" i="3"/>
  <c r="P1186" i="3"/>
  <c r="J687" i="3"/>
  <c r="A687" i="3"/>
  <c r="U687" i="3"/>
  <c r="N687" i="3"/>
  <c r="P687" i="3"/>
  <c r="J1544" i="3"/>
  <c r="A1544" i="3"/>
  <c r="N1544" i="3"/>
  <c r="P1544" i="3"/>
  <c r="U1544" i="3"/>
  <c r="A573" i="3"/>
  <c r="J573" i="3"/>
  <c r="N573" i="3"/>
  <c r="P573" i="3"/>
  <c r="U573" i="3"/>
  <c r="U123" i="3"/>
  <c r="N123" i="3"/>
  <c r="P123" i="3"/>
  <c r="A123" i="3"/>
  <c r="J123" i="3"/>
  <c r="U1140" i="3"/>
  <c r="A1140" i="3"/>
  <c r="J1140" i="3"/>
  <c r="N1140" i="3"/>
  <c r="P1140" i="3"/>
  <c r="N19" i="3"/>
  <c r="P19" i="3"/>
  <c r="A19" i="3"/>
  <c r="U19" i="3"/>
  <c r="J19" i="3"/>
  <c r="J967" i="3"/>
  <c r="A967" i="3"/>
  <c r="U967" i="3"/>
  <c r="N967" i="3"/>
  <c r="P967" i="3"/>
  <c r="J863" i="3"/>
  <c r="A863" i="3"/>
  <c r="N863" i="3"/>
  <c r="P863" i="3"/>
  <c r="U863" i="3"/>
  <c r="U1276" i="3"/>
  <c r="N1276" i="3"/>
  <c r="P1276" i="3"/>
  <c r="A1276" i="3"/>
  <c r="J1276" i="3"/>
  <c r="N602" i="3"/>
  <c r="P602" i="3"/>
  <c r="A602" i="3"/>
  <c r="U602" i="3"/>
  <c r="J602" i="3"/>
  <c r="J247" i="3"/>
  <c r="A247" i="3"/>
  <c r="U247" i="3"/>
  <c r="N247" i="3"/>
  <c r="P247" i="3"/>
  <c r="A1494" i="3"/>
  <c r="J1494" i="3"/>
  <c r="N1494" i="3"/>
  <c r="P1494" i="3"/>
  <c r="U1494" i="3"/>
  <c r="J482" i="3"/>
  <c r="U482" i="3"/>
  <c r="N482" i="3"/>
  <c r="P482" i="3"/>
  <c r="U513" i="3"/>
  <c r="N513" i="3"/>
  <c r="P513" i="3"/>
  <c r="A513" i="3"/>
  <c r="J513" i="3"/>
  <c r="A550" i="3"/>
  <c r="J550" i="3"/>
  <c r="N550" i="3"/>
  <c r="P550" i="3"/>
  <c r="U550" i="3"/>
  <c r="J384" i="3"/>
  <c r="A384" i="3"/>
  <c r="U384" i="3"/>
  <c r="N384" i="3"/>
  <c r="P384" i="3"/>
  <c r="J376" i="3"/>
  <c r="A376" i="3"/>
  <c r="N376" i="3"/>
  <c r="P376" i="3"/>
  <c r="U376" i="3"/>
  <c r="U572" i="3"/>
  <c r="J572" i="3"/>
  <c r="N572" i="3"/>
  <c r="P572" i="3"/>
  <c r="J725" i="3"/>
  <c r="A725" i="3"/>
  <c r="U725" i="3"/>
  <c r="N725" i="3"/>
  <c r="P725" i="3"/>
  <c r="J397" i="3"/>
  <c r="N397" i="3"/>
  <c r="P397" i="3"/>
  <c r="U397" i="3"/>
  <c r="A397" i="3"/>
  <c r="J1568" i="3"/>
  <c r="A1568" i="3"/>
  <c r="N1568" i="3"/>
  <c r="P1568" i="3"/>
  <c r="U1568" i="3"/>
  <c r="J241" i="3"/>
  <c r="A241" i="3"/>
  <c r="N241" i="3"/>
  <c r="P241" i="3"/>
  <c r="U241" i="3"/>
  <c r="U1006" i="3"/>
  <c r="A1006" i="3"/>
  <c r="N1006" i="3"/>
  <c r="P1006" i="3"/>
  <c r="J1006" i="3"/>
  <c r="A938" i="3"/>
  <c r="N938" i="3"/>
  <c r="P938" i="3"/>
  <c r="U938" i="3"/>
  <c r="J938" i="3"/>
  <c r="U610" i="3"/>
  <c r="A610" i="3"/>
  <c r="P610" i="3"/>
  <c r="J610" i="3"/>
  <c r="U309" i="3"/>
  <c r="N309" i="3"/>
  <c r="P309" i="3"/>
  <c r="J309" i="3"/>
  <c r="A309" i="3"/>
  <c r="U686" i="3"/>
  <c r="N686" i="3"/>
  <c r="P686" i="3"/>
  <c r="A686" i="3"/>
  <c r="J686" i="3"/>
  <c r="A535" i="3"/>
  <c r="J535" i="3"/>
  <c r="N535" i="3"/>
  <c r="P535" i="3"/>
  <c r="U535" i="3"/>
  <c r="U998" i="3"/>
  <c r="J998" i="3"/>
  <c r="N998" i="3"/>
  <c r="P998" i="3"/>
  <c r="A998" i="3"/>
  <c r="J369" i="3"/>
  <c r="A369" i="3"/>
  <c r="N369" i="3"/>
  <c r="P369" i="3"/>
  <c r="U369" i="3"/>
  <c r="J212" i="3"/>
  <c r="A212" i="3"/>
  <c r="U212" i="3"/>
  <c r="N212" i="3"/>
  <c r="P212" i="3"/>
  <c r="J789" i="3"/>
  <c r="A789" i="3"/>
  <c r="U789" i="3"/>
  <c r="N789" i="3"/>
  <c r="P789" i="3"/>
  <c r="J329" i="3"/>
  <c r="A329" i="3"/>
  <c r="N329" i="3"/>
  <c r="P329" i="3"/>
  <c r="U329" i="3"/>
  <c r="A1079" i="3"/>
  <c r="J1079" i="3"/>
  <c r="N1079" i="3"/>
  <c r="P1079" i="3"/>
  <c r="U1079" i="3"/>
  <c r="J477" i="3"/>
  <c r="A477" i="3"/>
  <c r="N477" i="3"/>
  <c r="P477" i="3"/>
  <c r="U477" i="3"/>
  <c r="U124" i="3"/>
  <c r="A124" i="3"/>
  <c r="N124" i="3"/>
  <c r="P124" i="3"/>
  <c r="J124" i="3"/>
  <c r="U390" i="3"/>
  <c r="A390" i="3"/>
  <c r="N390" i="3"/>
  <c r="P390" i="3"/>
  <c r="J390" i="3"/>
  <c r="U483" i="3"/>
  <c r="N483" i="3"/>
  <c r="P483" i="3"/>
  <c r="A483" i="3"/>
  <c r="J483" i="3"/>
  <c r="U803" i="3"/>
  <c r="A803" i="3"/>
  <c r="J803" i="3"/>
  <c r="N803" i="3"/>
  <c r="P803" i="3"/>
  <c r="U512" i="3"/>
  <c r="N512" i="3"/>
  <c r="P512" i="3"/>
  <c r="J512" i="3"/>
  <c r="U646" i="3"/>
  <c r="A646" i="3"/>
  <c r="N646" i="3"/>
  <c r="P646" i="3"/>
  <c r="J646" i="3"/>
  <c r="N558" i="3"/>
  <c r="P558" i="3"/>
  <c r="A558" i="3"/>
  <c r="J558" i="3"/>
  <c r="U558" i="3"/>
  <c r="U85" i="3"/>
  <c r="N85" i="3"/>
  <c r="P85" i="3"/>
  <c r="A85" i="3"/>
  <c r="J85" i="3"/>
  <c r="U360" i="3"/>
  <c r="J360" i="3"/>
  <c r="N360" i="3"/>
  <c r="P360" i="3"/>
  <c r="A360" i="3"/>
  <c r="U47" i="3"/>
  <c r="N47" i="3"/>
  <c r="P47" i="3"/>
  <c r="J47" i="3"/>
  <c r="U491" i="3"/>
  <c r="N491" i="3"/>
  <c r="P491" i="3"/>
  <c r="J491" i="3"/>
  <c r="A491" i="3"/>
  <c r="A48" i="3"/>
  <c r="J48" i="3"/>
  <c r="N48" i="3"/>
  <c r="P48" i="3"/>
  <c r="U48" i="3"/>
  <c r="N840" i="3"/>
  <c r="P840" i="3"/>
  <c r="A840" i="3"/>
  <c r="J840" i="3"/>
  <c r="U840" i="3"/>
  <c r="J233" i="3"/>
  <c r="A233" i="3"/>
  <c r="N233" i="3"/>
  <c r="P233" i="3"/>
  <c r="U233" i="3"/>
  <c r="J421" i="3"/>
  <c r="A421" i="3"/>
  <c r="N421" i="3"/>
  <c r="P421" i="3"/>
  <c r="U421" i="3"/>
  <c r="J197" i="3"/>
  <c r="N197" i="3"/>
  <c r="P197" i="3"/>
  <c r="U197" i="3"/>
  <c r="J55" i="3"/>
  <c r="N55" i="3"/>
  <c r="P55" i="3"/>
  <c r="A55" i="3"/>
  <c r="U55" i="3"/>
  <c r="J894" i="3"/>
  <c r="A894" i="3"/>
  <c r="U894" i="3"/>
  <c r="N894" i="3"/>
  <c r="P894" i="3"/>
  <c r="U163" i="3"/>
  <c r="N163" i="3"/>
  <c r="P163" i="3"/>
  <c r="A163" i="3"/>
  <c r="J163" i="3"/>
  <c r="U678" i="3"/>
  <c r="J678" i="3"/>
  <c r="A678" i="3"/>
  <c r="N678" i="3"/>
  <c r="P678" i="3"/>
  <c r="A383" i="3"/>
  <c r="J383" i="3"/>
  <c r="N383" i="3"/>
  <c r="P383" i="3"/>
  <c r="U383" i="3"/>
  <c r="J587" i="3"/>
  <c r="N587" i="3"/>
  <c r="P587" i="3"/>
  <c r="U587" i="3"/>
  <c r="J29" i="3"/>
  <c r="A29" i="3"/>
  <c r="U29" i="3"/>
  <c r="N29" i="3"/>
  <c r="P29" i="3"/>
  <c r="U226" i="3"/>
  <c r="A226" i="3"/>
  <c r="J226" i="3"/>
  <c r="N226" i="3"/>
  <c r="P226" i="3"/>
  <c r="N191" i="3"/>
  <c r="P191" i="3"/>
  <c r="A191" i="3"/>
  <c r="J191" i="3"/>
  <c r="U191" i="3"/>
  <c r="J826" i="3"/>
  <c r="A826" i="3"/>
  <c r="U826" i="3"/>
  <c r="N826" i="3"/>
  <c r="P826" i="3"/>
  <c r="N1583" i="3"/>
  <c r="P1583" i="3"/>
  <c r="J1583" i="3"/>
  <c r="A1583" i="3"/>
  <c r="U1583" i="3"/>
  <c r="U323" i="3"/>
  <c r="N323" i="3"/>
  <c r="P323" i="3"/>
  <c r="J323" i="3"/>
  <c r="A323" i="3"/>
  <c r="A324" i="3"/>
  <c r="N324" i="3"/>
  <c r="P324" i="3"/>
  <c r="J324" i="3"/>
  <c r="U324" i="3"/>
  <c r="U1154" i="3"/>
  <c r="A1154" i="3"/>
  <c r="J1154" i="3"/>
  <c r="N1154" i="3"/>
  <c r="P1154" i="3"/>
  <c r="N1071" i="3"/>
  <c r="P1071" i="3"/>
  <c r="A1071" i="3"/>
  <c r="J1071" i="3"/>
  <c r="U1071" i="3"/>
  <c r="U1486" i="3"/>
  <c r="A1486" i="3"/>
  <c r="N1486" i="3"/>
  <c r="P1486" i="3"/>
  <c r="J1486" i="3"/>
  <c r="J1396" i="3"/>
  <c r="A1396" i="3"/>
  <c r="N1396" i="3"/>
  <c r="P1396" i="3"/>
  <c r="U1396" i="3"/>
  <c r="U1210" i="3"/>
  <c r="J1210" i="3"/>
  <c r="A1210" i="3"/>
  <c r="N1210" i="3"/>
  <c r="P1210" i="3"/>
  <c r="U870" i="3"/>
  <c r="N870" i="3"/>
  <c r="P870" i="3"/>
  <c r="A870" i="3"/>
  <c r="J870" i="3"/>
  <c r="U240" i="3"/>
  <c r="J240" i="3"/>
  <c r="A240" i="3"/>
  <c r="N240" i="3"/>
  <c r="P240" i="3"/>
  <c r="J1063" i="3"/>
  <c r="U1063" i="3"/>
  <c r="N1063" i="3"/>
  <c r="P1063" i="3"/>
  <c r="U62" i="3"/>
  <c r="J62" i="3"/>
  <c r="N62" i="3"/>
  <c r="P62" i="3"/>
  <c r="A62" i="3"/>
  <c r="J429" i="3"/>
  <c r="A429" i="3"/>
  <c r="N429" i="3"/>
  <c r="P429" i="3"/>
  <c r="U429" i="3"/>
  <c r="U536" i="3"/>
  <c r="A536" i="3"/>
  <c r="N536" i="3"/>
  <c r="P536" i="3"/>
  <c r="J536" i="3"/>
  <c r="J25" i="3"/>
  <c r="N25" i="3"/>
  <c r="P25" i="3"/>
  <c r="U25" i="3"/>
  <c r="J279" i="3"/>
  <c r="A279" i="3"/>
  <c r="U279" i="3"/>
  <c r="N279" i="3"/>
  <c r="P279" i="3"/>
  <c r="J930" i="3"/>
  <c r="A930" i="3"/>
  <c r="N930" i="3"/>
  <c r="P930" i="3"/>
  <c r="U930" i="3"/>
  <c r="U469" i="3"/>
  <c r="A469" i="3"/>
  <c r="J469" i="3"/>
  <c r="N469" i="3"/>
  <c r="P469" i="3"/>
  <c r="A1374" i="3"/>
  <c r="J1374" i="3"/>
  <c r="N1374" i="3"/>
  <c r="P1374" i="3"/>
  <c r="U1374" i="3"/>
  <c r="J654" i="3"/>
  <c r="A654" i="3"/>
  <c r="U654" i="3"/>
  <c r="N654" i="3"/>
  <c r="P654" i="3"/>
  <c r="U33" i="3"/>
  <c r="N33" i="3"/>
  <c r="P33" i="3"/>
  <c r="A33" i="3"/>
  <c r="J33" i="3"/>
  <c r="U131" i="3"/>
  <c r="A131" i="3"/>
  <c r="N131" i="3"/>
  <c r="P131" i="3"/>
  <c r="J131" i="3"/>
  <c r="J17" i="3"/>
  <c r="N17" i="3"/>
  <c r="P17" i="3"/>
  <c r="U17" i="3"/>
  <c r="U205" i="3"/>
  <c r="J205" i="3"/>
  <c r="N205" i="3"/>
  <c r="P205" i="3"/>
  <c r="J310" i="3"/>
  <c r="N310" i="3"/>
  <c r="P310" i="3"/>
  <c r="U310" i="3"/>
  <c r="A310" i="3"/>
  <c r="U10" i="3"/>
  <c r="A10" i="3"/>
  <c r="J10" i="3"/>
  <c r="N10" i="3"/>
  <c r="P10" i="3"/>
  <c r="U353" i="3"/>
  <c r="A353" i="3"/>
  <c r="N353" i="3"/>
  <c r="P353" i="3"/>
  <c r="J353" i="3"/>
  <c r="U92" i="3"/>
  <c r="N92" i="3"/>
  <c r="J92" i="3"/>
  <c r="A92" i="3"/>
  <c r="U566" i="3"/>
  <c r="N566" i="3"/>
  <c r="P566" i="3"/>
  <c r="A566" i="3"/>
  <c r="J566" i="3"/>
  <c r="J21" i="3"/>
  <c r="A21" i="3"/>
  <c r="U21" i="3"/>
  <c r="N21" i="3"/>
  <c r="P21" i="3"/>
  <c r="A295" i="3"/>
  <c r="J295" i="3"/>
  <c r="U295" i="3"/>
  <c r="N295" i="3"/>
  <c r="P295" i="3"/>
  <c r="U1147" i="3"/>
  <c r="J1147" i="3"/>
  <c r="A1147" i="3"/>
  <c r="N1147" i="3"/>
  <c r="P1147" i="3"/>
  <c r="U624" i="3"/>
  <c r="J624" i="3"/>
  <c r="N624" i="3"/>
  <c r="P624" i="3"/>
  <c r="A624" i="3"/>
  <c r="N1388" i="3"/>
  <c r="P1388" i="3"/>
  <c r="A1388" i="3"/>
  <c r="J1388" i="3"/>
  <c r="U1388" i="3"/>
  <c r="U580" i="3"/>
  <c r="N580" i="3"/>
  <c r="P580" i="3"/>
  <c r="J580" i="3"/>
  <c r="A580" i="3"/>
  <c r="A1162" i="3"/>
  <c r="J1162" i="3"/>
  <c r="U1162" i="3"/>
  <c r="N1162" i="3"/>
  <c r="P1162" i="3"/>
  <c r="U1260" i="3"/>
  <c r="N1260" i="3"/>
  <c r="P1260" i="3"/>
  <c r="A1260" i="3"/>
  <c r="J1260" i="3"/>
  <c r="J810" i="3"/>
  <c r="A810" i="3"/>
  <c r="U810" i="3"/>
  <c r="N810" i="3"/>
  <c r="P810" i="3"/>
  <c r="A490" i="3"/>
  <c r="J490" i="3"/>
  <c r="N490" i="3"/>
  <c r="P490" i="3"/>
  <c r="U490" i="3"/>
  <c r="J761" i="3"/>
  <c r="A761" i="3"/>
  <c r="U761" i="3"/>
  <c r="N761" i="3"/>
  <c r="P761" i="3"/>
  <c r="J848" i="3"/>
  <c r="A848" i="3"/>
  <c r="U848" i="3"/>
  <c r="N848" i="3"/>
  <c r="P848" i="3"/>
  <c r="A177" i="3"/>
  <c r="J177" i="3"/>
  <c r="U177" i="3"/>
  <c r="N177" i="3"/>
  <c r="P177" i="3"/>
  <c r="U41" i="3"/>
  <c r="A41" i="3"/>
  <c r="J41" i="3"/>
  <c r="N41" i="3"/>
  <c r="P41" i="3"/>
  <c r="J1537" i="3"/>
  <c r="A1537" i="3"/>
  <c r="N1537" i="3"/>
  <c r="P1537" i="3"/>
  <c r="U1537" i="3"/>
  <c r="U270" i="3"/>
  <c r="A270" i="3"/>
  <c r="N270" i="3"/>
  <c r="P270" i="3"/>
  <c r="J270" i="3"/>
  <c r="U330" i="3"/>
  <c r="J330" i="3"/>
  <c r="A330" i="3"/>
  <c r="N330" i="3"/>
  <c r="P330" i="3"/>
  <c r="U23" i="3"/>
  <c r="A23" i="3"/>
  <c r="J23" i="3"/>
  <c r="N23" i="3"/>
  <c r="P23" i="3"/>
  <c r="J184" i="3"/>
  <c r="A184" i="3"/>
  <c r="U184" i="3"/>
  <c r="N184" i="3"/>
  <c r="P184" i="3"/>
  <c r="N70" i="3"/>
  <c r="P70" i="3"/>
  <c r="A70" i="3"/>
  <c r="J70" i="3"/>
  <c r="U70" i="3"/>
  <c r="J446" i="3"/>
  <c r="A446" i="3"/>
  <c r="N446" i="3"/>
  <c r="P446" i="3"/>
  <c r="U446" i="3"/>
  <c r="J1225" i="3"/>
  <c r="A1225" i="3"/>
  <c r="N1225" i="3"/>
  <c r="P1225" i="3"/>
  <c r="U1225" i="3"/>
  <c r="A1410" i="3"/>
  <c r="J1410" i="3"/>
  <c r="N1410" i="3"/>
  <c r="P1410" i="3"/>
  <c r="U1410" i="3"/>
  <c r="A1462" i="3"/>
  <c r="J1462" i="3"/>
  <c r="N1462" i="3"/>
  <c r="P1462" i="3"/>
  <c r="U1462" i="3"/>
  <c r="A551" i="3"/>
  <c r="J551" i="3"/>
  <c r="U551" i="3"/>
  <c r="N551" i="3"/>
  <c r="P551" i="3"/>
  <c r="U28" i="3"/>
  <c r="J28" i="3"/>
  <c r="N28" i="3"/>
  <c r="P28" i="3"/>
  <c r="U461" i="3"/>
  <c r="J461" i="3"/>
  <c r="N461" i="3"/>
  <c r="P461" i="3"/>
  <c r="A461" i="3"/>
  <c r="U617" i="3"/>
  <c r="J617" i="3"/>
  <c r="N617" i="3"/>
  <c r="P617" i="3"/>
  <c r="J1478" i="3"/>
  <c r="A1478" i="3"/>
  <c r="U1478" i="3"/>
  <c r="N1478" i="3"/>
  <c r="P1478" i="3"/>
  <c r="J162" i="3"/>
  <c r="N162" i="3"/>
  <c r="P162" i="3"/>
  <c r="A162" i="3"/>
  <c r="U162" i="3"/>
  <c r="J63" i="3"/>
  <c r="A63" i="3"/>
  <c r="U63" i="3"/>
  <c r="N63" i="3"/>
  <c r="P63" i="3"/>
  <c r="U521" i="3"/>
  <c r="J521" i="3"/>
  <c r="N521" i="3"/>
  <c r="P521" i="3"/>
  <c r="A521" i="3"/>
  <c r="N26" i="3"/>
  <c r="P26" i="3"/>
  <c r="U26" i="3"/>
  <c r="A26" i="3"/>
  <c r="J26" i="3"/>
  <c r="U219" i="3"/>
  <c r="A219" i="3"/>
  <c r="N219" i="3"/>
  <c r="P219" i="3"/>
  <c r="J219" i="3"/>
  <c r="U974" i="3"/>
  <c r="N974" i="3"/>
  <c r="P974" i="3"/>
  <c r="J974" i="3"/>
  <c r="A974" i="3"/>
  <c r="U316" i="3"/>
  <c r="N316" i="3"/>
  <c r="P316" i="3"/>
  <c r="J316" i="3"/>
  <c r="A316" i="3"/>
  <c r="U1245" i="3"/>
  <c r="J1245" i="3"/>
  <c r="A1245" i="3"/>
  <c r="N1245" i="3"/>
  <c r="P1245" i="3"/>
  <c r="N833" i="3"/>
  <c r="P833" i="3"/>
  <c r="A833" i="3"/>
  <c r="J833" i="3"/>
  <c r="U833" i="3"/>
  <c r="J354" i="3"/>
  <c r="A354" i="3"/>
  <c r="N354" i="3"/>
  <c r="P354" i="3"/>
  <c r="U354" i="3"/>
  <c r="N591" i="3"/>
  <c r="P591" i="3"/>
  <c r="U670" i="3"/>
  <c r="J175" i="3"/>
  <c r="U591" i="3"/>
  <c r="A591" i="3"/>
  <c r="N670" i="3"/>
  <c r="P670" i="3"/>
  <c r="J670" i="3"/>
  <c r="N175" i="3"/>
  <c r="P175" i="3"/>
  <c r="U175" i="3"/>
  <c r="A1450" i="3"/>
  <c r="A475" i="3"/>
  <c r="J475" i="3"/>
  <c r="A250" i="3"/>
  <c r="A358" i="3"/>
  <c r="A73" i="3"/>
  <c r="P92" i="3"/>
  <c r="S92" i="3"/>
  <c r="T92" i="3"/>
  <c r="O92" i="3"/>
  <c r="N1450" i="3"/>
  <c r="P1450" i="3"/>
  <c r="U1450" i="3"/>
  <c r="A801" i="3"/>
  <c r="J801" i="3"/>
  <c r="N801" i="3"/>
  <c r="P801" i="3"/>
  <c r="A812" i="3"/>
  <c r="A673" i="3"/>
  <c r="U812" i="3"/>
  <c r="U673" i="3"/>
  <c r="A1510" i="3"/>
  <c r="N250" i="3"/>
  <c r="P250" i="3"/>
  <c r="J250" i="3"/>
  <c r="N475" i="3"/>
  <c r="P475" i="3"/>
  <c r="U1596" i="3"/>
  <c r="S376" i="3"/>
  <c r="U1510" i="3"/>
  <c r="N1510" i="3"/>
  <c r="P1510" i="3"/>
  <c r="S1516" i="3"/>
  <c r="S2" i="3"/>
  <c r="A51" i="3"/>
  <c r="N51" i="3"/>
  <c r="P51" i="3"/>
  <c r="J1187" i="3"/>
  <c r="N1431" i="3"/>
  <c r="P1431" i="3"/>
  <c r="A1187" i="3"/>
  <c r="U1431" i="3"/>
  <c r="A1431" i="3"/>
  <c r="J835" i="3"/>
  <c r="N1187" i="3"/>
  <c r="P1187" i="3"/>
  <c r="A835" i="3"/>
  <c r="U835" i="3"/>
  <c r="S254" i="3"/>
  <c r="S1469" i="3"/>
  <c r="N1341" i="3"/>
  <c r="P1341" i="3"/>
  <c r="N73" i="3"/>
  <c r="P73" i="3"/>
  <c r="J358" i="3"/>
  <c r="U73" i="3"/>
  <c r="U460" i="3"/>
  <c r="A460" i="3"/>
  <c r="J460" i="3"/>
  <c r="J1341" i="3"/>
  <c r="U1341" i="3"/>
  <c r="Q73" i="3"/>
  <c r="R73" i="3"/>
  <c r="Q358" i="3"/>
  <c r="R358" i="3"/>
  <c r="S358" i="3"/>
  <c r="Q1510" i="3"/>
  <c r="R1510" i="3"/>
  <c r="Q1596" i="3"/>
  <c r="R1596" i="3"/>
  <c r="S1596" i="3"/>
  <c r="Q250" i="3"/>
  <c r="R250" i="3"/>
  <c r="S250" i="3"/>
  <c r="Q475" i="3"/>
  <c r="R475" i="3"/>
  <c r="Q1195" i="3"/>
  <c r="R1195" i="3"/>
  <c r="S1195" i="3"/>
  <c r="Q51" i="3"/>
  <c r="R51" i="3"/>
  <c r="Q1307" i="3"/>
  <c r="R1307" i="3"/>
  <c r="Q673" i="3"/>
  <c r="R673" i="3"/>
  <c r="S673" i="3"/>
  <c r="Q801" i="3"/>
  <c r="R801" i="3"/>
  <c r="Q812" i="3"/>
  <c r="R812" i="3"/>
  <c r="Q1341" i="3"/>
  <c r="R1341" i="3"/>
  <c r="Q1450" i="3"/>
  <c r="R1450" i="3"/>
  <c r="Q460" i="3"/>
  <c r="R460" i="3"/>
  <c r="S460" i="3"/>
  <c r="N812" i="3"/>
  <c r="P812" i="3"/>
  <c r="J673" i="3"/>
  <c r="Q591" i="3"/>
  <c r="R591" i="3"/>
  <c r="S591" i="3"/>
  <c r="Q670" i="3"/>
  <c r="R670" i="3"/>
  <c r="Q175" i="3"/>
  <c r="R175" i="3"/>
  <c r="Q1431" i="3"/>
  <c r="R1431" i="3"/>
  <c r="Q1187" i="3"/>
  <c r="R1187" i="3"/>
  <c r="Q835" i="3"/>
  <c r="R835" i="3"/>
  <c r="S835" i="3"/>
  <c r="A1596" i="3"/>
  <c r="U1195" i="3"/>
  <c r="U51" i="3"/>
  <c r="J1307" i="3"/>
  <c r="J1596" i="3"/>
  <c r="U1307" i="3"/>
  <c r="J1195" i="3"/>
  <c r="N1307" i="3"/>
  <c r="P1307" i="3"/>
  <c r="A1195" i="3"/>
  <c r="S1583" i="3"/>
  <c r="S753" i="3"/>
  <c r="S1053" i="3"/>
  <c r="S1482" i="3"/>
  <c r="S97" i="3"/>
  <c r="S1452" i="3"/>
  <c r="S515" i="3"/>
  <c r="S241" i="3"/>
  <c r="S9" i="3"/>
  <c r="S194" i="3"/>
  <c r="S65" i="3"/>
  <c r="S188" i="3"/>
  <c r="S1344" i="3"/>
  <c r="S633" i="3"/>
  <c r="S826" i="3"/>
  <c r="S1043" i="3"/>
  <c r="S283" i="3"/>
  <c r="S438" i="3"/>
  <c r="S1552" i="3"/>
  <c r="S1481" i="3"/>
  <c r="S1320" i="3"/>
  <c r="S1042" i="3"/>
  <c r="S940" i="3"/>
  <c r="S1036" i="3"/>
  <c r="S129" i="3"/>
  <c r="S1401" i="3"/>
  <c r="S1070" i="3"/>
  <c r="S52" i="3"/>
  <c r="S1588" i="3"/>
  <c r="S331" i="3"/>
  <c r="S382" i="3"/>
  <c r="S1097" i="3"/>
  <c r="S1334" i="3"/>
  <c r="S1365" i="3"/>
  <c r="S1045" i="3"/>
  <c r="S1212" i="3"/>
  <c r="S273" i="3"/>
  <c r="S221" i="3"/>
  <c r="S181" i="3"/>
  <c r="S1277" i="3"/>
  <c r="S1378" i="3"/>
  <c r="S1103" i="3"/>
  <c r="S156" i="3"/>
  <c r="S199" i="3"/>
  <c r="S1266" i="3"/>
  <c r="S1304" i="3"/>
  <c r="S60" i="3"/>
  <c r="S414" i="3"/>
  <c r="S270" i="3"/>
  <c r="S870" i="3"/>
  <c r="S602" i="3"/>
  <c r="S155" i="3"/>
  <c r="S1203" i="3"/>
  <c r="S1313" i="3"/>
  <c r="S1108" i="3"/>
  <c r="S1615" i="3"/>
  <c r="S1116" i="3"/>
  <c r="S825" i="3"/>
  <c r="S838" i="3"/>
  <c r="S1449" i="3"/>
  <c r="S989" i="3"/>
  <c r="S804" i="3"/>
  <c r="S871" i="3"/>
  <c r="S829" i="3"/>
  <c r="S256" i="3"/>
  <c r="S841" i="3"/>
  <c r="S361" i="3"/>
  <c r="S1502" i="3"/>
  <c r="S578" i="3"/>
  <c r="S1448" i="3"/>
  <c r="S1215" i="3"/>
  <c r="S963" i="3"/>
  <c r="S1543" i="3"/>
  <c r="S1141" i="3"/>
  <c r="S1293" i="3"/>
  <c r="S1077" i="3"/>
  <c r="S1560" i="3"/>
  <c r="S457" i="3"/>
  <c r="S121" i="3"/>
  <c r="S691" i="3"/>
  <c r="S592" i="3"/>
  <c r="S569" i="3"/>
  <c r="S290" i="3"/>
  <c r="S146" i="3"/>
  <c r="S749" i="3"/>
  <c r="S925" i="3"/>
  <c r="S758" i="3"/>
  <c r="S764" i="3"/>
  <c r="S1610" i="3"/>
  <c r="S1602" i="3"/>
  <c r="S1409" i="3"/>
  <c r="S549" i="3"/>
  <c r="S479" i="3"/>
  <c r="S677" i="3"/>
  <c r="S1607" i="3"/>
  <c r="S1278" i="3"/>
  <c r="S266" i="3"/>
  <c r="S629" i="3"/>
  <c r="S349" i="3"/>
  <c r="S631" i="3"/>
  <c r="S1022" i="3"/>
  <c r="S522" i="3"/>
  <c r="S632" i="3"/>
  <c r="S261" i="3"/>
  <c r="S987" i="3"/>
  <c r="S1415" i="3"/>
  <c r="S624" i="3"/>
  <c r="S383" i="3"/>
  <c r="S329" i="3"/>
  <c r="S369" i="3"/>
  <c r="S710" i="3"/>
  <c r="S557" i="3"/>
  <c r="S953" i="3"/>
  <c r="S398" i="3"/>
  <c r="S183" i="3"/>
  <c r="S229" i="3"/>
  <c r="S428" i="3"/>
  <c r="S759" i="3"/>
  <c r="S1002" i="3"/>
  <c r="S827" i="3"/>
  <c r="S1315" i="3"/>
  <c r="S1081" i="3"/>
  <c r="S1513" i="3"/>
  <c r="S49" i="3"/>
  <c r="S1618" i="3"/>
  <c r="S748" i="3"/>
  <c r="S3" i="3"/>
  <c r="S533" i="3"/>
  <c r="S1461" i="3"/>
  <c r="S1201" i="3"/>
  <c r="S929" i="3"/>
  <c r="S112" i="3"/>
  <c r="S1605" i="3"/>
  <c r="S83" i="3"/>
  <c r="S873" i="3"/>
  <c r="S1105" i="3"/>
  <c r="S1152" i="3"/>
  <c r="S1314" i="3"/>
  <c r="S1503" i="3"/>
  <c r="S1257" i="3"/>
  <c r="S413" i="3"/>
  <c r="S833" i="3"/>
  <c r="S70" i="3"/>
  <c r="S324" i="3"/>
  <c r="S491" i="3"/>
  <c r="S360" i="3"/>
  <c r="S662" i="3"/>
  <c r="S886" i="3"/>
  <c r="S1239" i="3"/>
  <c r="S114" i="3"/>
  <c r="S100" i="3"/>
  <c r="S1218" i="3"/>
  <c r="S1355" i="3"/>
  <c r="S862" i="3"/>
  <c r="S1047" i="3"/>
  <c r="S1349" i="3"/>
  <c r="S983" i="3"/>
  <c r="S1595" i="3"/>
  <c r="S727" i="3"/>
  <c r="S869" i="3"/>
  <c r="S328" i="3"/>
  <c r="S1034" i="3"/>
  <c r="S269" i="3"/>
  <c r="S820" i="3"/>
  <c r="S977" i="3"/>
  <c r="S627" i="3"/>
  <c r="S461" i="3"/>
  <c r="S1380" i="3"/>
  <c r="S945" i="3"/>
  <c r="S1412" i="3"/>
  <c r="S1094" i="3"/>
  <c r="S606" i="3"/>
  <c r="S1150" i="3"/>
  <c r="S658" i="3"/>
  <c r="S182" i="3"/>
  <c r="S872" i="3"/>
  <c r="S512" i="3"/>
  <c r="S1253" i="3"/>
  <c r="S330" i="3"/>
  <c r="S47" i="3"/>
  <c r="S558" i="3"/>
  <c r="S1088" i="3"/>
  <c r="S54" i="3"/>
  <c r="S722" i="3"/>
  <c r="S1369" i="3"/>
  <c r="S111" i="3"/>
  <c r="S157" i="3"/>
  <c r="S834" i="3"/>
  <c r="S1406" i="3"/>
  <c r="S1281" i="3"/>
  <c r="S1256" i="3"/>
  <c r="S16" i="3"/>
  <c r="S1545" i="3"/>
  <c r="S423" i="3"/>
  <c r="S1425" i="3"/>
  <c r="S525" i="3"/>
  <c r="S1098" i="3"/>
  <c r="S903" i="3"/>
  <c r="S857" i="3"/>
  <c r="S1556" i="3"/>
  <c r="S1065" i="3"/>
  <c r="S1122" i="3"/>
  <c r="S39" i="3"/>
  <c r="S82" i="3"/>
  <c r="S164" i="3"/>
  <c r="S372" i="3"/>
  <c r="S1298" i="3"/>
  <c r="S425" i="3"/>
  <c r="S733" i="3"/>
  <c r="S943" i="3"/>
  <c r="S1075" i="3"/>
  <c r="S1208" i="3"/>
  <c r="S434" i="3"/>
  <c r="S260" i="3"/>
  <c r="S1133" i="3"/>
  <c r="S408" i="3"/>
  <c r="S50" i="3"/>
  <c r="S464" i="3"/>
  <c r="S1018" i="3"/>
  <c r="S1110" i="3"/>
  <c r="S468" i="3"/>
  <c r="S655" i="3"/>
  <c r="S480" i="3"/>
  <c r="S650" i="3"/>
  <c r="S755" i="3"/>
  <c r="S882" i="3"/>
  <c r="S1068" i="3"/>
  <c r="S638" i="3"/>
  <c r="S514" i="3"/>
  <c r="S737" i="3"/>
  <c r="S257" i="3"/>
  <c r="S731" i="3"/>
  <c r="S429" i="3"/>
  <c r="S1494" i="3"/>
  <c r="S967" i="3"/>
  <c r="S909" i="3"/>
  <c r="S527" i="3"/>
  <c r="S1329" i="3"/>
  <c r="S905" i="3"/>
  <c r="S769" i="3"/>
  <c r="S1163" i="3"/>
  <c r="S546" i="3"/>
  <c r="S1290" i="3"/>
  <c r="S232" i="3"/>
  <c r="S75" i="3"/>
  <c r="S501" i="3"/>
  <c r="S339" i="3"/>
  <c r="S1263" i="3"/>
  <c r="S1127" i="3"/>
  <c r="S426" i="3"/>
  <c r="S310" i="3"/>
  <c r="S1260" i="3"/>
  <c r="S566" i="3"/>
  <c r="S62" i="3"/>
  <c r="S191" i="3"/>
  <c r="S55" i="3"/>
  <c r="S1359" i="3"/>
  <c r="S214" i="3"/>
  <c r="S471" i="3"/>
  <c r="S509" i="3"/>
  <c r="S1325" i="3"/>
  <c r="S1109" i="3"/>
  <c r="S1447" i="3"/>
  <c r="S1156" i="3"/>
  <c r="S831" i="3"/>
  <c r="S1258" i="3"/>
  <c r="S149" i="3"/>
  <c r="S887" i="3"/>
  <c r="S1221" i="3"/>
  <c r="S852" i="3"/>
  <c r="S1037" i="3"/>
  <c r="S910" i="3"/>
  <c r="S774" i="3"/>
  <c r="S1295" i="3"/>
  <c r="S537" i="3"/>
  <c r="S332" i="3"/>
  <c r="S1347" i="3"/>
  <c r="S338" i="3"/>
  <c r="S1460" i="3"/>
  <c r="S185" i="3"/>
  <c r="S116" i="3"/>
  <c r="S86" i="3"/>
  <c r="S652" i="3"/>
  <c r="S189" i="3"/>
  <c r="S590" i="3"/>
  <c r="S1001" i="3"/>
  <c r="S1430" i="3"/>
  <c r="S89" i="3"/>
  <c r="S99" i="3"/>
  <c r="S1223" i="3"/>
  <c r="S1151" i="3"/>
  <c r="S485" i="3"/>
  <c r="S1608" i="3"/>
  <c r="S224" i="3"/>
  <c r="S94" i="3"/>
  <c r="S933" i="3"/>
  <c r="S1279" i="3"/>
  <c r="S1069" i="3"/>
  <c r="S395" i="3"/>
  <c r="S1016" i="3"/>
  <c r="S350" i="3"/>
  <c r="S153" i="3"/>
  <c r="S502" i="3"/>
  <c r="S158" i="3"/>
  <c r="S458" i="3"/>
  <c r="S716" i="3"/>
  <c r="S1549" i="3"/>
  <c r="S355" i="3"/>
  <c r="S422" i="3"/>
  <c r="S1407" i="3"/>
  <c r="S762" i="3"/>
  <c r="S931" i="3"/>
  <c r="S1273" i="3"/>
  <c r="S1285" i="3"/>
  <c r="S1529" i="3"/>
  <c r="S162" i="3"/>
  <c r="S617" i="3"/>
  <c r="S551" i="3"/>
  <c r="S1225" i="3"/>
  <c r="S848" i="3"/>
  <c r="S810" i="3"/>
  <c r="S33" i="3"/>
  <c r="S654" i="3"/>
  <c r="S469" i="3"/>
  <c r="S25" i="3"/>
  <c r="S894" i="3"/>
  <c r="S646" i="3"/>
  <c r="S477" i="3"/>
  <c r="S938" i="3"/>
  <c r="S725" i="3"/>
  <c r="S687" i="3"/>
  <c r="S767" i="3"/>
  <c r="S609" i="3"/>
  <c r="S476" i="3"/>
  <c r="S93" i="3"/>
  <c r="S1404" i="3"/>
  <c r="S255" i="3"/>
  <c r="S243" i="3"/>
  <c r="S1226" i="3"/>
  <c r="S1360" i="3"/>
  <c r="S819" i="3"/>
  <c r="S604" i="3"/>
  <c r="S553" i="3"/>
  <c r="S134" i="3"/>
  <c r="S1399" i="3"/>
  <c r="S1526" i="3"/>
  <c r="S1413" i="3"/>
  <c r="S973" i="3"/>
  <c r="S1507" i="3"/>
  <c r="S1083" i="3"/>
  <c r="S1426" i="3"/>
  <c r="S520" i="3"/>
  <c r="S1232" i="3"/>
  <c r="S470" i="3"/>
  <c r="S1044" i="3"/>
  <c r="S1591" i="3"/>
  <c r="S923" i="3"/>
  <c r="S597" i="3"/>
  <c r="S1518" i="3"/>
  <c r="S766" i="3"/>
  <c r="S1013" i="3"/>
  <c r="S1453" i="3"/>
  <c r="S1181" i="3"/>
  <c r="S635" i="3"/>
  <c r="S788" i="3"/>
  <c r="S1312" i="3"/>
  <c r="S1291" i="3"/>
  <c r="S1029" i="3"/>
  <c r="S120" i="3"/>
  <c r="S238" i="3"/>
  <c r="S201" i="3"/>
  <c r="S741" i="3"/>
  <c r="S472" i="3"/>
  <c r="S861" i="3"/>
  <c r="S1242" i="3"/>
  <c r="S1493" i="3"/>
  <c r="S1589" i="3"/>
  <c r="S1509" i="3"/>
  <c r="S267" i="3"/>
  <c r="S1015" i="3"/>
  <c r="S64" i="3"/>
  <c r="S416" i="3"/>
  <c r="S319" i="3"/>
  <c r="S30" i="3"/>
  <c r="S1538" i="3"/>
  <c r="S756" i="3"/>
  <c r="S608" i="3"/>
  <c r="S1398" i="3"/>
  <c r="S44" i="3"/>
  <c r="S653" i="3"/>
  <c r="S1458" i="3"/>
  <c r="S952" i="3"/>
  <c r="S574" i="3"/>
  <c r="S1164" i="3"/>
  <c r="S824" i="3"/>
  <c r="S1490" i="3"/>
  <c r="S1561" i="3"/>
  <c r="S375" i="3"/>
  <c r="S626" i="3"/>
  <c r="S1331" i="3"/>
  <c r="S534" i="3"/>
  <c r="S1251" i="3"/>
  <c r="S780" i="3"/>
  <c r="S316" i="3"/>
  <c r="S139" i="3"/>
  <c r="S163" i="3"/>
  <c r="S309" i="3"/>
  <c r="S117" i="3"/>
  <c r="S138" i="3"/>
  <c r="S1194" i="3"/>
  <c r="S430" i="3"/>
  <c r="S1403" i="3"/>
  <c r="S346" i="3"/>
  <c r="S22" i="3"/>
  <c r="S719" i="3"/>
  <c r="S43" i="3"/>
  <c r="S703" i="3"/>
  <c r="S721" i="3"/>
  <c r="S647" i="3"/>
  <c r="S351" i="3"/>
  <c r="S808" i="3"/>
  <c r="S381" i="3"/>
  <c r="S91" i="3"/>
  <c r="S956" i="3"/>
  <c r="S1272" i="3"/>
  <c r="S1501" i="3"/>
  <c r="S1265" i="3"/>
  <c r="S1437" i="3"/>
  <c r="S663" i="3"/>
  <c r="S128" i="3"/>
  <c r="S274" i="3"/>
  <c r="S320" i="3"/>
  <c r="S145" i="3"/>
  <c r="S639" i="3"/>
  <c r="S1330" i="3"/>
  <c r="S122" i="3"/>
  <c r="S806" i="3"/>
  <c r="S895" i="3"/>
  <c r="S1120" i="3"/>
  <c r="S1066" i="3"/>
  <c r="S449" i="3"/>
  <c r="S1511" i="3"/>
  <c r="S1373" i="3"/>
  <c r="S371" i="3"/>
  <c r="S1247" i="3"/>
  <c r="S59" i="3"/>
  <c r="S15" i="3"/>
  <c r="S695" i="3"/>
  <c r="S186" i="3"/>
  <c r="S325" i="3"/>
  <c r="S363" i="3"/>
  <c r="S1389" i="3"/>
  <c r="S1219" i="3"/>
  <c r="S876" i="3"/>
  <c r="S1233" i="3"/>
  <c r="S1474" i="3"/>
  <c r="S1532" i="3"/>
  <c r="S1153" i="3"/>
  <c r="S1230" i="3"/>
  <c r="S1387" i="3"/>
  <c r="S34" i="3"/>
  <c r="S235" i="3"/>
  <c r="S106" i="3"/>
  <c r="S726" i="3"/>
  <c r="S916" i="3"/>
  <c r="S174" i="3"/>
  <c r="S843" i="3"/>
  <c r="S7" i="3"/>
  <c r="S506" i="3"/>
  <c r="S1368" i="3"/>
  <c r="S1090" i="3"/>
  <c r="S966" i="3"/>
  <c r="S133" i="3"/>
  <c r="S531" i="3"/>
  <c r="S46" i="3"/>
  <c r="S1000" i="3"/>
  <c r="S1578" i="3"/>
  <c r="S1259" i="3"/>
  <c r="S1283" i="3"/>
  <c r="S110" i="3"/>
  <c r="S666" i="3"/>
  <c r="S21" i="3"/>
  <c r="S1210" i="3"/>
  <c r="S323" i="3"/>
  <c r="S345" i="3"/>
  <c r="S1262" i="3"/>
  <c r="S1547" i="3"/>
  <c r="S402" i="3"/>
  <c r="S1175" i="3"/>
  <c r="S962" i="3"/>
  <c r="S1227" i="3"/>
  <c r="S1498" i="3"/>
  <c r="S1603" i="3"/>
  <c r="S1599" i="3"/>
  <c r="S237" i="3"/>
  <c r="S659" i="3"/>
  <c r="S751" i="3"/>
  <c r="S451" i="3"/>
  <c r="S936" i="3"/>
  <c r="S651" i="3"/>
  <c r="S1317" i="3"/>
  <c r="S921" i="3"/>
  <c r="S1434" i="3"/>
  <c r="S1593" i="3"/>
  <c r="S1520" i="3"/>
  <c r="S996" i="3"/>
  <c r="S1569" i="3"/>
  <c r="S280" i="3"/>
  <c r="S98" i="3"/>
  <c r="S1289" i="3"/>
  <c r="S74" i="3"/>
  <c r="S84" i="3"/>
  <c r="S954" i="3"/>
  <c r="S377" i="3"/>
  <c r="S311" i="3"/>
  <c r="S196" i="3"/>
  <c r="S463" i="3"/>
  <c r="S614" i="3"/>
  <c r="S890" i="3"/>
  <c r="S1553" i="3"/>
  <c r="S1517" i="3"/>
  <c r="S541" i="3"/>
  <c r="S450" i="3"/>
  <c r="S439" i="3"/>
  <c r="S459" i="3"/>
  <c r="S412" i="3"/>
  <c r="S1390" i="3"/>
  <c r="S1220" i="3"/>
  <c r="S1032" i="3"/>
  <c r="S922" i="3"/>
  <c r="S1169" i="3"/>
  <c r="S1209" i="3"/>
  <c r="S1199" i="3"/>
  <c r="S1004" i="3"/>
  <c r="S1504" i="3"/>
  <c r="S1489" i="3"/>
  <c r="S817" i="3"/>
  <c r="S113" i="3"/>
  <c r="S1418" i="3"/>
  <c r="S58" i="3"/>
  <c r="S217" i="3"/>
  <c r="S851" i="3"/>
  <c r="S370" i="3"/>
  <c r="S1554" i="3"/>
  <c r="S858" i="3"/>
  <c r="S682" i="3"/>
  <c r="S1496" i="3"/>
  <c r="S435" i="3"/>
  <c r="S1332" i="3"/>
  <c r="S1346" i="3"/>
  <c r="S488" i="3"/>
  <c r="S1394" i="3"/>
  <c r="S1130" i="3"/>
  <c r="S119" i="3"/>
  <c r="S167" i="3"/>
  <c r="S1367" i="3"/>
  <c r="S487" i="3"/>
  <c r="S601" i="3"/>
  <c r="S1171" i="3"/>
  <c r="S348" i="3"/>
  <c r="S1590" i="3"/>
  <c r="S889" i="3"/>
  <c r="S642" i="3"/>
  <c r="S750" i="3"/>
  <c r="S885" i="3"/>
  <c r="S1440" i="3"/>
  <c r="S1362" i="3"/>
  <c r="S972" i="3"/>
  <c r="S661" i="3"/>
  <c r="S1136" i="3"/>
  <c r="S1204" i="3"/>
  <c r="S1236" i="3"/>
  <c r="S779" i="3"/>
  <c r="S69" i="3"/>
  <c r="S1470" i="3"/>
  <c r="S523" i="3"/>
  <c r="S600" i="3"/>
  <c r="S368" i="3"/>
  <c r="S258" i="3"/>
  <c r="S517" i="3"/>
  <c r="S1382" i="3"/>
  <c r="S1183" i="3"/>
  <c r="S1235" i="3"/>
  <c r="S1475" i="3"/>
  <c r="S391" i="3"/>
  <c r="S607" i="3"/>
  <c r="S1149" i="3"/>
  <c r="S714" i="3"/>
  <c r="S1167" i="3"/>
  <c r="S924" i="3"/>
  <c r="S807" i="3"/>
  <c r="S976" i="3"/>
  <c r="S699" i="3"/>
  <c r="S698" i="3"/>
  <c r="S179" i="3"/>
  <c r="S859" i="3"/>
  <c r="S720" i="3"/>
  <c r="S832" i="3"/>
  <c r="S45" i="3"/>
  <c r="S511" i="3"/>
  <c r="S897" i="3"/>
  <c r="S1301" i="3"/>
  <c r="S1587" i="3"/>
  <c r="S988" i="3"/>
  <c r="S1476" i="3"/>
  <c r="S109" i="3"/>
  <c r="S1072" i="3"/>
  <c r="S6" i="3"/>
  <c r="S1381" i="3"/>
  <c r="S165" i="3"/>
  <c r="S318" i="3"/>
  <c r="S303" i="3"/>
  <c r="S877" i="3"/>
  <c r="S344" i="3"/>
  <c r="S367" i="3"/>
  <c r="S1480" i="3"/>
  <c r="S1421" i="3"/>
  <c r="S1582" i="3"/>
  <c r="S1123" i="3"/>
  <c r="S1316" i="3"/>
  <c r="S1336" i="3"/>
  <c r="S1350" i="3"/>
  <c r="S665" i="3"/>
  <c r="S178" i="3"/>
  <c r="S252" i="3"/>
  <c r="S299" i="3"/>
  <c r="S300" i="3"/>
  <c r="S947" i="3"/>
  <c r="S946" i="3"/>
  <c r="S700" i="3"/>
  <c r="S915" i="3"/>
  <c r="S586" i="3"/>
  <c r="S1397" i="3"/>
  <c r="S856" i="3"/>
  <c r="S623" i="3"/>
  <c r="S1165" i="3"/>
  <c r="S979" i="3"/>
  <c r="S1539" i="3"/>
  <c r="S1564" i="3"/>
  <c r="S1159" i="3"/>
  <c r="S1048" i="3"/>
  <c r="S1363" i="3"/>
  <c r="S1294" i="3"/>
  <c r="S1436" i="3"/>
  <c r="S4" i="3"/>
  <c r="S1064" i="3"/>
  <c r="S1254" i="3"/>
  <c r="S239" i="3"/>
  <c r="S729" i="3"/>
  <c r="S1176" i="3"/>
  <c r="S204" i="3"/>
  <c r="S1051" i="3"/>
  <c r="S234" i="3"/>
  <c r="S510" i="3"/>
  <c r="S641" i="3"/>
  <c r="S850" i="3"/>
  <c r="S312" i="3"/>
  <c r="S560" i="3"/>
  <c r="S926" i="3"/>
  <c r="S616" i="3"/>
  <c r="S1114" i="3"/>
  <c r="S1280" i="3"/>
  <c r="S137" i="3"/>
  <c r="S251" i="3"/>
  <c r="S298" i="3"/>
  <c r="S964" i="3"/>
  <c r="S738" i="3"/>
  <c r="S781" i="3"/>
  <c r="S1408" i="3"/>
  <c r="S76" i="3"/>
  <c r="S1609" i="3"/>
  <c r="S1377" i="3"/>
  <c r="S336" i="3"/>
  <c r="S760" i="3"/>
  <c r="S1557" i="3"/>
  <c r="S227" i="3"/>
  <c r="S507" i="3"/>
  <c r="S593" i="3"/>
  <c r="S404" i="3"/>
  <c r="S409" i="3"/>
  <c r="S1134" i="3"/>
  <c r="S1252" i="3"/>
  <c r="S1115" i="3"/>
  <c r="S1500" i="3"/>
  <c r="S1372" i="3"/>
  <c r="S1619" i="3"/>
  <c r="S1007" i="3"/>
  <c r="S313" i="3"/>
  <c r="S1487" i="3"/>
  <c r="S864" i="3"/>
  <c r="S327" i="3"/>
  <c r="S1340" i="3"/>
  <c r="S1541" i="3"/>
  <c r="S1353" i="3"/>
  <c r="S1241" i="3"/>
  <c r="S1019" i="3"/>
  <c r="S556" i="3"/>
  <c r="S1085" i="3"/>
  <c r="S957" i="3"/>
  <c r="S411" i="3"/>
  <c r="S997" i="3"/>
  <c r="S1041" i="3"/>
  <c r="S799" i="3"/>
  <c r="S961" i="3"/>
  <c r="S13" i="3"/>
  <c r="S208" i="3"/>
  <c r="S1621" i="3"/>
  <c r="S823" i="3"/>
  <c r="S818" i="3"/>
  <c r="S1468" i="3"/>
  <c r="S400" i="3"/>
  <c r="S883" i="3"/>
  <c r="S144" i="3"/>
  <c r="S596" i="3"/>
  <c r="S489" i="3"/>
  <c r="S1160" i="3"/>
  <c r="S1542" i="3"/>
  <c r="S1495" i="3"/>
  <c r="S1562" i="3"/>
  <c r="S8" i="3"/>
  <c r="S378" i="3"/>
  <c r="S1606" i="3"/>
  <c r="S563" i="3"/>
  <c r="S1571" i="3"/>
  <c r="S1308" i="3"/>
  <c r="U358" i="3"/>
  <c r="S803" i="3"/>
  <c r="S314" i="3"/>
  <c r="S249" i="3"/>
  <c r="S618" i="3"/>
  <c r="S598" i="3"/>
  <c r="S385" i="3"/>
  <c r="S373" i="3"/>
  <c r="S440" i="3"/>
  <c r="S773" i="3"/>
  <c r="S1546" i="3"/>
  <c r="S1168" i="3"/>
  <c r="S443" i="3"/>
  <c r="S1536" i="3"/>
  <c r="S132" i="3"/>
  <c r="S1306" i="3"/>
  <c r="S203" i="3"/>
  <c r="S874" i="3"/>
  <c r="S912" i="3"/>
  <c r="S1010" i="3"/>
  <c r="S1191" i="3"/>
  <c r="S1442" i="3"/>
  <c r="S860" i="3"/>
  <c r="S995" i="3"/>
  <c r="S1145" i="3"/>
  <c r="S1435" i="3"/>
  <c r="S1422" i="3"/>
  <c r="S797" i="3"/>
  <c r="S1271" i="3"/>
  <c r="S790" i="3"/>
  <c r="S223" i="3"/>
  <c r="S1211" i="3"/>
  <c r="S225" i="3"/>
  <c r="S683" i="3"/>
  <c r="S813" i="3"/>
  <c r="S868" i="3"/>
  <c r="S366" i="3"/>
  <c r="S577" i="3"/>
  <c r="S732" i="3"/>
  <c r="S474" i="3"/>
  <c r="S944" i="3"/>
  <c r="S1579" i="3"/>
  <c r="S1126" i="3"/>
  <c r="S518" i="3"/>
  <c r="S1028" i="3"/>
  <c r="S1376" i="3"/>
  <c r="S684" i="3"/>
  <c r="S462" i="3"/>
  <c r="S277" i="3"/>
  <c r="S193" i="3"/>
  <c r="S88" i="3"/>
  <c r="S657" i="3"/>
  <c r="S908" i="3"/>
  <c r="S1270" i="3"/>
  <c r="S948" i="3"/>
  <c r="S914" i="3"/>
  <c r="S928" i="3"/>
  <c r="S1371" i="3"/>
  <c r="S1180" i="3"/>
  <c r="S1429" i="3"/>
  <c r="S171" i="3"/>
  <c r="S1170" i="3"/>
  <c r="S1261" i="3"/>
  <c r="S265" i="3"/>
  <c r="S220" i="3"/>
  <c r="S516" i="3"/>
  <c r="S660" i="3"/>
  <c r="S1323" i="3"/>
  <c r="S1427" i="3"/>
  <c r="S904" i="3"/>
  <c r="S1125" i="3"/>
  <c r="S282" i="3"/>
  <c r="S982" i="3"/>
  <c r="S140" i="3"/>
  <c r="S613" i="3"/>
  <c r="S688" i="3"/>
  <c r="S126" i="3"/>
  <c r="S444" i="3"/>
  <c r="S1107" i="3"/>
  <c r="S1128" i="3"/>
  <c r="S1477" i="3"/>
  <c r="S1166" i="3"/>
  <c r="S90" i="3"/>
  <c r="S540" i="3"/>
  <c r="S1205" i="3"/>
  <c r="S1597" i="3"/>
  <c r="S67" i="3"/>
  <c r="S455" i="3"/>
  <c r="S130" i="3"/>
  <c r="S493" i="3"/>
  <c r="S1172" i="3"/>
  <c r="S896" i="3"/>
  <c r="S176" i="3"/>
  <c r="S532" i="3"/>
  <c r="S1190" i="3"/>
  <c r="S1566" i="3"/>
  <c r="S1393" i="3"/>
  <c r="S23" i="3"/>
  <c r="S1132" i="3"/>
  <c r="S78" i="3"/>
  <c r="S782" i="3"/>
  <c r="S795" i="3"/>
  <c r="S794" i="3"/>
  <c r="S1521" i="3"/>
  <c r="S1084" i="3"/>
  <c r="S1342" i="3"/>
  <c r="S1027" i="3"/>
  <c r="S151" i="3"/>
  <c r="S292" i="3"/>
  <c r="S379" i="3"/>
  <c r="S1249" i="3"/>
  <c r="S1188" i="3"/>
  <c r="S1592" i="3"/>
  <c r="S418" i="3"/>
  <c r="S101" i="3"/>
  <c r="S107" i="3"/>
  <c r="S821" i="3"/>
  <c r="S1020" i="3"/>
  <c r="S744" i="3"/>
  <c r="S465" i="3"/>
  <c r="S584" i="3"/>
  <c r="S1383" i="3"/>
  <c r="S880" i="3"/>
  <c r="S96" i="3"/>
  <c r="S81" i="3"/>
  <c r="S357" i="3"/>
  <c r="S709" i="3"/>
  <c r="S1537" i="3"/>
  <c r="S124" i="3"/>
  <c r="S990" i="3"/>
  <c r="S671" i="3"/>
  <c r="S143" i="3"/>
  <c r="S103" i="3"/>
  <c r="S1303" i="3"/>
  <c r="S836" i="3"/>
  <c r="S387" i="3"/>
  <c r="S1567" i="3"/>
  <c r="S354" i="3"/>
  <c r="S572" i="3"/>
  <c r="S169" i="3"/>
  <c r="S542" i="3"/>
  <c r="S676" i="3"/>
  <c r="S1046" i="3"/>
  <c r="S1343" i="3"/>
  <c r="S1613" i="3"/>
  <c r="S844" i="3"/>
  <c r="S971" i="3"/>
  <c r="S14" i="3"/>
  <c r="S696" i="3"/>
  <c r="S704" i="3"/>
  <c r="S410" i="3"/>
  <c r="S152" i="3"/>
  <c r="S1198" i="3"/>
  <c r="S1024" i="3"/>
  <c r="S1522" i="3"/>
  <c r="S1614" i="3"/>
  <c r="S1463" i="3"/>
  <c r="S955" i="3"/>
  <c r="S1074" i="3"/>
  <c r="S1563" i="3"/>
  <c r="S1086" i="3"/>
  <c r="S1392" i="3"/>
  <c r="S1139" i="3"/>
  <c r="S1534" i="3"/>
  <c r="S1231" i="3"/>
  <c r="S675" i="3"/>
  <c r="S1246" i="3"/>
  <c r="S783" i="3"/>
  <c r="S771" i="3"/>
  <c r="S917" i="3"/>
  <c r="S842" i="3"/>
  <c r="S420" i="3"/>
  <c r="S1243" i="3"/>
  <c r="S1248" i="3"/>
  <c r="S1237" i="3"/>
  <c r="S1129" i="3"/>
  <c r="S615" i="3"/>
  <c r="S713" i="3"/>
  <c r="S1135" i="3"/>
  <c r="S1092" i="3"/>
  <c r="S441" i="3"/>
  <c r="S934" i="3"/>
  <c r="S1288" i="3"/>
  <c r="S960" i="3"/>
  <c r="S291" i="3"/>
  <c r="S575" i="3"/>
  <c r="S706" i="3"/>
  <c r="S875" i="3"/>
  <c r="S736" i="3"/>
  <c r="S388" i="3"/>
  <c r="S579" i="3"/>
  <c r="S978" i="3"/>
  <c r="S867" i="3"/>
  <c r="S1319" i="3"/>
  <c r="S985" i="3"/>
  <c r="S846" i="3"/>
  <c r="S213" i="3"/>
  <c r="S717" i="3"/>
  <c r="S970" i="3"/>
  <c r="S1455" i="3"/>
  <c r="S711" i="3"/>
  <c r="S1446" i="3"/>
  <c r="S637" i="3"/>
  <c r="S715" i="3"/>
  <c r="S669" i="3"/>
  <c r="S1082" i="3"/>
  <c r="S1473" i="3"/>
  <c r="S645" i="3"/>
  <c r="S1200" i="3"/>
  <c r="S1506" i="3"/>
  <c r="S197" i="3"/>
  <c r="S287" i="3"/>
  <c r="S490" i="3"/>
  <c r="S1486" i="3"/>
  <c r="S233" i="3"/>
  <c r="S445" i="3"/>
  <c r="S672" i="3"/>
  <c r="S854" i="3"/>
  <c r="S630" i="3"/>
  <c r="S271" i="3"/>
  <c r="S920" i="3"/>
  <c r="S63" i="3"/>
  <c r="S1374" i="3"/>
  <c r="S1006" i="3"/>
  <c r="S289" i="3"/>
  <c r="S1073" i="3"/>
  <c r="S417" i="3"/>
  <c r="S1017" i="3"/>
  <c r="S1464" i="3"/>
  <c r="S1039" i="3"/>
  <c r="S906" i="3"/>
  <c r="S1038" i="3"/>
  <c r="S1444" i="3"/>
  <c r="S571" i="3"/>
  <c r="S754" i="3"/>
  <c r="S190" i="3"/>
  <c r="S991" i="3"/>
  <c r="S770" i="3"/>
  <c r="S1612" i="3"/>
  <c r="S301" i="3"/>
  <c r="S1112" i="3"/>
  <c r="S321" i="3"/>
  <c r="S816" i="3"/>
  <c r="S693" i="3"/>
  <c r="S1214" i="3"/>
  <c r="S1117" i="3"/>
  <c r="S1467" i="3"/>
  <c r="S1101" i="3"/>
  <c r="S1021" i="3"/>
  <c r="S1326" i="3"/>
  <c r="S1161" i="3"/>
  <c r="S907" i="3"/>
  <c r="S242" i="3"/>
  <c r="S206" i="3"/>
  <c r="S337" i="3"/>
  <c r="S231" i="3"/>
  <c r="S1524" i="3"/>
  <c r="S734" i="3"/>
  <c r="S927" i="3"/>
  <c r="S634" i="3"/>
  <c r="S228" i="3"/>
  <c r="S619" i="3"/>
  <c r="S621" i="3"/>
  <c r="S362" i="3"/>
  <c r="S866" i="3"/>
  <c r="S622" i="3"/>
  <c r="S959" i="3"/>
  <c r="S1384" i="3"/>
  <c r="S1499" i="3"/>
  <c r="S1575" i="3"/>
  <c r="S1581" i="3"/>
  <c r="S401" i="3"/>
  <c r="S746" i="3"/>
  <c r="S1206" i="3"/>
  <c r="S981" i="3"/>
  <c r="S135" i="3"/>
  <c r="S679" i="3"/>
  <c r="S79" i="3"/>
  <c r="S1438" i="3"/>
  <c r="S484" i="3"/>
  <c r="S784" i="3"/>
  <c r="S898" i="3"/>
  <c r="S473" i="3"/>
  <c r="S1519" i="3"/>
  <c r="S1551" i="3"/>
  <c r="S1185" i="3"/>
  <c r="S508" i="3"/>
  <c r="S628" i="3"/>
  <c r="S187" i="3"/>
  <c r="S195" i="3"/>
  <c r="S168" i="3"/>
  <c r="S32" i="3"/>
  <c r="S492" i="3"/>
  <c r="S561" i="3"/>
  <c r="S1375" i="3"/>
  <c r="S503" i="3"/>
  <c r="S707" i="3"/>
  <c r="S519" i="3"/>
  <c r="S1292" i="3"/>
  <c r="S1040" i="3"/>
  <c r="S765" i="3"/>
  <c r="S486" i="3"/>
  <c r="S1025" i="3"/>
  <c r="S1540" i="3"/>
  <c r="S1601" i="3"/>
  <c r="S1433" i="3"/>
  <c r="S1550" i="3"/>
  <c r="S1011" i="3"/>
  <c r="S1580" i="3"/>
  <c r="S1573" i="3"/>
  <c r="S262" i="3"/>
  <c r="S72" i="3"/>
  <c r="S1411" i="3"/>
  <c r="S268" i="3"/>
  <c r="S811" i="3"/>
  <c r="S127" i="3"/>
  <c r="S173" i="3"/>
  <c r="S1030" i="3"/>
  <c r="S839" i="3"/>
  <c r="S1466" i="3"/>
  <c r="S1197" i="3"/>
  <c r="S1420" i="3"/>
  <c r="S1060" i="3"/>
  <c r="S1600" i="3"/>
  <c r="S667" i="3"/>
  <c r="S692" i="3"/>
  <c r="S1508" i="3"/>
  <c r="S1093" i="3"/>
  <c r="S315" i="3"/>
  <c r="S564" i="3"/>
  <c r="S1339" i="3"/>
  <c r="S264" i="3"/>
  <c r="S102" i="3"/>
  <c r="S694" i="3"/>
  <c r="S80" i="3"/>
  <c r="S253" i="3"/>
  <c r="S932" i="3"/>
  <c r="S1321" i="3"/>
  <c r="S603" i="3"/>
  <c r="S913" i="3"/>
  <c r="S800" i="3"/>
  <c r="S436" i="3"/>
  <c r="S1391" i="3"/>
  <c r="S481" i="3"/>
  <c r="S701" i="3"/>
  <c r="S1174" i="3"/>
  <c r="S1577" i="3"/>
  <c r="S1386" i="3"/>
  <c r="S1059" i="3"/>
  <c r="S28" i="3"/>
  <c r="S1228" i="3"/>
  <c r="S205" i="3"/>
  <c r="S1154" i="3"/>
  <c r="S1079" i="3"/>
  <c r="S535" i="3"/>
  <c r="S482" i="3"/>
  <c r="S814" i="3"/>
  <c r="S219" i="3"/>
  <c r="S184" i="3"/>
  <c r="S580" i="3"/>
  <c r="S1388" i="3"/>
  <c r="S131" i="3"/>
  <c r="S587" i="3"/>
  <c r="S1057" i="3"/>
  <c r="S1417" i="3"/>
  <c r="S581" i="3"/>
  <c r="S1217" i="3"/>
  <c r="S1087" i="3"/>
  <c r="S796" i="3"/>
  <c r="S498" i="3"/>
  <c r="S911" i="3"/>
  <c r="S393" i="3"/>
  <c r="S712" i="3"/>
  <c r="S136" i="3"/>
  <c r="S77" i="3"/>
  <c r="S901" i="3"/>
  <c r="S562" i="3"/>
  <c r="S589" i="3"/>
  <c r="S763" i="3"/>
  <c r="S648" i="3"/>
  <c r="S1137" i="3"/>
  <c r="S1264" i="3"/>
  <c r="S1358" i="3"/>
  <c r="S599" i="3"/>
  <c r="S1555" i="3"/>
  <c r="S640" i="3"/>
  <c r="S837" i="3"/>
  <c r="S427" i="3"/>
  <c r="S1286" i="3"/>
  <c r="S1594" i="3"/>
  <c r="S1118" i="3"/>
  <c r="S777" i="3"/>
  <c r="S399" i="3"/>
  <c r="S210" i="3"/>
  <c r="S374" i="3"/>
  <c r="S730" i="3"/>
  <c r="S1078" i="3"/>
  <c r="S1465" i="3"/>
  <c r="S674" i="3"/>
  <c r="S5" i="3"/>
  <c r="S958" i="3"/>
  <c r="S341" i="3"/>
  <c r="S1250" i="3"/>
  <c r="S1255" i="3"/>
  <c r="S1196" i="3"/>
  <c r="S1142" i="3"/>
  <c r="S1302" i="3"/>
  <c r="S986" i="3"/>
  <c r="S1535" i="3"/>
  <c r="S611" i="3"/>
  <c r="S147" i="3"/>
  <c r="S166" i="3"/>
  <c r="S1324" i="3"/>
  <c r="S496" i="3"/>
  <c r="S1483" i="3"/>
  <c r="S1296" i="3"/>
  <c r="S347" i="3"/>
  <c r="S690" i="3"/>
  <c r="S708" i="3"/>
  <c r="S1400" i="3"/>
  <c r="S437" i="3"/>
  <c r="S279" i="3"/>
  <c r="S550" i="3"/>
  <c r="S1140" i="3"/>
  <c r="S1544" i="3"/>
  <c r="S405" i="3"/>
  <c r="S154" i="3"/>
  <c r="S878" i="3"/>
  <c r="S1471" i="3"/>
  <c r="S1385" i="3"/>
  <c r="S1147" i="3"/>
  <c r="S536" i="3"/>
  <c r="S390" i="3"/>
  <c r="S1124" i="3"/>
  <c r="S1095" i="3"/>
  <c r="S272" i="3"/>
  <c r="S284" i="3"/>
  <c r="S494" i="3"/>
  <c r="S1245" i="3"/>
  <c r="S1462" i="3"/>
  <c r="S446" i="3"/>
  <c r="S761" i="3"/>
  <c r="S678" i="3"/>
  <c r="S1276" i="3"/>
  <c r="S294" i="3"/>
  <c r="S1014" i="3"/>
  <c r="S1530" i="3"/>
  <c r="S218" i="3"/>
  <c r="S702" i="3"/>
  <c r="S582" i="3"/>
  <c r="S900" i="3"/>
  <c r="S1100" i="3"/>
  <c r="S1213" i="3"/>
  <c r="S1012" i="3"/>
  <c r="S951" i="3"/>
  <c r="S1428" i="3"/>
  <c r="S1049" i="3"/>
  <c r="S1033" i="3"/>
  <c r="S275" i="3"/>
  <c r="S20" i="3"/>
  <c r="S547" i="3"/>
  <c r="S419" i="3"/>
  <c r="S403" i="3"/>
  <c r="S504" i="3"/>
  <c r="S1491" i="3"/>
  <c r="S545" i="3"/>
  <c r="S1076" i="3"/>
  <c r="S521" i="3"/>
  <c r="S1478" i="3"/>
  <c r="S353" i="3"/>
  <c r="S17" i="3"/>
  <c r="S240" i="3"/>
  <c r="S1396" i="3"/>
  <c r="S421" i="3"/>
  <c r="S85" i="3"/>
  <c r="S998" i="3"/>
  <c r="S686" i="3"/>
  <c r="S1568" i="3"/>
  <c r="S247" i="3"/>
  <c r="S863" i="3"/>
  <c r="S19" i="3"/>
  <c r="S123" i="3"/>
  <c r="S573" i="3"/>
  <c r="S1186" i="3"/>
  <c r="S406" i="3"/>
  <c r="S302" i="3"/>
  <c r="S1268" i="3"/>
  <c r="S528" i="3"/>
  <c r="S739" i="3"/>
  <c r="S497" i="3"/>
  <c r="S31" i="3"/>
  <c r="S56" i="3"/>
  <c r="S192" i="3"/>
  <c r="S1351" i="3"/>
  <c r="S1119" i="3"/>
  <c r="S209" i="3"/>
  <c r="S431" i="3"/>
  <c r="S1080" i="3"/>
  <c r="S115" i="3"/>
  <c r="S215" i="3"/>
  <c r="S649" i="3"/>
  <c r="S1096" i="3"/>
  <c r="S538" i="3"/>
  <c r="S743" i="3"/>
  <c r="S432" i="3"/>
  <c r="S793" i="3"/>
  <c r="S891" i="3"/>
  <c r="S1052" i="3"/>
  <c r="S723" i="3"/>
  <c r="S1008" i="3"/>
  <c r="S992" i="3"/>
  <c r="S1572" i="3"/>
  <c r="S1379" i="3"/>
  <c r="S1423" i="3"/>
  <c r="S1035" i="3"/>
  <c r="S1275" i="3"/>
  <c r="S456" i="3"/>
  <c r="S1370" i="3"/>
  <c r="S1143" i="3"/>
  <c r="S200" i="3"/>
  <c r="S42" i="3"/>
  <c r="S198" i="3"/>
  <c r="S1439" i="3"/>
  <c r="S664" i="3"/>
  <c r="S643" i="3"/>
  <c r="S161" i="3"/>
  <c r="S689" i="3"/>
  <c r="S433" i="3"/>
  <c r="S276" i="3"/>
  <c r="S845" i="3"/>
  <c r="S939" i="3"/>
  <c r="S893" i="3"/>
  <c r="S576" i="3"/>
  <c r="S1031" i="3"/>
  <c r="S1113" i="3"/>
  <c r="S1121" i="3"/>
  <c r="S1333" i="3"/>
  <c r="S1192" i="3"/>
  <c r="S1005" i="3"/>
  <c r="S1402" i="3"/>
  <c r="S1479" i="3"/>
  <c r="S881" i="3"/>
  <c r="S728" i="3"/>
  <c r="S1322" i="3"/>
  <c r="S1410" i="3"/>
  <c r="S226" i="3"/>
  <c r="S71" i="3"/>
  <c r="S1063" i="3"/>
  <c r="S40" i="3"/>
  <c r="S1570" i="3"/>
  <c r="S787" i="3"/>
  <c r="S705" i="3"/>
  <c r="S295" i="3"/>
  <c r="S212" i="3"/>
  <c r="S1050" i="3"/>
  <c r="S775" i="3"/>
  <c r="S505" i="3"/>
  <c r="S524" i="3"/>
  <c r="S177" i="3"/>
  <c r="S48" i="3"/>
  <c r="S397" i="3"/>
  <c r="S389" i="3"/>
  <c r="S974" i="3"/>
  <c r="S26" i="3"/>
  <c r="S41" i="3"/>
  <c r="S1162" i="3"/>
  <c r="S930" i="3"/>
  <c r="S1071" i="3"/>
  <c r="S29" i="3"/>
  <c r="S840" i="3"/>
  <c r="S483" i="3"/>
  <c r="S789" i="3"/>
  <c r="S610" i="3"/>
  <c r="S384" i="3"/>
  <c r="S513" i="3"/>
  <c r="S594" i="3"/>
  <c r="S1454" i="3"/>
  <c r="S286" i="3"/>
  <c r="S1111" i="3"/>
  <c r="S1576" i="3"/>
  <c r="S747" i="3"/>
  <c r="S1202" i="3"/>
  <c r="S278" i="3"/>
  <c r="S1611" i="3"/>
  <c r="S454" i="3"/>
  <c r="S18" i="3"/>
  <c r="S595" i="3"/>
  <c r="S170" i="3"/>
  <c r="S24" i="3"/>
  <c r="S1337" i="3"/>
  <c r="S285" i="3"/>
  <c r="S625" i="3"/>
  <c r="S742" i="3"/>
  <c r="S246" i="3"/>
  <c r="S326" i="3"/>
  <c r="S160" i="3"/>
  <c r="S685" i="3"/>
  <c r="S539" i="3"/>
  <c r="S543" i="3"/>
  <c r="S757" i="3"/>
  <c r="S847" i="3"/>
  <c r="S1158" i="3"/>
  <c r="S1620" i="3"/>
  <c r="S937" i="3"/>
  <c r="S1497" i="3"/>
  <c r="S805" i="3"/>
  <c r="S1451" i="3"/>
  <c r="S1565" i="3"/>
  <c r="S1184" i="3"/>
  <c r="S1515" i="3"/>
  <c r="S1062" i="3"/>
  <c r="S53" i="3"/>
  <c r="S108" i="3"/>
  <c r="S236" i="3"/>
  <c r="S87" i="3"/>
  <c r="S791" i="3"/>
  <c r="S605" i="3"/>
  <c r="S570" i="3"/>
  <c r="S1003" i="3"/>
  <c r="S1299" i="3"/>
  <c r="S27" i="3"/>
  <c r="S879" i="3"/>
  <c r="S36" i="3"/>
  <c r="S768" i="3"/>
  <c r="S442" i="3"/>
  <c r="S559" i="3"/>
  <c r="S530" i="3"/>
  <c r="S697" i="3"/>
  <c r="S865" i="3"/>
  <c r="S809" i="3"/>
  <c r="S950" i="3"/>
  <c r="S364" i="3"/>
  <c r="S1274" i="3"/>
  <c r="S1357" i="3"/>
  <c r="S1055" i="3"/>
  <c r="S1311" i="3"/>
  <c r="S1058" i="3"/>
  <c r="S104" i="3"/>
  <c r="S968" i="3"/>
  <c r="S66" i="3"/>
  <c r="S230" i="3"/>
  <c r="S849" i="3"/>
  <c r="S1178" i="3"/>
  <c r="S529" i="3"/>
  <c r="S159" i="3"/>
  <c r="S392" i="3"/>
  <c r="S942" i="3"/>
  <c r="S1456" i="3"/>
  <c r="S1432" i="3"/>
  <c r="S644" i="3"/>
  <c r="S1505" i="3"/>
  <c r="S1067" i="3"/>
  <c r="S1443" i="3"/>
  <c r="S680" i="3"/>
  <c r="S105" i="3"/>
  <c r="S222" i="3"/>
  <c r="S150" i="3"/>
  <c r="S342" i="3"/>
  <c r="S567" i="3"/>
  <c r="S380" i="3"/>
  <c r="S585" i="3"/>
  <c r="S1338" i="3"/>
  <c r="S1419" i="3"/>
  <c r="S499" i="3"/>
  <c r="S1282" i="3"/>
  <c r="S1327" i="3"/>
  <c r="S1328" i="3"/>
  <c r="S216" i="3"/>
  <c r="S244" i="3"/>
  <c r="S1405" i="3"/>
  <c r="S308" i="3"/>
  <c r="S681" i="3"/>
  <c r="S293" i="3"/>
  <c r="S745" i="3"/>
  <c r="S1441" i="3"/>
  <c r="S10" i="3"/>
  <c r="S1523" i="3"/>
  <c r="S975" i="3"/>
  <c r="S453" i="3"/>
  <c r="S125" i="3"/>
  <c r="S1009" i="3"/>
  <c r="S1548" i="3"/>
  <c r="S478" i="3"/>
  <c r="S1157" i="3"/>
  <c r="S1364" i="3"/>
  <c r="S142" i="3"/>
  <c r="S853" i="3"/>
  <c r="S554" i="3"/>
  <c r="S500" i="3"/>
  <c r="S899" i="3"/>
  <c r="S1267" i="3"/>
  <c r="S1061" i="3"/>
  <c r="S855" i="3"/>
  <c r="S452" i="3"/>
  <c r="S1207" i="3"/>
  <c r="S1234" i="3"/>
  <c r="S1558" i="3"/>
  <c r="S1525" i="3"/>
  <c r="S1348" i="3"/>
  <c r="S1182" i="3"/>
  <c r="S1484" i="3"/>
  <c r="S965" i="3"/>
  <c r="S668" i="3"/>
  <c r="S1514" i="3"/>
  <c r="S565" i="3"/>
  <c r="S263" i="3"/>
  <c r="S141" i="3"/>
  <c r="S1584" i="3"/>
  <c r="S1284" i="3"/>
  <c r="S356" i="3"/>
  <c r="S785" i="3"/>
  <c r="S656" i="3"/>
  <c r="S918" i="3"/>
  <c r="S495" i="3"/>
  <c r="S352" i="3"/>
  <c r="S724" i="3"/>
  <c r="S620" i="3"/>
  <c r="S935" i="3"/>
  <c r="S919" i="3"/>
  <c r="S830" i="3"/>
  <c r="S1457" i="3"/>
  <c r="S1229" i="3"/>
  <c r="S1416" i="3"/>
  <c r="S1173" i="3"/>
  <c r="S1459" i="3"/>
  <c r="S1533" i="3"/>
  <c r="S396" i="3"/>
  <c r="S1146" i="3"/>
  <c r="S1189" i="3"/>
  <c r="S1445" i="3"/>
  <c r="S297" i="3"/>
  <c r="S1091" i="3"/>
  <c r="S248" i="3"/>
  <c r="S307" i="3"/>
  <c r="S281" i="3"/>
  <c r="S1179" i="3"/>
  <c r="S11" i="3"/>
  <c r="S172" i="3"/>
  <c r="S1352" i="3"/>
  <c r="S448" i="3"/>
  <c r="S941" i="3"/>
  <c r="S1269" i="3"/>
  <c r="S466" i="3"/>
  <c r="S888" i="3"/>
  <c r="S305" i="3"/>
  <c r="S386" i="3"/>
  <c r="S802" i="3"/>
  <c r="S37" i="3"/>
  <c r="S335" i="3"/>
  <c r="S394" i="3"/>
  <c r="S892" i="3"/>
  <c r="S1148" i="3"/>
  <c r="S1354" i="3"/>
  <c r="S1216" i="3"/>
  <c r="S1106" i="3"/>
  <c r="S1102" i="3"/>
  <c r="S1366" i="3"/>
  <c r="S1099" i="3"/>
  <c r="S38" i="3"/>
  <c r="S1492" i="3"/>
  <c r="S1335" i="3"/>
  <c r="S207" i="3"/>
  <c r="S61" i="3"/>
  <c r="S1531" i="3"/>
  <c r="S68" i="3"/>
  <c r="S1305" i="3"/>
  <c r="S902" i="3"/>
  <c r="S288" i="3"/>
  <c r="S583" i="3"/>
  <c r="S340" i="3"/>
  <c r="S1240" i="3"/>
  <c r="S884" i="3"/>
  <c r="S735" i="3"/>
  <c r="S993" i="3"/>
  <c r="S467" i="3"/>
  <c r="S1586" i="3"/>
  <c r="S1131" i="3"/>
  <c r="S1527" i="3"/>
  <c r="S1472" i="3"/>
  <c r="S1023" i="3"/>
  <c r="S306" i="3"/>
  <c r="S322" i="3"/>
  <c r="S776" i="3"/>
  <c r="S296" i="3"/>
  <c r="S822" i="3"/>
  <c r="S1598" i="3"/>
  <c r="S786" i="3"/>
  <c r="S969" i="3"/>
  <c r="S333" i="3"/>
  <c r="S359" i="3"/>
  <c r="S245" i="3"/>
  <c r="S1089" i="3"/>
  <c r="S526" i="3"/>
  <c r="S1414" i="3"/>
  <c r="S1512" i="3"/>
  <c r="S1026" i="3"/>
  <c r="S1224" i="3"/>
  <c r="S1287" i="3"/>
  <c r="S1485" i="3"/>
  <c r="S317" i="3"/>
  <c r="S12" i="3"/>
  <c r="S118" i="3"/>
  <c r="S407" i="3"/>
  <c r="S999" i="3"/>
  <c r="S304" i="3"/>
  <c r="S568" i="3"/>
  <c r="S365" i="3"/>
  <c r="S95" i="3"/>
  <c r="S415" i="3"/>
  <c r="S548" i="3"/>
  <c r="S555" i="3"/>
  <c r="S1309" i="3"/>
  <c r="S343" i="3"/>
  <c r="S1238" i="3"/>
  <c r="S1177" i="3"/>
  <c r="S984" i="3"/>
  <c r="S1318" i="3"/>
  <c r="S1617" i="3"/>
  <c r="S1138" i="3"/>
  <c r="S1056" i="3"/>
  <c r="S211" i="3"/>
  <c r="S718" i="3"/>
  <c r="S180" i="3"/>
  <c r="S1604" i="3"/>
  <c r="S752" i="3"/>
  <c r="S1528" i="3"/>
  <c r="S1104" i="3"/>
  <c r="S35" i="3"/>
  <c r="S1297" i="3"/>
  <c r="S259" i="3"/>
  <c r="S57" i="3"/>
  <c r="S552" i="3"/>
  <c r="S612" i="3"/>
  <c r="S778" i="3"/>
  <c r="S334" i="3"/>
  <c r="S424" i="3"/>
  <c r="S792" i="3"/>
  <c r="S636" i="3"/>
  <c r="S1488" i="3"/>
  <c r="S447" i="3"/>
  <c r="S949" i="3"/>
  <c r="S1585" i="3"/>
  <c r="S1300" i="3"/>
  <c r="S772" i="3"/>
  <c r="S1361" i="3"/>
  <c r="S798" i="3"/>
  <c r="S1222" i="3"/>
  <c r="S1244" i="3"/>
  <c r="S994" i="3"/>
  <c r="S980" i="3"/>
  <c r="S1395" i="3"/>
  <c r="S1193" i="3"/>
  <c r="S740" i="3"/>
  <c r="S1144" i="3"/>
  <c r="S1424" i="3"/>
  <c r="S588" i="3"/>
  <c r="S815" i="3"/>
  <c r="S202" i="3"/>
  <c r="S1574" i="3"/>
  <c r="S1616" i="3"/>
  <c r="S1155" i="3"/>
  <c r="S148" i="3"/>
  <c r="S828" i="3"/>
  <c r="S1310" i="3"/>
  <c r="S544" i="3"/>
  <c r="S1054" i="3"/>
  <c r="S1356" i="3"/>
  <c r="T136" i="3"/>
  <c r="O136" i="3"/>
  <c r="T920" i="3"/>
  <c r="O920" i="3"/>
  <c r="T1423" i="3"/>
  <c r="O1423" i="3"/>
  <c r="T604" i="3"/>
  <c r="O604" i="3"/>
  <c r="T712" i="3"/>
  <c r="O712" i="3"/>
  <c r="T676" i="3"/>
  <c r="O676" i="3"/>
  <c r="T1046" i="3"/>
  <c r="O1046" i="3"/>
  <c r="T443" i="3"/>
  <c r="O443" i="3"/>
  <c r="T1507" i="3"/>
  <c r="O1507" i="3"/>
  <c r="T759" i="3"/>
  <c r="O759" i="3"/>
  <c r="T1002" i="3"/>
  <c r="O1002" i="3"/>
  <c r="T845" i="3"/>
  <c r="O845" i="3"/>
  <c r="T693" i="3"/>
  <c r="O693" i="3"/>
  <c r="T1373" i="3"/>
  <c r="O1373" i="3"/>
  <c r="T1181" i="3"/>
  <c r="O1181" i="3"/>
  <c r="T1291" i="3"/>
  <c r="O1291" i="3"/>
  <c r="T242" i="3"/>
  <c r="O242" i="3"/>
  <c r="T1479" i="3"/>
  <c r="O1479" i="3"/>
  <c r="T695" i="3"/>
  <c r="O695" i="3"/>
  <c r="T1352" i="3"/>
  <c r="O1352" i="3"/>
  <c r="T679" i="3"/>
  <c r="O679" i="3"/>
  <c r="T1080" i="3"/>
  <c r="O1080" i="3"/>
  <c r="T284" i="3"/>
  <c r="O284" i="3"/>
  <c r="T553" i="3"/>
  <c r="O553" i="3"/>
  <c r="T54" i="3"/>
  <c r="O54" i="3"/>
  <c r="T743" i="3"/>
  <c r="O743" i="3"/>
  <c r="T900" i="3"/>
  <c r="O900" i="3"/>
  <c r="T1158" i="3"/>
  <c r="O1158" i="3"/>
  <c r="T723" i="3"/>
  <c r="O723" i="3"/>
  <c r="T1620" i="3"/>
  <c r="O1620" i="3"/>
  <c r="T1061" i="3"/>
  <c r="O1061" i="3"/>
  <c r="T943" i="3"/>
  <c r="O943" i="3"/>
  <c r="T1213" i="3"/>
  <c r="O1213" i="3"/>
  <c r="T1385" i="3"/>
  <c r="O1385" i="3"/>
  <c r="T973" i="3"/>
  <c r="O973" i="3"/>
  <c r="T1168" i="3"/>
  <c r="O1168" i="3"/>
  <c r="T1343" i="3"/>
  <c r="O1343" i="3"/>
  <c r="T1182" i="3"/>
  <c r="O1182" i="3"/>
  <c r="T1042" i="3"/>
  <c r="O1042" i="3"/>
  <c r="T1049" i="3"/>
  <c r="O1049" i="3"/>
  <c r="T1033" i="3"/>
  <c r="O1033" i="3"/>
  <c r="T844" i="3"/>
  <c r="O844" i="3"/>
  <c r="T762" i="3"/>
  <c r="O762" i="3"/>
  <c r="T470" i="3"/>
  <c r="O470" i="3"/>
  <c r="T145" i="3"/>
  <c r="O145" i="3"/>
  <c r="T643" i="3"/>
  <c r="O643" i="3"/>
  <c r="T562" i="3"/>
  <c r="O562" i="3"/>
  <c r="T704" i="3"/>
  <c r="O704" i="3"/>
  <c r="T689" i="3"/>
  <c r="O689" i="3"/>
  <c r="T433" i="3"/>
  <c r="O433" i="3"/>
  <c r="T352" i="3"/>
  <c r="O352" i="3"/>
  <c r="T763" i="3"/>
  <c r="O763" i="3"/>
  <c r="T387" i="3"/>
  <c r="O387" i="3"/>
  <c r="T1059" i="3"/>
  <c r="O1059" i="3"/>
  <c r="T1121" i="3"/>
  <c r="O1121" i="3"/>
  <c r="T1258" i="3"/>
  <c r="O1258" i="3"/>
  <c r="T1117" i="3"/>
  <c r="O1117" i="3"/>
  <c r="T797" i="3"/>
  <c r="O797" i="3"/>
  <c r="T1312" i="3"/>
  <c r="O1312" i="3"/>
  <c r="T790" i="3"/>
  <c r="O790" i="3"/>
  <c r="T1463" i="3"/>
  <c r="O1463" i="3"/>
  <c r="T1618" i="3"/>
  <c r="O1618" i="3"/>
  <c r="T201" i="3"/>
  <c r="O201" i="3"/>
  <c r="T448" i="3"/>
  <c r="O448" i="3"/>
  <c r="T634" i="3"/>
  <c r="O634" i="3"/>
  <c r="T728" i="3"/>
  <c r="O728" i="3"/>
  <c r="T358" i="3"/>
  <c r="O358" i="3"/>
  <c r="T802" i="3"/>
  <c r="O802" i="3"/>
  <c r="T335" i="3"/>
  <c r="O335" i="3"/>
  <c r="T876" i="3"/>
  <c r="O876" i="3"/>
  <c r="T256" i="3"/>
  <c r="O256" i="3"/>
  <c r="T937" i="3"/>
  <c r="O937" i="3"/>
  <c r="T1233" i="3"/>
  <c r="O1233" i="3"/>
  <c r="T1164" i="3"/>
  <c r="O1164" i="3"/>
  <c r="T1090" i="3"/>
  <c r="O1090" i="3"/>
  <c r="T1461" i="3"/>
  <c r="O1461" i="3"/>
  <c r="T160" i="3"/>
  <c r="O160" i="3"/>
  <c r="T471" i="3"/>
  <c r="O471" i="3"/>
  <c r="T847" i="3"/>
  <c r="O847" i="3"/>
  <c r="T1325" i="3"/>
  <c r="O1325" i="3"/>
  <c r="T428" i="3"/>
  <c r="O428" i="3"/>
  <c r="T44" i="3"/>
  <c r="O44" i="3"/>
  <c r="T834" i="3"/>
  <c r="O834" i="3"/>
  <c r="T983" i="3"/>
  <c r="O983" i="3"/>
  <c r="T1043" i="3"/>
  <c r="O1043" i="3"/>
  <c r="T1526" i="3"/>
  <c r="O1526" i="3"/>
  <c r="T773" i="3"/>
  <c r="O773" i="3"/>
  <c r="T1484" i="3"/>
  <c r="O1484" i="3"/>
  <c r="T1407" i="3"/>
  <c r="O1407" i="3"/>
  <c r="T1595" i="3"/>
  <c r="O1595" i="3"/>
  <c r="T1467" i="3"/>
  <c r="O1467" i="3"/>
  <c r="T1445" i="3"/>
  <c r="O1445" i="3"/>
  <c r="T15" i="3"/>
  <c r="O15" i="3"/>
  <c r="T881" i="3"/>
  <c r="O881" i="3"/>
  <c r="T1269" i="3"/>
  <c r="O1269" i="3"/>
  <c r="T277" i="3"/>
  <c r="O277" i="3"/>
  <c r="T97" i="3"/>
  <c r="O97" i="3"/>
  <c r="T229" i="3"/>
  <c r="O229" i="3"/>
  <c r="T756" i="3"/>
  <c r="O756" i="3"/>
  <c r="T381" i="3"/>
  <c r="O381" i="3"/>
  <c r="T956" i="3"/>
  <c r="O956" i="3"/>
  <c r="T1413" i="3"/>
  <c r="O1413" i="3"/>
  <c r="T1428" i="3"/>
  <c r="O1428" i="3"/>
  <c r="T965" i="3"/>
  <c r="O965" i="3"/>
  <c r="T1426" i="3"/>
  <c r="O1426" i="3"/>
  <c r="T320" i="3"/>
  <c r="O320" i="3"/>
  <c r="T189" i="3"/>
  <c r="O189" i="3"/>
  <c r="T547" i="3"/>
  <c r="O547" i="3"/>
  <c r="T931" i="3"/>
  <c r="O931" i="3"/>
  <c r="T403" i="3"/>
  <c r="O403" i="3"/>
  <c r="T1005" i="3"/>
  <c r="O1005" i="3"/>
  <c r="T225" i="3"/>
  <c r="O225" i="3"/>
  <c r="T741" i="3"/>
  <c r="O741" i="3"/>
  <c r="T363" i="3"/>
  <c r="O363" i="3"/>
  <c r="T1322" i="3"/>
  <c r="O1322" i="3"/>
  <c r="T824" i="3"/>
  <c r="O824" i="3"/>
  <c r="T1563" i="3"/>
  <c r="O1563" i="3"/>
  <c r="T1106" i="3"/>
  <c r="O1106" i="3"/>
  <c r="T1184" i="3"/>
  <c r="O1184" i="3"/>
  <c r="T269" i="3"/>
  <c r="O269" i="3"/>
  <c r="T416" i="3"/>
  <c r="O416" i="3"/>
  <c r="T651" i="3"/>
  <c r="O651" i="3"/>
  <c r="T1355" i="3"/>
  <c r="O1355" i="3"/>
  <c r="T1301" i="3"/>
  <c r="O1301" i="3"/>
  <c r="T534" i="3"/>
  <c r="O534" i="3"/>
  <c r="T306" i="3"/>
  <c r="O306" i="3"/>
  <c r="T1569" i="3"/>
  <c r="O1569" i="3"/>
  <c r="T187" i="3"/>
  <c r="O187" i="3"/>
  <c r="T94" i="3"/>
  <c r="O94" i="3"/>
  <c r="T425" i="3"/>
  <c r="O425" i="3"/>
  <c r="T691" i="3"/>
  <c r="O691" i="3"/>
  <c r="T969" i="3"/>
  <c r="O969" i="3"/>
  <c r="T439" i="3"/>
  <c r="O439" i="3"/>
  <c r="T517" i="3"/>
  <c r="O517" i="3"/>
  <c r="T1621" i="3"/>
  <c r="O1621" i="3"/>
  <c r="T1196" i="3"/>
  <c r="O1196" i="3"/>
  <c r="T1302" i="3"/>
  <c r="O1302" i="3"/>
  <c r="T1287" i="3"/>
  <c r="O1287" i="3"/>
  <c r="T1475" i="3"/>
  <c r="O1475" i="3"/>
  <c r="T262" i="3"/>
  <c r="O262" i="3"/>
  <c r="T627" i="3"/>
  <c r="O627" i="3"/>
  <c r="T300" i="3"/>
  <c r="O300" i="3"/>
  <c r="T415" i="3"/>
  <c r="O415" i="3"/>
  <c r="T947" i="3"/>
  <c r="O947" i="3"/>
  <c r="T593" i="3"/>
  <c r="O593" i="3"/>
  <c r="T858" i="3"/>
  <c r="O858" i="3"/>
  <c r="T1432" i="3"/>
  <c r="O1432" i="3"/>
  <c r="T856" i="3"/>
  <c r="O856" i="3"/>
  <c r="T1483" i="3"/>
  <c r="O1483" i="3"/>
  <c r="T1600" i="3"/>
  <c r="O1600" i="3"/>
  <c r="T1115" i="3"/>
  <c r="O1115" i="3"/>
  <c r="T1048" i="3"/>
  <c r="O1048" i="3"/>
  <c r="T1130" i="3"/>
  <c r="O1130" i="3"/>
  <c r="T1166" i="3"/>
  <c r="O1166" i="3"/>
  <c r="T1064" i="3"/>
  <c r="O1064" i="3"/>
  <c r="T105" i="3"/>
  <c r="O105" i="3"/>
  <c r="T90" i="3"/>
  <c r="O90" i="3"/>
  <c r="T1176" i="3"/>
  <c r="O1176" i="3"/>
  <c r="T264" i="3"/>
  <c r="O264" i="3"/>
  <c r="T261" i="3"/>
  <c r="O261" i="3"/>
  <c r="T694" i="3"/>
  <c r="O694" i="3"/>
  <c r="T552" i="3"/>
  <c r="O552" i="3"/>
  <c r="T603" i="3"/>
  <c r="O603" i="3"/>
  <c r="T807" i="3"/>
  <c r="O807" i="3"/>
  <c r="T913" i="3"/>
  <c r="O913" i="3"/>
  <c r="T549" i="3"/>
  <c r="O549" i="3"/>
  <c r="T750" i="3"/>
  <c r="O750" i="3"/>
  <c r="T616" i="3"/>
  <c r="O616" i="3"/>
  <c r="T1391" i="3"/>
  <c r="O1391" i="3"/>
  <c r="T709" i="3"/>
  <c r="O709" i="3"/>
  <c r="T1136" i="3"/>
  <c r="O1136" i="3"/>
  <c r="T1506" i="3"/>
  <c r="O1506" i="3"/>
  <c r="T1193" i="3"/>
  <c r="O1193" i="3"/>
  <c r="T214" i="3"/>
  <c r="O214" i="3"/>
  <c r="T285" i="3"/>
  <c r="O285" i="3"/>
  <c r="T396" i="3"/>
  <c r="O396" i="3"/>
  <c r="T640" i="3"/>
  <c r="O640" i="3"/>
  <c r="T871" i="3"/>
  <c r="O871" i="3"/>
  <c r="T574" i="3"/>
  <c r="O574" i="3"/>
  <c r="T625" i="3"/>
  <c r="O625" i="3"/>
  <c r="T794" i="3"/>
  <c r="O794" i="3"/>
  <c r="T1100" i="3"/>
  <c r="O1100" i="3"/>
  <c r="T1572" i="3"/>
  <c r="O1572" i="3"/>
  <c r="T1514" i="3"/>
  <c r="O1514" i="3"/>
  <c r="T14" i="3"/>
  <c r="O14" i="3"/>
  <c r="T1591" i="3"/>
  <c r="O1591" i="3"/>
  <c r="T590" i="3"/>
  <c r="O590" i="3"/>
  <c r="T276" i="3"/>
  <c r="O276" i="3"/>
  <c r="T766" i="3"/>
  <c r="O766" i="3"/>
  <c r="T1001" i="3"/>
  <c r="O1001" i="3"/>
  <c r="T281" i="3"/>
  <c r="O281" i="3"/>
  <c r="T89" i="3"/>
  <c r="O89" i="3"/>
  <c r="T3" i="3"/>
  <c r="O3" i="3"/>
  <c r="T684" i="3"/>
  <c r="O684" i="3"/>
  <c r="T1490" i="3"/>
  <c r="O1490" i="3"/>
  <c r="T64" i="3"/>
  <c r="O64" i="3"/>
  <c r="T87" i="3"/>
  <c r="O87" i="3"/>
  <c r="T1425" i="3"/>
  <c r="O1425" i="3"/>
  <c r="T884" i="3"/>
  <c r="O884" i="3"/>
  <c r="T1551" i="3"/>
  <c r="O1551" i="3"/>
  <c r="T1185" i="3"/>
  <c r="O1185" i="3"/>
  <c r="T1476" i="3"/>
  <c r="O1476" i="3"/>
  <c r="T98" i="3"/>
  <c r="O98" i="3"/>
  <c r="T333" i="3"/>
  <c r="O333" i="3"/>
  <c r="T526" i="3"/>
  <c r="O526" i="3"/>
  <c r="T1209" i="3"/>
  <c r="O1209" i="3"/>
  <c r="T934" i="3"/>
  <c r="O934" i="3"/>
  <c r="T147" i="3"/>
  <c r="O147" i="3"/>
  <c r="T849" i="3"/>
  <c r="O849" i="3"/>
  <c r="T1418" i="3"/>
  <c r="O1418" i="3"/>
  <c r="T153" i="3"/>
  <c r="O153" i="3"/>
  <c r="T1203" i="3"/>
  <c r="O1203" i="3"/>
  <c r="T1119" i="3"/>
  <c r="O1119" i="3"/>
  <c r="T431" i="3"/>
  <c r="O431" i="3"/>
  <c r="T283" i="3"/>
  <c r="O283" i="3"/>
  <c r="T115" i="3"/>
  <c r="O115" i="3"/>
  <c r="T702" i="3"/>
  <c r="O702" i="3"/>
  <c r="T819" i="3"/>
  <c r="O819" i="3"/>
  <c r="T618" i="3"/>
  <c r="O618" i="3"/>
  <c r="T911" i="3"/>
  <c r="O911" i="3"/>
  <c r="T672" i="3"/>
  <c r="O672" i="3"/>
  <c r="T373" i="3"/>
  <c r="O373" i="3"/>
  <c r="T538" i="3"/>
  <c r="O538" i="3"/>
  <c r="T432" i="3"/>
  <c r="O432" i="3"/>
  <c r="T543" i="3"/>
  <c r="O543" i="3"/>
  <c r="T769" i="3"/>
  <c r="O769" i="3"/>
  <c r="T1052" i="3"/>
  <c r="O1052" i="3"/>
  <c r="T1228" i="3"/>
  <c r="O1228" i="3"/>
  <c r="T855" i="3"/>
  <c r="O855" i="3"/>
  <c r="T1039" i="3"/>
  <c r="O1039" i="3"/>
  <c r="T509" i="3"/>
  <c r="O509" i="3"/>
  <c r="T255" i="3"/>
  <c r="O255" i="3"/>
  <c r="T129" i="3"/>
  <c r="O129" i="3"/>
  <c r="T808" i="3"/>
  <c r="O808" i="3"/>
  <c r="T901" i="3"/>
  <c r="O901" i="3"/>
  <c r="T1330" i="3"/>
  <c r="O1330" i="3"/>
  <c r="T43" i="3"/>
  <c r="O43" i="3"/>
  <c r="T685" i="3"/>
  <c r="O685" i="3"/>
  <c r="T905" i="3"/>
  <c r="O905" i="3"/>
  <c r="T200" i="3"/>
  <c r="O200" i="3"/>
  <c r="T274" i="3"/>
  <c r="O274" i="3"/>
  <c r="T203" i="3"/>
  <c r="O203" i="3"/>
  <c r="T831" i="3"/>
  <c r="O831" i="3"/>
  <c r="T1113" i="3"/>
  <c r="O1113" i="3"/>
  <c r="T860" i="3"/>
  <c r="O860" i="3"/>
  <c r="T1449" i="3"/>
  <c r="O1449" i="3"/>
  <c r="T506" i="3"/>
  <c r="O506" i="3"/>
  <c r="T606" i="3"/>
  <c r="O606" i="3"/>
  <c r="T501" i="3"/>
  <c r="O501" i="3"/>
  <c r="T366" i="3"/>
  <c r="O366" i="3"/>
  <c r="T1313" i="3"/>
  <c r="O1313" i="3"/>
  <c r="T209" i="3"/>
  <c r="O209" i="3"/>
  <c r="T143" i="3"/>
  <c r="O143" i="3"/>
  <c r="T782" i="3"/>
  <c r="O782" i="3"/>
  <c r="T215" i="3"/>
  <c r="O215" i="3"/>
  <c r="T757" i="3"/>
  <c r="O757" i="3"/>
  <c r="T1008" i="3"/>
  <c r="O1008" i="3"/>
  <c r="T1320" i="3"/>
  <c r="O1320" i="3"/>
  <c r="T1109" i="3"/>
  <c r="O1109" i="3"/>
  <c r="T668" i="3"/>
  <c r="O668" i="3"/>
  <c r="T52" i="3"/>
  <c r="O52" i="3"/>
  <c r="T664" i="3"/>
  <c r="O664" i="3"/>
  <c r="T1120" i="3"/>
  <c r="O1120" i="3"/>
  <c r="T1229" i="3"/>
  <c r="O1229" i="3"/>
  <c r="T1273" i="3"/>
  <c r="O1273" i="3"/>
  <c r="T1588" i="3"/>
  <c r="O1588" i="3"/>
  <c r="T1491" i="3"/>
  <c r="O1491" i="3"/>
  <c r="T1094" i="3"/>
  <c r="O1094" i="3"/>
  <c r="T1567" i="3"/>
  <c r="O1567" i="3"/>
  <c r="T1211" i="3"/>
  <c r="O1211" i="3"/>
  <c r="T753" i="3"/>
  <c r="O753" i="3"/>
  <c r="T869" i="3"/>
  <c r="O869" i="3"/>
  <c r="T1589" i="3"/>
  <c r="O1589" i="3"/>
  <c r="T1153" i="3"/>
  <c r="O1153" i="3"/>
  <c r="T910" i="3"/>
  <c r="O910" i="3"/>
  <c r="T267" i="3"/>
  <c r="O267" i="3"/>
  <c r="T916" i="3"/>
  <c r="O916" i="3"/>
  <c r="T210" i="3"/>
  <c r="O210" i="3"/>
  <c r="T451" i="3"/>
  <c r="O451" i="3"/>
  <c r="T948" i="3"/>
  <c r="O948" i="3"/>
  <c r="T928" i="3"/>
  <c r="O928" i="3"/>
  <c r="T1188" i="3"/>
  <c r="O1188" i="3"/>
  <c r="T1592" i="3"/>
  <c r="O1592" i="3"/>
  <c r="T1371" i="3"/>
  <c r="O1371" i="3"/>
  <c r="T1078" i="3"/>
  <c r="O1078" i="3"/>
  <c r="T1289" i="3"/>
  <c r="O1289" i="3"/>
  <c r="T820" i="3"/>
  <c r="O820" i="3"/>
  <c r="T877" i="3"/>
  <c r="O877" i="3"/>
  <c r="T809" i="3"/>
  <c r="O809" i="3"/>
  <c r="T592" i="3"/>
  <c r="O592" i="3"/>
  <c r="T1032" i="3"/>
  <c r="O1032" i="3"/>
  <c r="T1512" i="3"/>
  <c r="O1512" i="3"/>
  <c r="T904" i="3"/>
  <c r="O904" i="3"/>
  <c r="T395" i="3"/>
  <c r="O395" i="3"/>
  <c r="T817" i="3"/>
  <c r="O817" i="3"/>
  <c r="T178" i="3"/>
  <c r="O178" i="3"/>
  <c r="T480" i="3"/>
  <c r="O480" i="3"/>
  <c r="T579" i="3"/>
  <c r="O579" i="3"/>
  <c r="T272" i="3"/>
  <c r="O272" i="3"/>
  <c r="T1337" i="3"/>
  <c r="O1337" i="3"/>
  <c r="T103" i="3"/>
  <c r="O103" i="3"/>
  <c r="T134" i="3"/>
  <c r="O134" i="3"/>
  <c r="T417" i="3"/>
  <c r="O417" i="3"/>
  <c r="T1447" i="3"/>
  <c r="O1447" i="3"/>
  <c r="T1404" i="3"/>
  <c r="O1404" i="3"/>
  <c r="T249" i="3"/>
  <c r="O249" i="3"/>
  <c r="T393" i="3"/>
  <c r="O393" i="3"/>
  <c r="T1073" i="3"/>
  <c r="O1073" i="3"/>
  <c r="T891" i="3"/>
  <c r="O891" i="3"/>
  <c r="T1401" i="3"/>
  <c r="O1401" i="3"/>
  <c r="T1615" i="3"/>
  <c r="O1615" i="3"/>
  <c r="T410" i="3"/>
  <c r="O410" i="3"/>
  <c r="T1555" i="3"/>
  <c r="O1555" i="3"/>
  <c r="T1430" i="3"/>
  <c r="O1430" i="3"/>
  <c r="T232" i="3"/>
  <c r="O232" i="3"/>
  <c r="T1524" i="3"/>
  <c r="O1524" i="3"/>
  <c r="T941" i="3"/>
  <c r="O941" i="3"/>
  <c r="T37" i="3"/>
  <c r="O37" i="3"/>
  <c r="T1150" i="3"/>
  <c r="O1150" i="3"/>
  <c r="T1305" i="3"/>
  <c r="O1305" i="3"/>
  <c r="T1438" i="3"/>
  <c r="O1438" i="3"/>
  <c r="T527" i="3"/>
  <c r="O527" i="3"/>
  <c r="T351" i="3"/>
  <c r="O351" i="3"/>
  <c r="T652" i="3"/>
  <c r="O652" i="3"/>
  <c r="T906" i="3"/>
  <c r="O906" i="3"/>
  <c r="T1501" i="3"/>
  <c r="O1501" i="3"/>
  <c r="T1303" i="3"/>
  <c r="O1303" i="3"/>
  <c r="T434" i="3"/>
  <c r="O434" i="3"/>
  <c r="T1370" i="3"/>
  <c r="O1370" i="3"/>
  <c r="T1143" i="3"/>
  <c r="O1143" i="3"/>
  <c r="T260" i="3"/>
  <c r="O260" i="3"/>
  <c r="T1133" i="3"/>
  <c r="O1133" i="3"/>
  <c r="T806" i="3"/>
  <c r="O806" i="3"/>
  <c r="T770" i="3"/>
  <c r="O770" i="3"/>
  <c r="T785" i="3"/>
  <c r="O785" i="3"/>
  <c r="T597" i="3"/>
  <c r="O597" i="3"/>
  <c r="T1264" i="3"/>
  <c r="O1264" i="3"/>
  <c r="T1416" i="3"/>
  <c r="O1416" i="3"/>
  <c r="T206" i="3"/>
  <c r="O206" i="3"/>
  <c r="T120" i="3"/>
  <c r="O120" i="3"/>
  <c r="T231" i="3"/>
  <c r="O231" i="3"/>
  <c r="T427" i="3"/>
  <c r="O427" i="3"/>
  <c r="T1126" i="3"/>
  <c r="O1126" i="3"/>
  <c r="T328" i="3"/>
  <c r="O328" i="3"/>
  <c r="T1534" i="3"/>
  <c r="O1534" i="3"/>
  <c r="T462" i="3"/>
  <c r="O462" i="3"/>
  <c r="T174" i="3"/>
  <c r="O174" i="3"/>
  <c r="T777" i="3"/>
  <c r="O777" i="3"/>
  <c r="T423" i="3"/>
  <c r="O423" i="3"/>
  <c r="T314" i="3"/>
  <c r="O314" i="3"/>
  <c r="T1088" i="3"/>
  <c r="O1088" i="3"/>
  <c r="T243" i="3"/>
  <c r="O243" i="3"/>
  <c r="T114" i="3"/>
  <c r="O114" i="3"/>
  <c r="T1360" i="3"/>
  <c r="O1360" i="3"/>
  <c r="T649" i="3"/>
  <c r="O649" i="3"/>
  <c r="T494" i="3"/>
  <c r="O494" i="3"/>
  <c r="T608" i="3"/>
  <c r="O608" i="3"/>
  <c r="T722" i="3"/>
  <c r="O722" i="3"/>
  <c r="T1481" i="3"/>
  <c r="O1481" i="3"/>
  <c r="T1108" i="3"/>
  <c r="O1108" i="3"/>
  <c r="T452" i="3"/>
  <c r="O452" i="3"/>
  <c r="T1207" i="3"/>
  <c r="O1207" i="3"/>
  <c r="T1348" i="3"/>
  <c r="O1348" i="3"/>
  <c r="T1075" i="3"/>
  <c r="O1075" i="3"/>
  <c r="T1398" i="3"/>
  <c r="O1398" i="3"/>
  <c r="T1208" i="3"/>
  <c r="O1208" i="3"/>
  <c r="T1265" i="3"/>
  <c r="O1265" i="3"/>
  <c r="T1070" i="3"/>
  <c r="O1070" i="3"/>
  <c r="T1570" i="3"/>
  <c r="O1570" i="3"/>
  <c r="T520" i="3"/>
  <c r="O520" i="3"/>
  <c r="T663" i="3"/>
  <c r="O663" i="3"/>
  <c r="T754" i="3"/>
  <c r="O754" i="3"/>
  <c r="T1163" i="3"/>
  <c r="O1163" i="3"/>
  <c r="T275" i="3"/>
  <c r="O275" i="3"/>
  <c r="T1471" i="3"/>
  <c r="O1471" i="3"/>
  <c r="T326" i="3"/>
  <c r="O326" i="3"/>
  <c r="T1521" i="3"/>
  <c r="O1521" i="3"/>
  <c r="T141" i="3"/>
  <c r="O141" i="3"/>
  <c r="T827" i="3"/>
  <c r="O827" i="3"/>
  <c r="T923" i="3"/>
  <c r="O923" i="3"/>
  <c r="T838" i="3"/>
  <c r="O838" i="3"/>
  <c r="T620" i="3"/>
  <c r="O620" i="3"/>
  <c r="T1081" i="3"/>
  <c r="O1081" i="3"/>
  <c r="T449" i="3"/>
  <c r="O449" i="3"/>
  <c r="T1285" i="3"/>
  <c r="O1285" i="3"/>
  <c r="T599" i="3"/>
  <c r="O599" i="3"/>
  <c r="T1192" i="3"/>
  <c r="O1192" i="3"/>
  <c r="T1290" i="3"/>
  <c r="O1290" i="3"/>
  <c r="T59" i="3"/>
  <c r="O59" i="3"/>
  <c r="T887" i="3"/>
  <c r="O887" i="3"/>
  <c r="T186" i="3"/>
  <c r="O186" i="3"/>
  <c r="T238" i="3"/>
  <c r="O238" i="3"/>
  <c r="T331" i="3"/>
  <c r="O331" i="3"/>
  <c r="T339" i="3"/>
  <c r="O339" i="3"/>
  <c r="T727" i="3"/>
  <c r="O727" i="3"/>
  <c r="T705" i="3"/>
  <c r="O705" i="3"/>
  <c r="T1547" i="3"/>
  <c r="O1547" i="3"/>
  <c r="T622" i="3"/>
  <c r="O622" i="3"/>
  <c r="T966" i="3"/>
  <c r="O966" i="3"/>
  <c r="T1384" i="3"/>
  <c r="O1384" i="3"/>
  <c r="T1139" i="3"/>
  <c r="O1139" i="3"/>
  <c r="T1034" i="3"/>
  <c r="O1034" i="3"/>
  <c r="T106" i="3"/>
  <c r="O106" i="3"/>
  <c r="T791" i="3"/>
  <c r="O791" i="3"/>
  <c r="T898" i="3"/>
  <c r="O898" i="3"/>
  <c r="T473" i="3"/>
  <c r="O473" i="3"/>
  <c r="T1127" i="3"/>
  <c r="O1127" i="3"/>
  <c r="T921" i="3"/>
  <c r="O921" i="3"/>
  <c r="T1434" i="3"/>
  <c r="O1434" i="3"/>
  <c r="T27" i="3"/>
  <c r="O27" i="3"/>
  <c r="T674" i="3"/>
  <c r="O674" i="3"/>
  <c r="T1257" i="3"/>
  <c r="O1257" i="3"/>
  <c r="T1077" i="3"/>
  <c r="O1077" i="3"/>
  <c r="T1608" i="3"/>
  <c r="O1608" i="3"/>
  <c r="T109" i="3"/>
  <c r="O109" i="3"/>
  <c r="T1170" i="3"/>
  <c r="O1170" i="3"/>
  <c r="T74" i="3"/>
  <c r="O74" i="3"/>
  <c r="T954" i="3"/>
  <c r="O954" i="3"/>
  <c r="T903" i="3"/>
  <c r="O903" i="3"/>
  <c r="T492" i="3"/>
  <c r="O492" i="3"/>
  <c r="T303" i="3"/>
  <c r="O303" i="3"/>
  <c r="T1375" i="3"/>
  <c r="O1375" i="3"/>
  <c r="T359" i="3"/>
  <c r="O359" i="3"/>
  <c r="T412" i="3"/>
  <c r="O412" i="3"/>
  <c r="T1279" i="3"/>
  <c r="O1279" i="3"/>
  <c r="T344" i="3"/>
  <c r="O344" i="3"/>
  <c r="T1220" i="3"/>
  <c r="O1220" i="3"/>
  <c r="T367" i="3"/>
  <c r="O367" i="3"/>
  <c r="T1025" i="3"/>
  <c r="O1025" i="3"/>
  <c r="T1556" i="3"/>
  <c r="O1556" i="3"/>
  <c r="T364" i="3"/>
  <c r="O364" i="3"/>
  <c r="T1421" i="3"/>
  <c r="O1421" i="3"/>
  <c r="T1414" i="3"/>
  <c r="O1414" i="3"/>
  <c r="T1582" i="3"/>
  <c r="O1582" i="3"/>
  <c r="T1382" i="3"/>
  <c r="O1382" i="3"/>
  <c r="T1535" i="3"/>
  <c r="O1535" i="3"/>
  <c r="T1235" i="3"/>
  <c r="O1235" i="3"/>
  <c r="T665" i="3"/>
  <c r="O665" i="3"/>
  <c r="T611" i="3"/>
  <c r="O611" i="3"/>
  <c r="T1058" i="3"/>
  <c r="O1058" i="3"/>
  <c r="T230" i="3"/>
  <c r="O230" i="3"/>
  <c r="T317" i="3"/>
  <c r="O317" i="3"/>
  <c r="T113" i="3"/>
  <c r="O113" i="3"/>
  <c r="T268" i="3"/>
  <c r="O268" i="3"/>
  <c r="T118" i="3"/>
  <c r="O118" i="3"/>
  <c r="T58" i="3"/>
  <c r="O58" i="3"/>
  <c r="T365" i="3"/>
  <c r="O365" i="3"/>
  <c r="T946" i="3"/>
  <c r="O946" i="3"/>
  <c r="T159" i="3"/>
  <c r="O159" i="3"/>
  <c r="T1065" i="3"/>
  <c r="O1065" i="3"/>
  <c r="T736" i="3"/>
  <c r="O736" i="3"/>
  <c r="T409" i="3"/>
  <c r="O409" i="3"/>
  <c r="T496" i="3"/>
  <c r="O496" i="3"/>
  <c r="T1397" i="3"/>
  <c r="O1397" i="3"/>
  <c r="T1197" i="3"/>
  <c r="O1197" i="3"/>
  <c r="T1443" i="3"/>
  <c r="O1443" i="3"/>
  <c r="T1500" i="3"/>
  <c r="O1500" i="3"/>
  <c r="T1347" i="3"/>
  <c r="O1347" i="3"/>
  <c r="T1056" i="3"/>
  <c r="O1056" i="3"/>
  <c r="T211" i="3"/>
  <c r="O211" i="3"/>
  <c r="T1619" i="3"/>
  <c r="O1619" i="3"/>
  <c r="T167" i="3"/>
  <c r="O167" i="3"/>
  <c r="T673" i="3"/>
  <c r="O673" i="3"/>
  <c r="T632" i="3"/>
  <c r="O632" i="3"/>
  <c r="T882" i="3"/>
  <c r="O882" i="3"/>
  <c r="T1597" i="3"/>
  <c r="O1597" i="3"/>
  <c r="T222" i="3"/>
  <c r="O222" i="3"/>
  <c r="T102" i="3"/>
  <c r="O102" i="3"/>
  <c r="T1487" i="3"/>
  <c r="O1487" i="3"/>
  <c r="T188" i="3"/>
  <c r="O188" i="3"/>
  <c r="T1455" i="3"/>
  <c r="O1455" i="3"/>
  <c r="T156" i="3"/>
  <c r="T1297" i="3"/>
  <c r="O1297" i="3"/>
  <c r="T378" i="3"/>
  <c r="O378" i="3"/>
  <c r="T737" i="3"/>
  <c r="O737" i="3"/>
  <c r="T1362" i="3"/>
  <c r="O1362" i="3"/>
  <c r="T701" i="3"/>
  <c r="O701" i="3"/>
  <c r="T1300" i="3"/>
  <c r="O1300" i="3"/>
  <c r="T1114" i="3"/>
  <c r="O1114" i="3"/>
  <c r="T1019" i="3"/>
  <c r="O1019" i="3"/>
  <c r="T1549" i="3"/>
  <c r="O1549" i="3"/>
  <c r="T798" i="3"/>
  <c r="O798" i="3"/>
  <c r="T1304" i="3"/>
  <c r="O1304" i="3"/>
  <c r="T266" i="3"/>
  <c r="O266" i="3"/>
  <c r="T1329" i="3"/>
  <c r="O1329" i="3"/>
  <c r="T721" i="3"/>
  <c r="O721" i="3"/>
  <c r="T582" i="3"/>
  <c r="O582" i="3"/>
  <c r="T1345" i="3"/>
  <c r="O1345" i="3"/>
  <c r="T991" i="3"/>
  <c r="O991" i="3"/>
  <c r="T1315" i="3"/>
  <c r="O1315" i="3"/>
  <c r="T1112" i="3"/>
  <c r="O1112" i="3"/>
  <c r="T1156" i="3"/>
  <c r="O1156" i="3"/>
  <c r="T1458" i="3"/>
  <c r="O1458" i="3"/>
  <c r="T1511" i="3"/>
  <c r="O1511" i="3"/>
  <c r="T1173" i="3"/>
  <c r="O1173" i="3"/>
  <c r="T1189" i="3"/>
  <c r="O1189" i="3"/>
  <c r="T907" i="3"/>
  <c r="O907" i="3"/>
  <c r="T813" i="3"/>
  <c r="O813" i="3"/>
  <c r="T228" i="3"/>
  <c r="O228" i="3"/>
  <c r="T1286" i="3"/>
  <c r="O1286" i="3"/>
  <c r="T1499" i="3"/>
  <c r="O1499" i="3"/>
  <c r="T1045" i="3"/>
  <c r="O1045" i="3"/>
  <c r="T1366" i="3"/>
  <c r="O1366" i="3"/>
  <c r="T1231" i="3"/>
  <c r="O1231" i="3"/>
  <c r="T1246" i="3"/>
  <c r="O1246" i="3"/>
  <c r="T135" i="3"/>
  <c r="O135" i="3"/>
  <c r="T83" i="3"/>
  <c r="O83" i="3"/>
  <c r="T372" i="3"/>
  <c r="O372" i="3"/>
  <c r="T420" i="3"/>
  <c r="O420" i="3"/>
  <c r="T719" i="3"/>
  <c r="O719" i="3"/>
  <c r="T1538" i="3"/>
  <c r="O1538" i="3"/>
  <c r="T1226" i="3"/>
  <c r="O1226" i="3"/>
  <c r="T814" i="3"/>
  <c r="O814" i="3"/>
  <c r="T598" i="3"/>
  <c r="O598" i="3"/>
  <c r="T385" i="3"/>
  <c r="O385" i="3"/>
  <c r="T703" i="3"/>
  <c r="O703" i="3"/>
  <c r="T246" i="3"/>
  <c r="O246" i="3"/>
  <c r="T524" i="3"/>
  <c r="O524" i="3"/>
  <c r="T1096" i="3"/>
  <c r="O1096" i="3"/>
  <c r="T440" i="3"/>
  <c r="O440" i="3"/>
  <c r="T795" i="3"/>
  <c r="O795" i="3"/>
  <c r="T1262" i="3"/>
  <c r="O1262" i="3"/>
  <c r="T793" i="3"/>
  <c r="O793" i="3"/>
  <c r="T1399" i="3"/>
  <c r="O1399" i="3"/>
  <c r="T1369" i="3"/>
  <c r="O1369" i="3"/>
  <c r="T1012" i="3"/>
  <c r="O1012" i="3"/>
  <c r="T1558" i="3"/>
  <c r="O1558" i="3"/>
  <c r="T1546" i="3"/>
  <c r="O1546" i="3"/>
  <c r="T1035" i="3"/>
  <c r="O1035" i="3"/>
  <c r="T1437" i="3"/>
  <c r="O1437" i="3"/>
  <c r="T111" i="3"/>
  <c r="O111" i="3"/>
  <c r="T42" i="3"/>
  <c r="O42" i="3"/>
  <c r="T1306" i="3"/>
  <c r="O1306" i="3"/>
  <c r="T263" i="3"/>
  <c r="O263" i="3"/>
  <c r="T912" i="3"/>
  <c r="O912" i="3"/>
  <c r="T724" i="3"/>
  <c r="O724" i="3"/>
  <c r="T419" i="3"/>
  <c r="O419" i="3"/>
  <c r="T854" i="3"/>
  <c r="O854" i="3"/>
  <c r="T1198" i="3"/>
  <c r="O1198" i="3"/>
  <c r="T1442" i="3"/>
  <c r="O1442" i="3"/>
  <c r="T1522" i="3"/>
  <c r="O1522" i="3"/>
  <c r="T1214" i="3"/>
  <c r="O1214" i="3"/>
  <c r="T1281" i="3"/>
  <c r="O1281" i="3"/>
  <c r="T1256" i="3"/>
  <c r="O1256" i="3"/>
  <c r="T1402" i="3"/>
  <c r="O1402" i="3"/>
  <c r="T1453" i="3"/>
  <c r="O1453" i="3"/>
  <c r="T989" i="3"/>
  <c r="O989" i="3"/>
  <c r="T635" i="3"/>
  <c r="O635" i="3"/>
  <c r="T788" i="3"/>
  <c r="O788" i="3"/>
  <c r="T1029" i="3"/>
  <c r="O1029" i="3"/>
  <c r="T7" i="3"/>
  <c r="O7" i="3"/>
  <c r="T734" i="3"/>
  <c r="O734" i="3"/>
  <c r="T466" i="3"/>
  <c r="O466" i="3"/>
  <c r="T671" i="3"/>
  <c r="O671" i="3"/>
  <c r="T742" i="3"/>
  <c r="O742" i="3"/>
  <c r="T733" i="3"/>
  <c r="O733" i="3"/>
  <c r="T91" i="3"/>
  <c r="O91" i="3"/>
  <c r="T992" i="3"/>
  <c r="O992" i="3"/>
  <c r="T1234" i="3"/>
  <c r="O1234" i="3"/>
  <c r="T571" i="3"/>
  <c r="O571" i="3"/>
  <c r="T190" i="3"/>
  <c r="O190" i="3"/>
  <c r="T122" i="3"/>
  <c r="O122" i="3"/>
  <c r="T152" i="3"/>
  <c r="O152" i="3"/>
  <c r="T935" i="3"/>
  <c r="O935" i="3"/>
  <c r="T1459" i="3"/>
  <c r="O1459" i="3"/>
  <c r="T1146" i="3"/>
  <c r="O1146" i="3"/>
  <c r="T518" i="3"/>
  <c r="O518" i="3"/>
  <c r="T1492" i="3"/>
  <c r="O1492" i="3"/>
  <c r="T235" i="3"/>
  <c r="O235" i="3"/>
  <c r="T832" i="3"/>
  <c r="O832" i="3"/>
  <c r="T1578" i="3"/>
  <c r="O1578" i="3"/>
  <c r="T1240" i="3"/>
  <c r="O1240" i="3"/>
  <c r="T467" i="3"/>
  <c r="O467" i="3"/>
  <c r="T1251" i="3"/>
  <c r="O1251" i="3"/>
  <c r="T1527" i="3"/>
  <c r="O1527" i="3"/>
  <c r="T996" i="3"/>
  <c r="O996" i="3"/>
  <c r="T1469" i="3"/>
  <c r="O1469" i="3"/>
  <c r="T961" i="3"/>
  <c r="O961" i="3"/>
  <c r="T13" i="3"/>
  <c r="O13" i="3"/>
  <c r="T879" i="3"/>
  <c r="O879" i="3"/>
  <c r="T1072" i="3"/>
  <c r="O1072" i="3"/>
  <c r="T280" i="3"/>
  <c r="O280" i="3"/>
  <c r="T6" i="3"/>
  <c r="O6" i="3"/>
  <c r="T296" i="3"/>
  <c r="O296" i="3"/>
  <c r="T168" i="3"/>
  <c r="O168" i="3"/>
  <c r="T165" i="3"/>
  <c r="O165" i="3"/>
  <c r="T311" i="3"/>
  <c r="O311" i="3"/>
  <c r="T457" i="3"/>
  <c r="O457" i="3"/>
  <c r="T121" i="3"/>
  <c r="O121" i="3"/>
  <c r="T220" i="3"/>
  <c r="O220" i="3"/>
  <c r="T318" i="3"/>
  <c r="O318" i="3"/>
  <c r="T1553" i="3"/>
  <c r="O1553" i="3"/>
  <c r="T857" i="3"/>
  <c r="O857" i="3"/>
  <c r="T503" i="3"/>
  <c r="O503" i="3"/>
  <c r="T1026" i="3"/>
  <c r="O1026" i="3"/>
  <c r="T1199" i="3"/>
  <c r="O1199" i="3"/>
  <c r="T468" i="3"/>
  <c r="O468" i="3"/>
  <c r="T1580" i="3"/>
  <c r="O1580" i="3"/>
  <c r="T1016" i="3"/>
  <c r="O1016" i="3"/>
  <c r="T104" i="3"/>
  <c r="O104" i="3"/>
  <c r="T72" i="3"/>
  <c r="O72" i="3"/>
  <c r="T66" i="3"/>
  <c r="O66" i="3"/>
  <c r="T282" i="3"/>
  <c r="O282" i="3"/>
  <c r="T127" i="3"/>
  <c r="O127" i="3"/>
  <c r="T252" i="3"/>
  <c r="O252" i="3"/>
  <c r="T529" i="3"/>
  <c r="O529" i="3"/>
  <c r="T146" i="3"/>
  <c r="O146" i="3"/>
  <c r="T851" i="3"/>
  <c r="O851" i="3"/>
  <c r="T370" i="3"/>
  <c r="O370" i="3"/>
  <c r="T925" i="3"/>
  <c r="O925" i="3"/>
  <c r="T688" i="3"/>
  <c r="O688" i="3"/>
  <c r="T700" i="3"/>
  <c r="O700" i="3"/>
  <c r="T839" i="3"/>
  <c r="O839" i="3"/>
  <c r="T435" i="3"/>
  <c r="O435" i="3"/>
  <c r="T1107" i="3"/>
  <c r="O1107" i="3"/>
  <c r="T1238" i="3"/>
  <c r="O1238" i="3"/>
  <c r="T985" i="3"/>
  <c r="O985" i="3"/>
  <c r="T862" i="3"/>
  <c r="O862" i="3"/>
  <c r="T1378" i="3"/>
  <c r="O1378" i="3"/>
  <c r="T1093" i="3"/>
  <c r="O1093" i="3"/>
  <c r="T1254" i="3"/>
  <c r="O1254" i="3"/>
  <c r="T1367" i="3"/>
  <c r="O1367" i="3"/>
  <c r="T752" i="3"/>
  <c r="O752" i="3"/>
  <c r="T601" i="3"/>
  <c r="O601" i="3"/>
  <c r="T1007" i="3"/>
  <c r="O1007" i="3"/>
  <c r="T150" i="3"/>
  <c r="O150" i="3"/>
  <c r="T455" i="3"/>
  <c r="O455" i="3"/>
  <c r="T510" i="3"/>
  <c r="O510" i="3"/>
  <c r="T1590" i="3"/>
  <c r="O1590" i="3"/>
  <c r="T850" i="3"/>
  <c r="O850" i="3"/>
  <c r="T1321" i="3"/>
  <c r="O1321" i="3"/>
  <c r="T778" i="3"/>
  <c r="O778" i="3"/>
  <c r="T792" i="3"/>
  <c r="O792" i="3"/>
  <c r="T637" i="3"/>
  <c r="O637" i="3"/>
  <c r="T636" i="3"/>
  <c r="O636" i="3"/>
  <c r="T1488" i="3"/>
  <c r="O1488" i="3"/>
  <c r="T585" i="3"/>
  <c r="O585" i="3"/>
  <c r="T436" i="3"/>
  <c r="O436" i="3"/>
  <c r="T885" i="3"/>
  <c r="O885" i="3"/>
  <c r="T1338" i="3"/>
  <c r="O1338" i="3"/>
  <c r="T1585" i="3"/>
  <c r="O1585" i="3"/>
  <c r="T176" i="3"/>
  <c r="O176" i="3"/>
  <c r="T481" i="3"/>
  <c r="O481" i="3"/>
  <c r="T1353" i="3"/>
  <c r="O1353" i="3"/>
  <c r="T1241" i="3"/>
  <c r="O1241" i="3"/>
  <c r="T731" i="3"/>
  <c r="O731" i="3"/>
  <c r="T1082" i="3"/>
  <c r="O1082" i="3"/>
  <c r="T1204" i="3"/>
  <c r="O1204" i="3"/>
  <c r="T1473" i="3"/>
  <c r="O1473" i="3"/>
  <c r="T1566" i="3"/>
  <c r="O1566" i="3"/>
  <c r="T1349" i="3"/>
  <c r="O1349" i="3"/>
  <c r="T1607" i="3"/>
  <c r="O1607" i="3"/>
  <c r="T1523" i="3"/>
  <c r="O1523" i="3"/>
  <c r="T69" i="3"/>
  <c r="O69" i="3"/>
  <c r="T142" i="3"/>
  <c r="O142" i="3"/>
  <c r="T1451" i="3"/>
  <c r="O1451" i="3"/>
  <c r="T1223" i="3"/>
  <c r="O1223" i="3"/>
  <c r="T1342" i="3"/>
  <c r="O1342" i="3"/>
  <c r="T1603" i="3"/>
  <c r="O1603" i="3"/>
  <c r="T1076" i="3"/>
  <c r="O1076" i="3"/>
  <c r="T1099" i="3"/>
  <c r="O1099" i="3"/>
  <c r="T133" i="3"/>
  <c r="O133" i="3"/>
  <c r="T401" i="3"/>
  <c r="O401" i="3"/>
  <c r="T929" i="3"/>
  <c r="O929" i="3"/>
  <c r="T34" i="3"/>
  <c r="O34" i="3"/>
  <c r="T841" i="3"/>
  <c r="O841" i="3"/>
  <c r="T16" i="3"/>
  <c r="O16" i="3"/>
  <c r="T1605" i="3"/>
  <c r="O1605" i="3"/>
  <c r="T379" i="3"/>
  <c r="O379" i="3"/>
  <c r="T957" i="3"/>
  <c r="O957" i="3"/>
  <c r="T193" i="3"/>
  <c r="O193" i="3"/>
  <c r="T605" i="3"/>
  <c r="O605" i="3"/>
  <c r="T657" i="3"/>
  <c r="O657" i="3"/>
  <c r="T842" i="3"/>
  <c r="O842" i="3"/>
  <c r="T340" i="3"/>
  <c r="O340" i="3"/>
  <c r="T873" i="3"/>
  <c r="O873" i="3"/>
  <c r="T511" i="3"/>
  <c r="O511" i="3"/>
  <c r="T1263" i="3"/>
  <c r="O1263" i="3"/>
  <c r="T1003" i="3"/>
  <c r="O1003" i="3"/>
  <c r="T1215" i="3"/>
  <c r="O1215" i="3"/>
  <c r="T375" i="3"/>
  <c r="O375" i="3"/>
  <c r="T997" i="3"/>
  <c r="O997" i="3"/>
  <c r="T1543" i="3"/>
  <c r="O1543" i="3"/>
  <c r="T1248" i="3"/>
  <c r="O1248" i="3"/>
  <c r="T101" i="3"/>
  <c r="O101" i="3"/>
  <c r="T36" i="3"/>
  <c r="O36" i="3"/>
  <c r="T181" i="3"/>
  <c r="O181" i="3"/>
  <c r="T195" i="3"/>
  <c r="O195" i="3"/>
  <c r="T32" i="3"/>
  <c r="O32" i="3"/>
  <c r="T463" i="3"/>
  <c r="O463" i="3"/>
  <c r="T530" i="3"/>
  <c r="O530" i="3"/>
  <c r="T614" i="3"/>
  <c r="O614" i="3"/>
  <c r="T5" i="3"/>
  <c r="O5" i="3"/>
  <c r="T958" i="3"/>
  <c r="O958" i="3"/>
  <c r="T707" i="3"/>
  <c r="O707" i="3"/>
  <c r="T1089" i="3"/>
  <c r="O1089" i="3"/>
  <c r="T569" i="3"/>
  <c r="O569" i="3"/>
  <c r="T765" i="3"/>
  <c r="O765" i="3"/>
  <c r="T12" i="3"/>
  <c r="O12" i="3"/>
  <c r="T999" i="3"/>
  <c r="O999" i="3"/>
  <c r="T217" i="3"/>
  <c r="O217" i="3"/>
  <c r="T596" i="3"/>
  <c r="O596" i="3"/>
  <c r="T706" i="3"/>
  <c r="O706" i="3"/>
  <c r="T613" i="3"/>
  <c r="O613" i="3"/>
  <c r="T875" i="3"/>
  <c r="O875" i="3"/>
  <c r="T332" i="3"/>
  <c r="O332" i="3"/>
  <c r="T388" i="3"/>
  <c r="O388" i="3"/>
  <c r="T682" i="3"/>
  <c r="O682" i="3"/>
  <c r="T644" i="3"/>
  <c r="O644" i="3"/>
  <c r="T1149" i="3"/>
  <c r="O1149" i="3"/>
  <c r="T126" i="3"/>
  <c r="O126" i="3"/>
  <c r="T343" i="3"/>
  <c r="O343" i="3"/>
  <c r="T488" i="3"/>
  <c r="O488" i="3"/>
  <c r="T1420" i="3"/>
  <c r="O1420" i="3"/>
  <c r="T1134" i="3"/>
  <c r="O1134" i="3"/>
  <c r="T1128" i="3"/>
  <c r="O1128" i="3"/>
  <c r="T984" i="3"/>
  <c r="O984" i="3"/>
  <c r="T1602" i="3"/>
  <c r="O1602" i="3"/>
  <c r="T1383" i="3"/>
  <c r="O1383" i="3"/>
  <c r="T1138" i="3"/>
  <c r="O1138" i="3"/>
  <c r="T1372" i="3"/>
  <c r="O1372" i="3"/>
  <c r="T692" i="3"/>
  <c r="O692" i="3"/>
  <c r="T315" i="3"/>
  <c r="O315" i="3"/>
  <c r="T119" i="3"/>
  <c r="O119" i="3"/>
  <c r="T239" i="3"/>
  <c r="O239" i="3"/>
  <c r="T1195" i="3"/>
  <c r="O1195" i="3"/>
  <c r="T729" i="3"/>
  <c r="O729" i="3"/>
  <c r="T880" i="3"/>
  <c r="O880" i="3"/>
  <c r="T564" i="3"/>
  <c r="O564" i="3"/>
  <c r="T540" i="3"/>
  <c r="O540" i="3"/>
  <c r="T1205" i="3"/>
  <c r="O1205" i="3"/>
  <c r="T80" i="3"/>
  <c r="O80" i="3"/>
  <c r="T924" i="3"/>
  <c r="O924" i="3"/>
  <c r="T35" i="3"/>
  <c r="O35" i="3"/>
  <c r="T327" i="3"/>
  <c r="O327" i="3"/>
  <c r="T204" i="3"/>
  <c r="O204" i="3"/>
  <c r="T96" i="3"/>
  <c r="O96" i="3"/>
  <c r="T253" i="3"/>
  <c r="O253" i="3"/>
  <c r="T234" i="3"/>
  <c r="O234" i="3"/>
  <c r="T690" i="3"/>
  <c r="O690" i="3"/>
  <c r="T39" i="3"/>
  <c r="O39" i="3"/>
  <c r="T493" i="3"/>
  <c r="O493" i="3"/>
  <c r="T642" i="3"/>
  <c r="O642" i="3"/>
  <c r="T357" i="3"/>
  <c r="O357" i="3"/>
  <c r="T800" i="3"/>
  <c r="O800" i="3"/>
  <c r="T715" i="3"/>
  <c r="O715" i="3"/>
  <c r="T1340" i="3"/>
  <c r="O1340" i="3"/>
  <c r="T257" i="3"/>
  <c r="O257" i="3"/>
  <c r="T772" i="3"/>
  <c r="O772" i="3"/>
  <c r="T1571" i="3"/>
  <c r="O1571" i="3"/>
  <c r="T1244" i="3"/>
  <c r="O1244" i="3"/>
  <c r="T994" i="3"/>
  <c r="O994" i="3"/>
  <c r="T1460" i="3"/>
  <c r="O1460" i="3"/>
  <c r="T1236" i="3"/>
  <c r="O1236" i="3"/>
  <c r="T1452" i="3"/>
  <c r="O1452" i="3"/>
  <c r="T349" i="3"/>
  <c r="O349" i="3"/>
  <c r="T631" i="3"/>
  <c r="O631" i="3"/>
  <c r="T137" i="3"/>
  <c r="O137" i="3"/>
  <c r="T828" i="3"/>
  <c r="O828" i="3"/>
  <c r="T738" i="3"/>
  <c r="O738" i="3"/>
  <c r="T781" i="3"/>
  <c r="O781" i="3"/>
  <c r="T413" i="3"/>
  <c r="O413" i="3"/>
  <c r="T1054" i="3"/>
  <c r="O1054" i="3"/>
  <c r="T1415" i="3"/>
  <c r="O1415" i="3"/>
  <c r="T1405" i="3"/>
  <c r="O1405" i="3"/>
  <c r="T414" i="3"/>
  <c r="O414" i="3"/>
  <c r="T216" i="3"/>
  <c r="O216" i="3"/>
  <c r="T298" i="3"/>
  <c r="O298" i="3"/>
  <c r="T1609" i="3"/>
  <c r="O1609" i="3"/>
  <c r="T681" i="3"/>
  <c r="O681" i="3"/>
  <c r="T1038" i="3"/>
  <c r="O1038" i="3"/>
  <c r="T1613" i="3"/>
  <c r="O1613" i="3"/>
  <c r="T1536" i="3"/>
  <c r="O1536" i="3"/>
  <c r="T1083" i="3"/>
  <c r="O1083" i="3"/>
  <c r="T1275" i="3"/>
  <c r="O1275" i="3"/>
  <c r="T456" i="3"/>
  <c r="O456" i="3"/>
  <c r="T971" i="3"/>
  <c r="O971" i="3"/>
  <c r="T565" i="3"/>
  <c r="O565" i="3"/>
  <c r="T198" i="3"/>
  <c r="O198" i="3"/>
  <c r="T20" i="3"/>
  <c r="O20" i="3"/>
  <c r="T1044" i="3"/>
  <c r="O1044" i="3"/>
  <c r="T895" i="3"/>
  <c r="O895" i="3"/>
  <c r="T1284" i="3"/>
  <c r="O1284" i="3"/>
  <c r="T495" i="3"/>
  <c r="O495" i="3"/>
  <c r="T825" i="3"/>
  <c r="O825" i="3"/>
  <c r="T836" i="3"/>
  <c r="O836" i="3"/>
  <c r="T321" i="3"/>
  <c r="O321" i="3"/>
  <c r="T653" i="3"/>
  <c r="O653" i="3"/>
  <c r="T939" i="3"/>
  <c r="O939" i="3"/>
  <c r="T1518" i="3"/>
  <c r="O1518" i="3"/>
  <c r="T1066" i="3"/>
  <c r="O1066" i="3"/>
  <c r="T1024" i="3"/>
  <c r="O1024" i="3"/>
  <c r="T1406" i="3"/>
  <c r="O1406" i="3"/>
  <c r="T952" i="3"/>
  <c r="O952" i="3"/>
  <c r="T995" i="3"/>
  <c r="O995" i="3"/>
  <c r="T1145" i="3"/>
  <c r="O1145" i="3"/>
  <c r="T504" i="3"/>
  <c r="O504" i="3"/>
  <c r="T1435" i="3"/>
  <c r="O1435" i="3"/>
  <c r="T1358" i="3"/>
  <c r="O1358" i="3"/>
  <c r="T1333" i="3"/>
  <c r="O1333" i="3"/>
  <c r="T1422" i="3"/>
  <c r="O1422" i="3"/>
  <c r="T1529" i="3"/>
  <c r="O1529" i="3"/>
  <c r="T1013" i="3"/>
  <c r="O1013" i="3"/>
  <c r="T1021" i="3"/>
  <c r="O1021" i="3"/>
  <c r="T1326" i="3"/>
  <c r="O1326" i="3"/>
  <c r="T297" i="3"/>
  <c r="O297" i="3"/>
  <c r="T1614" i="3"/>
  <c r="O1614" i="3"/>
  <c r="T149" i="3"/>
  <c r="O149" i="3"/>
  <c r="T49" i="3"/>
  <c r="O49" i="3"/>
  <c r="T75" i="3"/>
  <c r="O75" i="3"/>
  <c r="T172" i="3"/>
  <c r="O172" i="3"/>
  <c r="T472" i="3"/>
  <c r="O472" i="3"/>
  <c r="T868" i="3"/>
  <c r="O868" i="3"/>
  <c r="T577" i="3"/>
  <c r="O577" i="3"/>
  <c r="T944" i="3"/>
  <c r="O944" i="3"/>
  <c r="T955" i="3"/>
  <c r="O955" i="3"/>
  <c r="T402" i="3"/>
  <c r="O402" i="3"/>
  <c r="T861" i="3"/>
  <c r="O861" i="3"/>
  <c r="T852" i="3"/>
  <c r="O852" i="3"/>
  <c r="T962" i="3"/>
  <c r="O962" i="3"/>
  <c r="T1474" i="3"/>
  <c r="O1474" i="3"/>
  <c r="T545" i="3"/>
  <c r="O545" i="3"/>
  <c r="T1216" i="3"/>
  <c r="O1216" i="3"/>
  <c r="T959" i="3"/>
  <c r="O959" i="3"/>
  <c r="T1532" i="3"/>
  <c r="O1532" i="3"/>
  <c r="T1392" i="3"/>
  <c r="O1392" i="3"/>
  <c r="T38" i="3"/>
  <c r="O38" i="3"/>
  <c r="T1027" i="3"/>
  <c r="O1027" i="3"/>
  <c r="T1509" i="3"/>
  <c r="O1509" i="3"/>
  <c r="T1212" i="3"/>
  <c r="O1212" i="3"/>
  <c r="T675" i="3"/>
  <c r="O675" i="3"/>
  <c r="T273" i="3"/>
  <c r="O273" i="3"/>
  <c r="T1118" i="3"/>
  <c r="O1118" i="3"/>
  <c r="T68" i="3"/>
  <c r="O68" i="3"/>
  <c r="T1545" i="3"/>
  <c r="O1545" i="3"/>
  <c r="T902" i="3"/>
  <c r="O902" i="3"/>
  <c r="T1561" i="3"/>
  <c r="O1561" i="3"/>
  <c r="T843" i="3"/>
  <c r="O843" i="3"/>
  <c r="T771" i="3"/>
  <c r="O771" i="3"/>
  <c r="T1448" i="3"/>
  <c r="O1448" i="3"/>
  <c r="T374" i="3"/>
  <c r="O374" i="3"/>
  <c r="T1098" i="3"/>
  <c r="O1098" i="3"/>
  <c r="T735" i="3"/>
  <c r="O735" i="3"/>
  <c r="T993" i="3"/>
  <c r="O993" i="3"/>
  <c r="T1519" i="3"/>
  <c r="O1519" i="3"/>
  <c r="T626" i="3"/>
  <c r="O626" i="3"/>
  <c r="T418" i="3"/>
  <c r="O418" i="3"/>
  <c r="T1331" i="3"/>
  <c r="O1331" i="3"/>
  <c r="T1243" i="3"/>
  <c r="O1243" i="3"/>
  <c r="T1429" i="3"/>
  <c r="O1429" i="3"/>
  <c r="T780" i="3"/>
  <c r="O780" i="3"/>
  <c r="T1023" i="3"/>
  <c r="O1023" i="3"/>
  <c r="T799" i="3"/>
  <c r="O799" i="3"/>
  <c r="T171" i="3"/>
  <c r="O171" i="3"/>
  <c r="T107" i="3"/>
  <c r="O107" i="3"/>
  <c r="T1283" i="3"/>
  <c r="O1283" i="3"/>
  <c r="T768" i="3"/>
  <c r="O768" i="3"/>
  <c r="T224" i="3"/>
  <c r="O224" i="3"/>
  <c r="T1560" i="3"/>
  <c r="O1560" i="3"/>
  <c r="T265" i="3"/>
  <c r="O265" i="3"/>
  <c r="T208" i="3"/>
  <c r="O208" i="3"/>
  <c r="T822" i="3"/>
  <c r="O822" i="3"/>
  <c r="T821" i="3"/>
  <c r="O821" i="3"/>
  <c r="T666" i="3"/>
  <c r="O666" i="3"/>
  <c r="T697" i="3"/>
  <c r="O697" i="3"/>
  <c r="T865" i="3"/>
  <c r="O865" i="3"/>
  <c r="T786" i="3"/>
  <c r="O786" i="3"/>
  <c r="T541" i="3"/>
  <c r="O541" i="3"/>
  <c r="T1390" i="3"/>
  <c r="O1390" i="3"/>
  <c r="T1255" i="3"/>
  <c r="O1255" i="3"/>
  <c r="T1377" i="3"/>
  <c r="O1377" i="3"/>
  <c r="T486" i="3"/>
  <c r="O486" i="3"/>
  <c r="T823" i="3"/>
  <c r="O823" i="3"/>
  <c r="T760" i="3"/>
  <c r="O760" i="3"/>
  <c r="T1357" i="3"/>
  <c r="O1357" i="3"/>
  <c r="T1055" i="3"/>
  <c r="O1055" i="3"/>
  <c r="T1336" i="3"/>
  <c r="O1336" i="3"/>
  <c r="T1311" i="3"/>
  <c r="O1311" i="3"/>
  <c r="T400" i="3"/>
  <c r="O400" i="3"/>
  <c r="T1489" i="3"/>
  <c r="O1489" i="3"/>
  <c r="T1178" i="3"/>
  <c r="O1178" i="3"/>
  <c r="T811" i="3"/>
  <c r="O811" i="3"/>
  <c r="T140" i="3"/>
  <c r="O140" i="3"/>
  <c r="T299" i="3"/>
  <c r="O299" i="3"/>
  <c r="T392" i="3"/>
  <c r="O392" i="3"/>
  <c r="T607" i="3"/>
  <c r="O607" i="3"/>
  <c r="T755" i="3"/>
  <c r="O755" i="3"/>
  <c r="T555" i="3"/>
  <c r="O555" i="3"/>
  <c r="T584" i="3"/>
  <c r="O584" i="3"/>
  <c r="T1324" i="3"/>
  <c r="O1324" i="3"/>
  <c r="T1332" i="3"/>
  <c r="O1332" i="3"/>
  <c r="T1466" i="3"/>
  <c r="O1466" i="3"/>
  <c r="T444" i="3"/>
  <c r="O444" i="3"/>
  <c r="T867" i="3"/>
  <c r="O867" i="3"/>
  <c r="T1277" i="3"/>
  <c r="O1277" i="3"/>
  <c r="T714" i="3"/>
  <c r="O714" i="3"/>
  <c r="T1319" i="3"/>
  <c r="O1319" i="3"/>
  <c r="T680" i="3"/>
  <c r="O680" i="3"/>
  <c r="T667" i="3"/>
  <c r="O667" i="3"/>
  <c r="T1477" i="3"/>
  <c r="O1477" i="3"/>
  <c r="T1318" i="3"/>
  <c r="O1318" i="3"/>
  <c r="T1363" i="3"/>
  <c r="O1363" i="3"/>
  <c r="T1495" i="3"/>
  <c r="O1495" i="3"/>
  <c r="T213" i="3"/>
  <c r="O213" i="3"/>
  <c r="T1562" i="3"/>
  <c r="O1562" i="3"/>
  <c r="T1528" i="3"/>
  <c r="O1528" i="3"/>
  <c r="T1104" i="3"/>
  <c r="O1104" i="3"/>
  <c r="T864" i="3"/>
  <c r="O864" i="3"/>
  <c r="T81" i="3"/>
  <c r="T567" i="3"/>
  <c r="O567" i="3"/>
  <c r="T380" i="3"/>
  <c r="O380" i="3"/>
  <c r="T1172" i="3"/>
  <c r="O1172" i="3"/>
  <c r="T699" i="3"/>
  <c r="O699" i="3"/>
  <c r="T708" i="3"/>
  <c r="O708" i="3"/>
  <c r="T479" i="3"/>
  <c r="O479" i="3"/>
  <c r="T1541" i="3"/>
  <c r="O1541" i="3"/>
  <c r="T1419" i="3"/>
  <c r="O1419" i="3"/>
  <c r="T1361" i="3"/>
  <c r="O1361" i="3"/>
  <c r="T1190" i="3"/>
  <c r="O1190" i="3"/>
  <c r="T1386" i="3"/>
  <c r="O1386" i="3"/>
  <c r="T1327" i="3"/>
  <c r="O1327" i="3"/>
  <c r="T1085" i="3"/>
  <c r="O1085" i="3"/>
  <c r="T645" i="3"/>
  <c r="O645" i="3"/>
  <c r="T1200" i="3"/>
  <c r="O1200" i="3"/>
  <c r="T1574" i="3"/>
  <c r="O1574" i="3"/>
  <c r="T1400" i="3"/>
  <c r="O1400" i="3"/>
  <c r="T1482" i="3"/>
  <c r="O1482" i="3"/>
  <c r="T1157" i="3"/>
  <c r="O1157" i="3"/>
  <c r="T1310" i="3"/>
  <c r="O1310" i="3"/>
  <c r="T1364" i="3"/>
  <c r="O1364" i="3"/>
  <c r="T745" i="3"/>
  <c r="O745" i="3"/>
  <c r="T289" i="3"/>
  <c r="O289" i="3"/>
  <c r="T647" i="3"/>
  <c r="O647" i="3"/>
  <c r="T539" i="3"/>
  <c r="O539" i="3"/>
  <c r="T77" i="3"/>
  <c r="O77" i="3"/>
  <c r="T1017" i="3"/>
  <c r="O1017" i="3"/>
  <c r="T945" i="3"/>
  <c r="O945" i="3"/>
  <c r="T1464" i="3"/>
  <c r="O1464" i="3"/>
  <c r="T1412" i="3"/>
  <c r="O1412" i="3"/>
  <c r="T1379" i="3"/>
  <c r="O1379" i="3"/>
  <c r="T951" i="3"/>
  <c r="O951" i="3"/>
  <c r="T1525" i="3"/>
  <c r="O1525" i="3"/>
  <c r="T1272" i="3"/>
  <c r="O1272" i="3"/>
  <c r="T1444" i="3"/>
  <c r="O1444" i="3"/>
  <c r="T787" i="3"/>
  <c r="O787" i="3"/>
  <c r="T1116" i="3"/>
  <c r="O1116" i="3"/>
  <c r="T1232" i="3"/>
  <c r="O1232" i="3"/>
  <c r="T128" i="3"/>
  <c r="O128" i="3"/>
  <c r="T132" i="3"/>
  <c r="O132" i="3"/>
  <c r="T639" i="3"/>
  <c r="O639" i="3"/>
  <c r="T1439" i="3"/>
  <c r="O1439" i="3"/>
  <c r="T874" i="3"/>
  <c r="O874" i="3"/>
  <c r="T408" i="3"/>
  <c r="O408" i="3"/>
  <c r="T589" i="3"/>
  <c r="O589" i="3"/>
  <c r="T918" i="3"/>
  <c r="O918" i="3"/>
  <c r="T301" i="3"/>
  <c r="O301" i="3"/>
  <c r="T816" i="3"/>
  <c r="O816" i="3"/>
  <c r="T576" i="3"/>
  <c r="O576" i="3"/>
  <c r="T1010" i="3"/>
  <c r="O1010" i="3"/>
  <c r="T1101" i="3"/>
  <c r="O1101" i="3"/>
  <c r="T1161" i="3"/>
  <c r="O1161" i="3"/>
  <c r="T546" i="3"/>
  <c r="O546" i="3"/>
  <c r="T591" i="3"/>
  <c r="O591" i="3"/>
  <c r="T1247" i="3"/>
  <c r="O1247" i="3"/>
  <c r="T1271" i="3"/>
  <c r="O1271" i="3"/>
  <c r="T223" i="3"/>
  <c r="O223" i="3"/>
  <c r="T248" i="3"/>
  <c r="O248" i="3"/>
  <c r="T307" i="3"/>
  <c r="O307" i="3"/>
  <c r="T1179" i="3"/>
  <c r="O1179" i="3"/>
  <c r="T325" i="3"/>
  <c r="O325" i="3"/>
  <c r="T748" i="3"/>
  <c r="O748" i="3"/>
  <c r="T619" i="3"/>
  <c r="O619" i="3"/>
  <c r="T99" i="3"/>
  <c r="O99" i="3"/>
  <c r="T621" i="3"/>
  <c r="O621" i="3"/>
  <c r="T533" i="3"/>
  <c r="O533" i="3"/>
  <c r="T382" i="3"/>
  <c r="O382" i="3"/>
  <c r="T866" i="3"/>
  <c r="O866" i="3"/>
  <c r="T394" i="3"/>
  <c r="O394" i="3"/>
  <c r="T1221" i="3"/>
  <c r="O1221" i="3"/>
  <c r="T1579" i="3"/>
  <c r="O1579" i="3"/>
  <c r="T1175" i="3"/>
  <c r="O1175" i="3"/>
  <c r="T1097" i="3"/>
  <c r="O1097" i="3"/>
  <c r="T1074" i="3"/>
  <c r="O1074" i="3"/>
  <c r="T892" i="3"/>
  <c r="O892" i="3"/>
  <c r="T1037" i="3"/>
  <c r="O1037" i="3"/>
  <c r="T1227" i="3"/>
  <c r="O1227" i="3"/>
  <c r="T1242" i="3"/>
  <c r="O1242" i="3"/>
  <c r="T1594" i="3"/>
  <c r="O1594" i="3"/>
  <c r="T1028" i="3"/>
  <c r="O1028" i="3"/>
  <c r="T1493" i="3"/>
  <c r="O1493" i="3"/>
  <c r="T1086" i="3"/>
  <c r="O1086" i="3"/>
  <c r="T1365" i="3"/>
  <c r="O1365" i="3"/>
  <c r="T1596" i="3"/>
  <c r="O1596" i="3"/>
  <c r="T1062" i="3"/>
  <c r="O1062" i="3"/>
  <c r="T1387" i="3"/>
  <c r="O1387" i="3"/>
  <c r="T108" i="3"/>
  <c r="O108" i="3"/>
  <c r="T207" i="3"/>
  <c r="O207" i="3"/>
  <c r="T1531" i="3"/>
  <c r="O1531" i="3"/>
  <c r="T361" i="3"/>
  <c r="O361" i="3"/>
  <c r="T726" i="3"/>
  <c r="O726" i="3"/>
  <c r="T221" i="3"/>
  <c r="O221" i="3"/>
  <c r="T570" i="3"/>
  <c r="O570" i="3"/>
  <c r="T908" i="3"/>
  <c r="O908" i="3"/>
  <c r="T720" i="3"/>
  <c r="O720" i="3"/>
  <c r="T583" i="3"/>
  <c r="O583" i="3"/>
  <c r="T914" i="3"/>
  <c r="O914" i="3"/>
  <c r="T730" i="3"/>
  <c r="O730" i="3"/>
  <c r="T963" i="3"/>
  <c r="O963" i="3"/>
  <c r="T1105" i="3"/>
  <c r="O1105" i="3"/>
  <c r="T1041" i="3"/>
  <c r="O1041" i="3"/>
  <c r="T1593" i="3"/>
  <c r="O1593" i="3"/>
  <c r="T1141" i="3"/>
  <c r="O1141" i="3"/>
  <c r="T988" i="3"/>
  <c r="O988" i="3"/>
  <c r="T508" i="3"/>
  <c r="O508" i="3"/>
  <c r="T1259" i="3"/>
  <c r="O1259" i="3"/>
  <c r="T1472" i="3"/>
  <c r="T615" i="3"/>
  <c r="O615" i="3"/>
  <c r="T1314" i="3"/>
  <c r="O1314" i="3"/>
  <c r="T322" i="3"/>
  <c r="O322" i="3"/>
  <c r="T1381" i="3"/>
  <c r="O1381" i="3"/>
  <c r="T1261" i="3"/>
  <c r="O1261" i="3"/>
  <c r="T84" i="3"/>
  <c r="O84" i="3"/>
  <c r="T196" i="3"/>
  <c r="O196" i="3"/>
  <c r="T515" i="3"/>
  <c r="O515" i="3"/>
  <c r="T559" i="3"/>
  <c r="O559" i="3"/>
  <c r="T1598" i="3"/>
  <c r="O1598" i="3"/>
  <c r="T890" i="3"/>
  <c r="O890" i="3"/>
  <c r="T660" i="3"/>
  <c r="O660" i="3"/>
  <c r="T1517" i="3"/>
  <c r="O1517" i="3"/>
  <c r="T245" i="3"/>
  <c r="O245" i="3"/>
  <c r="T341" i="3"/>
  <c r="O341" i="3"/>
  <c r="T1292" i="3"/>
  <c r="O1292" i="3"/>
  <c r="T950" i="3"/>
  <c r="O950" i="3"/>
  <c r="T1018" i="3"/>
  <c r="O1018" i="3"/>
  <c r="T336" i="3"/>
  <c r="O336" i="3"/>
  <c r="T1274" i="3"/>
  <c r="O1274" i="3"/>
  <c r="T1169" i="3"/>
  <c r="O1169" i="3"/>
  <c r="T986" i="3"/>
  <c r="O986" i="3"/>
  <c r="T1092" i="3"/>
  <c r="O1092" i="3"/>
  <c r="T1316" i="3"/>
  <c r="O1316" i="3"/>
  <c r="T1601" i="3"/>
  <c r="O1601" i="3"/>
  <c r="T744" i="3"/>
  <c r="O744" i="3"/>
  <c r="T1004" i="3"/>
  <c r="O1004" i="3"/>
  <c r="T1295" i="3"/>
  <c r="O1295" i="3"/>
  <c r="T1110" i="3"/>
  <c r="O1110" i="3"/>
  <c r="T977" i="3"/>
  <c r="O977" i="3"/>
  <c r="T1011" i="3"/>
  <c r="O1011" i="3"/>
  <c r="T1573" i="3"/>
  <c r="O1573" i="3"/>
  <c r="T1485" i="3"/>
  <c r="O1485" i="3"/>
  <c r="T182" i="3"/>
  <c r="O182" i="3"/>
  <c r="T1411" i="3"/>
  <c r="O1411" i="3"/>
  <c r="T655" i="3"/>
  <c r="O655" i="3"/>
  <c r="T391" i="3"/>
  <c r="O391" i="3"/>
  <c r="T304" i="3"/>
  <c r="O304" i="3"/>
  <c r="T1030" i="3"/>
  <c r="O1030" i="3"/>
  <c r="T872" i="3"/>
  <c r="O872" i="3"/>
  <c r="T568" i="3"/>
  <c r="O568" i="3"/>
  <c r="T537" i="3"/>
  <c r="O537" i="3"/>
  <c r="T650" i="3"/>
  <c r="O650" i="3"/>
  <c r="T548" i="3"/>
  <c r="O548" i="3"/>
  <c r="T978" i="3"/>
  <c r="O978" i="3"/>
  <c r="T623" i="3"/>
  <c r="O623" i="3"/>
  <c r="T979" i="3"/>
  <c r="O979" i="3"/>
  <c r="T1564" i="3"/>
  <c r="O1564" i="3"/>
  <c r="T1160" i="3"/>
  <c r="O1160" i="3"/>
  <c r="T1177" i="3"/>
  <c r="O1177" i="3"/>
  <c r="T1394" i="3"/>
  <c r="O1394" i="3"/>
  <c r="T1296" i="3"/>
  <c r="O1296" i="3"/>
  <c r="T1617" i="3"/>
  <c r="O1617" i="3"/>
  <c r="T1508" i="3"/>
  <c r="O1508" i="3"/>
  <c r="T718" i="3"/>
  <c r="O718" i="3"/>
  <c r="T1122" i="3"/>
  <c r="O1122" i="3"/>
  <c r="T338" i="3"/>
  <c r="O338" i="3"/>
  <c r="T1171" i="3"/>
  <c r="O1171" i="3"/>
  <c r="T638" i="3"/>
  <c r="O638" i="3"/>
  <c r="T158" i="3"/>
  <c r="O158" i="3"/>
  <c r="T1051" i="3"/>
  <c r="O1051" i="3"/>
  <c r="T199" i="3"/>
  <c r="O199" i="3"/>
  <c r="T348" i="3"/>
  <c r="O348" i="3"/>
  <c r="T932" i="3"/>
  <c r="O932" i="3"/>
  <c r="T641" i="3"/>
  <c r="O641" i="3"/>
  <c r="T612" i="3"/>
  <c r="O612" i="3"/>
  <c r="T334" i="3"/>
  <c r="O334" i="3"/>
  <c r="T514" i="3"/>
  <c r="O514" i="3"/>
  <c r="T560" i="3"/>
  <c r="O560" i="3"/>
  <c r="T926" i="3"/>
  <c r="O926" i="3"/>
  <c r="T896" i="3"/>
  <c r="O896" i="3"/>
  <c r="T716" i="3"/>
  <c r="O716" i="3"/>
  <c r="T669" i="3"/>
  <c r="O669" i="3"/>
  <c r="T1047" i="3"/>
  <c r="O1047" i="3"/>
  <c r="T1440" i="3"/>
  <c r="O1440" i="3"/>
  <c r="T1174" i="3"/>
  <c r="O1174" i="3"/>
  <c r="T499" i="3"/>
  <c r="O499" i="3"/>
  <c r="T1222" i="3"/>
  <c r="O1222" i="3"/>
  <c r="T556" i="3"/>
  <c r="O556" i="3"/>
  <c r="T779" i="3"/>
  <c r="O779" i="3"/>
  <c r="T202" i="3"/>
  <c r="O202" i="3"/>
  <c r="T1548" i="3"/>
  <c r="O1548" i="3"/>
  <c r="T1155" i="3"/>
  <c r="O1155" i="3"/>
  <c r="T148" i="3"/>
  <c r="O148" i="3"/>
  <c r="T1022" i="3"/>
  <c r="O1022" i="3"/>
  <c r="T740" i="3"/>
  <c r="O740" i="3"/>
  <c r="T1470" i="3"/>
  <c r="O1470" i="3"/>
  <c r="T185" i="3"/>
  <c r="O185" i="3"/>
  <c r="T355" i="3"/>
  <c r="O355" i="3"/>
  <c r="T1144" i="3"/>
  <c r="O1144" i="3"/>
  <c r="T453" i="3"/>
  <c r="O453" i="3"/>
  <c r="T244" i="3"/>
  <c r="O244" i="3"/>
  <c r="T1424" i="3"/>
  <c r="O1424" i="3"/>
  <c r="T157" i="3"/>
  <c r="O157" i="3"/>
  <c r="T1584" i="3"/>
  <c r="O1584" i="3"/>
  <c r="T696" i="3"/>
  <c r="O696" i="3"/>
  <c r="T940" i="3"/>
  <c r="O940" i="3"/>
  <c r="T161" i="3"/>
  <c r="O161" i="3"/>
  <c r="T1612" i="3"/>
  <c r="O1612" i="3"/>
  <c r="T356" i="3"/>
  <c r="O356" i="3"/>
  <c r="T656" i="3"/>
  <c r="O656" i="3"/>
  <c r="T919" i="3"/>
  <c r="O919" i="3"/>
  <c r="T893" i="3"/>
  <c r="O893" i="3"/>
  <c r="T648" i="3"/>
  <c r="O648" i="3"/>
  <c r="T830" i="3"/>
  <c r="O830" i="3"/>
  <c r="T1137" i="3"/>
  <c r="O1137" i="3"/>
  <c r="T1031" i="3"/>
  <c r="O1031" i="3"/>
  <c r="T1191" i="3"/>
  <c r="O1191" i="3"/>
  <c r="T1457" i="3"/>
  <c r="O1457" i="3"/>
  <c r="T1533" i="3"/>
  <c r="O1533" i="3"/>
  <c r="T1513" i="3"/>
  <c r="O1513" i="3"/>
  <c r="T371" i="3"/>
  <c r="O371" i="3"/>
  <c r="T1091" i="3"/>
  <c r="O1091" i="3"/>
  <c r="T804" i="3"/>
  <c r="O804" i="3"/>
  <c r="T337" i="3"/>
  <c r="O337" i="3"/>
  <c r="T11" i="3"/>
  <c r="O11" i="3"/>
  <c r="T927" i="3"/>
  <c r="O927" i="3"/>
  <c r="T683" i="3"/>
  <c r="O683" i="3"/>
  <c r="T50" i="3"/>
  <c r="O50" i="3"/>
  <c r="T1389" i="3"/>
  <c r="O1389" i="3"/>
  <c r="T888" i="3"/>
  <c r="O888" i="3"/>
  <c r="T829" i="3"/>
  <c r="O829" i="3"/>
  <c r="T386" i="3"/>
  <c r="O386" i="3"/>
  <c r="T1219" i="3"/>
  <c r="O1219" i="3"/>
  <c r="T474" i="3"/>
  <c r="O474" i="3"/>
  <c r="T1053" i="3"/>
  <c r="O1053" i="3"/>
  <c r="T1148" i="3"/>
  <c r="O1148" i="3"/>
  <c r="T1334" i="3"/>
  <c r="O1334" i="3"/>
  <c r="T1354" i="3"/>
  <c r="O1354" i="3"/>
  <c r="T1084" i="3"/>
  <c r="O1084" i="3"/>
  <c r="T1102" i="3"/>
  <c r="O1102" i="3"/>
  <c r="T1201" i="3"/>
  <c r="O1201" i="3"/>
  <c r="T1575" i="3"/>
  <c r="O1575" i="3"/>
  <c r="T1581" i="3"/>
  <c r="O1581" i="3"/>
  <c r="T53" i="3"/>
  <c r="O53" i="3"/>
  <c r="T746" i="3"/>
  <c r="O746" i="3"/>
  <c r="T981" i="3"/>
  <c r="O981" i="3"/>
  <c r="T61" i="3"/>
  <c r="O61" i="3"/>
  <c r="T112" i="3"/>
  <c r="O112" i="3"/>
  <c r="T236" i="3"/>
  <c r="O236" i="3"/>
  <c r="T164" i="3"/>
  <c r="O164" i="3"/>
  <c r="T399" i="3"/>
  <c r="O399" i="3"/>
  <c r="T485" i="3"/>
  <c r="O485" i="3"/>
  <c r="T659" i="3"/>
  <c r="O659" i="3"/>
  <c r="T1502" i="3"/>
  <c r="O1502" i="3"/>
  <c r="T88" i="3"/>
  <c r="O88" i="3"/>
  <c r="T531" i="3"/>
  <c r="O531" i="3"/>
  <c r="T751" i="3"/>
  <c r="O751" i="3"/>
  <c r="T578" i="3"/>
  <c r="O578" i="3"/>
  <c r="T936" i="3"/>
  <c r="O936" i="3"/>
  <c r="T774" i="3"/>
  <c r="O774" i="3"/>
  <c r="T45" i="3"/>
  <c r="O45" i="3"/>
  <c r="T897" i="3"/>
  <c r="O897" i="3"/>
  <c r="T525" i="3"/>
  <c r="O525" i="3"/>
  <c r="T1249" i="3"/>
  <c r="O1249" i="3"/>
  <c r="T1317" i="3"/>
  <c r="O1317" i="3"/>
  <c r="T426" i="3"/>
  <c r="O426" i="3"/>
  <c r="T1586" i="3"/>
  <c r="O1586" i="3"/>
  <c r="T1520" i="3"/>
  <c r="O1520" i="3"/>
  <c r="T713" i="3"/>
  <c r="O713" i="3"/>
  <c r="T110" i="3"/>
  <c r="O110" i="3"/>
  <c r="T776" i="3"/>
  <c r="O776" i="3"/>
  <c r="T442" i="3"/>
  <c r="O442" i="3"/>
  <c r="T561" i="3"/>
  <c r="O561" i="3"/>
  <c r="T658" i="3"/>
  <c r="O658" i="3"/>
  <c r="T464" i="3"/>
  <c r="O464" i="3"/>
  <c r="T450" i="3"/>
  <c r="O450" i="3"/>
  <c r="T1427" i="3"/>
  <c r="O1427" i="3"/>
  <c r="T1250" i="3"/>
  <c r="O1250" i="3"/>
  <c r="T1135" i="3"/>
  <c r="O1135" i="3"/>
  <c r="T1069" i="3"/>
  <c r="O1069" i="3"/>
  <c r="T1123" i="3"/>
  <c r="O1123" i="3"/>
  <c r="T1540" i="3"/>
  <c r="O1540" i="3"/>
  <c r="T1557" i="3"/>
  <c r="O1557" i="3"/>
  <c r="T1020" i="3"/>
  <c r="O1020" i="3"/>
  <c r="T1468" i="3"/>
  <c r="O1468" i="3"/>
  <c r="T1224" i="3"/>
  <c r="O1224" i="3"/>
  <c r="T441" i="3"/>
  <c r="O441" i="3"/>
  <c r="T1183" i="3"/>
  <c r="O1183" i="3"/>
  <c r="T1433" i="3"/>
  <c r="O1433" i="3"/>
  <c r="T1550" i="3"/>
  <c r="O1550" i="3"/>
  <c r="T883" i="3"/>
  <c r="O883" i="3"/>
  <c r="T1288" i="3"/>
  <c r="O1288" i="3"/>
  <c r="T968" i="3"/>
  <c r="O968" i="3"/>
  <c r="T1125" i="3"/>
  <c r="O1125" i="3"/>
  <c r="T144" i="3"/>
  <c r="O144" i="3"/>
  <c r="T507" i="3"/>
  <c r="O507" i="3"/>
  <c r="T173" i="3"/>
  <c r="O173" i="3"/>
  <c r="T291" i="3"/>
  <c r="O291" i="3"/>
  <c r="T95" i="3"/>
  <c r="O95" i="3"/>
  <c r="T749" i="3"/>
  <c r="O749" i="3"/>
  <c r="T1554" i="3"/>
  <c r="O1554" i="3"/>
  <c r="T758" i="3"/>
  <c r="O758" i="3"/>
  <c r="T1496" i="3"/>
  <c r="O1496" i="3"/>
  <c r="T1505" i="3"/>
  <c r="O1505" i="3"/>
  <c r="T1067" i="3"/>
  <c r="O1067" i="3"/>
  <c r="T1610" i="3"/>
  <c r="O1610" i="3"/>
  <c r="T1159" i="3"/>
  <c r="O1159" i="3"/>
  <c r="T1167" i="3"/>
  <c r="O1167" i="3"/>
  <c r="T1252" i="3"/>
  <c r="O1252" i="3"/>
  <c r="T1409" i="3"/>
  <c r="O1409" i="3"/>
  <c r="T1436" i="3"/>
  <c r="O1436" i="3"/>
  <c r="T4" i="3"/>
  <c r="O4" i="3"/>
  <c r="T180" i="3"/>
  <c r="O180" i="3"/>
  <c r="T1604" i="3"/>
  <c r="O1604" i="3"/>
  <c r="T1339" i="3"/>
  <c r="O1339" i="3"/>
  <c r="T970" i="3"/>
  <c r="O970" i="3"/>
  <c r="T347" i="3"/>
  <c r="O347" i="3"/>
  <c r="T67" i="3"/>
  <c r="O67" i="3"/>
  <c r="T8" i="3"/>
  <c r="O8" i="3"/>
  <c r="T711" i="3"/>
  <c r="O711" i="3"/>
  <c r="T342" i="3"/>
  <c r="O342" i="3"/>
  <c r="T259" i="3"/>
  <c r="O259" i="3"/>
  <c r="T312" i="3"/>
  <c r="O312" i="3"/>
  <c r="T1446" i="3"/>
  <c r="O1446" i="3"/>
  <c r="T82" i="3"/>
  <c r="O82" i="3"/>
  <c r="T835" i="3"/>
  <c r="O835" i="3"/>
  <c r="T1606" i="3"/>
  <c r="O1606" i="3"/>
  <c r="T976" i="3"/>
  <c r="O976" i="3"/>
  <c r="T949" i="3"/>
  <c r="O949" i="3"/>
  <c r="T563" i="3"/>
  <c r="O563" i="3"/>
  <c r="T972" i="3"/>
  <c r="O972" i="3"/>
  <c r="T661" i="3"/>
  <c r="O661" i="3"/>
  <c r="T1577" i="3"/>
  <c r="O1577" i="3"/>
  <c r="T1282" i="3"/>
  <c r="O1282" i="3"/>
  <c r="T698" i="3"/>
  <c r="O698" i="3"/>
  <c r="T1328" i="3"/>
  <c r="O1328" i="3"/>
  <c r="T1395" i="3"/>
  <c r="O1395" i="3"/>
  <c r="T629" i="3"/>
  <c r="O629" i="3"/>
  <c r="T1393" i="3"/>
  <c r="O1393" i="3"/>
  <c r="T1266" i="3"/>
  <c r="O1266" i="3"/>
  <c r="T60" i="3"/>
  <c r="O60" i="3"/>
  <c r="T179" i="3"/>
  <c r="O179" i="3"/>
  <c r="T964" i="3"/>
  <c r="O964" i="3"/>
  <c r="T600" i="3"/>
  <c r="O600" i="3"/>
  <c r="T194" i="3"/>
  <c r="O194" i="3"/>
  <c r="T522" i="3"/>
  <c r="O522" i="3"/>
  <c r="T554" i="3"/>
  <c r="O554" i="3"/>
  <c r="T500" i="3"/>
  <c r="O500" i="3"/>
  <c r="T815" i="3"/>
  <c r="O815" i="3"/>
  <c r="T478" i="3"/>
  <c r="O478" i="3"/>
  <c r="T308" i="3"/>
  <c r="O308" i="3"/>
  <c r="T100" i="3"/>
  <c r="O100" i="3"/>
  <c r="T544" i="3"/>
  <c r="O544" i="3"/>
  <c r="T1441" i="3"/>
  <c r="O1441" i="3"/>
  <c r="T305" i="3"/>
  <c r="O305" i="3"/>
  <c r="T1368" i="3"/>
  <c r="O1368" i="3"/>
  <c r="T362" i="3"/>
  <c r="O362" i="3"/>
  <c r="T837" i="3"/>
  <c r="O837" i="3"/>
  <c r="T732" i="3"/>
  <c r="O732" i="3"/>
  <c r="T1497" i="3"/>
  <c r="O1497" i="3"/>
  <c r="T805" i="3"/>
  <c r="O805" i="3"/>
  <c r="T1498" i="3"/>
  <c r="O1498" i="3"/>
  <c r="T1376" i="3"/>
  <c r="O1376" i="3"/>
  <c r="T1565" i="3"/>
  <c r="O1565" i="3"/>
  <c r="T1151" i="3"/>
  <c r="O1151" i="3"/>
  <c r="T1515" i="3"/>
  <c r="O1515" i="3"/>
  <c r="T1230" i="3"/>
  <c r="O1230" i="3"/>
  <c r="T1599" i="3"/>
  <c r="O1599" i="3"/>
  <c r="T1206" i="3"/>
  <c r="O1206" i="3"/>
  <c r="T1335" i="3"/>
  <c r="O1335" i="3"/>
  <c r="T1015" i="3"/>
  <c r="O1015" i="3"/>
  <c r="T79" i="3"/>
  <c r="O79" i="3"/>
  <c r="T237" i="3"/>
  <c r="O237" i="3"/>
  <c r="T1218" i="3"/>
  <c r="O1218" i="3"/>
  <c r="T151" i="3"/>
  <c r="O151" i="3"/>
  <c r="T292" i="3"/>
  <c r="O292" i="3"/>
  <c r="T783" i="3"/>
  <c r="O783" i="3"/>
  <c r="T484" i="3"/>
  <c r="O484" i="3"/>
  <c r="T319" i="3"/>
  <c r="O319" i="3"/>
  <c r="T784" i="3"/>
  <c r="O784" i="3"/>
  <c r="T917" i="3"/>
  <c r="O917" i="3"/>
  <c r="T859" i="3"/>
  <c r="O859" i="3"/>
  <c r="T288" i="3"/>
  <c r="O288" i="3"/>
  <c r="T46" i="3"/>
  <c r="O46" i="3"/>
  <c r="T1270" i="3"/>
  <c r="O1270" i="3"/>
  <c r="T411" i="3"/>
  <c r="O411" i="3"/>
  <c r="T1000" i="3"/>
  <c r="O1000" i="3"/>
  <c r="T1299" i="3"/>
  <c r="O1299" i="3"/>
  <c r="T1152" i="3"/>
  <c r="O1152" i="3"/>
  <c r="T1180" i="3"/>
  <c r="O1180" i="3"/>
  <c r="T1587" i="3"/>
  <c r="O1587" i="3"/>
  <c r="T1465" i="3"/>
  <c r="O1465" i="3"/>
  <c r="T1131" i="3"/>
  <c r="O1131" i="3"/>
  <c r="T1237" i="3"/>
  <c r="O1237" i="3"/>
  <c r="T1129" i="3"/>
  <c r="O1129" i="3"/>
  <c r="T628" i="3"/>
  <c r="O628" i="3"/>
  <c r="T1503" i="3"/>
  <c r="O1503" i="3"/>
  <c r="T1293" i="3"/>
  <c r="O1293" i="3"/>
  <c r="T1298" i="3"/>
  <c r="O1298" i="3"/>
  <c r="T377" i="3"/>
  <c r="O377" i="3"/>
  <c r="T933" i="3"/>
  <c r="O933" i="3"/>
  <c r="T258" i="3"/>
  <c r="O258" i="3"/>
  <c r="T516" i="3"/>
  <c r="O516" i="3"/>
  <c r="T460" i="3"/>
  <c r="O460" i="3"/>
  <c r="T459" i="3"/>
  <c r="O459" i="3"/>
  <c r="T519" i="3"/>
  <c r="O519" i="3"/>
  <c r="T1040" i="3"/>
  <c r="O1040" i="3"/>
  <c r="T1323" i="3"/>
  <c r="O1323" i="3"/>
  <c r="T1480" i="3"/>
  <c r="O1480" i="3"/>
  <c r="T1142" i="3"/>
  <c r="O1142" i="3"/>
  <c r="T922" i="3"/>
  <c r="O922" i="3"/>
  <c r="T818" i="3"/>
  <c r="O818" i="3"/>
  <c r="T1350" i="3"/>
  <c r="O1350" i="3"/>
  <c r="T1504" i="3"/>
  <c r="O1504" i="3"/>
  <c r="T960" i="3"/>
  <c r="O960" i="3"/>
  <c r="T227" i="3"/>
  <c r="O227" i="3"/>
  <c r="T350" i="3"/>
  <c r="O350" i="3"/>
  <c r="T982" i="3"/>
  <c r="O982" i="3"/>
  <c r="T407" i="3"/>
  <c r="O407" i="3"/>
  <c r="T290" i="3"/>
  <c r="O290" i="3"/>
  <c r="T575" i="3"/>
  <c r="O575" i="3"/>
  <c r="T465" i="3"/>
  <c r="O465" i="3"/>
  <c r="T942" i="3"/>
  <c r="O942" i="3"/>
  <c r="T166" i="3"/>
  <c r="O166" i="3"/>
  <c r="T915" i="3"/>
  <c r="O915" i="3"/>
  <c r="T1456" i="3"/>
  <c r="O1456" i="3"/>
  <c r="T502" i="3"/>
  <c r="O502" i="3"/>
  <c r="T404" i="3"/>
  <c r="O404" i="3"/>
  <c r="T764" i="3"/>
  <c r="O764" i="3"/>
  <c r="T586" i="3"/>
  <c r="O586" i="3"/>
  <c r="T1309" i="3"/>
  <c r="O1309" i="3"/>
  <c r="T1346" i="3"/>
  <c r="O1346" i="3"/>
  <c r="T1165" i="3"/>
  <c r="O1165" i="3"/>
  <c r="T489" i="3"/>
  <c r="O489" i="3"/>
  <c r="T1539" i="3"/>
  <c r="O1539" i="3"/>
  <c r="T1060" i="3"/>
  <c r="O1060" i="3"/>
  <c r="T846" i="3"/>
  <c r="O846" i="3"/>
  <c r="T1294" i="3"/>
  <c r="O1294" i="3"/>
  <c r="T1542" i="3"/>
  <c r="O1542" i="3"/>
  <c r="T487" i="3"/>
  <c r="O487" i="3"/>
  <c r="T717" i="3"/>
  <c r="O717" i="3"/>
  <c r="T1068" i="3"/>
  <c r="O1068" i="3"/>
  <c r="T313" i="3"/>
  <c r="O313" i="3"/>
  <c r="T1103" i="3"/>
  <c r="O1103" i="3"/>
  <c r="T57" i="3"/>
  <c r="O57" i="3"/>
  <c r="T130" i="3"/>
  <c r="O130" i="3"/>
  <c r="T458" i="3"/>
  <c r="O458" i="3"/>
  <c r="T889" i="3"/>
  <c r="O889" i="3"/>
  <c r="T424" i="3"/>
  <c r="O424" i="3"/>
  <c r="T447" i="3"/>
  <c r="O447" i="3"/>
  <c r="T677" i="3"/>
  <c r="O677" i="3"/>
  <c r="T532" i="3"/>
  <c r="O532" i="3"/>
  <c r="T987" i="3"/>
  <c r="O987" i="3"/>
  <c r="T1280" i="3"/>
  <c r="O1280" i="3"/>
  <c r="T980" i="3"/>
  <c r="O980" i="3"/>
  <c r="T1278" i="3"/>
  <c r="O1278" i="3"/>
  <c r="T1616" i="3"/>
  <c r="O1616" i="3"/>
  <c r="T975" i="3"/>
  <c r="O975" i="3"/>
  <c r="T76" i="3"/>
  <c r="O76" i="3"/>
  <c r="T251" i="3"/>
  <c r="O251" i="3"/>
  <c r="T633" i="3"/>
  <c r="O633" i="3"/>
  <c r="T1308" i="3"/>
  <c r="O1308" i="3"/>
  <c r="T588" i="3"/>
  <c r="O588" i="3"/>
  <c r="T293" i="3"/>
  <c r="O293" i="3"/>
  <c r="T125" i="3"/>
  <c r="O125" i="3"/>
  <c r="T1009" i="3"/>
  <c r="O1009" i="3"/>
  <c r="T1356" i="3"/>
  <c r="O1356" i="3"/>
  <c r="T1267" i="3"/>
  <c r="O1267" i="3"/>
  <c r="T523" i="3"/>
  <c r="O523" i="3"/>
  <c r="T853" i="3"/>
  <c r="O853" i="3"/>
  <c r="T1408" i="3"/>
  <c r="O1408" i="3"/>
  <c r="T368" i="3"/>
  <c r="O368" i="3"/>
  <c r="T65" i="3"/>
  <c r="O65" i="3"/>
  <c r="T899" i="3"/>
  <c r="O899" i="3"/>
  <c r="T390" i="3"/>
  <c r="O390" i="3"/>
  <c r="T28" i="3"/>
  <c r="O28" i="3"/>
  <c r="T177" i="3"/>
  <c r="O177" i="3"/>
  <c r="T624" i="3"/>
  <c r="O624" i="3"/>
  <c r="T10" i="3"/>
  <c r="O10" i="3"/>
  <c r="T17" i="3"/>
  <c r="O17" i="3"/>
  <c r="T654" i="3"/>
  <c r="O654" i="3"/>
  <c r="T1374" i="3"/>
  <c r="O1374" i="3"/>
  <c r="T191" i="3"/>
  <c r="O191" i="3"/>
  <c r="T29" i="3"/>
  <c r="O29" i="3"/>
  <c r="T587" i="3"/>
  <c r="O587" i="3"/>
  <c r="T163" i="3"/>
  <c r="O163" i="3"/>
  <c r="T482" i="3"/>
  <c r="O482" i="3"/>
  <c r="T1276" i="3"/>
  <c r="O1276" i="3"/>
  <c r="T1124" i="3"/>
  <c r="O1124" i="3"/>
  <c r="T117" i="3"/>
  <c r="O117" i="3"/>
  <c r="T1253" i="3"/>
  <c r="O1253" i="3"/>
  <c r="T302" i="3"/>
  <c r="O302" i="3"/>
  <c r="T557" i="3"/>
  <c r="O557" i="3"/>
  <c r="T1036" i="3"/>
  <c r="O1036" i="3"/>
  <c r="T1132" i="3"/>
  <c r="O1132" i="3"/>
  <c r="T1268" i="3"/>
  <c r="O1268" i="3"/>
  <c r="T71" i="3"/>
  <c r="O71" i="3"/>
  <c r="T1087" i="3"/>
  <c r="O1087" i="3"/>
  <c r="T287" i="3"/>
  <c r="O287" i="3"/>
  <c r="T278" i="3"/>
  <c r="O278" i="3"/>
  <c r="T886" i="3"/>
  <c r="O886" i="3"/>
  <c r="T139" i="3"/>
  <c r="O139" i="3"/>
  <c r="T454" i="3"/>
  <c r="O454" i="3"/>
  <c r="T505" i="3"/>
  <c r="O505" i="3"/>
  <c r="T183" i="3"/>
  <c r="O183" i="3"/>
  <c r="T498" i="3"/>
  <c r="O498" i="3"/>
  <c r="T30" i="3"/>
  <c r="O30" i="3"/>
  <c r="T56" i="3"/>
  <c r="O56" i="3"/>
  <c r="T1530" i="3"/>
  <c r="O1530" i="3"/>
  <c r="T218" i="3"/>
  <c r="O218" i="3"/>
  <c r="T22" i="3"/>
  <c r="O22" i="3"/>
  <c r="T1417" i="3"/>
  <c r="O1417" i="3"/>
  <c r="T169" i="3"/>
  <c r="O169" i="3"/>
  <c r="T739" i="3"/>
  <c r="O739" i="3"/>
  <c r="T398" i="3"/>
  <c r="O398" i="3"/>
  <c r="T1516" i="3"/>
  <c r="O1516" i="3"/>
  <c r="T1552" i="3"/>
  <c r="O1552" i="3"/>
  <c r="T1245" i="3"/>
  <c r="O1245" i="3"/>
  <c r="T1478" i="3"/>
  <c r="O1478" i="3"/>
  <c r="T617" i="3"/>
  <c r="O617" i="3"/>
  <c r="T1225" i="3"/>
  <c r="O1225" i="3"/>
  <c r="T536" i="3"/>
  <c r="O536" i="3"/>
  <c r="T1396" i="3"/>
  <c r="O1396" i="3"/>
  <c r="T1583" i="3"/>
  <c r="O1583" i="3"/>
  <c r="T894" i="3"/>
  <c r="O894" i="3"/>
  <c r="T840" i="3"/>
  <c r="O840" i="3"/>
  <c r="T360" i="3"/>
  <c r="O360" i="3"/>
  <c r="T85" i="3"/>
  <c r="O85" i="3"/>
  <c r="T686" i="3"/>
  <c r="O686" i="3"/>
  <c r="T309" i="3"/>
  <c r="O309" i="3"/>
  <c r="T1568" i="3"/>
  <c r="O1568" i="3"/>
  <c r="T397" i="3"/>
  <c r="O397" i="3"/>
  <c r="T602" i="3"/>
  <c r="O602" i="3"/>
  <c r="T123" i="3"/>
  <c r="O123" i="3"/>
  <c r="T1186" i="3"/>
  <c r="O1186" i="3"/>
  <c r="T1454" i="3"/>
  <c r="O1454" i="3"/>
  <c r="T1403" i="3"/>
  <c r="O1403" i="3"/>
  <c r="T497" i="3"/>
  <c r="O497" i="3"/>
  <c r="T154" i="3"/>
  <c r="O154" i="3"/>
  <c r="T18" i="3"/>
  <c r="O18" i="3"/>
  <c r="T155" i="3"/>
  <c r="O155" i="3"/>
  <c r="T170" i="3"/>
  <c r="O170" i="3"/>
  <c r="T192" i="3"/>
  <c r="O192" i="3"/>
  <c r="T197" i="3"/>
  <c r="O197" i="3"/>
  <c r="T967" i="3"/>
  <c r="O967" i="3"/>
  <c r="T116" i="3"/>
  <c r="O116" i="3"/>
  <c r="T254" i="3"/>
  <c r="O254" i="3"/>
  <c r="T26" i="3"/>
  <c r="O26" i="3"/>
  <c r="T461" i="3"/>
  <c r="O461" i="3"/>
  <c r="T353" i="3"/>
  <c r="O353" i="3"/>
  <c r="T62" i="3"/>
  <c r="O62" i="3"/>
  <c r="T1210" i="3"/>
  <c r="O1210" i="3"/>
  <c r="T324" i="3"/>
  <c r="O324" i="3"/>
  <c r="T826" i="3"/>
  <c r="O826" i="3"/>
  <c r="T212" i="3"/>
  <c r="O212" i="3"/>
  <c r="T369" i="3"/>
  <c r="O369" i="3"/>
  <c r="T241" i="3"/>
  <c r="O241" i="3"/>
  <c r="T384" i="3"/>
  <c r="O384" i="3"/>
  <c r="T550" i="3"/>
  <c r="O550" i="3"/>
  <c r="T863" i="3"/>
  <c r="O863" i="3"/>
  <c r="T40" i="3"/>
  <c r="O40" i="3"/>
  <c r="T909" i="3"/>
  <c r="O909" i="3"/>
  <c r="T528" i="3"/>
  <c r="O528" i="3"/>
  <c r="T346" i="3"/>
  <c r="O346" i="3"/>
  <c r="T294" i="3"/>
  <c r="O294" i="3"/>
  <c r="T438" i="3"/>
  <c r="O438" i="3"/>
  <c r="T24" i="3"/>
  <c r="O24" i="3"/>
  <c r="T535" i="3"/>
  <c r="O535" i="3"/>
  <c r="T594" i="3"/>
  <c r="O594" i="3"/>
  <c r="T131" i="3"/>
  <c r="O131" i="3"/>
  <c r="T551" i="3"/>
  <c r="O551" i="3"/>
  <c r="T70" i="3"/>
  <c r="O70" i="3"/>
  <c r="T1537" i="3"/>
  <c r="O1537" i="3"/>
  <c r="T810" i="3"/>
  <c r="O810" i="3"/>
  <c r="T21" i="3"/>
  <c r="O21" i="3"/>
  <c r="T279" i="3"/>
  <c r="O279" i="3"/>
  <c r="T25" i="3"/>
  <c r="O25" i="3"/>
  <c r="T678" i="3"/>
  <c r="O678" i="3"/>
  <c r="T48" i="3"/>
  <c r="O48" i="3"/>
  <c r="T47" i="3"/>
  <c r="O47" i="3"/>
  <c r="T789" i="3"/>
  <c r="O789" i="3"/>
  <c r="T998" i="3"/>
  <c r="O998" i="3"/>
  <c r="T1006" i="3"/>
  <c r="O1006" i="3"/>
  <c r="T138" i="3"/>
  <c r="O138" i="3"/>
  <c r="T9" i="3"/>
  <c r="O9" i="3"/>
  <c r="T286" i="3"/>
  <c r="O286" i="3"/>
  <c r="T1380" i="3"/>
  <c r="O1380" i="3"/>
  <c r="T1111" i="3"/>
  <c r="O1111" i="3"/>
  <c r="T609" i="3"/>
  <c r="O609" i="3"/>
  <c r="T78" i="3"/>
  <c r="O78" i="3"/>
  <c r="T405" i="3"/>
  <c r="O405" i="3"/>
  <c r="T630" i="3"/>
  <c r="O630" i="3"/>
  <c r="T796" i="3"/>
  <c r="O796" i="3"/>
  <c r="T2" i="3"/>
  <c r="O2" i="3"/>
  <c r="T878" i="3"/>
  <c r="O878" i="3"/>
  <c r="T86" i="3"/>
  <c r="O86" i="3"/>
  <c r="T833" i="3"/>
  <c r="O833" i="3"/>
  <c r="T310" i="3"/>
  <c r="O310" i="3"/>
  <c r="T803" i="3"/>
  <c r="O803" i="3"/>
  <c r="T1095" i="3"/>
  <c r="O1095" i="3"/>
  <c r="T330" i="3"/>
  <c r="O330" i="3"/>
  <c r="T580" i="3"/>
  <c r="O580" i="3"/>
  <c r="T1388" i="3"/>
  <c r="O1388" i="3"/>
  <c r="T295" i="3"/>
  <c r="O295" i="3"/>
  <c r="T33" i="3"/>
  <c r="O33" i="3"/>
  <c r="T240" i="3"/>
  <c r="O240" i="3"/>
  <c r="T1071" i="3"/>
  <c r="O1071" i="3"/>
  <c r="T483" i="3"/>
  <c r="O483" i="3"/>
  <c r="T376" i="3"/>
  <c r="O376" i="3"/>
  <c r="T513" i="3"/>
  <c r="O513" i="3"/>
  <c r="T247" i="3"/>
  <c r="O247" i="3"/>
  <c r="T1544" i="3"/>
  <c r="O1544" i="3"/>
  <c r="T687" i="3"/>
  <c r="O687" i="3"/>
  <c r="T662" i="3"/>
  <c r="O662" i="3"/>
  <c r="T1576" i="3"/>
  <c r="O1576" i="3"/>
  <c r="T1344" i="3"/>
  <c r="O1344" i="3"/>
  <c r="T1202" i="3"/>
  <c r="O1202" i="3"/>
  <c r="T990" i="3"/>
  <c r="O990" i="3"/>
  <c r="T595" i="3"/>
  <c r="O595" i="3"/>
  <c r="T422" i="3"/>
  <c r="O422" i="3"/>
  <c r="T1239" i="3"/>
  <c r="O1239" i="3"/>
  <c r="T219" i="3"/>
  <c r="O219" i="3"/>
  <c r="T429" i="3"/>
  <c r="O429" i="3"/>
  <c r="T226" i="3"/>
  <c r="O226" i="3"/>
  <c r="T558" i="3"/>
  <c r="O558" i="3"/>
  <c r="T406" i="3"/>
  <c r="O406" i="3"/>
  <c r="T1217" i="3"/>
  <c r="O1217" i="3"/>
  <c r="T31" i="3"/>
  <c r="O31" i="3"/>
  <c r="T1462" i="3"/>
  <c r="O1462" i="3"/>
  <c r="T974" i="3"/>
  <c r="O974" i="3"/>
  <c r="T316" i="3"/>
  <c r="O316" i="3"/>
  <c r="T521" i="3"/>
  <c r="O521" i="3"/>
  <c r="T184" i="3"/>
  <c r="O184" i="3"/>
  <c r="T23" i="3"/>
  <c r="O23" i="3"/>
  <c r="T270" i="3"/>
  <c r="O270" i="3"/>
  <c r="T761" i="3"/>
  <c r="O761" i="3"/>
  <c r="T205" i="3"/>
  <c r="O205" i="3"/>
  <c r="T469" i="3"/>
  <c r="O469" i="3"/>
  <c r="T930" i="3"/>
  <c r="O930" i="3"/>
  <c r="T1063" i="3"/>
  <c r="O1063" i="3"/>
  <c r="T1154" i="3"/>
  <c r="O1154" i="3"/>
  <c r="T383" i="3"/>
  <c r="O383" i="3"/>
  <c r="T55" i="3"/>
  <c r="O55" i="3"/>
  <c r="T233" i="3"/>
  <c r="O233" i="3"/>
  <c r="T646" i="3"/>
  <c r="O646" i="3"/>
  <c r="T512" i="3"/>
  <c r="O512" i="3"/>
  <c r="T477" i="3"/>
  <c r="O477" i="3"/>
  <c r="T1079" i="3"/>
  <c r="O1079" i="3"/>
  <c r="T329" i="3"/>
  <c r="O329" i="3"/>
  <c r="T19" i="3"/>
  <c r="O19" i="3"/>
  <c r="T573" i="3"/>
  <c r="O573" i="3"/>
  <c r="T767" i="3"/>
  <c r="O767" i="3"/>
  <c r="T1050" i="3"/>
  <c r="O1050" i="3"/>
  <c r="T389" i="3"/>
  <c r="O389" i="3"/>
  <c r="T445" i="3"/>
  <c r="O445" i="3"/>
  <c r="T775" i="3"/>
  <c r="O775" i="3"/>
  <c r="T542" i="3"/>
  <c r="O542" i="3"/>
  <c r="T430" i="3"/>
  <c r="O430" i="3"/>
  <c r="T345" i="3"/>
  <c r="O345" i="3"/>
  <c r="T747" i="3"/>
  <c r="O747" i="3"/>
  <c r="T1611" i="3"/>
  <c r="O1611" i="3"/>
  <c r="T93" i="3"/>
  <c r="O93" i="3"/>
  <c r="T1359" i="3"/>
  <c r="O1359" i="3"/>
  <c r="T437" i="3"/>
  <c r="O437" i="3"/>
  <c r="T446" i="3"/>
  <c r="O446" i="3"/>
  <c r="T41" i="3"/>
  <c r="O41" i="3"/>
  <c r="T1486" i="3"/>
  <c r="O1486" i="3"/>
  <c r="T610" i="3"/>
  <c r="O610" i="3"/>
  <c r="T1162" i="3"/>
  <c r="O1162" i="3"/>
  <c r="T63" i="3"/>
  <c r="O63" i="3"/>
  <c r="T1410" i="3"/>
  <c r="O1410" i="3"/>
  <c r="T354" i="3"/>
  <c r="O354" i="3"/>
  <c r="T162" i="3"/>
  <c r="O162" i="3"/>
  <c r="T848" i="3"/>
  <c r="O848" i="3"/>
  <c r="T490" i="3"/>
  <c r="O490" i="3"/>
  <c r="T1260" i="3"/>
  <c r="O1260" i="3"/>
  <c r="T1147" i="3"/>
  <c r="O1147" i="3"/>
  <c r="T566" i="3"/>
  <c r="O566" i="3"/>
  <c r="T870" i="3"/>
  <c r="O870" i="3"/>
  <c r="T323" i="3"/>
  <c r="O323" i="3"/>
  <c r="T421" i="3"/>
  <c r="O421" i="3"/>
  <c r="T491" i="3"/>
  <c r="O491" i="3"/>
  <c r="T124" i="3"/>
  <c r="O124" i="3"/>
  <c r="T938" i="3"/>
  <c r="O938" i="3"/>
  <c r="T725" i="3"/>
  <c r="O725" i="3"/>
  <c r="T572" i="3"/>
  <c r="O572" i="3"/>
  <c r="T1494" i="3"/>
  <c r="O1494" i="3"/>
  <c r="T1140" i="3"/>
  <c r="O1140" i="3"/>
  <c r="T710" i="3"/>
  <c r="O710" i="3"/>
  <c r="T1057" i="3"/>
  <c r="O1057" i="3"/>
  <c r="T1194" i="3"/>
  <c r="O1194" i="3"/>
  <c r="T581" i="3"/>
  <c r="O581" i="3"/>
  <c r="T953" i="3"/>
  <c r="O953" i="3"/>
  <c r="T476" i="3"/>
  <c r="O476" i="3"/>
  <c r="T1014" i="3"/>
  <c r="O1014" i="3"/>
  <c r="T271" i="3"/>
  <c r="O271" i="3"/>
  <c r="T1351" i="3"/>
  <c r="O1351" i="3"/>
  <c r="T670" i="3"/>
  <c r="O670" i="3"/>
  <c r="T175" i="3"/>
  <c r="O175" i="3"/>
  <c r="S175" i="3"/>
  <c r="S670" i="3"/>
  <c r="T250" i="3"/>
  <c r="O250" i="3"/>
  <c r="T1450" i="3"/>
  <c r="O1450" i="3"/>
  <c r="S1450" i="3"/>
  <c r="S475" i="3"/>
  <c r="T51" i="3"/>
  <c r="O51" i="3"/>
  <c r="S801" i="3"/>
  <c r="T475" i="3"/>
  <c r="O475" i="3"/>
  <c r="T801" i="3"/>
  <c r="O801" i="3"/>
  <c r="T73" i="3"/>
  <c r="O73" i="3"/>
  <c r="T1431" i="3"/>
  <c r="O1431" i="3"/>
  <c r="T1510" i="3"/>
  <c r="O1510" i="3"/>
  <c r="S1510" i="3"/>
  <c r="T1341" i="3"/>
  <c r="O1341" i="3"/>
  <c r="S51" i="3"/>
  <c r="T1187" i="3"/>
  <c r="O1187" i="3"/>
  <c r="S1431" i="3"/>
  <c r="S1187" i="3"/>
  <c r="T1307" i="3"/>
  <c r="O1307" i="3"/>
  <c r="S1341" i="3"/>
  <c r="T812" i="3"/>
  <c r="O812" i="3"/>
  <c r="S73" i="3"/>
  <c r="S812" i="3"/>
  <c r="S1307" i="3"/>
</calcChain>
</file>

<file path=xl/sharedStrings.xml><?xml version="1.0" encoding="utf-8"?>
<sst xmlns="http://schemas.openxmlformats.org/spreadsheetml/2006/main" count="14594" uniqueCount="527">
  <si>
    <t>1. Unhide tab "Tableau FR Download" and "Eligible Components"</t>
  </si>
  <si>
    <t>To select multiple options, hold Ctrl and click</t>
  </si>
  <si>
    <t>GAC Meeting Date and Board Approval Date for first grant associated with the funding request</t>
  </si>
  <si>
    <t>Review Window</t>
  </si>
  <si>
    <t>Submission Date</t>
  </si>
  <si>
    <t>Window 1</t>
  </si>
  <si>
    <t>Window 4</t>
  </si>
  <si>
    <t>TBC</t>
  </si>
  <si>
    <t>Window 5</t>
  </si>
  <si>
    <t>Window 6</t>
  </si>
  <si>
    <t>% Completed</t>
  </si>
  <si>
    <t>-</t>
  </si>
  <si>
    <t>Grant Making</t>
  </si>
  <si>
    <t>GAC Recommended</t>
  </si>
  <si>
    <t>Board Approved</t>
  </si>
  <si>
    <t>Include in publication?</t>
  </si>
  <si>
    <t>Country</t>
  </si>
  <si>
    <t>Region</t>
  </si>
  <si>
    <t>Component</t>
  </si>
  <si>
    <t>Review Approach</t>
  </si>
  <si>
    <t>TRP Review Window</t>
  </si>
  <si>
    <t>TRP Outcome</t>
  </si>
  <si>
    <t>GAC Meeting</t>
  </si>
  <si>
    <t>Board Approval</t>
  </si>
  <si>
    <t>Afghanistan</t>
  </si>
  <si>
    <t>South East Asia</t>
  </si>
  <si>
    <t>HIV/AIDS</t>
  </si>
  <si>
    <t>Full Review</t>
  </si>
  <si>
    <t>Malaria</t>
  </si>
  <si>
    <t>Azerbaijan</t>
  </si>
  <si>
    <t>Eastern Europe and Central Asia</t>
  </si>
  <si>
    <t>Tailored for Focused Portfolios</t>
  </si>
  <si>
    <t>Bangladesh</t>
  </si>
  <si>
    <t>High Impact Asia</t>
  </si>
  <si>
    <t>Tailored for National Strategic Plans</t>
  </si>
  <si>
    <t>Tuberculosis</t>
  </si>
  <si>
    <t>Benin</t>
  </si>
  <si>
    <t>Central Africa</t>
  </si>
  <si>
    <t>Burundi</t>
  </si>
  <si>
    <t>Central African Republic</t>
  </si>
  <si>
    <t>Congo</t>
  </si>
  <si>
    <t>Congo (Democratic Republic)</t>
  </si>
  <si>
    <t>High Impact Africa 1</t>
  </si>
  <si>
    <t>Côte d'Ivoire</t>
  </si>
  <si>
    <t>Cuba</t>
  </si>
  <si>
    <t>Latin America and Caribbean</t>
  </si>
  <si>
    <t>Tailored for Transition</t>
  </si>
  <si>
    <t>Djibouti</t>
  </si>
  <si>
    <t>Middle East and North Africa</t>
  </si>
  <si>
    <t>Guatemala</t>
  </si>
  <si>
    <t>Guinea</t>
  </si>
  <si>
    <t>Western Africa</t>
  </si>
  <si>
    <t>Guinea-Bissau</t>
  </si>
  <si>
    <t>Haiti</t>
  </si>
  <si>
    <t>Honduras</t>
  </si>
  <si>
    <t>Indonesia</t>
  </si>
  <si>
    <t>Kyrgyzstan</t>
  </si>
  <si>
    <t>Lao (Peoples Democratic Republic)</t>
  </si>
  <si>
    <t>Liberia</t>
  </si>
  <si>
    <t>Madagascar</t>
  </si>
  <si>
    <t>Southern and Eastern Africa</t>
  </si>
  <si>
    <t>Malawi</t>
  </si>
  <si>
    <t>Mongolia</t>
  </si>
  <si>
    <t>Multicountry East Asia and Pacific RAI</t>
  </si>
  <si>
    <t>Myanmar</t>
  </si>
  <si>
    <t>Namibia</t>
  </si>
  <si>
    <t>Nigeria</t>
  </si>
  <si>
    <t>Program Continuation</t>
  </si>
  <si>
    <t>Philippines</t>
  </si>
  <si>
    <t>Solomon Islands</t>
  </si>
  <si>
    <t>Somalia</t>
  </si>
  <si>
    <t>Sri Lanka</t>
  </si>
  <si>
    <t>Tajikistan</t>
  </si>
  <si>
    <t>Uganda</t>
  </si>
  <si>
    <t>High Impact Africa 2</t>
  </si>
  <si>
    <t>Venezuela</t>
  </si>
  <si>
    <t>Zanzibar</t>
  </si>
  <si>
    <t>Zimbabwe</t>
  </si>
  <si>
    <t>Manual turn off</t>
  </si>
  <si>
    <t>Allocation Cycle</t>
  </si>
  <si>
    <t>Concatenated</t>
  </si>
  <si>
    <t>Eligible</t>
  </si>
  <si>
    <t>Portfolio Categorization</t>
  </si>
  <si>
    <t>FR Name</t>
  </si>
  <si>
    <t>Submission to Board approval</t>
  </si>
  <si>
    <t>2020-2022</t>
  </si>
  <si>
    <t>HIV/AIDS,Malaria</t>
  </si>
  <si>
    <t>HIV/AIDS,Malaria,RSSH</t>
  </si>
  <si>
    <t>HIV/AIDS,RSSH</t>
  </si>
  <si>
    <t>HIV/AIDS, Tuberculosis</t>
  </si>
  <si>
    <t>HIV/AIDS,Tuberculosis,Malaria</t>
  </si>
  <si>
    <t>HIV/AIDS,Tuberculosis,Malaria,RSSH</t>
  </si>
  <si>
    <t>HIV/AIDS,Tuberculosis,RSSH</t>
  </si>
  <si>
    <t>Malaria,RSSH</t>
  </si>
  <si>
    <t>RSSH</t>
  </si>
  <si>
    <t>Tuberculosis,Malaria</t>
  </si>
  <si>
    <t>Tuberculosis,Malaria,RSSH</t>
  </si>
  <si>
    <t>Tuberculosis,RSSH</t>
  </si>
  <si>
    <t>Armenia</t>
  </si>
  <si>
    <t>Belarus</t>
  </si>
  <si>
    <t>Belize</t>
  </si>
  <si>
    <t>Bhutan</t>
  </si>
  <si>
    <t>Bolivia (Plurinational State)</t>
  </si>
  <si>
    <t>Botswana</t>
  </si>
  <si>
    <t>Burkina Faso</t>
  </si>
  <si>
    <t>Cabo Verde</t>
  </si>
  <si>
    <t>Cambodia</t>
  </si>
  <si>
    <t>Cameroon</t>
  </si>
  <si>
    <t>Chad</t>
  </si>
  <si>
    <t>Colombia</t>
  </si>
  <si>
    <t>Comoros</t>
  </si>
  <si>
    <t>Costa Rica</t>
  </si>
  <si>
    <t>Dominican Republic</t>
  </si>
  <si>
    <t>Ecuador</t>
  </si>
  <si>
    <t>Egypt</t>
  </si>
  <si>
    <t>El Salvador</t>
  </si>
  <si>
    <t>Eritrea</t>
  </si>
  <si>
    <t>Eswatini</t>
  </si>
  <si>
    <t>Ethiopia</t>
  </si>
  <si>
    <t>Gabon</t>
  </si>
  <si>
    <t>Gambia</t>
  </si>
  <si>
    <t>Georgia</t>
  </si>
  <si>
    <t>Ghana</t>
  </si>
  <si>
    <t>Guyana</t>
  </si>
  <si>
    <t>India</t>
  </si>
  <si>
    <t>Iran (Islamic Republic)</t>
  </si>
  <si>
    <t>Jamaica</t>
  </si>
  <si>
    <t>Kazakhstan</t>
  </si>
  <si>
    <t>Kenya</t>
  </si>
  <si>
    <t>Kosovo</t>
  </si>
  <si>
    <t>Lesotho</t>
  </si>
  <si>
    <t>Malaysia</t>
  </si>
  <si>
    <t>Mali</t>
  </si>
  <si>
    <t>Mauritania</t>
  </si>
  <si>
    <t>Mauritius</t>
  </si>
  <si>
    <t>Moldova</t>
  </si>
  <si>
    <t>Montenegro</t>
  </si>
  <si>
    <t>Morocco</t>
  </si>
  <si>
    <t>Mozambique</t>
  </si>
  <si>
    <t>Multicountry Caribbean MCC</t>
  </si>
  <si>
    <t>Multicountry Middle East MER</t>
  </si>
  <si>
    <t>Multicountry Western Pacific</t>
  </si>
  <si>
    <t>Nepal</t>
  </si>
  <si>
    <t>Nicaragua</t>
  </si>
  <si>
    <t>Niger</t>
  </si>
  <si>
    <t>Pakistan</t>
  </si>
  <si>
    <t>Papua New Guinea</t>
  </si>
  <si>
    <t>Paraguay</t>
  </si>
  <si>
    <t>Peru</t>
  </si>
  <si>
    <t>Russian Federation</t>
  </si>
  <si>
    <t>Rwanda</t>
  </si>
  <si>
    <t>Sao Tome and Principe</t>
  </si>
  <si>
    <t>Senegal</t>
  </si>
  <si>
    <t>Serbia</t>
  </si>
  <si>
    <t>Sierra Leone</t>
  </si>
  <si>
    <t>South Africa</t>
  </si>
  <si>
    <t>South Sudan</t>
  </si>
  <si>
    <t>Sudan</t>
  </si>
  <si>
    <t>Suriname</t>
  </si>
  <si>
    <t>Tanzania (United Republic)</t>
  </si>
  <si>
    <t>Thailand</t>
  </si>
  <si>
    <t>Timor-Leste</t>
  </si>
  <si>
    <t>Togo</t>
  </si>
  <si>
    <t>Tunisia</t>
  </si>
  <si>
    <t>Turkmenistan</t>
  </si>
  <si>
    <t>Ukraine</t>
  </si>
  <si>
    <t>Uzbekistan</t>
  </si>
  <si>
    <t>Viet Nam</t>
  </si>
  <si>
    <t>Zambia</t>
  </si>
  <si>
    <t>Country or Multi- country</t>
  </si>
  <si>
    <t>Currency</t>
  </si>
  <si>
    <t>Differentiation Category</t>
  </si>
  <si>
    <t>First Board Approval</t>
  </si>
  <si>
    <t>TRP Approved Allocation</t>
  </si>
  <si>
    <t>TRP Approved Matching Funds</t>
  </si>
  <si>
    <t>TRP Approved Multicountry</t>
  </si>
  <si>
    <t>TRP Approved PAAR</t>
  </si>
  <si>
    <t>TRP Requested Allocation</t>
  </si>
  <si>
    <t>TRP Requested Matching Funds</t>
  </si>
  <si>
    <t>TRP Requested Multicountry</t>
  </si>
  <si>
    <t>TRP Requested PAAR</t>
  </si>
  <si>
    <t>USD</t>
  </si>
  <si>
    <t>Core</t>
  </si>
  <si>
    <t>FR699-AFG-H</t>
  </si>
  <si>
    <t>High-Impact</t>
  </si>
  <si>
    <t>FR710-BGD-H</t>
  </si>
  <si>
    <t>EUR</t>
  </si>
  <si>
    <t>FR900-BEN-H</t>
  </si>
  <si>
    <t>Focused</t>
  </si>
  <si>
    <t>FR639-CUB-H</t>
  </si>
  <si>
    <t>FR840-ERI-H</t>
  </si>
  <si>
    <t>FR645-GTM-H</t>
  </si>
  <si>
    <t>FR865-IND-H</t>
  </si>
  <si>
    <t>FR700-IDN-H</t>
  </si>
  <si>
    <t>FR756-KAZ-H</t>
  </si>
  <si>
    <t>FR725-MDG-H</t>
  </si>
  <si>
    <t>FR869-MUS-H</t>
  </si>
  <si>
    <t>FR736-NER-H</t>
  </si>
  <si>
    <t>FR937-PAK-H</t>
  </si>
  <si>
    <t>FR829-PRY-H</t>
  </si>
  <si>
    <t>FR686-PHL-H</t>
  </si>
  <si>
    <t>FR909-SEN-H</t>
  </si>
  <si>
    <t>FR845-SOM-H</t>
  </si>
  <si>
    <t>FR875-TLS-H</t>
  </si>
  <si>
    <t>FR893-TGO-H</t>
  </si>
  <si>
    <t>FR769-VNM-H</t>
  </si>
  <si>
    <t>FR848-AZE-C</t>
  </si>
  <si>
    <t>FR935-BTN-C</t>
  </si>
  <si>
    <t>FR739-BDI-C</t>
  </si>
  <si>
    <t>FR826-CMR-C</t>
  </si>
  <si>
    <t>FR812-CAF-C</t>
  </si>
  <si>
    <t>FR883-COG-C</t>
  </si>
  <si>
    <t>FR796-SWZ-C</t>
  </si>
  <si>
    <t>FR923-ETH-C</t>
  </si>
  <si>
    <t>FR930-GMB-C</t>
  </si>
  <si>
    <t>FR746-GHA-C</t>
  </si>
  <si>
    <t>FR849-GIN-C</t>
  </si>
  <si>
    <t>FR862-GNB-C</t>
  </si>
  <si>
    <t>FR856-QNA-C</t>
  </si>
  <si>
    <t>FR843-KGZ-C</t>
  </si>
  <si>
    <t>FR671-LAO-C</t>
  </si>
  <si>
    <t>FR906-LSO-C</t>
  </si>
  <si>
    <t>FR662-LBR-C</t>
  </si>
  <si>
    <t>FR689-MWI-C</t>
  </si>
  <si>
    <t>FR847-MDA-C</t>
  </si>
  <si>
    <t>FR861-MNG-C</t>
  </si>
  <si>
    <t>FR817-MOZ-C</t>
  </si>
  <si>
    <t>FR870-MCWP-C</t>
  </si>
  <si>
    <t>FR677-MMR-C</t>
  </si>
  <si>
    <t>FR733-NGA-C</t>
  </si>
  <si>
    <t>FR858-PNG-C</t>
  </si>
  <si>
    <t>FR905-RWA-C</t>
  </si>
  <si>
    <t>FR915-TJK-C</t>
  </si>
  <si>
    <t>FR834-TZA-C</t>
  </si>
  <si>
    <t>FR749-THA-C</t>
  </si>
  <si>
    <t>FR680-UGA-C</t>
  </si>
  <si>
    <t>FR853-UKR-C</t>
  </si>
  <si>
    <t>FR885-UZB-C</t>
  </si>
  <si>
    <t>FR788-ZMB-C</t>
  </si>
  <si>
    <t>FR917-QNB-C</t>
  </si>
  <si>
    <t>FR908-ZWE-C</t>
  </si>
  <si>
    <t>FR918-CPV-Z</t>
  </si>
  <si>
    <t>FR805-NAM-Z</t>
  </si>
  <si>
    <t>FR919-STP-Z</t>
  </si>
  <si>
    <t>FR867-SLE-Z</t>
  </si>
  <si>
    <t>FR854-DJI-Z</t>
  </si>
  <si>
    <t>FR681-HTI-Z</t>
  </si>
  <si>
    <t>FR707-COD-Z</t>
  </si>
  <si>
    <t>FR780-MLI-Z</t>
  </si>
  <si>
    <t>FR698-AFG-M</t>
  </si>
  <si>
    <t>FR709-BGD-M</t>
  </si>
  <si>
    <t>FR901-BEN-M</t>
  </si>
  <si>
    <t>FR892-BTN-M</t>
  </si>
  <si>
    <t>FR738-BDI-M</t>
  </si>
  <si>
    <t>FR827-CMR-M</t>
  </si>
  <si>
    <t>FR782-CAF-M</t>
  </si>
  <si>
    <t>FR881-TCD-M</t>
  </si>
  <si>
    <t>FR735-COG-M</t>
  </si>
  <si>
    <t>FR841-ERI-M</t>
  </si>
  <si>
    <t>FR844-SWZ-M</t>
  </si>
  <si>
    <t>FR929-ETH-M</t>
  </si>
  <si>
    <t>FR931-GMB-M</t>
  </si>
  <si>
    <t>FR748-GHA-M</t>
  </si>
  <si>
    <t>FR851-GIN-M</t>
  </si>
  <si>
    <t>FR751-GNB-M</t>
  </si>
  <si>
    <t>FR685-HND-M</t>
  </si>
  <si>
    <t>FR864-IND-M</t>
  </si>
  <si>
    <t>FR711-IDN-M</t>
  </si>
  <si>
    <t>FR717-MDG-M</t>
  </si>
  <si>
    <t>FR690-MWI-M</t>
  </si>
  <si>
    <t>FR818-MOZ-M</t>
  </si>
  <si>
    <t>FR678-MCRAI-M</t>
  </si>
  <si>
    <t>FR871-MCWP-M</t>
  </si>
  <si>
    <t>FR737-NER-M</t>
  </si>
  <si>
    <t>FR938-PAK-M</t>
  </si>
  <si>
    <t>FR859-PNG-M</t>
  </si>
  <si>
    <t>FR687-PHL-M</t>
  </si>
  <si>
    <t>FR904-RWA-M</t>
  </si>
  <si>
    <t>FR912-SEN-M</t>
  </si>
  <si>
    <t>FR860-SLB-M</t>
  </si>
  <si>
    <t>FR868-SOM-M</t>
  </si>
  <si>
    <t>FR781-SSD-M</t>
  </si>
  <si>
    <t>FR863-SUR-M</t>
  </si>
  <si>
    <t>FR836-TZA-M</t>
  </si>
  <si>
    <t>FR877-TLS-M</t>
  </si>
  <si>
    <t>FR895-TGO-M</t>
  </si>
  <si>
    <t>FR679-UGA-M</t>
  </si>
  <si>
    <t>FR879-VEN-M</t>
  </si>
  <si>
    <t>FR852-ZMB-M</t>
  </si>
  <si>
    <t>FR916-QNB-M</t>
  </si>
  <si>
    <t>FR716-ZWE-M</t>
  </si>
  <si>
    <t>FR708-COD-Z</t>
  </si>
  <si>
    <t>FR734-NGA-Z</t>
  </si>
  <si>
    <t>FR902-BEN-S</t>
  </si>
  <si>
    <t>FR897-KHM-S</t>
  </si>
  <si>
    <t>FR925-ETH-S</t>
  </si>
  <si>
    <t>FR936-MDG-S</t>
  </si>
  <si>
    <t>FR857-AFG-T</t>
  </si>
  <si>
    <t>FR705-BGD-T</t>
  </si>
  <si>
    <t>FR903-BEN-T</t>
  </si>
  <si>
    <t>FR747-CIV-T</t>
  </si>
  <si>
    <t>FR774-ERI-T</t>
  </si>
  <si>
    <t>FR866-IND-T</t>
  </si>
  <si>
    <t>FR704-IDN-T</t>
  </si>
  <si>
    <t>FR697-MDG-T</t>
  </si>
  <si>
    <t>FR743-PAK-T</t>
  </si>
  <si>
    <t>FR688-PHL-T</t>
  </si>
  <si>
    <t>FR723-SOM-T</t>
  </si>
  <si>
    <t>FR876-TLS-T</t>
  </si>
  <si>
    <t>FR896-TGO-T</t>
  </si>
  <si>
    <t>FR920-TKM-T</t>
  </si>
  <si>
    <t>FR770-VNM-T</t>
  </si>
  <si>
    <t>FR913-SEN-Z</t>
  </si>
  <si>
    <t>Angola</t>
  </si>
  <si>
    <t>Dominica</t>
  </si>
  <si>
    <t>Grenada</t>
  </si>
  <si>
    <t>Iraq</t>
  </si>
  <si>
    <t>Jordan</t>
  </si>
  <si>
    <t>Kiribati</t>
  </si>
  <si>
    <t>Korea (Democratic People’s Republic)</t>
  </si>
  <si>
    <t>Lebanon</t>
  </si>
  <si>
    <t>Marshall Islands</t>
  </si>
  <si>
    <t>Micronesia (Federated States)</t>
  </si>
  <si>
    <t>Palestine</t>
  </si>
  <si>
    <t>Saint Lucia</t>
  </si>
  <si>
    <t>Saint Vincent and Grenadines</t>
  </si>
  <si>
    <t>Samoa</t>
  </si>
  <si>
    <t>Syrian Arab Republic</t>
  </si>
  <si>
    <t>Tonga</t>
  </si>
  <si>
    <t>Tuvalu</t>
  </si>
  <si>
    <t>Vanuatu</t>
  </si>
  <si>
    <t>Yemen</t>
  </si>
  <si>
    <t>Concatenate</t>
  </si>
  <si>
    <t>Review approach (original)</t>
  </si>
  <si>
    <t>Democratic Republic of the Congo</t>
  </si>
  <si>
    <t>Lao (People’s Democratic Republic)</t>
  </si>
  <si>
    <t>FR940-BFA-C</t>
  </si>
  <si>
    <t>FR941-CIV-H</t>
  </si>
  <si>
    <t>Pre-Submission</t>
  </si>
  <si>
    <t>Funding Requests (Registered)</t>
  </si>
  <si>
    <t>Funding Requests (Expected)</t>
  </si>
  <si>
    <t>Allocation (Split or Com- municated)</t>
  </si>
  <si>
    <t>Window 1 - March 2020</t>
  </si>
  <si>
    <t>Window 2b - May 2020</t>
  </si>
  <si>
    <t>Window 2a - April 2020</t>
  </si>
  <si>
    <t>Window 2a</t>
  </si>
  <si>
    <t>Window 2b</t>
  </si>
  <si>
    <t>Window 2c</t>
  </si>
  <si>
    <t>FR955-CRI-H</t>
  </si>
  <si>
    <t>Window 2c - June 2020</t>
  </si>
  <si>
    <t>FR952-KEN-C</t>
  </si>
  <si>
    <t>FR947-SDN-Z</t>
  </si>
  <si>
    <t>FR951-GTM-M</t>
  </si>
  <si>
    <t>FR953-KEN-M</t>
  </si>
  <si>
    <t>FR950-CIV-Z</t>
  </si>
  <si>
    <t>FR954-SLB-T</t>
  </si>
  <si>
    <t>FR956-IRN-H</t>
  </si>
  <si>
    <t>FR964-RUS-H</t>
  </si>
  <si>
    <t>FR963-BLR-C</t>
  </si>
  <si>
    <t>FR959-MAR-C</t>
  </si>
  <si>
    <t>FR962-SSD-C</t>
  </si>
  <si>
    <t>FR957-LBR-M</t>
  </si>
  <si>
    <t>Grant-Making</t>
  </si>
  <si>
    <t>Latest FR</t>
  </si>
  <si>
    <t>Iteration</t>
  </si>
  <si>
    <t>FR Number</t>
  </si>
  <si>
    <t>First GAC Meeting</t>
  </si>
  <si>
    <t>FR971-KHM-H</t>
  </si>
  <si>
    <t>FR968-NPL-H</t>
  </si>
  <si>
    <t>FR973-BFA-M</t>
  </si>
  <si>
    <t>FR974-COD-M</t>
  </si>
  <si>
    <t>FR969-NPL-M</t>
  </si>
  <si>
    <t>FR602-LKA-S</t>
  </si>
  <si>
    <t>FR972-KHM-T</t>
  </si>
  <si>
    <t>Multicountry Americas ORAS-CONHU</t>
  </si>
  <si>
    <t>FR943-MCORAS-CONHU-T</t>
  </si>
  <si>
    <t>Multicountry Southern Africa TIMS</t>
  </si>
  <si>
    <t>FR939-MCTIMS-T</t>
  </si>
  <si>
    <t>FR970-NPL-T</t>
  </si>
  <si>
    <t>FR Submission Date</t>
  </si>
  <si>
    <t>Yes</t>
  </si>
  <si>
    <t>No</t>
  </si>
  <si>
    <t>4. Drag down formulae in Column A and B in "Tableau FR Download", as needed</t>
  </si>
  <si>
    <t>5. Refresh the Pivot Table in the Funding Request Tracker sheet</t>
  </si>
  <si>
    <t>6. There are four scenarios where you need to make manual adjustments:</t>
  </si>
  <si>
    <t>b. When an iterated FR (The new FR after iteration) has recently been submitted you have to see whether the original FR (with TRP Outcome = "iteration") still appears in Eligible Component.  
Be careful in the following circumstances:</t>
  </si>
  <si>
    <t>i. When the iterated FR has a different component combination than the original FR, you have to make sure to manually switch off the original FR.</t>
  </si>
  <si>
    <t>c. When you are made aware of very late updates that you wish to include in the FR Tracker that are not yet in the CDW, it is best to make manual adjustments in the Tableau FR Download sheet (from column C)</t>
  </si>
  <si>
    <t>d. Only when all TRP outcomes have been shared for a specifc TRP window do we show the TRP outcomes in the Funding Request Tracker</t>
  </si>
  <si>
    <t>7. After all manual changes refresh the Pivot again.</t>
  </si>
  <si>
    <t>8. Verify the difference in the number of funding requests in the Tableau download and the number of "Funding Requests (Registered)" in the Funding Request Tracker sheet - and make sure to understand where the difference comes from</t>
  </si>
  <si>
    <t>a. Multicountry Catalytic only, duplicate FR, iteration/iterated FR are some examples of why the numbers might be different</t>
  </si>
  <si>
    <t>Funding Request Tracker</t>
  </si>
  <si>
    <t>TRP Outcomes shared with applicant</t>
  </si>
  <si>
    <t>Outcome shared with applicant</t>
  </si>
  <si>
    <t>3. Copy the entire dataset into "Tableau FR Download", on cell C1, being careful not to overwrite the highlighted columns (A and B)</t>
  </si>
  <si>
    <t>TRP Outcome (for Time to IP End)</t>
  </si>
  <si>
    <t>Dropdown list</t>
  </si>
  <si>
    <t>Window 3 - August 2020</t>
  </si>
  <si>
    <t>Window 3</t>
  </si>
  <si>
    <t>FR979-SLV-H</t>
  </si>
  <si>
    <t>Window 4 - February 2021</t>
  </si>
  <si>
    <t>FR883-COG-C-01</t>
  </si>
  <si>
    <t>FR977-AGO-Z</t>
  </si>
  <si>
    <t>FR978-COD-S</t>
  </si>
  <si>
    <t>FR602-LKA-S-01</t>
  </si>
  <si>
    <t>FR981-SLV-T</t>
  </si>
  <si>
    <t>Component (FR)</t>
  </si>
  <si>
    <t>HIV/AIDS, TB</t>
  </si>
  <si>
    <t>HIV/AIDS, Malaria</t>
  </si>
  <si>
    <t>HIV/AIDS, Malaria, RSSH</t>
  </si>
  <si>
    <t>HIV/AIDS, RSSH</t>
  </si>
  <si>
    <t>HIV/AIDS, TB, Malaria</t>
  </si>
  <si>
    <t>HIV/AIDS, TB, Malaria, RSSH</t>
  </si>
  <si>
    <t>HIV/AIDS, TB, RSSH</t>
  </si>
  <si>
    <t>Malaria, RSSH</t>
  </si>
  <si>
    <t>TB</t>
  </si>
  <si>
    <t>TB, Malaria</t>
  </si>
  <si>
    <t>TB, Malaria, RSSH</t>
  </si>
  <si>
    <t>TB, RSSH</t>
  </si>
  <si>
    <t>FR710-BGD-H-01</t>
  </si>
  <si>
    <t>FR854-DJI-Z-01</t>
  </si>
  <si>
    <t>FR972-KHM-T-01</t>
  </si>
  <si>
    <t>FR743-PAK-T-01</t>
  </si>
  <si>
    <t>FR992-BLZ-H</t>
  </si>
  <si>
    <t>Window 5 - April 2021</t>
  </si>
  <si>
    <t>FR990-DOM-H</t>
  </si>
  <si>
    <t>FR700-IDN-H-01</t>
  </si>
  <si>
    <t>FR930-GMB-C-01</t>
  </si>
  <si>
    <t>FR901-BEN-M-01</t>
  </si>
  <si>
    <t>FR1000-JAM-H</t>
  </si>
  <si>
    <t>FR999-MCC-C</t>
  </si>
  <si>
    <t>FR997-BOL-M</t>
  </si>
  <si>
    <t>FR1005-NGA-H</t>
  </si>
  <si>
    <t>Remote review - 2020-2022</t>
  </si>
  <si>
    <t>FR1003-ARM-C</t>
  </si>
  <si>
    <t>FR1002-NIC-C</t>
  </si>
  <si>
    <t>FR1006-ERI-M</t>
  </si>
  <si>
    <t>FR1004-NIC-M</t>
  </si>
  <si>
    <t>Funding Types Requested</t>
  </si>
  <si>
    <t>Allocation;PAAR</t>
  </si>
  <si>
    <t>Allocation;PAAR;Matching Funds</t>
  </si>
  <si>
    <t>PAAR Update</t>
  </si>
  <si>
    <t>Allocation;PAAR;Multicountry</t>
  </si>
  <si>
    <t>PAAR;Other</t>
  </si>
  <si>
    <t>PAAR;Multicountry</t>
  </si>
  <si>
    <t>FR1007-MNE-H</t>
  </si>
  <si>
    <t>FR1008-LKA-H</t>
  </si>
  <si>
    <t>FR1010-HND-C</t>
  </si>
  <si>
    <t>FR1009-LKA-T</t>
  </si>
  <si>
    <t>Submission to Board approval (months)</t>
  </si>
  <si>
    <t>Average Submission to Board approval (months)</t>
  </si>
  <si>
    <t>FR1012-TUN-H</t>
  </si>
  <si>
    <t>FR1013-GEO-C</t>
  </si>
  <si>
    <t>Board-Approved</t>
  </si>
  <si>
    <t>FR1018-MDG-H</t>
  </si>
  <si>
    <t>FR1021-MCMENAIHAA-H</t>
  </si>
  <si>
    <t>Multicountry</t>
  </si>
  <si>
    <t>Continuation Multicountries - GAC Review</t>
  </si>
  <si>
    <t>FR1020-SEN-H</t>
  </si>
  <si>
    <t>FR1025-SUR-H</t>
  </si>
  <si>
    <t>FR1027-BWA-C</t>
  </si>
  <si>
    <t>FR1028-GUY-C</t>
  </si>
  <si>
    <t>FR1019-MRT-Z</t>
  </si>
  <si>
    <t>Multicountry Southern Africa E8</t>
  </si>
  <si>
    <t>FR1024-MCE8-M</t>
  </si>
  <si>
    <t>Multicountry TB WC Africa NTP/SRL</t>
  </si>
  <si>
    <t>Current Stage</t>
  </si>
  <si>
    <t>FR1029-COL-H</t>
  </si>
  <si>
    <t>FR1030-MCMER-Z</t>
  </si>
  <si>
    <t>FR1034-TCD-C</t>
  </si>
  <si>
    <t>FR1033-GNB-M</t>
  </si>
  <si>
    <t>FR939-MCTIMS-T-01</t>
  </si>
  <si>
    <t>FR1031-NER-T</t>
  </si>
  <si>
    <t>FR1038-COM-C</t>
  </si>
  <si>
    <t>FR1036-EGY-C</t>
  </si>
  <si>
    <t>FR1042-ZAF-C</t>
  </si>
  <si>
    <t>FR1037-COM-M</t>
  </si>
  <si>
    <t>FR1040-GAB-T</t>
  </si>
  <si>
    <t>FR1041-MCNTPSRL-T</t>
  </si>
  <si>
    <t>FR1046-MYS-H</t>
  </si>
  <si>
    <t>FR1044-PER-C</t>
  </si>
  <si>
    <t>FR1045-GTM-T</t>
  </si>
  <si>
    <t>Multicountry TB Asia UNDP</t>
  </si>
  <si>
    <t>FR1043-MCASIAUNDP-T</t>
  </si>
  <si>
    <t>FR1047-SRB-H</t>
  </si>
  <si>
    <t>FR1048-IDN-T</t>
  </si>
  <si>
    <t>ii. When not all TRP Outcomes have not been shared yet (see point d below) you have to be extra careful that the iterated FR does not replace the FR with TRP outcome = iteration; deleting the iterated FR record from Tableau FR Download is the best option</t>
  </si>
  <si>
    <t>Submission to Board Approval</t>
  </si>
  <si>
    <t>FR1050-MCASIAUNOPS-T</t>
  </si>
  <si>
    <t>FR1035-MLI-M</t>
  </si>
  <si>
    <t>FR1213-BOL-C</t>
  </si>
  <si>
    <t>FR1212-ECU-H</t>
  </si>
  <si>
    <t>Multicountry HIV EECA APH</t>
  </si>
  <si>
    <t>FR1216-MCEECAAPH-H</t>
  </si>
  <si>
    <t>Multicountry TB Asia TEAM</t>
  </si>
  <si>
    <t>Window 7</t>
  </si>
  <si>
    <t>Window 6 - September 2021</t>
  </si>
  <si>
    <t>Window 7 - February 2022</t>
  </si>
  <si>
    <t>FR1242-KAZ-T</t>
  </si>
  <si>
    <t>Multicountry Eastern Africa IGAD</t>
  </si>
  <si>
    <t>FR1232-MCIGAD-T</t>
  </si>
  <si>
    <t>Multicountry Caribbean CARICOM-PANCAP</t>
  </si>
  <si>
    <t>FR1257-MCCARICOM/PANCAP-H</t>
  </si>
  <si>
    <t>Multicountry HIV Latin America ALEP</t>
  </si>
  <si>
    <t>FR1258-MCALEP-H</t>
  </si>
  <si>
    <t>Multicountry MENA Key Populations</t>
  </si>
  <si>
    <t>FR1251-ZMB-H</t>
  </si>
  <si>
    <t>Multicountry Africa ECSA-HC</t>
  </si>
  <si>
    <t>FR1243-MCECSA-HC-T</t>
  </si>
  <si>
    <t>FR1264-GUY-M</t>
  </si>
  <si>
    <t>FR1265-IDN-T</t>
  </si>
  <si>
    <t>Multicountry HIV SEA AFAO</t>
  </si>
  <si>
    <t>FR1263-MCSEAAFAO-H</t>
  </si>
  <si>
    <t>2. Download the data from the Tableau "Funding Request Tracker" (as type Crosstab, CSV)</t>
  </si>
  <si>
    <t>3a. Make the followings changes:
- Armenia - FR1003-ARM-C - Change First Board Approval from 23-07-2021 to 10-08-2021 due to C19RM
- South Sudan - FR781-SSD-M - Change First Board Approval from 18-05-2021 to 19-10-2021 due to advance Payment
- Belize - FR992-BLZ-H - Change First Board Approval from 01-09-2021 to 24-11-2021 due to advance Payment</t>
  </si>
  <si>
    <t>FR1266-ZMB-M</t>
  </si>
  <si>
    <t>FR1040-GAB-T-01</t>
  </si>
  <si>
    <t>FR1010-HND-C-01</t>
  </si>
  <si>
    <t>Multicountry Southern Africa MOSASWA</t>
  </si>
  <si>
    <t>FR1274-MCMOSASWA-M</t>
  </si>
  <si>
    <t>FR1304-NGA-C</t>
  </si>
  <si>
    <t>FR1281-NGA-S</t>
  </si>
  <si>
    <t>FR1291-UKR-C</t>
  </si>
  <si>
    <t>PAAR</t>
  </si>
  <si>
    <t>a. When a FR has recently been submitted that combines several components (for example HIV/TB), then you manually turn off (Eligible Components column B) the individual components (H and T) that do not have a FR name</t>
  </si>
  <si>
    <t>i. In the table in columns D &amp; E you can change TRP Ouctomes shared from "No" to "Yes" once you have confirmation from the RAS that all outcomes have been shared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</si>
</sst>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809]d\ mmmm\ yyyy;@"/>
    <numFmt numFmtId="166" formatCode="[$-409]d/mmm/yy;@"/>
    <numFmt numFmtId="167" formatCode="mm/dd/yy;@"/>
    <numFmt numFmtId="168" formatCode="mmm\ yy"/>
    <numFmt numFmtId="169" formatCode="mmm/yy"/>
  </numFmts>
  <fonts count="25" x14ac:knownFonts="1">
    <font>
      <sz val="11"/>
      <color theme="1"/>
      <name val="Calibri"/>
      <family val="2"/>
      <scheme val="minor"/>
    </font>
    <font>
      <b/>
      <sz val="11"/>
      <color theme="0"/>
      <name val="Arial"/>
      <family val="2"/>
    </font>
    <font>
      <sz val="11"/>
      <color theme="1"/>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Arial"/>
      <family val="2"/>
    </font>
    <font>
      <b/>
      <u/>
      <sz val="11"/>
      <color theme="1"/>
      <name val="Calibri"/>
      <family val="2"/>
      <scheme val="minor"/>
    </font>
    <font>
      <sz val="11"/>
      <color theme="0" tint="-0.14999847407452621"/>
      <name val="Calibri"/>
      <family val="2"/>
      <scheme val="minor"/>
    </font>
    <font>
      <sz val="11"/>
      <name val="Calibri"/>
      <family val="2"/>
      <scheme val="minor"/>
    </font>
    <font>
      <sz val="8"/>
      <name val="Calibri"/>
      <family val="2"/>
      <scheme val="minor"/>
    </font>
  </fonts>
  <fills count="40">
    <fill>
      <patternFill patternType="none"/>
    </fill>
    <fill>
      <patternFill patternType="gray125"/>
    </fill>
    <fill>
      <patternFill patternType="solid">
        <fgColor theme="5" tint="0.79998168889431442"/>
        <bgColor indexed="64"/>
      </patternFill>
    </fill>
    <fill>
      <patternFill patternType="solid">
        <fgColor rgb="FF004272"/>
        <bgColor indexed="64"/>
      </patternFill>
    </fill>
    <fill>
      <patternFill patternType="solid">
        <fgColor rgb="FF003F7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FFFF00"/>
        <bgColor indexed="64"/>
      </patternFill>
    </fill>
  </fills>
  <borders count="13">
    <border>
      <left/>
      <right/>
      <top/>
      <bottom/>
      <diagonal/>
    </border>
    <border>
      <left style="thin">
        <color rgb="FF80A0B8"/>
      </left>
      <right style="thin">
        <color rgb="FF80A0B8"/>
      </right>
      <top style="thin">
        <color rgb="FF80A0B8"/>
      </top>
      <bottom style="thin">
        <color rgb="FF80A0B8"/>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6" borderId="0" applyNumberFormat="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6" applyNumberFormat="0" applyAlignment="0" applyProtection="0"/>
    <xf numFmtId="0" fontId="12" fillId="10" borderId="7" applyNumberFormat="0" applyAlignment="0" applyProtection="0"/>
    <xf numFmtId="0" fontId="13" fillId="10" borderId="6" applyNumberFormat="0" applyAlignment="0" applyProtection="0"/>
    <xf numFmtId="0" fontId="14" fillId="0" borderId="8" applyNumberFormat="0" applyFill="0" applyAlignment="0" applyProtection="0"/>
    <xf numFmtId="0" fontId="15" fillId="11" borderId="9" applyNumberFormat="0" applyAlignment="0" applyProtection="0"/>
    <xf numFmtId="0" fontId="16" fillId="0" borderId="0" applyNumberFormat="0" applyFill="0" applyBorder="0" applyAlignment="0" applyProtection="0"/>
    <xf numFmtId="0" fontId="3" fillId="12" borderId="10" applyNumberFormat="0" applyFont="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9"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xf>
    <xf numFmtId="0" fontId="0" fillId="2" borderId="0" xfId="0" applyFill="1"/>
    <xf numFmtId="0" fontId="2" fillId="0" borderId="1" xfId="0" applyFont="1" applyBorder="1" applyAlignment="1">
      <alignment horizontal="center" vertical="center"/>
    </xf>
    <xf numFmtId="0" fontId="1" fillId="4" borderId="1" xfId="0" applyFont="1" applyFill="1" applyBorder="1" applyAlignment="1">
      <alignment horizontal="center" vertical="center" wrapText="1"/>
    </xf>
    <xf numFmtId="0" fontId="2" fillId="5" borderId="0" xfId="0" applyFont="1" applyFill="1" applyBorder="1" applyAlignment="1">
      <alignment horizontal="left" vertical="center"/>
    </xf>
    <xf numFmtId="0" fontId="2" fillId="5" borderId="2" xfId="0" applyFont="1" applyFill="1" applyBorder="1" applyAlignment="1">
      <alignment horizontal="right" vertical="center"/>
    </xf>
    <xf numFmtId="0" fontId="2" fillId="0" borderId="0" xfId="0" applyFont="1"/>
    <xf numFmtId="0" fontId="2" fillId="5" borderId="0" xfId="0" applyFont="1" applyFill="1"/>
    <xf numFmtId="0" fontId="2" fillId="5" borderId="0" xfId="0" applyFont="1" applyFill="1" applyAlignment="1">
      <alignment wrapText="1"/>
    </xf>
    <xf numFmtId="0" fontId="2" fillId="0" borderId="0" xfId="0" applyFont="1" applyAlignment="1">
      <alignment wrapText="1"/>
    </xf>
    <xf numFmtId="0" fontId="0" fillId="0" borderId="0" xfId="0"/>
    <xf numFmtId="0" fontId="2" fillId="0" borderId="0" xfId="0" pivotButton="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Fill="1"/>
    <xf numFmtId="0" fontId="9" fillId="0" borderId="0" xfId="7" applyFill="1"/>
    <xf numFmtId="0" fontId="10" fillId="0" borderId="0" xfId="8" applyFill="1"/>
    <xf numFmtId="0" fontId="1" fillId="3" borderId="0" xfId="0" applyFont="1" applyFill="1" applyAlignment="1">
      <alignment horizontal="center" vertical="center" wrapText="1"/>
    </xf>
    <xf numFmtId="0" fontId="20" fillId="3" borderId="0" xfId="0" applyFont="1" applyFill="1" applyAlignment="1">
      <alignment horizontal="center" vertical="center" wrapText="1"/>
    </xf>
    <xf numFmtId="0" fontId="2" fillId="0" borderId="0" xfId="0" applyFont="1" applyFill="1" applyAlignment="1">
      <alignment horizontal="center" vertical="center"/>
    </xf>
    <xf numFmtId="0" fontId="10" fillId="0" borderId="0" xfId="8" applyFill="1" applyAlignment="1">
      <alignment horizontal="center" vertical="center"/>
    </xf>
    <xf numFmtId="0" fontId="0" fillId="0" borderId="0" xfId="0" applyAlignment="1">
      <alignment vertical="center" wrapText="1"/>
    </xf>
    <xf numFmtId="0" fontId="21" fillId="0" borderId="0" xfId="0" applyFont="1"/>
    <xf numFmtId="0" fontId="22" fillId="0" borderId="0" xfId="0" applyFont="1" applyFill="1"/>
    <xf numFmtId="0" fontId="22" fillId="0" borderId="0" xfId="0" applyFont="1"/>
    <xf numFmtId="0" fontId="23" fillId="0" borderId="0" xfId="0" applyFont="1" applyAlignment="1">
      <alignment horizontal="center" vertical="center" wrapText="1"/>
    </xf>
    <xf numFmtId="165" fontId="2" fillId="0" borderId="1" xfId="0" applyNumberFormat="1" applyFont="1" applyBorder="1" applyAlignment="1">
      <alignment horizontal="center" vertical="center"/>
    </xf>
    <xf numFmtId="0" fontId="2" fillId="38" borderId="1" xfId="0" applyFont="1" applyFill="1" applyBorder="1" applyAlignment="1">
      <alignment horizontal="center" vertical="center"/>
    </xf>
    <xf numFmtId="165" fontId="2" fillId="38" borderId="1" xfId="0" applyNumberFormat="1" applyFont="1" applyFill="1" applyBorder="1" applyAlignment="1">
      <alignment horizontal="center" vertical="center"/>
    </xf>
    <xf numFmtId="166" fontId="0" fillId="0" borderId="0" xfId="0" applyNumberFormat="1"/>
    <xf numFmtId="166" fontId="2" fillId="0" borderId="0" xfId="0" applyNumberFormat="1" applyFont="1"/>
    <xf numFmtId="14" fontId="0" fillId="0" borderId="0" xfId="0" applyNumberFormat="1"/>
    <xf numFmtId="166" fontId="0" fillId="0" borderId="0" xfId="0" applyNumberFormat="1" applyAlignment="1">
      <alignment horizontal="center" vertical="center" wrapText="1"/>
    </xf>
    <xf numFmtId="166" fontId="0" fillId="0" borderId="0" xfId="0" applyNumberFormat="1" applyAlignment="1">
      <alignment horizontal="center"/>
    </xf>
    <xf numFmtId="166" fontId="0" fillId="0" borderId="0" xfId="0" applyNumberFormat="1" applyAlignment="1">
      <alignment horizontal="center" vertical="center"/>
    </xf>
    <xf numFmtId="167" fontId="0" fillId="0" borderId="0" xfId="0" applyNumberFormat="1" applyAlignment="1">
      <alignment horizontal="center" vertical="center" wrapText="1"/>
    </xf>
    <xf numFmtId="167" fontId="0" fillId="0" borderId="0" xfId="0" applyNumberFormat="1" applyAlignment="1">
      <alignment horizontal="center"/>
    </xf>
    <xf numFmtId="166" fontId="20" fillId="3" borderId="0" xfId="0" applyNumberFormat="1" applyFont="1" applyFill="1" applyAlignment="1">
      <alignment horizontal="center" vertical="center" wrapText="1"/>
    </xf>
    <xf numFmtId="168"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0" fillId="39" borderId="0" xfId="0" applyFill="1" applyAlignment="1">
      <alignment horizontal="center"/>
    </xf>
    <xf numFmtId="169" fontId="2" fillId="0" borderId="0" xfId="0" applyNumberFormat="1" applyFont="1" applyAlignment="1">
      <alignment horizontal="center" vertical="center"/>
    </xf>
    <xf numFmtId="9" fontId="2" fillId="37" borderId="12" xfId="42" applyFont="1" applyFill="1" applyBorder="1" applyAlignment="1">
      <alignment horizontal="center" vertical="center"/>
    </xf>
    <xf numFmtId="0" fontId="1" fillId="4" borderId="12" xfId="0" applyFont="1" applyFill="1" applyBorder="1" applyAlignment="1">
      <alignment horizontal="center" vertical="center" wrapText="1"/>
    </xf>
    <xf numFmtId="0" fontId="2" fillId="38" borderId="12" xfId="0" applyFont="1" applyFill="1" applyBorder="1" applyAlignment="1">
      <alignment horizontal="center" vertical="center" wrapText="1"/>
    </xf>
    <xf numFmtId="1" fontId="2" fillId="38" borderId="12" xfId="0" applyNumberFormat="1" applyFont="1" applyFill="1" applyBorder="1" applyAlignment="1">
      <alignment horizontal="center" vertical="center"/>
    </xf>
    <xf numFmtId="0" fontId="2" fillId="0" borderId="12" xfId="0" applyFont="1" applyFill="1" applyBorder="1" applyAlignment="1">
      <alignment horizontal="center" vertical="center" wrapText="1"/>
    </xf>
    <xf numFmtId="1" fontId="2" fillId="0" borderId="12" xfId="0" applyNumberFormat="1" applyFont="1" applyFill="1" applyBorder="1" applyAlignment="1">
      <alignment horizontal="center" vertical="center"/>
    </xf>
    <xf numFmtId="0" fontId="2" fillId="0" borderId="12" xfId="0" applyFont="1" applyFill="1" applyBorder="1" applyAlignment="1">
      <alignment horizontal="center" vertical="center"/>
    </xf>
    <xf numFmtId="0" fontId="2" fillId="38" borderId="12" xfId="0" applyFont="1" applyFill="1" applyBorder="1" applyAlignment="1">
      <alignment horizontal="center" vertical="center"/>
    </xf>
    <xf numFmtId="9" fontId="2" fillId="38" borderId="12" xfId="42" applyNumberFormat="1" applyFont="1" applyFill="1" applyBorder="1" applyAlignment="1">
      <alignment horizontal="center" vertical="center"/>
    </xf>
    <xf numFmtId="9" fontId="2" fillId="0" borderId="12" xfId="42" applyFont="1" applyFill="1" applyBorder="1" applyAlignment="1">
      <alignment horizontal="center" vertical="center"/>
    </xf>
    <xf numFmtId="9" fontId="2" fillId="38" borderId="12" xfId="42" applyFont="1" applyFill="1" applyBorder="1" applyAlignment="1">
      <alignment horizontal="center" vertical="center"/>
    </xf>
    <xf numFmtId="164" fontId="2" fillId="0" borderId="12" xfId="0" applyNumberFormat="1" applyFont="1" applyFill="1" applyBorder="1" applyAlignment="1">
      <alignment horizontal="center" vertical="center"/>
    </xf>
    <xf numFmtId="15" fontId="0" fillId="0" borderId="0" xfId="0" applyNumberFormat="1"/>
    <xf numFmtId="0" fontId="0" fillId="0" borderId="0" xfId="0" applyAlignment="1">
      <alignment horizontal="left" vertical="center" wrapText="1" indent="1"/>
    </xf>
    <xf numFmtId="0" fontId="0" fillId="0" borderId="0" xfId="0" applyAlignment="1">
      <alignment horizontal="left" vertical="center" wrapText="1" indent="2"/>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36">
    <dxf>
      <numFmt numFmtId="169" formatCode="mmm/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8" formatCode="mmm\ yy"/>
    </dxf>
    <dxf>
      <numFmt numFmtId="164" formatCode="0.0"/>
    </dxf>
    <dxf>
      <numFmt numFmtId="168" formatCode="mmm\ yy"/>
    </dxf>
    <dxf>
      <numFmt numFmtId="166" formatCode="[$-409]d/mmm/yy;@"/>
    </dxf>
    <dxf>
      <numFmt numFmtId="166" formatCode="[$-409]d/mmm/yy;@"/>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font>
        <color theme="0"/>
      </font>
    </dxf>
    <dxf>
      <fill>
        <patternFill patternType="solid">
          <bgColor rgb="FF004272"/>
        </patternFill>
      </fill>
    </dxf>
    <dxf>
      <font>
        <color theme="0"/>
      </font>
    </dxf>
    <dxf>
      <font>
        <color theme="0"/>
      </font>
    </dxf>
    <dxf>
      <fill>
        <patternFill patternType="solid">
          <bgColor rgb="FF004272"/>
        </patternFill>
      </fill>
    </dxf>
    <dxf>
      <fill>
        <patternFill patternType="solid">
          <bgColor rgb="FF004272"/>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horizontal="center"/>
    </dxf>
    <dxf>
      <alignment vertical="center"/>
    </dxf>
    <dxf>
      <alignment wrapText="1"/>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ill>
        <patternFill patternType="solid">
          <bgColor rgb="FF004272"/>
        </patternFill>
      </fill>
    </dxf>
    <dxf>
      <fill>
        <patternFill patternType="solid">
          <bgColor rgb="FF004272"/>
        </patternFill>
      </fill>
    </dxf>
    <dxf>
      <fill>
        <patternFill patternType="solid">
          <bgColor rgb="FF004272"/>
        </patternFill>
      </fill>
    </dxf>
    <dxf>
      <fill>
        <patternFill patternType="solid">
          <bgColor rgb="FF004272"/>
        </patternFill>
      </fill>
    </dxf>
    <dxf>
      <fill>
        <patternFill patternType="solid">
          <bgColor rgb="FF004272"/>
        </patternFill>
      </fill>
    </dxf>
    <dxf>
      <fill>
        <patternFill patternType="solid">
          <bgColor rgb="FF004272"/>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font>
        <b/>
        <i val="0"/>
        <name val="Arial"/>
        <family val="2"/>
      </font>
    </dxf>
    <dxf>
      <font>
        <name val="Arial"/>
        <family val="2"/>
      </font>
      <border>
        <left style="thin">
          <color auto="1"/>
        </left>
        <right style="thin">
          <color auto="1"/>
        </right>
        <top style="thin">
          <color auto="1"/>
        </top>
        <bottom style="thin">
          <color auto="1"/>
        </bottom>
      </border>
    </dxf>
    <dxf>
      <fill>
        <patternFill>
          <bgColor theme="4" tint="0.79998168889431442"/>
        </patternFill>
      </fill>
    </dxf>
  </dxfs>
  <tableStyles count="2" defaultTableStyle="TableStyleMedium2" defaultPivotStyle="PivotStyleLight16">
    <tableStyle name="PivotTable Style 1" table="0" count="1" xr9:uid="{650E178C-F80F-4D8D-80F6-D1E1679E807A}">
      <tableStyleElement type="secondColumnStripe" dxfId="1635"/>
    </tableStyle>
    <tableStyle name="Slicer Style 1" pivot="0" table="0" count="4" xr9:uid="{0A679F5F-28DD-4BF0-84FB-D4F561C73A93}">
      <tableStyleElement type="wholeTable" dxfId="1634"/>
      <tableStyleElement type="headerRow" dxfId="1633"/>
    </tableStyle>
  </tableStyles>
  <colors>
    <mruColors>
      <color rgb="FFE05153"/>
      <color rgb="FF59A14F"/>
      <color rgb="FFF28E2B"/>
      <color rgb="FF004272"/>
      <color rgb="FF003F72"/>
    </mruColors>
  </colors>
  <extLst>
    <ext xmlns:x14="http://schemas.microsoft.com/office/spreadsheetml/2009/9/main" uri="{46F421CA-312F-682f-3DD2-61675219B42D}">
      <x14:dxfs count="2">
        <dxf>
          <font>
            <b/>
            <i val="0"/>
            <color theme="0"/>
            <name val="Arial"/>
            <family val="2"/>
          </font>
          <fill>
            <patternFill>
              <bgColor rgb="FF004272"/>
            </patternFill>
          </fill>
        </dxf>
        <dxf>
          <font>
            <b/>
            <i val="0"/>
            <name val="Arial"/>
            <family val="2"/>
          </font>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styles" Target="styles.xml" /><Relationship Id="rId18" Type="http://schemas.openxmlformats.org/officeDocument/2006/relationships/customXml" Target="../customXml/item3.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theme" Target="theme/theme1.xml" /><Relationship Id="rId17" Type="http://schemas.openxmlformats.org/officeDocument/2006/relationships/customXml" Target="../customXml/item2.xml" /><Relationship Id="rId2" Type="http://schemas.openxmlformats.org/officeDocument/2006/relationships/worksheet" Target="worksheets/sheet2.xml" /><Relationship Id="rId16" Type="http://schemas.openxmlformats.org/officeDocument/2006/relationships/customXml" Target="../customXml/item1.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microsoft.com/office/2007/relationships/slicerCache" Target="slicerCaches/slicerCache5.xml" /><Relationship Id="rId5" Type="http://schemas.openxmlformats.org/officeDocument/2006/relationships/worksheet" Target="worksheets/sheet5.xml" /><Relationship Id="rId15" Type="http://schemas.openxmlformats.org/officeDocument/2006/relationships/calcChain" Target="calcChain.xml" /><Relationship Id="rId10" Type="http://schemas.microsoft.com/office/2007/relationships/slicerCache" Target="slicerCaches/slicerCache4.xml" /><Relationship Id="rId19" Type="http://schemas.openxmlformats.org/officeDocument/2006/relationships/customXml" Target="../customXml/item4.xml" /><Relationship Id="rId4" Type="http://schemas.openxmlformats.org/officeDocument/2006/relationships/worksheet" Target="worksheets/sheet4.xml" /><Relationship Id="rId9" Type="http://schemas.microsoft.com/office/2007/relationships/slicerCache" Target="slicerCaches/slicerCache3.xml" /><Relationship Id="rId14" Type="http://schemas.openxmlformats.org/officeDocument/2006/relationships/sharedStrings" Target="sharedStrings.xml" /></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321469</xdr:colOff>
      <xdr:row>4</xdr:row>
      <xdr:rowOff>59531</xdr:rowOff>
    </xdr:from>
    <xdr:to>
      <xdr:col>0</xdr:col>
      <xdr:colOff>2440781</xdr:colOff>
      <xdr:row>21</xdr:row>
      <xdr:rowOff>69398</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C51A8476-D3E8-456E-943A-1F1B3DD4E2E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21469" y="631032"/>
              <a:ext cx="2107407" cy="3045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2599060</xdr:colOff>
      <xdr:row>4</xdr:row>
      <xdr:rowOff>59532</xdr:rowOff>
    </xdr:from>
    <xdr:to>
      <xdr:col>1</xdr:col>
      <xdr:colOff>1859594</xdr:colOff>
      <xdr:row>21</xdr:row>
      <xdr:rowOff>69822</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799BC78A-61FE-4D6A-954F-14743CBD34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99060" y="588699"/>
              <a:ext cx="2368153" cy="3527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1972525</xdr:colOff>
      <xdr:row>4</xdr:row>
      <xdr:rowOff>62998</xdr:rowOff>
    </xdr:from>
    <xdr:to>
      <xdr:col>3</xdr:col>
      <xdr:colOff>1715858</xdr:colOff>
      <xdr:row>21</xdr:row>
      <xdr:rowOff>69822</xdr:rowOff>
    </xdr:to>
    <mc:AlternateContent xmlns:mc="http://schemas.openxmlformats.org/markup-compatibility/2006" xmlns:a14="http://schemas.microsoft.com/office/drawing/2010/main">
      <mc:Choice Requires="a14">
        <xdr:graphicFrame macro="">
          <xdr:nvGraphicFramePr>
            <xdr:cNvPr id="8" name="Portfolio Categorization">
              <a:extLst>
                <a:ext uri="{FF2B5EF4-FFF2-40B4-BE49-F238E27FC236}">
                  <a16:creationId xmlns:a16="http://schemas.microsoft.com/office/drawing/2014/main" id="{D9086365-C684-4AAC-9888-01D98C245771}"/>
                </a:ext>
              </a:extLst>
            </xdr:cNvPr>
            <xdr:cNvGraphicFramePr/>
          </xdr:nvGraphicFramePr>
          <xdr:xfrm>
            <a:off x="0" y="0"/>
            <a:ext cx="0" cy="0"/>
          </xdr:xfrm>
          <a:graphic>
            <a:graphicData uri="http://schemas.microsoft.com/office/drawing/2010/slicer">
              <sle:slicer xmlns:sle="http://schemas.microsoft.com/office/drawing/2010/slicer" name="Portfolio Categorization"/>
            </a:graphicData>
          </a:graphic>
        </xdr:graphicFrame>
      </mc:Choice>
      <mc:Fallback xmlns="">
        <xdr:sp macro="" textlink="">
          <xdr:nvSpPr>
            <xdr:cNvPr id="0" name=""/>
            <xdr:cNvSpPr>
              <a:spLocks noTextEdit="1"/>
            </xdr:cNvSpPr>
          </xdr:nvSpPr>
          <xdr:spPr>
            <a:xfrm>
              <a:off x="7381784" y="592165"/>
              <a:ext cx="2165741" cy="3523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1836295</xdr:colOff>
      <xdr:row>4</xdr:row>
      <xdr:rowOff>63001</xdr:rowOff>
    </xdr:from>
    <xdr:to>
      <xdr:col>4</xdr:col>
      <xdr:colOff>1246336</xdr:colOff>
      <xdr:row>21</xdr:row>
      <xdr:rowOff>69822</xdr:rowOff>
    </xdr:to>
    <mc:AlternateContent xmlns:mc="http://schemas.openxmlformats.org/markup-compatibility/2006" xmlns:a14="http://schemas.microsoft.com/office/drawing/2010/main">
      <mc:Choice Requires="a14">
        <xdr:graphicFrame macro="">
          <xdr:nvGraphicFramePr>
            <xdr:cNvPr id="11" name="TRP Review Window">
              <a:extLst>
                <a:ext uri="{FF2B5EF4-FFF2-40B4-BE49-F238E27FC236}">
                  <a16:creationId xmlns:a16="http://schemas.microsoft.com/office/drawing/2014/main" id="{43CAF2C9-0E21-4A5D-A0D3-0E3E60365D73}"/>
                </a:ext>
              </a:extLst>
            </xdr:cNvPr>
            <xdr:cNvGraphicFramePr/>
          </xdr:nvGraphicFramePr>
          <xdr:xfrm>
            <a:off x="0" y="0"/>
            <a:ext cx="0" cy="0"/>
          </xdr:xfrm>
          <a:graphic>
            <a:graphicData uri="http://schemas.microsoft.com/office/drawing/2010/slicer">
              <sle:slicer xmlns:sle="http://schemas.microsoft.com/office/drawing/2010/slicer" name="TRP Review Window"/>
            </a:graphicData>
          </a:graphic>
        </xdr:graphicFrame>
      </mc:Choice>
      <mc:Fallback xmlns="">
        <xdr:sp macro="" textlink="">
          <xdr:nvSpPr>
            <xdr:cNvPr id="0" name=""/>
            <xdr:cNvSpPr>
              <a:spLocks noTextEdit="1"/>
            </xdr:cNvSpPr>
          </xdr:nvSpPr>
          <xdr:spPr>
            <a:xfrm>
              <a:off x="9667962" y="592168"/>
              <a:ext cx="2111495" cy="3523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2044491</xdr:colOff>
      <xdr:row>4</xdr:row>
      <xdr:rowOff>63582</xdr:rowOff>
    </xdr:from>
    <xdr:to>
      <xdr:col>2</xdr:col>
      <xdr:colOff>1854788</xdr:colOff>
      <xdr:row>21</xdr:row>
      <xdr:rowOff>58853</xdr:rowOff>
    </xdr:to>
    <mc:AlternateContent xmlns:mc="http://schemas.openxmlformats.org/markup-compatibility/2006" xmlns:a14="http://schemas.microsoft.com/office/drawing/2010/main">
      <mc:Choice Requires="a14">
        <xdr:graphicFrame macro="">
          <xdr:nvGraphicFramePr>
            <xdr:cNvPr id="6" name="Component">
              <a:extLst>
                <a:ext uri="{FF2B5EF4-FFF2-40B4-BE49-F238E27FC236}">
                  <a16:creationId xmlns:a16="http://schemas.microsoft.com/office/drawing/2014/main" id="{3A730D65-7BD4-40CE-A166-746EA9EB5A87}"/>
                </a:ext>
              </a:extLst>
            </xdr:cNvPr>
            <xdr:cNvGraphicFramePr/>
          </xdr:nvGraphicFramePr>
          <xdr:xfrm>
            <a:off x="0" y="0"/>
            <a:ext cx="0" cy="0"/>
          </xdr:xfrm>
          <a:graphic>
            <a:graphicData uri="http://schemas.microsoft.com/office/drawing/2010/slicer">
              <sle:slicer xmlns:sle="http://schemas.microsoft.com/office/drawing/2010/slicer" name="Component"/>
            </a:graphicData>
          </a:graphic>
        </xdr:graphicFrame>
      </mc:Choice>
      <mc:Fallback xmlns="">
        <xdr:sp macro="" textlink="">
          <xdr:nvSpPr>
            <xdr:cNvPr id="0" name=""/>
            <xdr:cNvSpPr>
              <a:spLocks noTextEdit="1"/>
            </xdr:cNvSpPr>
          </xdr:nvSpPr>
          <xdr:spPr>
            <a:xfrm>
              <a:off x="5148935" y="592749"/>
              <a:ext cx="2168991" cy="3524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34DB5969-579E-4478-AAA0-A3434D097CBB}">
    <nsvFilter filterId="{47A221A9-73A4-47DE-BEF5-3F4E356E32D2}" ref="A1:U1621" tableId="0">
      <columnFilter colId="3">
        <filter colId="3">
          <x:filters>
            <x:filter val="Bolivia (Plurinational State)"/>
          </x:filters>
        </filter>
      </columnFilter>
    </nsvFilter>
  </namedSheetView>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ésir Mporamazina" refreshedDate="44746.717296064817" createdVersion="6" refreshedVersion="7" minRefreshableVersion="3" recordCount="1621" xr:uid="{0DEA78D7-19B7-4693-A4BC-37E96D7571D4}">
  <cacheSource type="worksheet">
    <worksheetSource ref="A1:S1048576" sheet="Eligible Components"/>
  </cacheSource>
  <cacheFields count="19">
    <cacheField name="Include in publication?" numFmtId="0">
      <sharedItems containsString="0" containsBlank="1" containsNumber="1" containsInteger="1" minValue="0" maxValue="1" count="3">
        <n v="1"/>
        <n v="0"/>
        <m/>
      </sharedItems>
    </cacheField>
    <cacheField name="Manual turn off" numFmtId="0">
      <sharedItems containsString="0" containsBlank="1" containsNumber="1" containsInteger="1" minValue="0" maxValue="1"/>
    </cacheField>
    <cacheField name="Allocation Cycle" numFmtId="0">
      <sharedItems containsBlank="1"/>
    </cacheField>
    <cacheField name="Country" numFmtId="0">
      <sharedItems containsBlank="1" count="109">
        <s v="Afghanistan"/>
        <s v="Angola"/>
        <s v="Armenia"/>
        <s v="Azerbaijan"/>
        <s v="Bangladesh"/>
        <s v="Belarus"/>
        <s v="Belize"/>
        <s v="Benin"/>
        <s v="Bhutan"/>
        <s v="Bolivia (Plurinational State)"/>
        <s v="Botswana"/>
        <s v="Burkina Faso"/>
        <s v="Burundi"/>
        <s v="Cabo Verde"/>
        <s v="Cambodia"/>
        <s v="Cameroon"/>
        <s v="Central African Republic"/>
        <s v="Chad"/>
        <s v="Colombia"/>
        <s v="Comoros"/>
        <s v="Congo"/>
        <s v="Congo (Democratic Republic)"/>
        <s v="Costa Rica"/>
        <s v="Côte d'Ivoire"/>
        <s v="Cuba"/>
        <s v="Djibouti"/>
        <s v="Dominican Republic"/>
        <s v="Ecuador"/>
        <s v="Egypt"/>
        <s v="El Salvador"/>
        <s v="Eritrea"/>
        <s v="Eswatini"/>
        <s v="Ethiopia"/>
        <s v="Gabon"/>
        <s v="Gambia"/>
        <s v="Georgia"/>
        <s v="Ghana"/>
        <s v="Guatemala"/>
        <s v="Guinea"/>
        <s v="Guinea-Bissau"/>
        <s v="Guyana"/>
        <s v="Haiti"/>
        <s v="Honduras"/>
        <s v="India"/>
        <s v="Indonesia"/>
        <s v="Iran (Islamic Republic)"/>
        <s v="Jamaica"/>
        <s v="Kazakhstan"/>
        <s v="Kenya"/>
        <s v="Kosovo"/>
        <s v="Kyrgyzstan"/>
        <s v="Lao (Peoples Democratic Republic)"/>
        <s v="Lesotho"/>
        <s v="Liberia"/>
        <s v="Madagascar"/>
        <s v="Malawi"/>
        <s v="Malaysia"/>
        <s v="Mali"/>
        <s v="Mauritania"/>
        <s v="Mauritius"/>
        <s v="Moldova"/>
        <s v="Mongolia"/>
        <s v="Montenegro"/>
        <s v="Morocco"/>
        <s v="Mozambique"/>
        <s v="Multicountry Caribbean MCC"/>
        <s v="Multicountry East Asia and Pacific RAI"/>
        <s v="Multicountry Middle East MER"/>
        <s v="Multicountry Western Pacific"/>
        <s v="Myanmar"/>
        <s v="Namibia"/>
        <s v="Nepal"/>
        <s v="Nicaragua"/>
        <s v="Niger"/>
        <s v="Nigeria"/>
        <s v="Pakistan"/>
        <s v="Papua New Guinea"/>
        <s v="Paraguay"/>
        <s v="Peru"/>
        <s v="Philippines"/>
        <s v="Russian Federation"/>
        <s v="Rwanda"/>
        <s v="Sao Tome and Principe"/>
        <s v="Senegal"/>
        <s v="Serbia"/>
        <s v="Sierra Leone"/>
        <s v="Solomon Islands"/>
        <s v="Somalia"/>
        <s v="South Africa"/>
        <s v="South Sudan"/>
        <s v="Sri Lanka"/>
        <s v="Sudan"/>
        <s v="Suriname"/>
        <s v="Tajikistan"/>
        <s v="Tanzania (United Republic)"/>
        <s v="Thailand"/>
        <s v="Timor-Leste"/>
        <s v="Togo"/>
        <s v="Tunisia"/>
        <s v="Turkmenistan"/>
        <s v="Uganda"/>
        <s v="Ukraine"/>
        <s v="Uzbekistan"/>
        <s v="Venezuela"/>
        <s v="Viet Nam"/>
        <s v="Zambia"/>
        <s v="Zanzibar"/>
        <s v="Zimbabwe"/>
        <m/>
      </sharedItems>
    </cacheField>
    <cacheField name="Component" numFmtId="0">
      <sharedItems containsBlank="1" count="16">
        <s v="HIV/AIDS"/>
        <s v="HIV/AIDS, Malaria"/>
        <s v="HIV/AIDS, Malaria, RSSH"/>
        <s v="HIV/AIDS, RSSH"/>
        <s v="HIV/AIDS, TB"/>
        <s v="HIV/AIDS, TB, Malaria"/>
        <s v="HIV/AIDS, TB, Malaria, RSSH"/>
        <s v="HIV/AIDS, TB, RSSH"/>
        <s v="Malaria"/>
        <s v="Malaria, RSSH"/>
        <s v="RSSH"/>
        <s v="TB"/>
        <s v="TB, Malaria"/>
        <s v="TB, Malaria, RSSH"/>
        <s v="TB, RSSH"/>
        <m/>
      </sharedItems>
    </cacheField>
    <cacheField name="Component (FR)" numFmtId="0">
      <sharedItems containsBlank="1"/>
    </cacheField>
    <cacheField name="Concatenated" numFmtId="0">
      <sharedItems containsBlank="1"/>
    </cacheField>
    <cacheField name="Eligible" numFmtId="0">
      <sharedItems containsString="0" containsBlank="1" containsNumber="1" containsInteger="1" minValue="0" maxValue="1"/>
    </cacheField>
    <cacheField name="Region" numFmtId="0">
      <sharedItems containsBlank="1" count="11">
        <s v="South East Asia"/>
        <s v="Southern and Eastern Africa"/>
        <s v="Eastern Europe and Central Asia"/>
        <s v="High Impact Asia"/>
        <s v="Latin America and Caribbean"/>
        <s v="Central Africa"/>
        <s v="High Impact Africa 1"/>
        <s v="Middle East and North Africa"/>
        <s v="High Impact Africa 2"/>
        <s v="Western Africa"/>
        <m/>
      </sharedItems>
    </cacheField>
    <cacheField name="Review Approach" numFmtId="0">
      <sharedItems containsBlank="1" count="8">
        <s v="Full Review"/>
        <s v=""/>
        <s v="TBC"/>
        <s v="Program Continuation"/>
        <s v="Tailored for Transition"/>
        <s v="Tailored for Focused Portfolios"/>
        <s v="Tailored for National Strategic Plans"/>
        <m/>
      </sharedItems>
    </cacheField>
    <cacheField name="Portfolio Categorization" numFmtId="0">
      <sharedItems containsBlank="1" count="4">
        <s v="Core"/>
        <s v="Focused"/>
        <s v="High-Impact"/>
        <m/>
      </sharedItems>
    </cacheField>
    <cacheField name="Latest FR" numFmtId="0">
      <sharedItems containsString="0" containsBlank="1" containsNumber="1" containsInteger="1" minValue="0" maxValue="2040"/>
    </cacheField>
    <cacheField name="FR Name" numFmtId="0">
      <sharedItems containsBlank="1"/>
    </cacheField>
    <cacheField name="TRP Review Window" numFmtId="0">
      <sharedItems containsBlank="1" count="11">
        <s v="Window 1"/>
        <s v=""/>
        <s v="Window 2b"/>
        <s v="Window 4"/>
        <s v="Window 5"/>
        <s v="Window 3"/>
        <s v="Window 6"/>
        <s v="Window 7"/>
        <s v="Window 2c"/>
        <s v="Window 2a"/>
        <m/>
      </sharedItems>
    </cacheField>
    <cacheField name="TRP Outcome" numFmtId="0">
      <sharedItems containsBlank="1" count="4">
        <s v="Grant Making"/>
        <s v=""/>
        <s v="Iteration"/>
        <m/>
      </sharedItems>
    </cacheField>
    <cacheField name="FR Submission Date" numFmtId="166">
      <sharedItems containsDate="1" containsBlank="1" containsMixedTypes="1" minDate="2020-03-23T00:00:00" maxDate="2021-09-11T00:00:00"/>
    </cacheField>
    <cacheField name="GAC Meeting" numFmtId="166">
      <sharedItems containsDate="1" containsBlank="1" containsMixedTypes="1" minDate="2020-07-16T00:00:00" maxDate="2022-07-02T00:00:00" count="34">
        <d v="2020-10-15T00:00:00"/>
        <s v=""/>
        <d v="2020-09-17T00:00:00"/>
        <d v="2020-11-12T00:00:00"/>
        <d v="2021-04-22T00:00:00"/>
        <d v="2021-07-15T00:00:00"/>
        <d v="2020-09-08T00:00:00"/>
        <d v="2021-02-25T00:00:00"/>
        <d v="2021-09-23T00:00:00"/>
        <d v="2021-10-21T00:00:00"/>
        <d v="2020-12-03T00:00:00"/>
        <d v="2021-06-28T00:00:00"/>
        <d v="2022-05-19T00:00:00"/>
        <d v="2021-03-18T00:00:00"/>
        <d v="2020-11-19T00:00:00"/>
        <d v="2020-11-05T00:00:00"/>
        <d v="2020-10-29T00:00:00"/>
        <d v="2020-12-10T00:00:00"/>
        <d v="2020-11-26T00:00:00"/>
        <d v="2021-11-18T00:00:00"/>
        <d v="2021-06-17T00:00:00"/>
        <d v="2022-02-28T00:00:00"/>
        <d v="2022-07-01T00:00:00"/>
        <d v="2021-10-05T00:00:00"/>
        <d v="2022-03-31T00:00:00"/>
        <d v="2021-01-21T00:00:00"/>
        <d v="2021-05-20T00:00:00"/>
        <d v="2020-07-16T00:00:00"/>
        <d v="2021-12-07T00:00:00"/>
        <d v="2021-02-11T00:00:00"/>
        <d v="2022-04-28T00:00:00"/>
        <d v="2020-08-27T00:00:00"/>
        <d v="2021-05-27T00:00:00"/>
        <m/>
      </sharedItems>
    </cacheField>
    <cacheField name="Board Approval" numFmtId="0">
      <sharedItems containsDate="1" containsBlank="1" containsMixedTypes="1" minDate="2020-10-21T00:00:00" maxDate="2022-06-24T00:00:00" count="31">
        <d v="2020-11-06T00:00:00"/>
        <s v=""/>
        <d v="2020-10-21T00:00:00"/>
        <d v="2020-12-03T00:00:00"/>
        <d v="2021-05-19T00:00:00"/>
        <d v="2021-08-10T00:00:00"/>
        <d v="2021-03-22T00:00:00"/>
        <d v="2021-10-19T00:00:00"/>
        <d v="2021-11-24T00:00:00"/>
        <d v="2020-12-18T00:00:00"/>
        <d v="2021-07-13T00:00:00"/>
        <d v="2022-06-23T00:00:00"/>
        <d v="2021-04-13T00:00:00"/>
        <d v="2020-12-10T00:00:00"/>
        <d v="2020-11-27T00:00:00"/>
        <d v="2020-12-22T00:00:00"/>
        <d v="2020-12-17T00:00:00"/>
        <d v="2021-12-23T00:00:00"/>
        <d v="2021-07-08T00:00:00"/>
        <d v="2021-11-16T00:00:00"/>
        <d v="2022-03-15T00:00:00"/>
        <d v="2020-12-08T00:00:00"/>
        <d v="2022-04-28T00:00:00"/>
        <d v="2021-12-13T00:00:00"/>
        <d v="2021-02-12T00:00:00"/>
        <d v="2021-06-17T00:00:00"/>
        <d v="2021-12-20T00:00:00"/>
        <d v="2021-10-11T00:00:00"/>
        <d v="2021-03-05T00:00:00"/>
        <d v="2022-05-26T00:00:00"/>
        <m/>
      </sharedItems>
    </cacheField>
    <cacheField name="Submission to Board approval" numFmtId="0">
      <sharedItems containsBlank="1" containsMixedTypes="1" containsNumber="1" minValue="3.278688524590164" maxValue="15.60655737704918"/>
    </cacheField>
  </cacheFields>
  <extLst>
    <ext xmlns:x14="http://schemas.microsoft.com/office/spreadsheetml/2009/9/main" uri="{725AE2AE-9491-48be-B2B4-4EB974FC3084}">
      <x14:pivotCacheDefinition pivotCacheId="2096955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1">
  <r>
    <x v="0"/>
    <n v="0"/>
    <s v="2020-2022"/>
    <x v="0"/>
    <x v="0"/>
    <s v="HIV/AIDS"/>
    <s v="Afghanistan-HIV/AIDS"/>
    <n v="1"/>
    <x v="0"/>
    <x v="0"/>
    <x v="0"/>
    <n v="699"/>
    <s v="FR699-AFG-H"/>
    <x v="0"/>
    <x v="0"/>
    <d v="2020-03-23T00:00:00"/>
    <x v="0"/>
    <x v="0"/>
    <n v="7.4754098360655741"/>
  </r>
  <r>
    <x v="1"/>
    <n v="0"/>
    <s v="2020-2022"/>
    <x v="0"/>
    <x v="1"/>
    <s v="HIV/AIDS,Malaria"/>
    <s v="Afghanistan-HIV/AIDS,Malaria"/>
    <n v="1"/>
    <x v="0"/>
    <x v="1"/>
    <x v="0"/>
    <n v="0"/>
    <s v=""/>
    <x v="1"/>
    <x v="1"/>
    <s v=""/>
    <x v="1"/>
    <x v="1"/>
    <s v=""/>
  </r>
  <r>
    <x v="1"/>
    <n v="0"/>
    <s v="2020-2022"/>
    <x v="0"/>
    <x v="2"/>
    <s v="HIV/AIDS,Malaria,RSSH"/>
    <s v="Afghanistan-HIV/AIDS,Malaria,RSSH"/>
    <n v="1"/>
    <x v="0"/>
    <x v="1"/>
    <x v="0"/>
    <n v="0"/>
    <s v=""/>
    <x v="1"/>
    <x v="1"/>
    <s v=""/>
    <x v="1"/>
    <x v="1"/>
    <s v=""/>
  </r>
  <r>
    <x v="1"/>
    <n v="0"/>
    <s v="2020-2022"/>
    <x v="0"/>
    <x v="3"/>
    <s v="HIV/AIDS,RSSH"/>
    <s v="Afghanistan-HIV/AIDS,RSSH"/>
    <n v="1"/>
    <x v="0"/>
    <x v="1"/>
    <x v="0"/>
    <n v="0"/>
    <s v=""/>
    <x v="1"/>
    <x v="1"/>
    <s v=""/>
    <x v="1"/>
    <x v="1"/>
    <s v=""/>
  </r>
  <r>
    <x v="1"/>
    <n v="0"/>
    <s v="2020-2022"/>
    <x v="0"/>
    <x v="4"/>
    <s v="HIV/AIDS, Tuberculosis"/>
    <s v="Afghanistan-HIV/AIDS, Tuberculosis"/>
    <n v="1"/>
    <x v="0"/>
    <x v="1"/>
    <x v="0"/>
    <n v="0"/>
    <s v=""/>
    <x v="1"/>
    <x v="1"/>
    <s v=""/>
    <x v="1"/>
    <x v="1"/>
    <s v=""/>
  </r>
  <r>
    <x v="1"/>
    <n v="0"/>
    <s v="2020-2022"/>
    <x v="0"/>
    <x v="5"/>
    <s v="HIV/AIDS,Tuberculosis,Malaria"/>
    <s v="Afghanistan-HIV/AIDS,Tuberculosis,Malaria"/>
    <n v="1"/>
    <x v="0"/>
    <x v="1"/>
    <x v="0"/>
    <n v="0"/>
    <s v=""/>
    <x v="1"/>
    <x v="1"/>
    <s v=""/>
    <x v="1"/>
    <x v="1"/>
    <s v=""/>
  </r>
  <r>
    <x v="1"/>
    <n v="0"/>
    <s v="2020-2022"/>
    <x v="0"/>
    <x v="6"/>
    <s v="HIV/AIDS,Tuberculosis,Malaria,RSSH"/>
    <s v="Afghanistan-HIV/AIDS,Tuberculosis,Malaria,RSSH"/>
    <n v="1"/>
    <x v="0"/>
    <x v="1"/>
    <x v="0"/>
    <n v="0"/>
    <s v=""/>
    <x v="1"/>
    <x v="1"/>
    <s v=""/>
    <x v="1"/>
    <x v="1"/>
    <s v=""/>
  </r>
  <r>
    <x v="1"/>
    <n v="0"/>
    <s v="2020-2022"/>
    <x v="0"/>
    <x v="7"/>
    <s v="HIV/AIDS,Tuberculosis,RSSH"/>
    <s v="Afghanistan-HIV/AIDS,Tuberculosis,RSSH"/>
    <n v="1"/>
    <x v="0"/>
    <x v="1"/>
    <x v="0"/>
    <n v="0"/>
    <s v=""/>
    <x v="1"/>
    <x v="1"/>
    <s v=""/>
    <x v="1"/>
    <x v="1"/>
    <s v=""/>
  </r>
  <r>
    <x v="0"/>
    <n v="0"/>
    <s v="2020-2022"/>
    <x v="0"/>
    <x v="8"/>
    <s v="Malaria"/>
    <s v="Afghanistan-Malaria"/>
    <n v="1"/>
    <x v="0"/>
    <x v="0"/>
    <x v="0"/>
    <n v="698"/>
    <s v="FR698-AFG-M"/>
    <x v="0"/>
    <x v="0"/>
    <d v="2020-03-23T00:00:00"/>
    <x v="2"/>
    <x v="2"/>
    <n v="6.9508196721311473"/>
  </r>
  <r>
    <x v="1"/>
    <n v="0"/>
    <s v="2020-2022"/>
    <x v="0"/>
    <x v="9"/>
    <s v="Malaria,RSSH"/>
    <s v="Afghanistan-Malaria,RSSH"/>
    <n v="1"/>
    <x v="0"/>
    <x v="1"/>
    <x v="0"/>
    <n v="0"/>
    <s v=""/>
    <x v="1"/>
    <x v="1"/>
    <s v=""/>
    <x v="1"/>
    <x v="1"/>
    <s v=""/>
  </r>
  <r>
    <x v="1"/>
    <n v="0"/>
    <s v="2020-2022"/>
    <x v="0"/>
    <x v="10"/>
    <s v="RSSH"/>
    <s v="Afghanistan-RSSH"/>
    <n v="1"/>
    <x v="0"/>
    <x v="2"/>
    <x v="0"/>
    <n v="0"/>
    <s v=""/>
    <x v="1"/>
    <x v="1"/>
    <s v=""/>
    <x v="1"/>
    <x v="1"/>
    <s v=""/>
  </r>
  <r>
    <x v="0"/>
    <n v="0"/>
    <s v="2020-2022"/>
    <x v="0"/>
    <x v="11"/>
    <s v="Tuberculosis"/>
    <s v="Afghanistan-Tuberculosis"/>
    <n v="1"/>
    <x v="0"/>
    <x v="3"/>
    <x v="0"/>
    <n v="857"/>
    <s v="FR857-AFG-T"/>
    <x v="2"/>
    <x v="0"/>
    <d v="2020-05-31T00:00:00"/>
    <x v="3"/>
    <x v="3"/>
    <n v="6.0983606557377046"/>
  </r>
  <r>
    <x v="1"/>
    <n v="0"/>
    <s v="2020-2022"/>
    <x v="0"/>
    <x v="12"/>
    <s v="Tuberculosis,Malaria"/>
    <s v="Afghanistan-Tuberculosis,Malaria"/>
    <n v="1"/>
    <x v="0"/>
    <x v="1"/>
    <x v="0"/>
    <n v="0"/>
    <s v=""/>
    <x v="1"/>
    <x v="1"/>
    <s v=""/>
    <x v="1"/>
    <x v="1"/>
    <s v=""/>
  </r>
  <r>
    <x v="1"/>
    <n v="0"/>
    <s v="2020-2022"/>
    <x v="0"/>
    <x v="13"/>
    <s v="Tuberculosis,Malaria,RSSH"/>
    <s v="Afghanistan-Tuberculosis,Malaria,RSSH"/>
    <n v="1"/>
    <x v="0"/>
    <x v="1"/>
    <x v="0"/>
    <n v="0"/>
    <s v=""/>
    <x v="1"/>
    <x v="1"/>
    <s v=""/>
    <x v="1"/>
    <x v="1"/>
    <s v=""/>
  </r>
  <r>
    <x v="1"/>
    <n v="0"/>
    <s v="2020-2022"/>
    <x v="0"/>
    <x v="14"/>
    <s v="Tuberculosis,RSSH"/>
    <s v="Afghanistan-Tuberculosis,RSSH"/>
    <n v="1"/>
    <x v="0"/>
    <x v="1"/>
    <x v="0"/>
    <n v="0"/>
    <s v=""/>
    <x v="1"/>
    <x v="1"/>
    <s v=""/>
    <x v="1"/>
    <x v="1"/>
    <s v=""/>
  </r>
  <r>
    <x v="1"/>
    <n v="1"/>
    <s v="2020-2022"/>
    <x v="1"/>
    <x v="0"/>
    <s v="HIV/AIDS"/>
    <s v="Angola-HIV/AIDS"/>
    <n v="1"/>
    <x v="1"/>
    <x v="0"/>
    <x v="0"/>
    <n v="0"/>
    <s v=""/>
    <x v="1"/>
    <x v="1"/>
    <s v=""/>
    <x v="1"/>
    <x v="1"/>
    <s v=""/>
  </r>
  <r>
    <x v="1"/>
    <n v="0"/>
    <s v="2020-2022"/>
    <x v="1"/>
    <x v="1"/>
    <s v="HIV/AIDS,Malaria"/>
    <s v="Angola-HIV/AIDS,Malaria"/>
    <n v="1"/>
    <x v="1"/>
    <x v="1"/>
    <x v="0"/>
    <n v="0"/>
    <s v=""/>
    <x v="1"/>
    <x v="1"/>
    <s v=""/>
    <x v="1"/>
    <x v="1"/>
    <s v=""/>
  </r>
  <r>
    <x v="1"/>
    <n v="0"/>
    <s v="2020-2022"/>
    <x v="1"/>
    <x v="2"/>
    <s v="HIV/AIDS,Malaria,RSSH"/>
    <s v="Angola-HIV/AIDS,Malaria,RSSH"/>
    <n v="1"/>
    <x v="1"/>
    <x v="1"/>
    <x v="0"/>
    <n v="0"/>
    <s v=""/>
    <x v="1"/>
    <x v="1"/>
    <s v=""/>
    <x v="1"/>
    <x v="1"/>
    <s v=""/>
  </r>
  <r>
    <x v="1"/>
    <n v="0"/>
    <s v="2020-2022"/>
    <x v="1"/>
    <x v="3"/>
    <s v="HIV/AIDS,RSSH"/>
    <s v="Angola-HIV/AIDS,RSSH"/>
    <n v="1"/>
    <x v="1"/>
    <x v="1"/>
    <x v="0"/>
    <n v="0"/>
    <s v=""/>
    <x v="1"/>
    <x v="1"/>
    <s v=""/>
    <x v="1"/>
    <x v="1"/>
    <s v=""/>
  </r>
  <r>
    <x v="1"/>
    <n v="0"/>
    <s v="2020-2022"/>
    <x v="1"/>
    <x v="4"/>
    <s v="HIV/AIDS, Tuberculosis"/>
    <s v="Angola-HIV/AIDS, Tuberculosis"/>
    <n v="1"/>
    <x v="1"/>
    <x v="1"/>
    <x v="0"/>
    <n v="0"/>
    <s v=""/>
    <x v="1"/>
    <x v="1"/>
    <s v=""/>
    <x v="1"/>
    <x v="1"/>
    <s v=""/>
  </r>
  <r>
    <x v="1"/>
    <n v="0"/>
    <s v="2020-2022"/>
    <x v="1"/>
    <x v="5"/>
    <s v="HIV/AIDS,Tuberculosis,Malaria"/>
    <s v="Angola-HIV/AIDS,Tuberculosis,Malaria"/>
    <n v="1"/>
    <x v="1"/>
    <x v="1"/>
    <x v="0"/>
    <n v="0"/>
    <s v=""/>
    <x v="1"/>
    <x v="1"/>
    <s v=""/>
    <x v="1"/>
    <x v="1"/>
    <s v=""/>
  </r>
  <r>
    <x v="0"/>
    <n v="0"/>
    <s v="2020-2022"/>
    <x v="1"/>
    <x v="6"/>
    <s v="HIV/AIDS,Tuberculosis,Malaria,RSSH"/>
    <s v="Angola-HIV/AIDS,Tuberculosis,Malaria,RSSH"/>
    <n v="1"/>
    <x v="1"/>
    <x v="0"/>
    <x v="0"/>
    <n v="977"/>
    <s v="FR977-AGO-Z"/>
    <x v="3"/>
    <x v="0"/>
    <d v="2021-02-08T00:00:00"/>
    <x v="4"/>
    <x v="4"/>
    <n v="3.278688524590164"/>
  </r>
  <r>
    <x v="1"/>
    <n v="0"/>
    <s v="2020-2022"/>
    <x v="1"/>
    <x v="7"/>
    <s v="HIV/AIDS,Tuberculosis,RSSH"/>
    <s v="Angola-HIV/AIDS,Tuberculosis,RSSH"/>
    <n v="1"/>
    <x v="1"/>
    <x v="1"/>
    <x v="0"/>
    <n v="0"/>
    <s v=""/>
    <x v="1"/>
    <x v="1"/>
    <s v=""/>
    <x v="1"/>
    <x v="1"/>
    <s v=""/>
  </r>
  <r>
    <x v="1"/>
    <n v="1"/>
    <s v="2020-2022"/>
    <x v="1"/>
    <x v="8"/>
    <s v="Malaria"/>
    <s v="Angola-Malaria"/>
    <n v="1"/>
    <x v="1"/>
    <x v="0"/>
    <x v="0"/>
    <n v="0"/>
    <s v=""/>
    <x v="1"/>
    <x v="1"/>
    <s v=""/>
    <x v="1"/>
    <x v="1"/>
    <s v=""/>
  </r>
  <r>
    <x v="1"/>
    <n v="0"/>
    <s v="2020-2022"/>
    <x v="1"/>
    <x v="9"/>
    <s v="Malaria,RSSH"/>
    <s v="Angola-Malaria,RSSH"/>
    <n v="1"/>
    <x v="1"/>
    <x v="1"/>
    <x v="0"/>
    <n v="0"/>
    <s v=""/>
    <x v="1"/>
    <x v="1"/>
    <s v=""/>
    <x v="1"/>
    <x v="1"/>
    <s v=""/>
  </r>
  <r>
    <x v="1"/>
    <n v="0"/>
    <s v="2020-2022"/>
    <x v="1"/>
    <x v="10"/>
    <s v="RSSH"/>
    <s v="Angola-RSSH"/>
    <n v="1"/>
    <x v="1"/>
    <x v="2"/>
    <x v="0"/>
    <n v="0"/>
    <s v=""/>
    <x v="1"/>
    <x v="1"/>
    <s v=""/>
    <x v="1"/>
    <x v="1"/>
    <s v=""/>
  </r>
  <r>
    <x v="1"/>
    <n v="1"/>
    <s v="2020-2022"/>
    <x v="1"/>
    <x v="11"/>
    <s v="Tuberculosis"/>
    <s v="Angola-Tuberculosis"/>
    <n v="1"/>
    <x v="1"/>
    <x v="0"/>
    <x v="0"/>
    <n v="0"/>
    <s v=""/>
    <x v="1"/>
    <x v="1"/>
    <s v=""/>
    <x v="1"/>
    <x v="1"/>
    <s v=""/>
  </r>
  <r>
    <x v="1"/>
    <n v="0"/>
    <s v="2020-2022"/>
    <x v="1"/>
    <x v="12"/>
    <s v="Tuberculosis,Malaria"/>
    <s v="Angola-Tuberculosis,Malaria"/>
    <n v="1"/>
    <x v="1"/>
    <x v="1"/>
    <x v="0"/>
    <n v="0"/>
    <s v=""/>
    <x v="1"/>
    <x v="1"/>
    <s v=""/>
    <x v="1"/>
    <x v="1"/>
    <s v=""/>
  </r>
  <r>
    <x v="1"/>
    <n v="0"/>
    <s v="2020-2022"/>
    <x v="1"/>
    <x v="13"/>
    <s v="Tuberculosis,Malaria,RSSH"/>
    <s v="Angola-Tuberculosis,Malaria,RSSH"/>
    <n v="1"/>
    <x v="1"/>
    <x v="1"/>
    <x v="0"/>
    <n v="0"/>
    <s v=""/>
    <x v="1"/>
    <x v="1"/>
    <s v=""/>
    <x v="1"/>
    <x v="1"/>
    <s v=""/>
  </r>
  <r>
    <x v="1"/>
    <n v="0"/>
    <s v="2020-2022"/>
    <x v="1"/>
    <x v="14"/>
    <s v="Tuberculosis,RSSH"/>
    <s v="Angola-Tuberculosis,RSSH"/>
    <n v="1"/>
    <x v="1"/>
    <x v="1"/>
    <x v="0"/>
    <n v="0"/>
    <s v=""/>
    <x v="1"/>
    <x v="1"/>
    <s v=""/>
    <x v="1"/>
    <x v="1"/>
    <s v=""/>
  </r>
  <r>
    <x v="1"/>
    <n v="1"/>
    <s v="2020-2022"/>
    <x v="2"/>
    <x v="0"/>
    <s v="HIV/AIDS"/>
    <s v="Armenia-HIV/AIDS"/>
    <n v="1"/>
    <x v="2"/>
    <x v="4"/>
    <x v="1"/>
    <n v="0"/>
    <s v=""/>
    <x v="1"/>
    <x v="1"/>
    <s v=""/>
    <x v="1"/>
    <x v="1"/>
    <s v=""/>
  </r>
  <r>
    <x v="1"/>
    <n v="0"/>
    <s v="2020-2022"/>
    <x v="2"/>
    <x v="1"/>
    <s v="HIV/AIDS,Malaria"/>
    <s v="Armenia-HIV/AIDS,Malaria"/>
    <n v="0"/>
    <x v="2"/>
    <x v="1"/>
    <x v="1"/>
    <n v="0"/>
    <s v=""/>
    <x v="1"/>
    <x v="1"/>
    <s v=""/>
    <x v="1"/>
    <x v="1"/>
    <s v=""/>
  </r>
  <r>
    <x v="1"/>
    <n v="0"/>
    <s v="2020-2022"/>
    <x v="2"/>
    <x v="2"/>
    <s v="HIV/AIDS,Malaria,RSSH"/>
    <s v="Armenia-HIV/AIDS,Malaria,RSSH"/>
    <n v="0"/>
    <x v="2"/>
    <x v="1"/>
    <x v="1"/>
    <n v="0"/>
    <s v=""/>
    <x v="1"/>
    <x v="1"/>
    <s v=""/>
    <x v="1"/>
    <x v="1"/>
    <s v=""/>
  </r>
  <r>
    <x v="1"/>
    <n v="0"/>
    <s v="2020-2022"/>
    <x v="2"/>
    <x v="3"/>
    <s v="HIV/AIDS,RSSH"/>
    <s v="Armenia-HIV/AIDS,RSSH"/>
    <n v="1"/>
    <x v="2"/>
    <x v="1"/>
    <x v="1"/>
    <n v="0"/>
    <s v=""/>
    <x v="1"/>
    <x v="1"/>
    <s v=""/>
    <x v="1"/>
    <x v="1"/>
    <s v=""/>
  </r>
  <r>
    <x v="0"/>
    <n v="0"/>
    <s v="2020-2022"/>
    <x v="2"/>
    <x v="4"/>
    <s v="HIV/AIDS, Tuberculosis"/>
    <s v="Armenia-HIV/AIDS, Tuberculosis"/>
    <n v="1"/>
    <x v="2"/>
    <x v="4"/>
    <x v="1"/>
    <n v="1003"/>
    <s v="FR1003-ARM-C"/>
    <x v="4"/>
    <x v="0"/>
    <d v="2021-04-30T00:00:00"/>
    <x v="5"/>
    <x v="5"/>
    <n v="3.3442622950819674"/>
  </r>
  <r>
    <x v="1"/>
    <n v="0"/>
    <s v="2020-2022"/>
    <x v="2"/>
    <x v="5"/>
    <s v="HIV/AIDS,Tuberculosis,Malaria"/>
    <s v="Armenia-HIV/AIDS,Tuberculosis,Malaria"/>
    <n v="0"/>
    <x v="2"/>
    <x v="1"/>
    <x v="1"/>
    <n v="0"/>
    <s v=""/>
    <x v="1"/>
    <x v="1"/>
    <s v=""/>
    <x v="1"/>
    <x v="1"/>
    <s v=""/>
  </r>
  <r>
    <x v="1"/>
    <n v="0"/>
    <s v="2020-2022"/>
    <x v="2"/>
    <x v="6"/>
    <s v="HIV/AIDS,Tuberculosis,Malaria,RSSH"/>
    <s v="Armenia-HIV/AIDS,Tuberculosis,Malaria,RSSH"/>
    <n v="0"/>
    <x v="2"/>
    <x v="1"/>
    <x v="1"/>
    <n v="0"/>
    <s v=""/>
    <x v="1"/>
    <x v="1"/>
    <s v=""/>
    <x v="1"/>
    <x v="1"/>
    <s v=""/>
  </r>
  <r>
    <x v="1"/>
    <n v="0"/>
    <s v="2020-2022"/>
    <x v="2"/>
    <x v="7"/>
    <s v="HIV/AIDS,Tuberculosis,RSSH"/>
    <s v="Armenia-HIV/AIDS,Tuberculosis,RSSH"/>
    <n v="1"/>
    <x v="2"/>
    <x v="1"/>
    <x v="1"/>
    <n v="0"/>
    <s v=""/>
    <x v="1"/>
    <x v="1"/>
    <s v=""/>
    <x v="1"/>
    <x v="1"/>
    <s v=""/>
  </r>
  <r>
    <x v="1"/>
    <n v="0"/>
    <s v="2020-2022"/>
    <x v="2"/>
    <x v="8"/>
    <s v="Malaria"/>
    <s v="Armenia-Malaria"/>
    <n v="0"/>
    <x v="2"/>
    <x v="1"/>
    <x v="1"/>
    <n v="0"/>
    <s v=""/>
    <x v="1"/>
    <x v="1"/>
    <s v=""/>
    <x v="1"/>
    <x v="1"/>
    <s v=""/>
  </r>
  <r>
    <x v="1"/>
    <n v="0"/>
    <s v="2020-2022"/>
    <x v="2"/>
    <x v="9"/>
    <s v="Malaria,RSSH"/>
    <s v="Armenia-Malaria,RSSH"/>
    <n v="0"/>
    <x v="2"/>
    <x v="1"/>
    <x v="1"/>
    <n v="0"/>
    <s v=""/>
    <x v="1"/>
    <x v="1"/>
    <s v=""/>
    <x v="1"/>
    <x v="1"/>
    <s v=""/>
  </r>
  <r>
    <x v="1"/>
    <n v="0"/>
    <s v="2020-2022"/>
    <x v="2"/>
    <x v="10"/>
    <s v="RSSH"/>
    <s v="Armenia-RSSH"/>
    <n v="1"/>
    <x v="2"/>
    <x v="2"/>
    <x v="1"/>
    <n v="0"/>
    <s v=""/>
    <x v="1"/>
    <x v="1"/>
    <s v=""/>
    <x v="1"/>
    <x v="1"/>
    <s v=""/>
  </r>
  <r>
    <x v="1"/>
    <n v="1"/>
    <s v="2020-2022"/>
    <x v="2"/>
    <x v="11"/>
    <s v="Tuberculosis"/>
    <s v="Armenia-Tuberculosis"/>
    <n v="1"/>
    <x v="2"/>
    <x v="5"/>
    <x v="1"/>
    <n v="0"/>
    <s v=""/>
    <x v="1"/>
    <x v="1"/>
    <s v=""/>
    <x v="1"/>
    <x v="1"/>
    <s v=""/>
  </r>
  <r>
    <x v="1"/>
    <n v="0"/>
    <s v="2020-2022"/>
    <x v="2"/>
    <x v="12"/>
    <s v="Tuberculosis,Malaria"/>
    <s v="Armenia-Tuberculosis,Malaria"/>
    <n v="0"/>
    <x v="2"/>
    <x v="1"/>
    <x v="1"/>
    <n v="0"/>
    <s v=""/>
    <x v="1"/>
    <x v="1"/>
    <s v=""/>
    <x v="1"/>
    <x v="1"/>
    <s v=""/>
  </r>
  <r>
    <x v="1"/>
    <n v="0"/>
    <s v="2020-2022"/>
    <x v="2"/>
    <x v="13"/>
    <s v="Tuberculosis,Malaria,RSSH"/>
    <s v="Armenia-Tuberculosis,Malaria,RSSH"/>
    <n v="0"/>
    <x v="2"/>
    <x v="1"/>
    <x v="1"/>
    <n v="0"/>
    <s v=""/>
    <x v="1"/>
    <x v="1"/>
    <s v=""/>
    <x v="1"/>
    <x v="1"/>
    <s v=""/>
  </r>
  <r>
    <x v="1"/>
    <n v="0"/>
    <s v="2020-2022"/>
    <x v="2"/>
    <x v="14"/>
    <s v="Tuberculosis,RSSH"/>
    <s v="Armenia-Tuberculosis,RSSH"/>
    <n v="1"/>
    <x v="2"/>
    <x v="1"/>
    <x v="1"/>
    <n v="0"/>
    <s v=""/>
    <x v="1"/>
    <x v="1"/>
    <s v=""/>
    <x v="1"/>
    <x v="1"/>
    <s v=""/>
  </r>
  <r>
    <x v="1"/>
    <n v="1"/>
    <s v="2020-2022"/>
    <x v="3"/>
    <x v="0"/>
    <s v="HIV/AIDS"/>
    <s v="Azerbaijan-HIV/AIDS"/>
    <n v="1"/>
    <x v="2"/>
    <x v="5"/>
    <x v="1"/>
    <n v="0"/>
    <s v=""/>
    <x v="1"/>
    <x v="1"/>
    <s v=""/>
    <x v="1"/>
    <x v="1"/>
    <s v=""/>
  </r>
  <r>
    <x v="1"/>
    <n v="0"/>
    <s v="2020-2022"/>
    <x v="3"/>
    <x v="1"/>
    <s v="HIV/AIDS,Malaria"/>
    <s v="Azerbaijan-HIV/AIDS,Malaria"/>
    <n v="0"/>
    <x v="2"/>
    <x v="1"/>
    <x v="1"/>
    <n v="0"/>
    <s v=""/>
    <x v="1"/>
    <x v="1"/>
    <s v=""/>
    <x v="1"/>
    <x v="1"/>
    <s v=""/>
  </r>
  <r>
    <x v="1"/>
    <n v="0"/>
    <s v="2020-2022"/>
    <x v="3"/>
    <x v="2"/>
    <s v="HIV/AIDS,Malaria,RSSH"/>
    <s v="Azerbaijan-HIV/AIDS,Malaria,RSSH"/>
    <n v="0"/>
    <x v="2"/>
    <x v="1"/>
    <x v="1"/>
    <n v="0"/>
    <s v=""/>
    <x v="1"/>
    <x v="1"/>
    <s v=""/>
    <x v="1"/>
    <x v="1"/>
    <s v=""/>
  </r>
  <r>
    <x v="1"/>
    <n v="0"/>
    <s v="2020-2022"/>
    <x v="3"/>
    <x v="3"/>
    <s v="HIV/AIDS,RSSH"/>
    <s v="Azerbaijan-HIV/AIDS,RSSH"/>
    <n v="1"/>
    <x v="2"/>
    <x v="1"/>
    <x v="1"/>
    <n v="0"/>
    <s v=""/>
    <x v="1"/>
    <x v="1"/>
    <s v=""/>
    <x v="1"/>
    <x v="1"/>
    <s v=""/>
  </r>
  <r>
    <x v="0"/>
    <n v="0"/>
    <s v="2020-2022"/>
    <x v="3"/>
    <x v="4"/>
    <s v="HIV/AIDS, Tuberculosis"/>
    <s v="Azerbaijan-HIV/AIDS, Tuberculosis"/>
    <n v="1"/>
    <x v="2"/>
    <x v="5"/>
    <x v="1"/>
    <n v="848"/>
    <s v="FR848-AZE-C"/>
    <x v="0"/>
    <x v="0"/>
    <d v="2020-03-23T00:00:00"/>
    <x v="6"/>
    <x v="2"/>
    <n v="6.9508196721311473"/>
  </r>
  <r>
    <x v="1"/>
    <n v="0"/>
    <s v="2020-2022"/>
    <x v="3"/>
    <x v="5"/>
    <s v="HIV/AIDS,Tuberculosis,Malaria"/>
    <s v="Azerbaijan-HIV/AIDS,Tuberculosis,Malaria"/>
    <n v="0"/>
    <x v="2"/>
    <x v="1"/>
    <x v="1"/>
    <n v="0"/>
    <s v=""/>
    <x v="1"/>
    <x v="1"/>
    <s v=""/>
    <x v="1"/>
    <x v="1"/>
    <s v=""/>
  </r>
  <r>
    <x v="1"/>
    <n v="0"/>
    <s v="2020-2022"/>
    <x v="3"/>
    <x v="6"/>
    <s v="HIV/AIDS,Tuberculosis,Malaria,RSSH"/>
    <s v="Azerbaijan-HIV/AIDS,Tuberculosis,Malaria,RSSH"/>
    <n v="0"/>
    <x v="2"/>
    <x v="1"/>
    <x v="1"/>
    <n v="0"/>
    <s v=""/>
    <x v="1"/>
    <x v="1"/>
    <s v=""/>
    <x v="1"/>
    <x v="1"/>
    <s v=""/>
  </r>
  <r>
    <x v="1"/>
    <n v="0"/>
    <s v="2020-2022"/>
    <x v="3"/>
    <x v="7"/>
    <s v="HIV/AIDS,Tuberculosis,RSSH"/>
    <s v="Azerbaijan-HIV/AIDS,Tuberculosis,RSSH"/>
    <n v="1"/>
    <x v="2"/>
    <x v="1"/>
    <x v="1"/>
    <n v="0"/>
    <s v=""/>
    <x v="1"/>
    <x v="1"/>
    <s v=""/>
    <x v="1"/>
    <x v="1"/>
    <s v=""/>
  </r>
  <r>
    <x v="1"/>
    <n v="0"/>
    <s v="2020-2022"/>
    <x v="3"/>
    <x v="8"/>
    <s v="Malaria"/>
    <s v="Azerbaijan-Malaria"/>
    <n v="0"/>
    <x v="2"/>
    <x v="1"/>
    <x v="1"/>
    <n v="0"/>
    <s v=""/>
    <x v="1"/>
    <x v="1"/>
    <s v=""/>
    <x v="1"/>
    <x v="1"/>
    <s v=""/>
  </r>
  <r>
    <x v="1"/>
    <n v="0"/>
    <s v="2020-2022"/>
    <x v="3"/>
    <x v="9"/>
    <s v="Malaria,RSSH"/>
    <s v="Azerbaijan-Malaria,RSSH"/>
    <n v="0"/>
    <x v="2"/>
    <x v="1"/>
    <x v="1"/>
    <n v="0"/>
    <s v=""/>
    <x v="1"/>
    <x v="1"/>
    <s v=""/>
    <x v="1"/>
    <x v="1"/>
    <s v=""/>
  </r>
  <r>
    <x v="1"/>
    <n v="0"/>
    <s v="2020-2022"/>
    <x v="3"/>
    <x v="10"/>
    <s v="RSSH"/>
    <s v="Azerbaijan-RSSH"/>
    <n v="1"/>
    <x v="2"/>
    <x v="2"/>
    <x v="1"/>
    <n v="0"/>
    <s v=""/>
    <x v="1"/>
    <x v="1"/>
    <s v=""/>
    <x v="1"/>
    <x v="1"/>
    <s v=""/>
  </r>
  <r>
    <x v="1"/>
    <n v="1"/>
    <s v="2020-2022"/>
    <x v="3"/>
    <x v="11"/>
    <s v="Tuberculosis"/>
    <s v="Azerbaijan-Tuberculosis"/>
    <n v="1"/>
    <x v="2"/>
    <x v="5"/>
    <x v="1"/>
    <n v="0"/>
    <s v=""/>
    <x v="1"/>
    <x v="1"/>
    <s v=""/>
    <x v="1"/>
    <x v="1"/>
    <s v=""/>
  </r>
  <r>
    <x v="1"/>
    <n v="0"/>
    <s v="2020-2022"/>
    <x v="3"/>
    <x v="12"/>
    <s v="Tuberculosis,Malaria"/>
    <s v="Azerbaijan-Tuberculosis,Malaria"/>
    <n v="0"/>
    <x v="2"/>
    <x v="1"/>
    <x v="1"/>
    <n v="0"/>
    <s v=""/>
    <x v="1"/>
    <x v="1"/>
    <s v=""/>
    <x v="1"/>
    <x v="1"/>
    <s v=""/>
  </r>
  <r>
    <x v="1"/>
    <n v="0"/>
    <s v="2020-2022"/>
    <x v="3"/>
    <x v="13"/>
    <s v="Tuberculosis,Malaria,RSSH"/>
    <s v="Azerbaijan-Tuberculosis,Malaria,RSSH"/>
    <n v="0"/>
    <x v="2"/>
    <x v="1"/>
    <x v="1"/>
    <n v="0"/>
    <s v=""/>
    <x v="1"/>
    <x v="1"/>
    <s v=""/>
    <x v="1"/>
    <x v="1"/>
    <s v=""/>
  </r>
  <r>
    <x v="1"/>
    <n v="0"/>
    <s v="2020-2022"/>
    <x v="3"/>
    <x v="14"/>
    <s v="Tuberculosis,RSSH"/>
    <s v="Azerbaijan-Tuberculosis,RSSH"/>
    <n v="1"/>
    <x v="2"/>
    <x v="1"/>
    <x v="1"/>
    <n v="0"/>
    <s v=""/>
    <x v="1"/>
    <x v="1"/>
    <s v=""/>
    <x v="1"/>
    <x v="1"/>
    <s v=""/>
  </r>
  <r>
    <x v="0"/>
    <n v="0"/>
    <s v="2020-2022"/>
    <x v="4"/>
    <x v="0"/>
    <s v="HIV/AIDS"/>
    <s v="Bangladesh-HIV/AIDS"/>
    <n v="1"/>
    <x v="3"/>
    <x v="0"/>
    <x v="2"/>
    <n v="1710"/>
    <s v="FR710-BGD-H-01"/>
    <x v="5"/>
    <x v="0"/>
    <d v="2020-08-31T00:00:00"/>
    <x v="7"/>
    <x v="6"/>
    <n v="6.6557377049180326"/>
  </r>
  <r>
    <x v="1"/>
    <n v="0"/>
    <s v="2020-2022"/>
    <x v="4"/>
    <x v="1"/>
    <s v="HIV/AIDS,Malaria"/>
    <s v="Bangladesh-HIV/AIDS,Malaria"/>
    <n v="1"/>
    <x v="3"/>
    <x v="1"/>
    <x v="2"/>
    <n v="0"/>
    <s v=""/>
    <x v="1"/>
    <x v="1"/>
    <s v=""/>
    <x v="1"/>
    <x v="1"/>
    <s v=""/>
  </r>
  <r>
    <x v="1"/>
    <n v="0"/>
    <s v="2020-2022"/>
    <x v="4"/>
    <x v="2"/>
    <s v="HIV/AIDS,Malaria,RSSH"/>
    <s v="Bangladesh-HIV/AIDS,Malaria,RSSH"/>
    <n v="1"/>
    <x v="3"/>
    <x v="1"/>
    <x v="2"/>
    <n v="0"/>
    <s v=""/>
    <x v="1"/>
    <x v="1"/>
    <s v=""/>
    <x v="1"/>
    <x v="1"/>
    <s v=""/>
  </r>
  <r>
    <x v="1"/>
    <n v="0"/>
    <s v="2020-2022"/>
    <x v="4"/>
    <x v="3"/>
    <s v="HIV/AIDS,RSSH"/>
    <s v="Bangladesh-HIV/AIDS,RSSH"/>
    <n v="1"/>
    <x v="3"/>
    <x v="1"/>
    <x v="2"/>
    <n v="0"/>
    <s v=""/>
    <x v="1"/>
    <x v="1"/>
    <s v=""/>
    <x v="1"/>
    <x v="1"/>
    <s v=""/>
  </r>
  <r>
    <x v="1"/>
    <n v="0"/>
    <s v="2020-2022"/>
    <x v="4"/>
    <x v="4"/>
    <s v="HIV/AIDS, Tuberculosis"/>
    <s v="Bangladesh-HIV/AIDS, Tuberculosis"/>
    <n v="1"/>
    <x v="3"/>
    <x v="1"/>
    <x v="2"/>
    <n v="0"/>
    <s v=""/>
    <x v="1"/>
    <x v="1"/>
    <s v=""/>
    <x v="1"/>
    <x v="1"/>
    <s v=""/>
  </r>
  <r>
    <x v="1"/>
    <n v="0"/>
    <s v="2020-2022"/>
    <x v="4"/>
    <x v="5"/>
    <s v="HIV/AIDS,Tuberculosis,Malaria"/>
    <s v="Bangladesh-HIV/AIDS,Tuberculosis,Malaria"/>
    <n v="1"/>
    <x v="3"/>
    <x v="1"/>
    <x v="2"/>
    <n v="0"/>
    <s v=""/>
    <x v="1"/>
    <x v="1"/>
    <s v=""/>
    <x v="1"/>
    <x v="1"/>
    <s v=""/>
  </r>
  <r>
    <x v="1"/>
    <n v="0"/>
    <s v="2020-2022"/>
    <x v="4"/>
    <x v="6"/>
    <s v="HIV/AIDS,Tuberculosis,Malaria,RSSH"/>
    <s v="Bangladesh-HIV/AIDS,Tuberculosis,Malaria,RSSH"/>
    <n v="1"/>
    <x v="3"/>
    <x v="1"/>
    <x v="2"/>
    <n v="0"/>
    <s v=""/>
    <x v="1"/>
    <x v="1"/>
    <s v=""/>
    <x v="1"/>
    <x v="1"/>
    <s v=""/>
  </r>
  <r>
    <x v="1"/>
    <n v="0"/>
    <s v="2020-2022"/>
    <x v="4"/>
    <x v="7"/>
    <s v="HIV/AIDS,Tuberculosis,RSSH"/>
    <s v="Bangladesh-HIV/AIDS,Tuberculosis,RSSH"/>
    <n v="1"/>
    <x v="3"/>
    <x v="1"/>
    <x v="2"/>
    <n v="0"/>
    <s v=""/>
    <x v="1"/>
    <x v="1"/>
    <s v=""/>
    <x v="1"/>
    <x v="1"/>
    <s v=""/>
  </r>
  <r>
    <x v="0"/>
    <n v="0"/>
    <s v="2020-2022"/>
    <x v="4"/>
    <x v="8"/>
    <s v="Malaria"/>
    <s v="Bangladesh-Malaria"/>
    <n v="1"/>
    <x v="3"/>
    <x v="6"/>
    <x v="2"/>
    <n v="709"/>
    <s v="FR709-BGD-M"/>
    <x v="0"/>
    <x v="0"/>
    <d v="2020-03-23T00:00:00"/>
    <x v="0"/>
    <x v="0"/>
    <n v="7.4754098360655741"/>
  </r>
  <r>
    <x v="1"/>
    <n v="0"/>
    <s v="2020-2022"/>
    <x v="4"/>
    <x v="9"/>
    <s v="Malaria,RSSH"/>
    <s v="Bangladesh-Malaria,RSSH"/>
    <n v="1"/>
    <x v="3"/>
    <x v="1"/>
    <x v="2"/>
    <n v="0"/>
    <s v=""/>
    <x v="1"/>
    <x v="1"/>
    <s v=""/>
    <x v="1"/>
    <x v="1"/>
    <s v=""/>
  </r>
  <r>
    <x v="1"/>
    <n v="0"/>
    <s v="2020-2022"/>
    <x v="4"/>
    <x v="10"/>
    <s v="RSSH"/>
    <s v="Bangladesh-RSSH"/>
    <n v="1"/>
    <x v="3"/>
    <x v="2"/>
    <x v="2"/>
    <n v="0"/>
    <s v=""/>
    <x v="1"/>
    <x v="1"/>
    <s v=""/>
    <x v="1"/>
    <x v="1"/>
    <s v=""/>
  </r>
  <r>
    <x v="0"/>
    <n v="0"/>
    <s v="2020-2022"/>
    <x v="4"/>
    <x v="11"/>
    <s v="Tuberculosis"/>
    <s v="Bangladesh-Tuberculosis"/>
    <n v="1"/>
    <x v="3"/>
    <x v="6"/>
    <x v="2"/>
    <n v="705"/>
    <s v="FR705-BGD-T"/>
    <x v="0"/>
    <x v="0"/>
    <d v="2020-03-23T00:00:00"/>
    <x v="0"/>
    <x v="0"/>
    <n v="7.4754098360655741"/>
  </r>
  <r>
    <x v="1"/>
    <n v="0"/>
    <s v="2020-2022"/>
    <x v="4"/>
    <x v="12"/>
    <s v="Tuberculosis,Malaria"/>
    <s v="Bangladesh-Tuberculosis,Malaria"/>
    <n v="1"/>
    <x v="3"/>
    <x v="1"/>
    <x v="2"/>
    <n v="0"/>
    <s v=""/>
    <x v="1"/>
    <x v="1"/>
    <s v=""/>
    <x v="1"/>
    <x v="1"/>
    <s v=""/>
  </r>
  <r>
    <x v="1"/>
    <n v="0"/>
    <s v="2020-2022"/>
    <x v="4"/>
    <x v="13"/>
    <s v="Tuberculosis,Malaria,RSSH"/>
    <s v="Bangladesh-Tuberculosis,Malaria,RSSH"/>
    <n v="1"/>
    <x v="3"/>
    <x v="1"/>
    <x v="2"/>
    <n v="0"/>
    <s v=""/>
    <x v="1"/>
    <x v="1"/>
    <s v=""/>
    <x v="1"/>
    <x v="1"/>
    <s v=""/>
  </r>
  <r>
    <x v="1"/>
    <n v="0"/>
    <s v="2020-2022"/>
    <x v="4"/>
    <x v="14"/>
    <s v="Tuberculosis,RSSH"/>
    <s v="Bangladesh-Tuberculosis,RSSH"/>
    <n v="1"/>
    <x v="3"/>
    <x v="1"/>
    <x v="2"/>
    <n v="0"/>
    <s v=""/>
    <x v="1"/>
    <x v="1"/>
    <s v=""/>
    <x v="1"/>
    <x v="1"/>
    <s v=""/>
  </r>
  <r>
    <x v="1"/>
    <n v="1"/>
    <s v="2020-2022"/>
    <x v="5"/>
    <x v="0"/>
    <s v="HIV/AIDS"/>
    <s v="Belarus-HIV/AIDS"/>
    <n v="1"/>
    <x v="2"/>
    <x v="5"/>
    <x v="1"/>
    <n v="0"/>
    <s v=""/>
    <x v="1"/>
    <x v="1"/>
    <s v=""/>
    <x v="1"/>
    <x v="1"/>
    <s v=""/>
  </r>
  <r>
    <x v="1"/>
    <n v="0"/>
    <s v="2020-2022"/>
    <x v="5"/>
    <x v="1"/>
    <s v="HIV/AIDS,Malaria"/>
    <s v="Belarus-HIV/AIDS,Malaria"/>
    <n v="0"/>
    <x v="2"/>
    <x v="1"/>
    <x v="1"/>
    <n v="0"/>
    <s v=""/>
    <x v="1"/>
    <x v="1"/>
    <s v=""/>
    <x v="1"/>
    <x v="1"/>
    <s v=""/>
  </r>
  <r>
    <x v="1"/>
    <n v="0"/>
    <s v="2020-2022"/>
    <x v="5"/>
    <x v="2"/>
    <s v="HIV/AIDS,Malaria,RSSH"/>
    <s v="Belarus-HIV/AIDS,Malaria,RSSH"/>
    <n v="0"/>
    <x v="2"/>
    <x v="1"/>
    <x v="1"/>
    <n v="0"/>
    <s v=""/>
    <x v="1"/>
    <x v="1"/>
    <s v=""/>
    <x v="1"/>
    <x v="1"/>
    <s v=""/>
  </r>
  <r>
    <x v="1"/>
    <n v="0"/>
    <s v="2020-2022"/>
    <x v="5"/>
    <x v="3"/>
    <s v="HIV/AIDS,RSSH"/>
    <s v="Belarus-HIV/AIDS,RSSH"/>
    <n v="1"/>
    <x v="2"/>
    <x v="1"/>
    <x v="1"/>
    <n v="0"/>
    <s v=""/>
    <x v="1"/>
    <x v="1"/>
    <s v=""/>
    <x v="1"/>
    <x v="1"/>
    <s v=""/>
  </r>
  <r>
    <x v="0"/>
    <n v="0"/>
    <s v="2020-2022"/>
    <x v="5"/>
    <x v="4"/>
    <s v="HIV/AIDS, Tuberculosis"/>
    <s v="Belarus-HIV/AIDS, Tuberculosis"/>
    <n v="1"/>
    <x v="2"/>
    <x v="5"/>
    <x v="1"/>
    <n v="963"/>
    <s v="FR963-BLR-C"/>
    <x v="4"/>
    <x v="0"/>
    <d v="2021-04-30T00:00:00"/>
    <x v="8"/>
    <x v="7"/>
    <n v="5.639344262295082"/>
  </r>
  <r>
    <x v="1"/>
    <n v="0"/>
    <s v="2020-2022"/>
    <x v="5"/>
    <x v="5"/>
    <s v="HIV/AIDS,Tuberculosis,Malaria"/>
    <s v="Belarus-HIV/AIDS,Tuberculosis,Malaria"/>
    <n v="0"/>
    <x v="2"/>
    <x v="1"/>
    <x v="1"/>
    <n v="0"/>
    <s v=""/>
    <x v="1"/>
    <x v="1"/>
    <s v=""/>
    <x v="1"/>
    <x v="1"/>
    <s v=""/>
  </r>
  <r>
    <x v="1"/>
    <n v="0"/>
    <s v="2020-2022"/>
    <x v="5"/>
    <x v="6"/>
    <s v="HIV/AIDS,Tuberculosis,Malaria,RSSH"/>
    <s v="Belarus-HIV/AIDS,Tuberculosis,Malaria,RSSH"/>
    <n v="0"/>
    <x v="2"/>
    <x v="1"/>
    <x v="1"/>
    <n v="0"/>
    <s v=""/>
    <x v="1"/>
    <x v="1"/>
    <s v=""/>
    <x v="1"/>
    <x v="1"/>
    <s v=""/>
  </r>
  <r>
    <x v="1"/>
    <n v="0"/>
    <s v="2020-2022"/>
    <x v="5"/>
    <x v="7"/>
    <s v="HIV/AIDS,Tuberculosis,RSSH"/>
    <s v="Belarus-HIV/AIDS,Tuberculosis,RSSH"/>
    <n v="1"/>
    <x v="2"/>
    <x v="1"/>
    <x v="1"/>
    <n v="0"/>
    <s v=""/>
    <x v="1"/>
    <x v="1"/>
    <s v=""/>
    <x v="1"/>
    <x v="1"/>
    <s v=""/>
  </r>
  <r>
    <x v="1"/>
    <n v="0"/>
    <s v="2020-2022"/>
    <x v="5"/>
    <x v="8"/>
    <s v="Malaria"/>
    <s v="Belarus-Malaria"/>
    <n v="0"/>
    <x v="2"/>
    <x v="1"/>
    <x v="1"/>
    <n v="0"/>
    <s v=""/>
    <x v="1"/>
    <x v="1"/>
    <s v=""/>
    <x v="1"/>
    <x v="1"/>
    <s v=""/>
  </r>
  <r>
    <x v="1"/>
    <n v="0"/>
    <s v="2020-2022"/>
    <x v="5"/>
    <x v="9"/>
    <s v="Malaria,RSSH"/>
    <s v="Belarus-Malaria,RSSH"/>
    <n v="0"/>
    <x v="2"/>
    <x v="1"/>
    <x v="1"/>
    <n v="0"/>
    <s v=""/>
    <x v="1"/>
    <x v="1"/>
    <s v=""/>
    <x v="1"/>
    <x v="1"/>
    <s v=""/>
  </r>
  <r>
    <x v="1"/>
    <n v="0"/>
    <s v="2020-2022"/>
    <x v="5"/>
    <x v="10"/>
    <s v="RSSH"/>
    <s v="Belarus-RSSH"/>
    <n v="1"/>
    <x v="2"/>
    <x v="2"/>
    <x v="1"/>
    <n v="0"/>
    <s v=""/>
    <x v="1"/>
    <x v="1"/>
    <s v=""/>
    <x v="1"/>
    <x v="1"/>
    <s v=""/>
  </r>
  <r>
    <x v="1"/>
    <n v="1"/>
    <s v="2020-2022"/>
    <x v="5"/>
    <x v="11"/>
    <s v="Tuberculosis"/>
    <s v="Belarus-Tuberculosis"/>
    <n v="1"/>
    <x v="2"/>
    <x v="5"/>
    <x v="1"/>
    <n v="0"/>
    <s v=""/>
    <x v="1"/>
    <x v="1"/>
    <s v=""/>
    <x v="1"/>
    <x v="1"/>
    <s v=""/>
  </r>
  <r>
    <x v="1"/>
    <n v="0"/>
    <s v="2020-2022"/>
    <x v="5"/>
    <x v="12"/>
    <s v="Tuberculosis,Malaria"/>
    <s v="Belarus-Tuberculosis,Malaria"/>
    <n v="0"/>
    <x v="2"/>
    <x v="1"/>
    <x v="1"/>
    <n v="0"/>
    <s v=""/>
    <x v="1"/>
    <x v="1"/>
    <s v=""/>
    <x v="1"/>
    <x v="1"/>
    <s v=""/>
  </r>
  <r>
    <x v="1"/>
    <n v="0"/>
    <s v="2020-2022"/>
    <x v="5"/>
    <x v="13"/>
    <s v="Tuberculosis,Malaria,RSSH"/>
    <s v="Belarus-Tuberculosis,Malaria,RSSH"/>
    <n v="0"/>
    <x v="2"/>
    <x v="1"/>
    <x v="1"/>
    <n v="0"/>
    <s v=""/>
    <x v="1"/>
    <x v="1"/>
    <s v=""/>
    <x v="1"/>
    <x v="1"/>
    <s v=""/>
  </r>
  <r>
    <x v="1"/>
    <n v="0"/>
    <s v="2020-2022"/>
    <x v="5"/>
    <x v="14"/>
    <s v="Tuberculosis,RSSH"/>
    <s v="Belarus-Tuberculosis,RSSH"/>
    <n v="1"/>
    <x v="2"/>
    <x v="1"/>
    <x v="1"/>
    <n v="0"/>
    <s v=""/>
    <x v="1"/>
    <x v="1"/>
    <s v=""/>
    <x v="1"/>
    <x v="1"/>
    <s v=""/>
  </r>
  <r>
    <x v="0"/>
    <n v="0"/>
    <s v="2020-2022"/>
    <x v="6"/>
    <x v="0"/>
    <s v="HIV/AIDS"/>
    <s v="Belize-HIV/AIDS"/>
    <n v="1"/>
    <x v="4"/>
    <x v="5"/>
    <x v="1"/>
    <n v="992"/>
    <s v="FR992-BLZ-H"/>
    <x v="4"/>
    <x v="0"/>
    <d v="2021-04-30T00:00:00"/>
    <x v="9"/>
    <x v="8"/>
    <n v="6.8196721311475406"/>
  </r>
  <r>
    <x v="1"/>
    <n v="0"/>
    <s v="2020-2022"/>
    <x v="6"/>
    <x v="1"/>
    <s v="HIV/AIDS,Malaria"/>
    <s v="Belize-HIV/AIDS,Malaria"/>
    <n v="0"/>
    <x v="4"/>
    <x v="1"/>
    <x v="1"/>
    <n v="0"/>
    <s v=""/>
    <x v="1"/>
    <x v="1"/>
    <s v=""/>
    <x v="1"/>
    <x v="1"/>
    <s v=""/>
  </r>
  <r>
    <x v="1"/>
    <n v="0"/>
    <s v="2020-2022"/>
    <x v="6"/>
    <x v="2"/>
    <s v="HIV/AIDS,Malaria,RSSH"/>
    <s v="Belize-HIV/AIDS,Malaria,RSSH"/>
    <n v="0"/>
    <x v="4"/>
    <x v="1"/>
    <x v="1"/>
    <n v="0"/>
    <s v=""/>
    <x v="1"/>
    <x v="1"/>
    <s v=""/>
    <x v="1"/>
    <x v="1"/>
    <s v=""/>
  </r>
  <r>
    <x v="1"/>
    <n v="0"/>
    <s v="2020-2022"/>
    <x v="6"/>
    <x v="3"/>
    <s v="HIV/AIDS,RSSH"/>
    <s v="Belize-HIV/AIDS,RSSH"/>
    <n v="1"/>
    <x v="4"/>
    <x v="1"/>
    <x v="1"/>
    <n v="0"/>
    <s v=""/>
    <x v="1"/>
    <x v="1"/>
    <s v=""/>
    <x v="1"/>
    <x v="1"/>
    <s v=""/>
  </r>
  <r>
    <x v="1"/>
    <n v="0"/>
    <s v="2020-2022"/>
    <x v="6"/>
    <x v="4"/>
    <s v="HIV/AIDS, Tuberculosis"/>
    <s v="Belize-HIV/AIDS, Tuberculosis"/>
    <n v="0"/>
    <x v="4"/>
    <x v="1"/>
    <x v="1"/>
    <n v="0"/>
    <s v=""/>
    <x v="1"/>
    <x v="1"/>
    <s v=""/>
    <x v="1"/>
    <x v="1"/>
    <s v=""/>
  </r>
  <r>
    <x v="1"/>
    <n v="0"/>
    <s v="2020-2022"/>
    <x v="6"/>
    <x v="5"/>
    <s v="HIV/AIDS,Tuberculosis,Malaria"/>
    <s v="Belize-HIV/AIDS,Tuberculosis,Malaria"/>
    <n v="0"/>
    <x v="4"/>
    <x v="1"/>
    <x v="1"/>
    <n v="0"/>
    <s v=""/>
    <x v="1"/>
    <x v="1"/>
    <s v=""/>
    <x v="1"/>
    <x v="1"/>
    <s v=""/>
  </r>
  <r>
    <x v="1"/>
    <n v="0"/>
    <s v="2020-2022"/>
    <x v="6"/>
    <x v="6"/>
    <s v="HIV/AIDS,Tuberculosis,Malaria,RSSH"/>
    <s v="Belize-HIV/AIDS,Tuberculosis,Malaria,RSSH"/>
    <n v="0"/>
    <x v="4"/>
    <x v="1"/>
    <x v="1"/>
    <n v="0"/>
    <s v=""/>
    <x v="1"/>
    <x v="1"/>
    <s v=""/>
    <x v="1"/>
    <x v="1"/>
    <s v=""/>
  </r>
  <r>
    <x v="1"/>
    <n v="0"/>
    <s v="2020-2022"/>
    <x v="6"/>
    <x v="7"/>
    <s v="HIV/AIDS,Tuberculosis,RSSH"/>
    <s v="Belize-HIV/AIDS,Tuberculosis,RSSH"/>
    <n v="0"/>
    <x v="4"/>
    <x v="1"/>
    <x v="1"/>
    <n v="0"/>
    <s v=""/>
    <x v="1"/>
    <x v="1"/>
    <s v=""/>
    <x v="1"/>
    <x v="1"/>
    <s v=""/>
  </r>
  <r>
    <x v="1"/>
    <n v="0"/>
    <s v="2020-2022"/>
    <x v="6"/>
    <x v="8"/>
    <s v="Malaria"/>
    <s v="Belize-Malaria"/>
    <n v="0"/>
    <x v="4"/>
    <x v="1"/>
    <x v="1"/>
    <n v="0"/>
    <s v=""/>
    <x v="1"/>
    <x v="1"/>
    <s v=""/>
    <x v="1"/>
    <x v="1"/>
    <s v=""/>
  </r>
  <r>
    <x v="1"/>
    <n v="0"/>
    <s v="2020-2022"/>
    <x v="6"/>
    <x v="9"/>
    <s v="Malaria,RSSH"/>
    <s v="Belize-Malaria,RSSH"/>
    <n v="0"/>
    <x v="4"/>
    <x v="1"/>
    <x v="1"/>
    <n v="0"/>
    <s v=""/>
    <x v="1"/>
    <x v="1"/>
    <s v=""/>
    <x v="1"/>
    <x v="1"/>
    <s v=""/>
  </r>
  <r>
    <x v="1"/>
    <n v="0"/>
    <s v="2020-2022"/>
    <x v="6"/>
    <x v="10"/>
    <s v="RSSH"/>
    <s v="Belize-RSSH"/>
    <n v="1"/>
    <x v="4"/>
    <x v="2"/>
    <x v="1"/>
    <n v="0"/>
    <s v=""/>
    <x v="1"/>
    <x v="1"/>
    <s v=""/>
    <x v="1"/>
    <x v="1"/>
    <s v=""/>
  </r>
  <r>
    <x v="1"/>
    <n v="0"/>
    <s v="2020-2022"/>
    <x v="6"/>
    <x v="11"/>
    <s v="Tuberculosis"/>
    <s v="Belize-Tuberculosis"/>
    <n v="0"/>
    <x v="4"/>
    <x v="1"/>
    <x v="1"/>
    <n v="0"/>
    <s v=""/>
    <x v="1"/>
    <x v="1"/>
    <s v=""/>
    <x v="1"/>
    <x v="1"/>
    <s v=""/>
  </r>
  <r>
    <x v="1"/>
    <n v="0"/>
    <s v="2020-2022"/>
    <x v="6"/>
    <x v="12"/>
    <s v="Tuberculosis,Malaria"/>
    <s v="Belize-Tuberculosis,Malaria"/>
    <n v="0"/>
    <x v="4"/>
    <x v="1"/>
    <x v="1"/>
    <n v="0"/>
    <s v=""/>
    <x v="1"/>
    <x v="1"/>
    <s v=""/>
    <x v="1"/>
    <x v="1"/>
    <s v=""/>
  </r>
  <r>
    <x v="1"/>
    <n v="0"/>
    <s v="2020-2022"/>
    <x v="6"/>
    <x v="13"/>
    <s v="Tuberculosis,Malaria,RSSH"/>
    <s v="Belize-Tuberculosis,Malaria,RSSH"/>
    <n v="0"/>
    <x v="4"/>
    <x v="1"/>
    <x v="1"/>
    <n v="0"/>
    <s v=""/>
    <x v="1"/>
    <x v="1"/>
    <s v=""/>
    <x v="1"/>
    <x v="1"/>
    <s v=""/>
  </r>
  <r>
    <x v="1"/>
    <n v="0"/>
    <s v="2020-2022"/>
    <x v="6"/>
    <x v="14"/>
    <s v="Tuberculosis,RSSH"/>
    <s v="Belize-Tuberculosis,RSSH"/>
    <n v="0"/>
    <x v="4"/>
    <x v="1"/>
    <x v="1"/>
    <n v="0"/>
    <s v=""/>
    <x v="1"/>
    <x v="1"/>
    <s v=""/>
    <x v="1"/>
    <x v="1"/>
    <s v=""/>
  </r>
  <r>
    <x v="0"/>
    <n v="0"/>
    <s v="2020-2022"/>
    <x v="7"/>
    <x v="0"/>
    <s v="HIV/AIDS"/>
    <s v="Benin-HIV/AIDS"/>
    <n v="1"/>
    <x v="5"/>
    <x v="6"/>
    <x v="0"/>
    <n v="900"/>
    <s v="FR900-BEN-H"/>
    <x v="2"/>
    <x v="0"/>
    <d v="2020-05-31T00:00:00"/>
    <x v="10"/>
    <x v="9"/>
    <n v="6.5901639344262293"/>
  </r>
  <r>
    <x v="1"/>
    <n v="0"/>
    <s v="2020-2022"/>
    <x v="7"/>
    <x v="1"/>
    <s v="HIV/AIDS,Malaria"/>
    <s v="Benin-HIV/AIDS,Malaria"/>
    <n v="1"/>
    <x v="5"/>
    <x v="1"/>
    <x v="0"/>
    <n v="0"/>
    <s v=""/>
    <x v="1"/>
    <x v="1"/>
    <s v=""/>
    <x v="1"/>
    <x v="1"/>
    <s v=""/>
  </r>
  <r>
    <x v="1"/>
    <n v="0"/>
    <s v="2020-2022"/>
    <x v="7"/>
    <x v="2"/>
    <s v="HIV/AIDS,Malaria,RSSH"/>
    <s v="Benin-HIV/AIDS,Malaria,RSSH"/>
    <n v="1"/>
    <x v="5"/>
    <x v="1"/>
    <x v="0"/>
    <n v="0"/>
    <s v=""/>
    <x v="1"/>
    <x v="1"/>
    <s v=""/>
    <x v="1"/>
    <x v="1"/>
    <s v=""/>
  </r>
  <r>
    <x v="1"/>
    <n v="0"/>
    <s v="2020-2022"/>
    <x v="7"/>
    <x v="3"/>
    <s v="HIV/AIDS,RSSH"/>
    <s v="Benin-HIV/AIDS,RSSH"/>
    <n v="1"/>
    <x v="5"/>
    <x v="1"/>
    <x v="0"/>
    <n v="0"/>
    <s v=""/>
    <x v="1"/>
    <x v="1"/>
    <s v=""/>
    <x v="1"/>
    <x v="1"/>
    <s v=""/>
  </r>
  <r>
    <x v="1"/>
    <n v="0"/>
    <s v="2020-2022"/>
    <x v="7"/>
    <x v="4"/>
    <s v="HIV/AIDS, Tuberculosis"/>
    <s v="Benin-HIV/AIDS, Tuberculosis"/>
    <n v="1"/>
    <x v="5"/>
    <x v="1"/>
    <x v="0"/>
    <n v="0"/>
    <s v=""/>
    <x v="1"/>
    <x v="1"/>
    <s v=""/>
    <x v="1"/>
    <x v="1"/>
    <s v=""/>
  </r>
  <r>
    <x v="1"/>
    <n v="0"/>
    <s v="2020-2022"/>
    <x v="7"/>
    <x v="5"/>
    <s v="HIV/AIDS,Tuberculosis,Malaria"/>
    <s v="Benin-HIV/AIDS,Tuberculosis,Malaria"/>
    <n v="1"/>
    <x v="5"/>
    <x v="1"/>
    <x v="0"/>
    <n v="0"/>
    <s v=""/>
    <x v="1"/>
    <x v="1"/>
    <s v=""/>
    <x v="1"/>
    <x v="1"/>
    <s v=""/>
  </r>
  <r>
    <x v="1"/>
    <n v="0"/>
    <s v="2020-2022"/>
    <x v="7"/>
    <x v="6"/>
    <s v="HIV/AIDS,Tuberculosis,Malaria,RSSH"/>
    <s v="Benin-HIV/AIDS,Tuberculosis,Malaria,RSSH"/>
    <n v="1"/>
    <x v="5"/>
    <x v="1"/>
    <x v="0"/>
    <n v="0"/>
    <s v=""/>
    <x v="1"/>
    <x v="1"/>
    <s v=""/>
    <x v="1"/>
    <x v="1"/>
    <s v=""/>
  </r>
  <r>
    <x v="1"/>
    <n v="0"/>
    <s v="2020-2022"/>
    <x v="7"/>
    <x v="7"/>
    <s v="HIV/AIDS,Tuberculosis,RSSH"/>
    <s v="Benin-HIV/AIDS,Tuberculosis,RSSH"/>
    <n v="1"/>
    <x v="5"/>
    <x v="1"/>
    <x v="0"/>
    <n v="0"/>
    <s v=""/>
    <x v="1"/>
    <x v="1"/>
    <s v=""/>
    <x v="1"/>
    <x v="1"/>
    <s v=""/>
  </r>
  <r>
    <x v="0"/>
    <n v="0"/>
    <s v="2020-2022"/>
    <x v="7"/>
    <x v="8"/>
    <s v="Malaria"/>
    <s v="Benin-Malaria"/>
    <n v="1"/>
    <x v="5"/>
    <x v="6"/>
    <x v="0"/>
    <n v="1901"/>
    <s v="FR901-BEN-M-01"/>
    <x v="3"/>
    <x v="0"/>
    <d v="2021-02-08T00:00:00"/>
    <x v="11"/>
    <x v="10"/>
    <n v="5.081967213114754"/>
  </r>
  <r>
    <x v="1"/>
    <n v="0"/>
    <s v="2020-2022"/>
    <x v="7"/>
    <x v="9"/>
    <s v="Malaria,RSSH"/>
    <s v="Benin-Malaria,RSSH"/>
    <n v="1"/>
    <x v="5"/>
    <x v="1"/>
    <x v="0"/>
    <n v="0"/>
    <s v=""/>
    <x v="1"/>
    <x v="1"/>
    <s v=""/>
    <x v="1"/>
    <x v="1"/>
    <s v=""/>
  </r>
  <r>
    <x v="0"/>
    <n v="0"/>
    <s v="2020-2022"/>
    <x v="7"/>
    <x v="10"/>
    <s v="RSSH"/>
    <s v="Benin-RSSH"/>
    <n v="1"/>
    <x v="5"/>
    <x v="6"/>
    <x v="0"/>
    <n v="902"/>
    <s v="FR902-BEN-S"/>
    <x v="6"/>
    <x v="0"/>
    <d v="2021-09-10T00:00:00"/>
    <x v="12"/>
    <x v="11"/>
    <n v="9.3770491803278695"/>
  </r>
  <r>
    <x v="0"/>
    <n v="0"/>
    <s v="2020-2022"/>
    <x v="7"/>
    <x v="11"/>
    <s v="Tuberculosis"/>
    <s v="Benin-Tuberculosis"/>
    <n v="1"/>
    <x v="5"/>
    <x v="6"/>
    <x v="0"/>
    <n v="903"/>
    <s v="FR903-BEN-T"/>
    <x v="2"/>
    <x v="0"/>
    <d v="2020-05-31T00:00:00"/>
    <x v="10"/>
    <x v="9"/>
    <n v="6.5901639344262293"/>
  </r>
  <r>
    <x v="1"/>
    <n v="0"/>
    <s v="2020-2022"/>
    <x v="7"/>
    <x v="12"/>
    <s v="Tuberculosis,Malaria"/>
    <s v="Benin-Tuberculosis,Malaria"/>
    <n v="1"/>
    <x v="5"/>
    <x v="1"/>
    <x v="0"/>
    <n v="0"/>
    <s v=""/>
    <x v="1"/>
    <x v="1"/>
    <s v=""/>
    <x v="1"/>
    <x v="1"/>
    <s v=""/>
  </r>
  <r>
    <x v="1"/>
    <n v="0"/>
    <s v="2020-2022"/>
    <x v="7"/>
    <x v="13"/>
    <s v="Tuberculosis,Malaria,RSSH"/>
    <s v="Benin-Tuberculosis,Malaria,RSSH"/>
    <n v="1"/>
    <x v="5"/>
    <x v="1"/>
    <x v="0"/>
    <n v="0"/>
    <s v=""/>
    <x v="1"/>
    <x v="1"/>
    <s v=""/>
    <x v="1"/>
    <x v="1"/>
    <s v=""/>
  </r>
  <r>
    <x v="1"/>
    <n v="0"/>
    <s v="2020-2022"/>
    <x v="7"/>
    <x v="14"/>
    <s v="Tuberculosis,RSSH"/>
    <s v="Benin-Tuberculosis,RSSH"/>
    <n v="1"/>
    <x v="5"/>
    <x v="1"/>
    <x v="0"/>
    <n v="0"/>
    <s v=""/>
    <x v="1"/>
    <x v="1"/>
    <s v=""/>
    <x v="1"/>
    <x v="1"/>
    <s v=""/>
  </r>
  <r>
    <x v="1"/>
    <n v="1"/>
    <s v="2020-2022"/>
    <x v="8"/>
    <x v="0"/>
    <s v="HIV/AIDS"/>
    <s v="Bhutan-HIV/AIDS"/>
    <n v="1"/>
    <x v="0"/>
    <x v="5"/>
    <x v="1"/>
    <n v="0"/>
    <s v=""/>
    <x v="1"/>
    <x v="1"/>
    <s v=""/>
    <x v="1"/>
    <x v="1"/>
    <s v=""/>
  </r>
  <r>
    <x v="1"/>
    <n v="0"/>
    <s v="2020-2022"/>
    <x v="8"/>
    <x v="1"/>
    <s v="HIV/AIDS,Malaria"/>
    <s v="Bhutan-HIV/AIDS,Malaria"/>
    <n v="1"/>
    <x v="0"/>
    <x v="1"/>
    <x v="1"/>
    <n v="0"/>
    <s v=""/>
    <x v="1"/>
    <x v="1"/>
    <s v=""/>
    <x v="1"/>
    <x v="1"/>
    <s v=""/>
  </r>
  <r>
    <x v="1"/>
    <n v="0"/>
    <s v="2020-2022"/>
    <x v="8"/>
    <x v="2"/>
    <s v="HIV/AIDS,Malaria,RSSH"/>
    <s v="Bhutan-HIV/AIDS,Malaria,RSSH"/>
    <n v="1"/>
    <x v="0"/>
    <x v="1"/>
    <x v="1"/>
    <n v="0"/>
    <s v=""/>
    <x v="1"/>
    <x v="1"/>
    <s v=""/>
    <x v="1"/>
    <x v="1"/>
    <s v=""/>
  </r>
  <r>
    <x v="1"/>
    <n v="0"/>
    <s v="2020-2022"/>
    <x v="8"/>
    <x v="3"/>
    <s v="HIV/AIDS,RSSH"/>
    <s v="Bhutan-HIV/AIDS,RSSH"/>
    <n v="1"/>
    <x v="0"/>
    <x v="1"/>
    <x v="1"/>
    <n v="0"/>
    <s v=""/>
    <x v="1"/>
    <x v="1"/>
    <s v=""/>
    <x v="1"/>
    <x v="1"/>
    <s v=""/>
  </r>
  <r>
    <x v="0"/>
    <n v="0"/>
    <s v="2020-2022"/>
    <x v="8"/>
    <x v="4"/>
    <s v="HIV/AIDS, Tuberculosis"/>
    <s v="Bhutan-HIV/AIDS, Tuberculosis"/>
    <n v="1"/>
    <x v="0"/>
    <x v="5"/>
    <x v="1"/>
    <n v="935"/>
    <s v="FR935-BTN-C"/>
    <x v="5"/>
    <x v="0"/>
    <d v="2020-08-31T00:00:00"/>
    <x v="4"/>
    <x v="4"/>
    <n v="8.557377049180328"/>
  </r>
  <r>
    <x v="1"/>
    <n v="0"/>
    <s v="2020-2022"/>
    <x v="8"/>
    <x v="5"/>
    <s v="HIV/AIDS,Tuberculosis,Malaria"/>
    <s v="Bhutan-HIV/AIDS,Tuberculosis,Malaria"/>
    <n v="1"/>
    <x v="0"/>
    <x v="1"/>
    <x v="1"/>
    <n v="0"/>
    <s v=""/>
    <x v="1"/>
    <x v="1"/>
    <s v=""/>
    <x v="1"/>
    <x v="1"/>
    <s v=""/>
  </r>
  <r>
    <x v="1"/>
    <n v="0"/>
    <s v="2020-2022"/>
    <x v="8"/>
    <x v="6"/>
    <s v="HIV/AIDS,Tuberculosis,Malaria,RSSH"/>
    <s v="Bhutan-HIV/AIDS,Tuberculosis,Malaria,RSSH"/>
    <n v="1"/>
    <x v="0"/>
    <x v="1"/>
    <x v="1"/>
    <n v="0"/>
    <s v=""/>
    <x v="1"/>
    <x v="1"/>
    <s v=""/>
    <x v="1"/>
    <x v="1"/>
    <s v=""/>
  </r>
  <r>
    <x v="1"/>
    <n v="0"/>
    <s v="2020-2022"/>
    <x v="8"/>
    <x v="7"/>
    <s v="HIV/AIDS,Tuberculosis,RSSH"/>
    <s v="Bhutan-HIV/AIDS,Tuberculosis,RSSH"/>
    <n v="1"/>
    <x v="0"/>
    <x v="1"/>
    <x v="1"/>
    <n v="0"/>
    <s v=""/>
    <x v="1"/>
    <x v="1"/>
    <s v=""/>
    <x v="1"/>
    <x v="1"/>
    <s v=""/>
  </r>
  <r>
    <x v="0"/>
    <n v="0"/>
    <s v="2020-2022"/>
    <x v="8"/>
    <x v="8"/>
    <s v="Malaria"/>
    <s v="Bhutan-Malaria"/>
    <n v="1"/>
    <x v="0"/>
    <x v="5"/>
    <x v="1"/>
    <n v="892"/>
    <s v="FR892-BTN-M"/>
    <x v="5"/>
    <x v="0"/>
    <d v="2020-08-31T00:00:00"/>
    <x v="13"/>
    <x v="12"/>
    <n v="7.3770491803278686"/>
  </r>
  <r>
    <x v="1"/>
    <n v="0"/>
    <s v="2020-2022"/>
    <x v="8"/>
    <x v="9"/>
    <s v="Malaria,RSSH"/>
    <s v="Bhutan-Malaria,RSSH"/>
    <n v="1"/>
    <x v="0"/>
    <x v="1"/>
    <x v="1"/>
    <n v="0"/>
    <s v=""/>
    <x v="1"/>
    <x v="1"/>
    <s v=""/>
    <x v="1"/>
    <x v="1"/>
    <s v=""/>
  </r>
  <r>
    <x v="1"/>
    <n v="0"/>
    <s v="2020-2022"/>
    <x v="8"/>
    <x v="10"/>
    <s v="RSSH"/>
    <s v="Bhutan-RSSH"/>
    <n v="1"/>
    <x v="0"/>
    <x v="2"/>
    <x v="1"/>
    <n v="0"/>
    <s v=""/>
    <x v="1"/>
    <x v="1"/>
    <s v=""/>
    <x v="1"/>
    <x v="1"/>
    <s v=""/>
  </r>
  <r>
    <x v="1"/>
    <n v="1"/>
    <s v="2020-2022"/>
    <x v="8"/>
    <x v="11"/>
    <s v="Tuberculosis"/>
    <s v="Bhutan-Tuberculosis"/>
    <n v="1"/>
    <x v="0"/>
    <x v="5"/>
    <x v="1"/>
    <n v="0"/>
    <s v=""/>
    <x v="1"/>
    <x v="1"/>
    <s v=""/>
    <x v="1"/>
    <x v="1"/>
    <s v=""/>
  </r>
  <r>
    <x v="1"/>
    <n v="0"/>
    <s v="2020-2022"/>
    <x v="8"/>
    <x v="12"/>
    <s v="Tuberculosis,Malaria"/>
    <s v="Bhutan-Tuberculosis,Malaria"/>
    <n v="1"/>
    <x v="0"/>
    <x v="1"/>
    <x v="1"/>
    <n v="0"/>
    <s v=""/>
    <x v="1"/>
    <x v="1"/>
    <s v=""/>
    <x v="1"/>
    <x v="1"/>
    <s v=""/>
  </r>
  <r>
    <x v="1"/>
    <n v="0"/>
    <s v="2020-2022"/>
    <x v="8"/>
    <x v="13"/>
    <s v="Tuberculosis,Malaria,RSSH"/>
    <s v="Bhutan-Tuberculosis,Malaria,RSSH"/>
    <n v="1"/>
    <x v="0"/>
    <x v="1"/>
    <x v="1"/>
    <n v="0"/>
    <s v=""/>
    <x v="1"/>
    <x v="1"/>
    <s v=""/>
    <x v="1"/>
    <x v="1"/>
    <s v=""/>
  </r>
  <r>
    <x v="1"/>
    <n v="0"/>
    <s v="2020-2022"/>
    <x v="8"/>
    <x v="14"/>
    <s v="Tuberculosis,RSSH"/>
    <s v="Bhutan-Tuberculosis,RSSH"/>
    <n v="1"/>
    <x v="0"/>
    <x v="1"/>
    <x v="1"/>
    <n v="0"/>
    <s v=""/>
    <x v="1"/>
    <x v="1"/>
    <s v=""/>
    <x v="1"/>
    <x v="1"/>
    <s v=""/>
  </r>
  <r>
    <x v="1"/>
    <n v="0"/>
    <s v="2020-2022"/>
    <x v="9"/>
    <x v="0"/>
    <s v="HIV/AIDS"/>
    <s v="Bolivia (Plurinational State)-HIV/AIDS"/>
    <n v="1"/>
    <x v="4"/>
    <x v="5"/>
    <x v="1"/>
    <n v="0"/>
    <s v=""/>
    <x v="1"/>
    <x v="1"/>
    <s v=""/>
    <x v="1"/>
    <x v="1"/>
    <s v=""/>
  </r>
  <r>
    <x v="1"/>
    <n v="0"/>
    <s v="2020-2022"/>
    <x v="9"/>
    <x v="1"/>
    <s v="HIV/AIDS,Malaria"/>
    <s v="Bolivia (Plurinational State)-HIV/AIDS,Malaria"/>
    <n v="1"/>
    <x v="4"/>
    <x v="1"/>
    <x v="1"/>
    <n v="0"/>
    <s v=""/>
    <x v="1"/>
    <x v="1"/>
    <s v=""/>
    <x v="1"/>
    <x v="1"/>
    <s v=""/>
  </r>
  <r>
    <x v="1"/>
    <n v="0"/>
    <s v="2020-2022"/>
    <x v="9"/>
    <x v="2"/>
    <s v="HIV/AIDS,Malaria,RSSH"/>
    <s v="Bolivia (Plurinational State)-HIV/AIDS,Malaria,RSSH"/>
    <n v="1"/>
    <x v="4"/>
    <x v="1"/>
    <x v="1"/>
    <n v="0"/>
    <s v=""/>
    <x v="1"/>
    <x v="1"/>
    <s v=""/>
    <x v="1"/>
    <x v="1"/>
    <s v=""/>
  </r>
  <r>
    <x v="1"/>
    <n v="0"/>
    <s v="2020-2022"/>
    <x v="9"/>
    <x v="3"/>
    <s v="HIV/AIDS,RSSH"/>
    <s v="Bolivia (Plurinational State)-HIV/AIDS,RSSH"/>
    <n v="1"/>
    <x v="4"/>
    <x v="1"/>
    <x v="1"/>
    <n v="0"/>
    <s v=""/>
    <x v="1"/>
    <x v="1"/>
    <s v=""/>
    <x v="1"/>
    <x v="1"/>
    <s v=""/>
  </r>
  <r>
    <x v="0"/>
    <n v="0"/>
    <s v="2020-2022"/>
    <x v="9"/>
    <x v="4"/>
    <s v="HIV/AIDS, Tuberculosis"/>
    <s v="Bolivia (Plurinational State)-HIV/AIDS, Tuberculosis"/>
    <n v="1"/>
    <x v="4"/>
    <x v="5"/>
    <x v="1"/>
    <n v="1213"/>
    <s v="FR1213-BOL-C"/>
    <x v="7"/>
    <x v="0"/>
    <s v=""/>
    <x v="1"/>
    <x v="1"/>
    <s v=""/>
  </r>
  <r>
    <x v="1"/>
    <n v="0"/>
    <s v="2020-2022"/>
    <x v="9"/>
    <x v="5"/>
    <s v="HIV/AIDS,Tuberculosis,Malaria"/>
    <s v="Bolivia (Plurinational State)-HIV/AIDS,Tuberculosis,Malaria"/>
    <n v="1"/>
    <x v="4"/>
    <x v="1"/>
    <x v="1"/>
    <n v="0"/>
    <s v=""/>
    <x v="1"/>
    <x v="1"/>
    <s v=""/>
    <x v="1"/>
    <x v="1"/>
    <s v=""/>
  </r>
  <r>
    <x v="1"/>
    <n v="0"/>
    <s v="2020-2022"/>
    <x v="9"/>
    <x v="6"/>
    <s v="HIV/AIDS,Tuberculosis,Malaria,RSSH"/>
    <s v="Bolivia (Plurinational State)-HIV/AIDS,Tuberculosis,Malaria,RSSH"/>
    <n v="1"/>
    <x v="4"/>
    <x v="1"/>
    <x v="1"/>
    <n v="0"/>
    <s v=""/>
    <x v="1"/>
    <x v="1"/>
    <s v=""/>
    <x v="1"/>
    <x v="1"/>
    <s v=""/>
  </r>
  <r>
    <x v="1"/>
    <n v="0"/>
    <s v="2020-2022"/>
    <x v="9"/>
    <x v="7"/>
    <s v="HIV/AIDS,Tuberculosis,RSSH"/>
    <s v="Bolivia (Plurinational State)-HIV/AIDS,Tuberculosis,RSSH"/>
    <n v="1"/>
    <x v="4"/>
    <x v="1"/>
    <x v="1"/>
    <n v="0"/>
    <s v=""/>
    <x v="1"/>
    <x v="1"/>
    <s v=""/>
    <x v="1"/>
    <x v="1"/>
    <s v=""/>
  </r>
  <r>
    <x v="0"/>
    <n v="0"/>
    <s v="2020-2022"/>
    <x v="9"/>
    <x v="8"/>
    <s v="Malaria"/>
    <s v="Bolivia (Plurinational State)-Malaria"/>
    <n v="1"/>
    <x v="4"/>
    <x v="5"/>
    <x v="1"/>
    <n v="997"/>
    <s v="FR997-BOL-M"/>
    <x v="4"/>
    <x v="0"/>
    <d v="2021-04-30T00:00:00"/>
    <x v="9"/>
    <x v="8"/>
    <n v="6.8196721311475406"/>
  </r>
  <r>
    <x v="1"/>
    <n v="0"/>
    <s v="2020-2022"/>
    <x v="9"/>
    <x v="9"/>
    <s v="Malaria,RSSH"/>
    <s v="Bolivia (Plurinational State)-Malaria,RSSH"/>
    <n v="1"/>
    <x v="4"/>
    <x v="1"/>
    <x v="1"/>
    <n v="0"/>
    <s v=""/>
    <x v="1"/>
    <x v="1"/>
    <s v=""/>
    <x v="1"/>
    <x v="1"/>
    <s v=""/>
  </r>
  <r>
    <x v="1"/>
    <n v="0"/>
    <s v="2020-2022"/>
    <x v="9"/>
    <x v="10"/>
    <s v="RSSH"/>
    <s v="Bolivia (Plurinational State)-RSSH"/>
    <n v="1"/>
    <x v="4"/>
    <x v="2"/>
    <x v="1"/>
    <n v="0"/>
    <s v=""/>
    <x v="1"/>
    <x v="1"/>
    <s v=""/>
    <x v="1"/>
    <x v="1"/>
    <s v=""/>
  </r>
  <r>
    <x v="1"/>
    <n v="0"/>
    <s v="2020-2022"/>
    <x v="9"/>
    <x v="11"/>
    <s v="Tuberculosis"/>
    <s v="Bolivia (Plurinational State)-Tuberculosis"/>
    <n v="1"/>
    <x v="4"/>
    <x v="5"/>
    <x v="1"/>
    <n v="0"/>
    <s v=""/>
    <x v="1"/>
    <x v="1"/>
    <s v=""/>
    <x v="1"/>
    <x v="1"/>
    <s v=""/>
  </r>
  <r>
    <x v="1"/>
    <n v="0"/>
    <s v="2020-2022"/>
    <x v="9"/>
    <x v="12"/>
    <s v="Tuberculosis,Malaria"/>
    <s v="Bolivia (Plurinational State)-Tuberculosis,Malaria"/>
    <n v="1"/>
    <x v="4"/>
    <x v="1"/>
    <x v="1"/>
    <n v="0"/>
    <s v=""/>
    <x v="1"/>
    <x v="1"/>
    <s v=""/>
    <x v="1"/>
    <x v="1"/>
    <s v=""/>
  </r>
  <r>
    <x v="1"/>
    <n v="0"/>
    <s v="2020-2022"/>
    <x v="9"/>
    <x v="13"/>
    <s v="Tuberculosis,Malaria,RSSH"/>
    <s v="Bolivia (Plurinational State)-Tuberculosis,Malaria,RSSH"/>
    <n v="1"/>
    <x v="4"/>
    <x v="1"/>
    <x v="1"/>
    <n v="0"/>
    <s v=""/>
    <x v="1"/>
    <x v="1"/>
    <s v=""/>
    <x v="1"/>
    <x v="1"/>
    <s v=""/>
  </r>
  <r>
    <x v="1"/>
    <n v="0"/>
    <s v="2020-2022"/>
    <x v="9"/>
    <x v="14"/>
    <s v="Tuberculosis,RSSH"/>
    <s v="Bolivia (Plurinational State)-Tuberculosis,RSSH"/>
    <n v="1"/>
    <x v="4"/>
    <x v="1"/>
    <x v="1"/>
    <n v="0"/>
    <s v=""/>
    <x v="1"/>
    <x v="1"/>
    <s v=""/>
    <x v="1"/>
    <x v="1"/>
    <s v=""/>
  </r>
  <r>
    <x v="1"/>
    <n v="1"/>
    <s v="2020-2022"/>
    <x v="10"/>
    <x v="0"/>
    <s v="HIV/AIDS"/>
    <s v="Botswana-HIV/AIDS"/>
    <n v="1"/>
    <x v="1"/>
    <x v="6"/>
    <x v="1"/>
    <n v="0"/>
    <s v=""/>
    <x v="1"/>
    <x v="1"/>
    <s v=""/>
    <x v="1"/>
    <x v="1"/>
    <s v=""/>
  </r>
  <r>
    <x v="1"/>
    <n v="0"/>
    <s v="2020-2022"/>
    <x v="10"/>
    <x v="1"/>
    <s v="HIV/AIDS,Malaria"/>
    <s v="Botswana-HIV/AIDS,Malaria"/>
    <n v="0"/>
    <x v="1"/>
    <x v="1"/>
    <x v="1"/>
    <n v="0"/>
    <s v=""/>
    <x v="1"/>
    <x v="1"/>
    <s v=""/>
    <x v="1"/>
    <x v="1"/>
    <s v=""/>
  </r>
  <r>
    <x v="1"/>
    <n v="0"/>
    <s v="2020-2022"/>
    <x v="10"/>
    <x v="2"/>
    <s v="HIV/AIDS,Malaria,RSSH"/>
    <s v="Botswana-HIV/AIDS,Malaria,RSSH"/>
    <n v="0"/>
    <x v="1"/>
    <x v="1"/>
    <x v="1"/>
    <n v="0"/>
    <s v=""/>
    <x v="1"/>
    <x v="1"/>
    <s v=""/>
    <x v="1"/>
    <x v="1"/>
    <s v=""/>
  </r>
  <r>
    <x v="1"/>
    <n v="0"/>
    <s v="2020-2022"/>
    <x v="10"/>
    <x v="3"/>
    <s v="HIV/AIDS,RSSH"/>
    <s v="Botswana-HIV/AIDS,RSSH"/>
    <n v="1"/>
    <x v="1"/>
    <x v="1"/>
    <x v="1"/>
    <n v="0"/>
    <s v=""/>
    <x v="1"/>
    <x v="1"/>
    <s v=""/>
    <x v="1"/>
    <x v="1"/>
    <s v=""/>
  </r>
  <r>
    <x v="0"/>
    <n v="0"/>
    <s v="2020-2022"/>
    <x v="10"/>
    <x v="4"/>
    <s v="HIV/AIDS, Tuberculosis"/>
    <s v="Botswana-HIV/AIDS, Tuberculosis"/>
    <n v="1"/>
    <x v="1"/>
    <x v="6"/>
    <x v="1"/>
    <n v="1027"/>
    <s v="FR1027-BWA-C"/>
    <x v="4"/>
    <x v="0"/>
    <d v="2021-04-30T00:00:00"/>
    <x v="9"/>
    <x v="8"/>
    <n v="6.8196721311475406"/>
  </r>
  <r>
    <x v="1"/>
    <n v="0"/>
    <s v="2020-2022"/>
    <x v="10"/>
    <x v="5"/>
    <s v="HIV/AIDS,Tuberculosis,Malaria"/>
    <s v="Botswana-HIV/AIDS,Tuberculosis,Malaria"/>
    <n v="0"/>
    <x v="1"/>
    <x v="1"/>
    <x v="1"/>
    <n v="0"/>
    <s v=""/>
    <x v="1"/>
    <x v="1"/>
    <s v=""/>
    <x v="1"/>
    <x v="1"/>
    <s v=""/>
  </r>
  <r>
    <x v="1"/>
    <n v="0"/>
    <s v="2020-2022"/>
    <x v="10"/>
    <x v="6"/>
    <s v="HIV/AIDS,Tuberculosis,Malaria,RSSH"/>
    <s v="Botswana-HIV/AIDS,Tuberculosis,Malaria,RSSH"/>
    <n v="0"/>
    <x v="1"/>
    <x v="1"/>
    <x v="1"/>
    <n v="0"/>
    <s v=""/>
    <x v="1"/>
    <x v="1"/>
    <s v=""/>
    <x v="1"/>
    <x v="1"/>
    <s v=""/>
  </r>
  <r>
    <x v="1"/>
    <n v="0"/>
    <s v="2020-2022"/>
    <x v="10"/>
    <x v="7"/>
    <s v="HIV/AIDS,Tuberculosis,RSSH"/>
    <s v="Botswana-HIV/AIDS,Tuberculosis,RSSH"/>
    <n v="1"/>
    <x v="1"/>
    <x v="1"/>
    <x v="1"/>
    <n v="0"/>
    <s v=""/>
    <x v="1"/>
    <x v="1"/>
    <s v=""/>
    <x v="1"/>
    <x v="1"/>
    <s v=""/>
  </r>
  <r>
    <x v="1"/>
    <n v="0"/>
    <s v="2020-2022"/>
    <x v="10"/>
    <x v="8"/>
    <s v="Malaria"/>
    <s v="Botswana-Malaria"/>
    <n v="0"/>
    <x v="1"/>
    <x v="1"/>
    <x v="1"/>
    <n v="0"/>
    <s v=""/>
    <x v="1"/>
    <x v="1"/>
    <s v=""/>
    <x v="1"/>
    <x v="1"/>
    <s v=""/>
  </r>
  <r>
    <x v="1"/>
    <n v="0"/>
    <s v="2020-2022"/>
    <x v="10"/>
    <x v="9"/>
    <s v="Malaria,RSSH"/>
    <s v="Botswana-Malaria,RSSH"/>
    <n v="0"/>
    <x v="1"/>
    <x v="1"/>
    <x v="1"/>
    <n v="0"/>
    <s v=""/>
    <x v="1"/>
    <x v="1"/>
    <s v=""/>
    <x v="1"/>
    <x v="1"/>
    <s v=""/>
  </r>
  <r>
    <x v="1"/>
    <n v="0"/>
    <s v="2020-2022"/>
    <x v="10"/>
    <x v="10"/>
    <s v="RSSH"/>
    <s v="Botswana-RSSH"/>
    <n v="1"/>
    <x v="1"/>
    <x v="2"/>
    <x v="1"/>
    <n v="0"/>
    <s v=""/>
    <x v="1"/>
    <x v="1"/>
    <s v=""/>
    <x v="1"/>
    <x v="1"/>
    <s v=""/>
  </r>
  <r>
    <x v="1"/>
    <n v="1"/>
    <s v="2020-2022"/>
    <x v="10"/>
    <x v="11"/>
    <s v="Tuberculosis"/>
    <s v="Botswana-Tuberculosis"/>
    <n v="1"/>
    <x v="1"/>
    <x v="6"/>
    <x v="1"/>
    <n v="0"/>
    <s v=""/>
    <x v="1"/>
    <x v="1"/>
    <s v=""/>
    <x v="1"/>
    <x v="1"/>
    <s v=""/>
  </r>
  <r>
    <x v="1"/>
    <n v="0"/>
    <s v="2020-2022"/>
    <x v="10"/>
    <x v="12"/>
    <s v="Tuberculosis,Malaria"/>
    <s v="Botswana-Tuberculosis,Malaria"/>
    <n v="0"/>
    <x v="1"/>
    <x v="1"/>
    <x v="1"/>
    <n v="0"/>
    <s v=""/>
    <x v="1"/>
    <x v="1"/>
    <s v=""/>
    <x v="1"/>
    <x v="1"/>
    <s v=""/>
  </r>
  <r>
    <x v="1"/>
    <n v="0"/>
    <s v="2020-2022"/>
    <x v="10"/>
    <x v="13"/>
    <s v="Tuberculosis,Malaria,RSSH"/>
    <s v="Botswana-Tuberculosis,Malaria,RSSH"/>
    <n v="0"/>
    <x v="1"/>
    <x v="1"/>
    <x v="1"/>
    <n v="0"/>
    <s v=""/>
    <x v="1"/>
    <x v="1"/>
    <s v=""/>
    <x v="1"/>
    <x v="1"/>
    <s v=""/>
  </r>
  <r>
    <x v="1"/>
    <n v="0"/>
    <s v="2020-2022"/>
    <x v="10"/>
    <x v="14"/>
    <s v="Tuberculosis,RSSH"/>
    <s v="Botswana-Tuberculosis,RSSH"/>
    <n v="1"/>
    <x v="1"/>
    <x v="1"/>
    <x v="1"/>
    <n v="0"/>
    <s v=""/>
    <x v="1"/>
    <x v="1"/>
    <s v=""/>
    <x v="1"/>
    <x v="1"/>
    <s v=""/>
  </r>
  <r>
    <x v="1"/>
    <n v="1"/>
    <s v="2020-2022"/>
    <x v="11"/>
    <x v="0"/>
    <s v="HIV/AIDS"/>
    <s v="Burkina Faso-HIV/AIDS"/>
    <n v="1"/>
    <x v="6"/>
    <x v="6"/>
    <x v="2"/>
    <n v="0"/>
    <s v=""/>
    <x v="1"/>
    <x v="1"/>
    <s v=""/>
    <x v="1"/>
    <x v="1"/>
    <s v=""/>
  </r>
  <r>
    <x v="1"/>
    <n v="0"/>
    <s v="2020-2022"/>
    <x v="11"/>
    <x v="1"/>
    <s v="HIV/AIDS,Malaria"/>
    <s v="Burkina Faso-HIV/AIDS,Malaria"/>
    <n v="1"/>
    <x v="6"/>
    <x v="1"/>
    <x v="2"/>
    <n v="0"/>
    <s v=""/>
    <x v="1"/>
    <x v="1"/>
    <s v=""/>
    <x v="1"/>
    <x v="1"/>
    <s v=""/>
  </r>
  <r>
    <x v="1"/>
    <n v="0"/>
    <s v="2020-2022"/>
    <x v="11"/>
    <x v="2"/>
    <s v="HIV/AIDS,Malaria,RSSH"/>
    <s v="Burkina Faso-HIV/AIDS,Malaria,RSSH"/>
    <n v="1"/>
    <x v="6"/>
    <x v="1"/>
    <x v="2"/>
    <n v="0"/>
    <s v=""/>
    <x v="1"/>
    <x v="1"/>
    <s v=""/>
    <x v="1"/>
    <x v="1"/>
    <s v=""/>
  </r>
  <r>
    <x v="1"/>
    <n v="0"/>
    <s v="2020-2022"/>
    <x v="11"/>
    <x v="3"/>
    <s v="HIV/AIDS,RSSH"/>
    <s v="Burkina Faso-HIV/AIDS,RSSH"/>
    <n v="1"/>
    <x v="6"/>
    <x v="1"/>
    <x v="2"/>
    <n v="0"/>
    <s v=""/>
    <x v="1"/>
    <x v="1"/>
    <s v=""/>
    <x v="1"/>
    <x v="1"/>
    <s v=""/>
  </r>
  <r>
    <x v="0"/>
    <n v="0"/>
    <s v="2020-2022"/>
    <x v="11"/>
    <x v="4"/>
    <s v="HIV/AIDS, Tuberculosis"/>
    <s v="Burkina Faso-HIV/AIDS, Tuberculosis"/>
    <n v="1"/>
    <x v="6"/>
    <x v="6"/>
    <x v="2"/>
    <n v="940"/>
    <s v="FR940-BFA-C"/>
    <x v="2"/>
    <x v="0"/>
    <d v="2020-05-31T00:00:00"/>
    <x v="10"/>
    <x v="9"/>
    <n v="6.5901639344262293"/>
  </r>
  <r>
    <x v="1"/>
    <n v="0"/>
    <s v="2020-2022"/>
    <x v="11"/>
    <x v="5"/>
    <s v="HIV/AIDS,Tuberculosis,Malaria"/>
    <s v="Burkina Faso-HIV/AIDS,Tuberculosis,Malaria"/>
    <n v="1"/>
    <x v="6"/>
    <x v="1"/>
    <x v="2"/>
    <n v="0"/>
    <s v=""/>
    <x v="1"/>
    <x v="1"/>
    <s v=""/>
    <x v="1"/>
    <x v="1"/>
    <s v=""/>
  </r>
  <r>
    <x v="1"/>
    <n v="0"/>
    <s v="2020-2022"/>
    <x v="11"/>
    <x v="6"/>
    <s v="HIV/AIDS,Tuberculosis,Malaria,RSSH"/>
    <s v="Burkina Faso-HIV/AIDS,Tuberculosis,Malaria,RSSH"/>
    <n v="1"/>
    <x v="6"/>
    <x v="1"/>
    <x v="2"/>
    <n v="0"/>
    <s v=""/>
    <x v="1"/>
    <x v="1"/>
    <s v=""/>
    <x v="1"/>
    <x v="1"/>
    <s v=""/>
  </r>
  <r>
    <x v="1"/>
    <n v="0"/>
    <s v="2020-2022"/>
    <x v="11"/>
    <x v="7"/>
    <s v="HIV/AIDS,Tuberculosis,RSSH"/>
    <s v="Burkina Faso-HIV/AIDS,Tuberculosis,RSSH"/>
    <n v="1"/>
    <x v="6"/>
    <x v="1"/>
    <x v="2"/>
    <n v="0"/>
    <s v=""/>
    <x v="1"/>
    <x v="1"/>
    <s v=""/>
    <x v="1"/>
    <x v="1"/>
    <s v=""/>
  </r>
  <r>
    <x v="0"/>
    <n v="0"/>
    <s v="2020-2022"/>
    <x v="11"/>
    <x v="8"/>
    <s v="Malaria"/>
    <s v="Burkina Faso-Malaria"/>
    <n v="1"/>
    <x v="6"/>
    <x v="6"/>
    <x v="2"/>
    <n v="973"/>
    <s v="FR973-BFA-M"/>
    <x v="2"/>
    <x v="0"/>
    <d v="2020-05-31T00:00:00"/>
    <x v="0"/>
    <x v="0"/>
    <n v="5.2131147540983607"/>
  </r>
  <r>
    <x v="1"/>
    <n v="0"/>
    <s v="2020-2022"/>
    <x v="11"/>
    <x v="9"/>
    <s v="Malaria,RSSH"/>
    <s v="Burkina Faso-Malaria,RSSH"/>
    <n v="1"/>
    <x v="6"/>
    <x v="1"/>
    <x v="2"/>
    <n v="0"/>
    <s v=""/>
    <x v="1"/>
    <x v="1"/>
    <s v=""/>
    <x v="1"/>
    <x v="1"/>
    <s v=""/>
  </r>
  <r>
    <x v="1"/>
    <n v="0"/>
    <s v="2020-2022"/>
    <x v="11"/>
    <x v="10"/>
    <s v="RSSH"/>
    <s v="Burkina Faso-RSSH"/>
    <n v="1"/>
    <x v="6"/>
    <x v="2"/>
    <x v="2"/>
    <n v="0"/>
    <s v=""/>
    <x v="1"/>
    <x v="1"/>
    <s v=""/>
    <x v="1"/>
    <x v="1"/>
    <s v=""/>
  </r>
  <r>
    <x v="1"/>
    <n v="1"/>
    <s v="2020-2022"/>
    <x v="11"/>
    <x v="11"/>
    <s v="Tuberculosis"/>
    <s v="Burkina Faso-Tuberculosis"/>
    <n v="1"/>
    <x v="6"/>
    <x v="6"/>
    <x v="2"/>
    <n v="0"/>
    <s v=""/>
    <x v="1"/>
    <x v="1"/>
    <s v=""/>
    <x v="1"/>
    <x v="1"/>
    <s v=""/>
  </r>
  <r>
    <x v="1"/>
    <n v="0"/>
    <s v="2020-2022"/>
    <x v="11"/>
    <x v="12"/>
    <s v="Tuberculosis,Malaria"/>
    <s v="Burkina Faso-Tuberculosis,Malaria"/>
    <n v="1"/>
    <x v="6"/>
    <x v="1"/>
    <x v="2"/>
    <n v="0"/>
    <s v=""/>
    <x v="1"/>
    <x v="1"/>
    <s v=""/>
    <x v="1"/>
    <x v="1"/>
    <s v=""/>
  </r>
  <r>
    <x v="1"/>
    <n v="0"/>
    <s v="2020-2022"/>
    <x v="11"/>
    <x v="13"/>
    <s v="Tuberculosis,Malaria,RSSH"/>
    <s v="Burkina Faso-Tuberculosis,Malaria,RSSH"/>
    <n v="1"/>
    <x v="6"/>
    <x v="1"/>
    <x v="2"/>
    <n v="0"/>
    <s v=""/>
    <x v="1"/>
    <x v="1"/>
    <s v=""/>
    <x v="1"/>
    <x v="1"/>
    <s v=""/>
  </r>
  <r>
    <x v="1"/>
    <n v="0"/>
    <s v="2020-2022"/>
    <x v="11"/>
    <x v="14"/>
    <s v="Tuberculosis,RSSH"/>
    <s v="Burkina Faso-Tuberculosis,RSSH"/>
    <n v="1"/>
    <x v="6"/>
    <x v="1"/>
    <x v="2"/>
    <n v="0"/>
    <s v=""/>
    <x v="1"/>
    <x v="1"/>
    <s v=""/>
    <x v="1"/>
    <x v="1"/>
    <s v=""/>
  </r>
  <r>
    <x v="1"/>
    <n v="1"/>
    <s v="2020-2022"/>
    <x v="12"/>
    <x v="0"/>
    <s v="HIV/AIDS"/>
    <s v="Burundi-HIV/AIDS"/>
    <n v="1"/>
    <x v="5"/>
    <x v="0"/>
    <x v="0"/>
    <n v="0"/>
    <s v=""/>
    <x v="1"/>
    <x v="1"/>
    <s v=""/>
    <x v="1"/>
    <x v="1"/>
    <s v=""/>
  </r>
  <r>
    <x v="1"/>
    <n v="0"/>
    <s v="2020-2022"/>
    <x v="12"/>
    <x v="1"/>
    <s v="HIV/AIDS,Malaria"/>
    <s v="Burundi-HIV/AIDS,Malaria"/>
    <n v="1"/>
    <x v="5"/>
    <x v="1"/>
    <x v="0"/>
    <n v="0"/>
    <s v=""/>
    <x v="1"/>
    <x v="1"/>
    <s v=""/>
    <x v="1"/>
    <x v="1"/>
    <s v=""/>
  </r>
  <r>
    <x v="1"/>
    <n v="0"/>
    <s v="2020-2022"/>
    <x v="12"/>
    <x v="2"/>
    <s v="HIV/AIDS,Malaria,RSSH"/>
    <s v="Burundi-HIV/AIDS,Malaria,RSSH"/>
    <n v="1"/>
    <x v="5"/>
    <x v="1"/>
    <x v="0"/>
    <n v="0"/>
    <s v=""/>
    <x v="1"/>
    <x v="1"/>
    <s v=""/>
    <x v="1"/>
    <x v="1"/>
    <s v=""/>
  </r>
  <r>
    <x v="1"/>
    <n v="0"/>
    <s v="2020-2022"/>
    <x v="12"/>
    <x v="3"/>
    <s v="HIV/AIDS,RSSH"/>
    <s v="Burundi-HIV/AIDS,RSSH"/>
    <n v="1"/>
    <x v="5"/>
    <x v="1"/>
    <x v="0"/>
    <n v="0"/>
    <s v=""/>
    <x v="1"/>
    <x v="1"/>
    <s v=""/>
    <x v="1"/>
    <x v="1"/>
    <s v=""/>
  </r>
  <r>
    <x v="0"/>
    <n v="0"/>
    <s v="2020-2022"/>
    <x v="12"/>
    <x v="4"/>
    <s v="HIV/AIDS, Tuberculosis"/>
    <s v="Burundi-HIV/AIDS, Tuberculosis"/>
    <n v="1"/>
    <x v="1"/>
    <x v="0"/>
    <x v="0"/>
    <n v="739"/>
    <s v="FR739-BDI-C"/>
    <x v="0"/>
    <x v="0"/>
    <d v="2020-03-23T00:00:00"/>
    <x v="14"/>
    <x v="13"/>
    <n v="8.5901639344262293"/>
  </r>
  <r>
    <x v="1"/>
    <n v="0"/>
    <s v="2020-2022"/>
    <x v="12"/>
    <x v="5"/>
    <s v="HIV/AIDS,Tuberculosis,Malaria"/>
    <s v="Burundi-HIV/AIDS,Tuberculosis,Malaria"/>
    <n v="1"/>
    <x v="5"/>
    <x v="1"/>
    <x v="0"/>
    <n v="0"/>
    <s v=""/>
    <x v="1"/>
    <x v="1"/>
    <s v=""/>
    <x v="1"/>
    <x v="1"/>
    <s v=""/>
  </r>
  <r>
    <x v="1"/>
    <n v="0"/>
    <s v="2020-2022"/>
    <x v="12"/>
    <x v="6"/>
    <s v="HIV/AIDS,Tuberculosis,Malaria,RSSH"/>
    <s v="Burundi-HIV/AIDS,Tuberculosis,Malaria,RSSH"/>
    <n v="1"/>
    <x v="5"/>
    <x v="1"/>
    <x v="0"/>
    <n v="0"/>
    <s v=""/>
    <x v="1"/>
    <x v="1"/>
    <s v=""/>
    <x v="1"/>
    <x v="1"/>
    <s v=""/>
  </r>
  <r>
    <x v="1"/>
    <n v="0"/>
    <s v="2020-2022"/>
    <x v="12"/>
    <x v="7"/>
    <s v="HIV/AIDS,Tuberculosis,RSSH"/>
    <s v="Burundi-HIV/AIDS,Tuberculosis,RSSH"/>
    <n v="1"/>
    <x v="5"/>
    <x v="1"/>
    <x v="0"/>
    <n v="0"/>
    <s v=""/>
    <x v="1"/>
    <x v="1"/>
    <s v=""/>
    <x v="1"/>
    <x v="1"/>
    <s v=""/>
  </r>
  <r>
    <x v="0"/>
    <n v="0"/>
    <s v="2020-2022"/>
    <x v="12"/>
    <x v="8"/>
    <s v="Malaria"/>
    <s v="Burundi-Malaria"/>
    <n v="1"/>
    <x v="1"/>
    <x v="0"/>
    <x v="0"/>
    <n v="738"/>
    <s v="FR738-BDI-M"/>
    <x v="0"/>
    <x v="0"/>
    <d v="2020-03-23T00:00:00"/>
    <x v="15"/>
    <x v="14"/>
    <n v="8.1639344262295079"/>
  </r>
  <r>
    <x v="1"/>
    <n v="0"/>
    <s v="2020-2022"/>
    <x v="12"/>
    <x v="9"/>
    <s v="Malaria,RSSH"/>
    <s v="Burundi-Malaria,RSSH"/>
    <n v="1"/>
    <x v="5"/>
    <x v="1"/>
    <x v="0"/>
    <n v="0"/>
    <s v=""/>
    <x v="1"/>
    <x v="1"/>
    <s v=""/>
    <x v="1"/>
    <x v="1"/>
    <s v=""/>
  </r>
  <r>
    <x v="1"/>
    <n v="0"/>
    <s v="2020-2022"/>
    <x v="12"/>
    <x v="10"/>
    <s v="RSSH"/>
    <s v="Burundi-RSSH"/>
    <n v="1"/>
    <x v="5"/>
    <x v="2"/>
    <x v="0"/>
    <n v="0"/>
    <s v=""/>
    <x v="1"/>
    <x v="1"/>
    <s v=""/>
    <x v="1"/>
    <x v="1"/>
    <s v=""/>
  </r>
  <r>
    <x v="1"/>
    <n v="1"/>
    <s v="2020-2022"/>
    <x v="12"/>
    <x v="11"/>
    <s v="Tuberculosis"/>
    <s v="Burundi-Tuberculosis"/>
    <n v="1"/>
    <x v="5"/>
    <x v="0"/>
    <x v="0"/>
    <n v="0"/>
    <s v=""/>
    <x v="1"/>
    <x v="1"/>
    <s v=""/>
    <x v="1"/>
    <x v="1"/>
    <s v=""/>
  </r>
  <r>
    <x v="1"/>
    <n v="0"/>
    <s v="2020-2022"/>
    <x v="12"/>
    <x v="12"/>
    <s v="Tuberculosis,Malaria"/>
    <s v="Burundi-Tuberculosis,Malaria"/>
    <n v="1"/>
    <x v="5"/>
    <x v="1"/>
    <x v="0"/>
    <n v="0"/>
    <s v=""/>
    <x v="1"/>
    <x v="1"/>
    <s v=""/>
    <x v="1"/>
    <x v="1"/>
    <s v=""/>
  </r>
  <r>
    <x v="1"/>
    <n v="0"/>
    <s v="2020-2022"/>
    <x v="12"/>
    <x v="13"/>
    <s v="Tuberculosis,Malaria,RSSH"/>
    <s v="Burundi-Tuberculosis,Malaria,RSSH"/>
    <n v="1"/>
    <x v="5"/>
    <x v="1"/>
    <x v="0"/>
    <n v="0"/>
    <s v=""/>
    <x v="1"/>
    <x v="1"/>
    <s v=""/>
    <x v="1"/>
    <x v="1"/>
    <s v=""/>
  </r>
  <r>
    <x v="1"/>
    <n v="0"/>
    <s v="2020-2022"/>
    <x v="12"/>
    <x v="14"/>
    <s v="Tuberculosis,RSSH"/>
    <s v="Burundi-Tuberculosis,RSSH"/>
    <n v="1"/>
    <x v="5"/>
    <x v="1"/>
    <x v="0"/>
    <n v="0"/>
    <s v=""/>
    <x v="1"/>
    <x v="1"/>
    <s v=""/>
    <x v="1"/>
    <x v="1"/>
    <s v=""/>
  </r>
  <r>
    <x v="1"/>
    <n v="1"/>
    <s v="2020-2022"/>
    <x v="13"/>
    <x v="0"/>
    <s v="HIV/AIDS"/>
    <s v="Cabo Verde-HIV/AIDS"/>
    <n v="1"/>
    <x v="5"/>
    <x v="5"/>
    <x v="1"/>
    <n v="0"/>
    <s v=""/>
    <x v="1"/>
    <x v="1"/>
    <s v=""/>
    <x v="1"/>
    <x v="1"/>
    <s v=""/>
  </r>
  <r>
    <x v="1"/>
    <n v="0"/>
    <s v="2020-2022"/>
    <x v="13"/>
    <x v="1"/>
    <s v="HIV/AIDS,Malaria"/>
    <s v="Cabo Verde-HIV/AIDS,Malaria"/>
    <n v="1"/>
    <x v="5"/>
    <x v="1"/>
    <x v="1"/>
    <n v="0"/>
    <s v=""/>
    <x v="1"/>
    <x v="1"/>
    <s v=""/>
    <x v="1"/>
    <x v="1"/>
    <s v=""/>
  </r>
  <r>
    <x v="1"/>
    <n v="0"/>
    <s v="2020-2022"/>
    <x v="13"/>
    <x v="2"/>
    <s v="HIV/AIDS,Malaria,RSSH"/>
    <s v="Cabo Verde-HIV/AIDS,Malaria,RSSH"/>
    <n v="1"/>
    <x v="5"/>
    <x v="1"/>
    <x v="1"/>
    <n v="0"/>
    <s v=""/>
    <x v="1"/>
    <x v="1"/>
    <s v=""/>
    <x v="1"/>
    <x v="1"/>
    <s v=""/>
  </r>
  <r>
    <x v="1"/>
    <n v="0"/>
    <s v="2020-2022"/>
    <x v="13"/>
    <x v="3"/>
    <s v="HIV/AIDS,RSSH"/>
    <s v="Cabo Verde-HIV/AIDS,RSSH"/>
    <n v="1"/>
    <x v="5"/>
    <x v="1"/>
    <x v="1"/>
    <n v="0"/>
    <s v=""/>
    <x v="1"/>
    <x v="1"/>
    <s v=""/>
    <x v="1"/>
    <x v="1"/>
    <s v=""/>
  </r>
  <r>
    <x v="1"/>
    <n v="0"/>
    <s v="2020-2022"/>
    <x v="13"/>
    <x v="4"/>
    <s v="HIV/AIDS, Tuberculosis"/>
    <s v="Cabo Verde-HIV/AIDS, Tuberculosis"/>
    <n v="1"/>
    <x v="5"/>
    <x v="1"/>
    <x v="1"/>
    <n v="0"/>
    <s v=""/>
    <x v="1"/>
    <x v="1"/>
    <s v=""/>
    <x v="1"/>
    <x v="1"/>
    <s v=""/>
  </r>
  <r>
    <x v="0"/>
    <n v="0"/>
    <s v="2020-2022"/>
    <x v="13"/>
    <x v="5"/>
    <s v="HIV/AIDS,Tuberculosis,Malaria"/>
    <s v="Cabo Verde-HIV/AIDS,Tuberculosis,Malaria"/>
    <n v="1"/>
    <x v="5"/>
    <x v="5"/>
    <x v="1"/>
    <n v="918"/>
    <s v="FR918-CPV-Z"/>
    <x v="8"/>
    <x v="0"/>
    <d v="2020-06-30T00:00:00"/>
    <x v="16"/>
    <x v="14"/>
    <n v="4.918032786885246"/>
  </r>
  <r>
    <x v="1"/>
    <n v="0"/>
    <s v="2020-2022"/>
    <x v="13"/>
    <x v="6"/>
    <s v="HIV/AIDS,Tuberculosis,Malaria,RSSH"/>
    <s v="Cabo Verde-HIV/AIDS,Tuberculosis,Malaria,RSSH"/>
    <n v="1"/>
    <x v="5"/>
    <x v="1"/>
    <x v="1"/>
    <n v="0"/>
    <s v=""/>
    <x v="1"/>
    <x v="1"/>
    <s v=""/>
    <x v="1"/>
    <x v="1"/>
    <s v=""/>
  </r>
  <r>
    <x v="1"/>
    <n v="0"/>
    <s v="2020-2022"/>
    <x v="13"/>
    <x v="7"/>
    <s v="HIV/AIDS,Tuberculosis,RSSH"/>
    <s v="Cabo Verde-HIV/AIDS,Tuberculosis,RSSH"/>
    <n v="1"/>
    <x v="5"/>
    <x v="1"/>
    <x v="1"/>
    <n v="0"/>
    <s v=""/>
    <x v="1"/>
    <x v="1"/>
    <s v=""/>
    <x v="1"/>
    <x v="1"/>
    <s v=""/>
  </r>
  <r>
    <x v="1"/>
    <n v="1"/>
    <s v="2020-2022"/>
    <x v="13"/>
    <x v="8"/>
    <s v="Malaria"/>
    <s v="Cabo Verde-Malaria"/>
    <n v="1"/>
    <x v="5"/>
    <x v="5"/>
    <x v="1"/>
    <n v="0"/>
    <s v=""/>
    <x v="1"/>
    <x v="1"/>
    <s v=""/>
    <x v="1"/>
    <x v="1"/>
    <s v=""/>
  </r>
  <r>
    <x v="1"/>
    <n v="0"/>
    <s v="2020-2022"/>
    <x v="13"/>
    <x v="9"/>
    <s v="Malaria,RSSH"/>
    <s v="Cabo Verde-Malaria,RSSH"/>
    <n v="1"/>
    <x v="5"/>
    <x v="1"/>
    <x v="1"/>
    <n v="0"/>
    <s v=""/>
    <x v="1"/>
    <x v="1"/>
    <s v=""/>
    <x v="1"/>
    <x v="1"/>
    <s v=""/>
  </r>
  <r>
    <x v="1"/>
    <n v="0"/>
    <s v="2020-2022"/>
    <x v="13"/>
    <x v="10"/>
    <s v="RSSH"/>
    <s v="Cabo Verde-RSSH"/>
    <n v="1"/>
    <x v="5"/>
    <x v="2"/>
    <x v="1"/>
    <n v="0"/>
    <s v=""/>
    <x v="1"/>
    <x v="1"/>
    <s v=""/>
    <x v="1"/>
    <x v="1"/>
    <s v=""/>
  </r>
  <r>
    <x v="1"/>
    <n v="1"/>
    <s v="2020-2022"/>
    <x v="13"/>
    <x v="11"/>
    <s v="Tuberculosis"/>
    <s v="Cabo Verde-Tuberculosis"/>
    <n v="1"/>
    <x v="5"/>
    <x v="5"/>
    <x v="1"/>
    <n v="0"/>
    <s v=""/>
    <x v="1"/>
    <x v="1"/>
    <s v=""/>
    <x v="1"/>
    <x v="1"/>
    <s v=""/>
  </r>
  <r>
    <x v="1"/>
    <n v="0"/>
    <s v="2020-2022"/>
    <x v="13"/>
    <x v="12"/>
    <s v="Tuberculosis,Malaria"/>
    <s v="Cabo Verde-Tuberculosis,Malaria"/>
    <n v="1"/>
    <x v="5"/>
    <x v="1"/>
    <x v="1"/>
    <n v="0"/>
    <s v=""/>
    <x v="1"/>
    <x v="1"/>
    <s v=""/>
    <x v="1"/>
    <x v="1"/>
    <s v=""/>
  </r>
  <r>
    <x v="1"/>
    <n v="0"/>
    <s v="2020-2022"/>
    <x v="13"/>
    <x v="13"/>
    <s v="Tuberculosis,Malaria,RSSH"/>
    <s v="Cabo Verde-Tuberculosis,Malaria,RSSH"/>
    <n v="1"/>
    <x v="5"/>
    <x v="1"/>
    <x v="1"/>
    <n v="0"/>
    <s v=""/>
    <x v="1"/>
    <x v="1"/>
    <s v=""/>
    <x v="1"/>
    <x v="1"/>
    <s v=""/>
  </r>
  <r>
    <x v="1"/>
    <n v="0"/>
    <s v="2020-2022"/>
    <x v="13"/>
    <x v="14"/>
    <s v="Tuberculosis,RSSH"/>
    <s v="Cabo Verde-Tuberculosis,RSSH"/>
    <n v="1"/>
    <x v="5"/>
    <x v="1"/>
    <x v="1"/>
    <n v="0"/>
    <s v=""/>
    <x v="1"/>
    <x v="1"/>
    <s v=""/>
    <x v="1"/>
    <x v="1"/>
    <s v=""/>
  </r>
  <r>
    <x v="0"/>
    <n v="0"/>
    <s v="2020-2022"/>
    <x v="14"/>
    <x v="0"/>
    <s v="HIV/AIDS"/>
    <s v="Cambodia-HIV/AIDS"/>
    <n v="1"/>
    <x v="3"/>
    <x v="0"/>
    <x v="2"/>
    <n v="971"/>
    <s v="FR971-KHM-H"/>
    <x v="2"/>
    <x v="0"/>
    <d v="2020-05-31T00:00:00"/>
    <x v="10"/>
    <x v="9"/>
    <n v="6.5901639344262293"/>
  </r>
  <r>
    <x v="1"/>
    <n v="0"/>
    <s v="2020-2022"/>
    <x v="14"/>
    <x v="1"/>
    <s v="HIV/AIDS,Malaria"/>
    <s v="Cambodia-HIV/AIDS,Malaria"/>
    <n v="0"/>
    <x v="3"/>
    <x v="1"/>
    <x v="2"/>
    <n v="0"/>
    <s v=""/>
    <x v="1"/>
    <x v="1"/>
    <s v=""/>
    <x v="1"/>
    <x v="1"/>
    <s v=""/>
  </r>
  <r>
    <x v="1"/>
    <n v="0"/>
    <s v="2020-2022"/>
    <x v="14"/>
    <x v="2"/>
    <s v="HIV/AIDS,Malaria,RSSH"/>
    <s v="Cambodia-HIV/AIDS,Malaria,RSSH"/>
    <n v="0"/>
    <x v="3"/>
    <x v="1"/>
    <x v="2"/>
    <n v="0"/>
    <s v=""/>
    <x v="1"/>
    <x v="1"/>
    <s v=""/>
    <x v="1"/>
    <x v="1"/>
    <s v=""/>
  </r>
  <r>
    <x v="1"/>
    <n v="0"/>
    <s v="2020-2022"/>
    <x v="14"/>
    <x v="3"/>
    <s v="HIV/AIDS,RSSH"/>
    <s v="Cambodia-HIV/AIDS,RSSH"/>
    <n v="1"/>
    <x v="3"/>
    <x v="1"/>
    <x v="2"/>
    <n v="0"/>
    <s v=""/>
    <x v="1"/>
    <x v="1"/>
    <s v=""/>
    <x v="1"/>
    <x v="1"/>
    <s v=""/>
  </r>
  <r>
    <x v="1"/>
    <n v="1"/>
    <s v="2020-2022"/>
    <x v="14"/>
    <x v="4"/>
    <s v="HIV/AIDS, Tuberculosis"/>
    <s v="Cambodia-HIV/AIDS, Tuberculosis"/>
    <n v="1"/>
    <x v="3"/>
    <x v="1"/>
    <x v="2"/>
    <n v="0"/>
    <s v=""/>
    <x v="1"/>
    <x v="1"/>
    <s v=""/>
    <x v="1"/>
    <x v="1"/>
    <s v=""/>
  </r>
  <r>
    <x v="1"/>
    <n v="0"/>
    <s v="2020-2022"/>
    <x v="14"/>
    <x v="5"/>
    <s v="HIV/AIDS,Tuberculosis,Malaria"/>
    <s v="Cambodia-HIV/AIDS,Tuberculosis,Malaria"/>
    <n v="0"/>
    <x v="3"/>
    <x v="1"/>
    <x v="2"/>
    <n v="0"/>
    <s v=""/>
    <x v="1"/>
    <x v="1"/>
    <s v=""/>
    <x v="1"/>
    <x v="1"/>
    <s v=""/>
  </r>
  <r>
    <x v="1"/>
    <n v="0"/>
    <s v="2020-2022"/>
    <x v="14"/>
    <x v="6"/>
    <s v="HIV/AIDS,Tuberculosis,Malaria,RSSH"/>
    <s v="Cambodia-HIV/AIDS,Tuberculosis,Malaria,RSSH"/>
    <n v="0"/>
    <x v="3"/>
    <x v="1"/>
    <x v="2"/>
    <n v="0"/>
    <s v=""/>
    <x v="1"/>
    <x v="1"/>
    <s v=""/>
    <x v="1"/>
    <x v="1"/>
    <s v=""/>
  </r>
  <r>
    <x v="1"/>
    <n v="0"/>
    <s v="2020-2022"/>
    <x v="14"/>
    <x v="7"/>
    <s v="HIV/AIDS,Tuberculosis,RSSH"/>
    <s v="Cambodia-HIV/AIDS,Tuberculosis,RSSH"/>
    <n v="1"/>
    <x v="3"/>
    <x v="1"/>
    <x v="2"/>
    <n v="0"/>
    <s v=""/>
    <x v="1"/>
    <x v="1"/>
    <s v=""/>
    <x v="1"/>
    <x v="1"/>
    <s v=""/>
  </r>
  <r>
    <x v="1"/>
    <n v="0"/>
    <s v="2020-2022"/>
    <x v="14"/>
    <x v="8"/>
    <s v="Malaria"/>
    <s v="Cambodia-Malaria"/>
    <n v="0"/>
    <x v="3"/>
    <x v="0"/>
    <x v="2"/>
    <n v="0"/>
    <s v=""/>
    <x v="1"/>
    <x v="1"/>
    <s v=""/>
    <x v="1"/>
    <x v="1"/>
    <s v=""/>
  </r>
  <r>
    <x v="1"/>
    <n v="0"/>
    <s v="2020-2022"/>
    <x v="14"/>
    <x v="9"/>
    <s v="Malaria,RSSH"/>
    <s v="Cambodia-Malaria,RSSH"/>
    <n v="0"/>
    <x v="3"/>
    <x v="1"/>
    <x v="2"/>
    <n v="0"/>
    <s v=""/>
    <x v="1"/>
    <x v="1"/>
    <s v=""/>
    <x v="1"/>
    <x v="1"/>
    <s v=""/>
  </r>
  <r>
    <x v="0"/>
    <n v="0"/>
    <s v="2020-2022"/>
    <x v="14"/>
    <x v="10"/>
    <s v="RSSH"/>
    <s v="Cambodia-RSSH"/>
    <n v="1"/>
    <x v="3"/>
    <x v="0"/>
    <x v="2"/>
    <n v="897"/>
    <s v="FR897-KHM-S"/>
    <x v="2"/>
    <x v="0"/>
    <d v="2020-05-31T00:00:00"/>
    <x v="17"/>
    <x v="15"/>
    <n v="6.721311475409836"/>
  </r>
  <r>
    <x v="0"/>
    <n v="0"/>
    <s v="2020-2022"/>
    <x v="14"/>
    <x v="11"/>
    <s v="Tuberculosis"/>
    <s v="Cambodia-Tuberculosis"/>
    <n v="1"/>
    <x v="3"/>
    <x v="0"/>
    <x v="2"/>
    <n v="1972"/>
    <s v="FR972-KHM-T-01"/>
    <x v="5"/>
    <x v="0"/>
    <d v="2020-08-31T00:00:00"/>
    <x v="10"/>
    <x v="9"/>
    <n v="3.5737704918032787"/>
  </r>
  <r>
    <x v="1"/>
    <n v="0"/>
    <s v="2020-2022"/>
    <x v="14"/>
    <x v="12"/>
    <s v="Tuberculosis,Malaria"/>
    <s v="Cambodia-Tuberculosis,Malaria"/>
    <n v="0"/>
    <x v="3"/>
    <x v="1"/>
    <x v="2"/>
    <n v="0"/>
    <s v=""/>
    <x v="1"/>
    <x v="1"/>
    <s v=""/>
    <x v="1"/>
    <x v="1"/>
    <s v=""/>
  </r>
  <r>
    <x v="1"/>
    <n v="0"/>
    <s v="2020-2022"/>
    <x v="14"/>
    <x v="13"/>
    <s v="Tuberculosis,Malaria,RSSH"/>
    <s v="Cambodia-Tuberculosis,Malaria,RSSH"/>
    <n v="0"/>
    <x v="3"/>
    <x v="1"/>
    <x v="2"/>
    <n v="0"/>
    <s v=""/>
    <x v="1"/>
    <x v="1"/>
    <s v=""/>
    <x v="1"/>
    <x v="1"/>
    <s v=""/>
  </r>
  <r>
    <x v="1"/>
    <n v="0"/>
    <s v="2020-2022"/>
    <x v="14"/>
    <x v="14"/>
    <s v="Tuberculosis,RSSH"/>
    <s v="Cambodia-Tuberculosis,RSSH"/>
    <n v="1"/>
    <x v="3"/>
    <x v="1"/>
    <x v="2"/>
    <n v="0"/>
    <s v=""/>
    <x v="1"/>
    <x v="1"/>
    <s v=""/>
    <x v="1"/>
    <x v="1"/>
    <s v=""/>
  </r>
  <r>
    <x v="1"/>
    <n v="1"/>
    <s v="2020-2022"/>
    <x v="15"/>
    <x v="0"/>
    <s v="HIV/AIDS"/>
    <s v="Cameroon-HIV/AIDS"/>
    <n v="1"/>
    <x v="5"/>
    <x v="0"/>
    <x v="0"/>
    <n v="0"/>
    <s v=""/>
    <x v="1"/>
    <x v="1"/>
    <s v=""/>
    <x v="1"/>
    <x v="1"/>
    <s v=""/>
  </r>
  <r>
    <x v="1"/>
    <n v="0"/>
    <s v="2020-2022"/>
    <x v="15"/>
    <x v="1"/>
    <s v="HIV/AIDS,Malaria"/>
    <s v="Cameroon-HIV/AIDS,Malaria"/>
    <n v="1"/>
    <x v="5"/>
    <x v="1"/>
    <x v="0"/>
    <n v="0"/>
    <s v=""/>
    <x v="1"/>
    <x v="1"/>
    <s v=""/>
    <x v="1"/>
    <x v="1"/>
    <s v=""/>
  </r>
  <r>
    <x v="1"/>
    <n v="0"/>
    <s v="2020-2022"/>
    <x v="15"/>
    <x v="2"/>
    <s v="HIV/AIDS,Malaria,RSSH"/>
    <s v="Cameroon-HIV/AIDS,Malaria,RSSH"/>
    <n v="1"/>
    <x v="5"/>
    <x v="1"/>
    <x v="0"/>
    <n v="0"/>
    <s v=""/>
    <x v="1"/>
    <x v="1"/>
    <s v=""/>
    <x v="1"/>
    <x v="1"/>
    <s v=""/>
  </r>
  <r>
    <x v="1"/>
    <n v="0"/>
    <s v="2020-2022"/>
    <x v="15"/>
    <x v="3"/>
    <s v="HIV/AIDS,RSSH"/>
    <s v="Cameroon-HIV/AIDS,RSSH"/>
    <n v="1"/>
    <x v="5"/>
    <x v="1"/>
    <x v="0"/>
    <n v="0"/>
    <s v=""/>
    <x v="1"/>
    <x v="1"/>
    <s v=""/>
    <x v="1"/>
    <x v="1"/>
    <s v=""/>
  </r>
  <r>
    <x v="0"/>
    <n v="0"/>
    <s v="2020-2022"/>
    <x v="15"/>
    <x v="4"/>
    <s v="HIV/AIDS, Tuberculosis"/>
    <s v="Cameroon-HIV/AIDS, Tuberculosis"/>
    <n v="1"/>
    <x v="5"/>
    <x v="0"/>
    <x v="2"/>
    <n v="826"/>
    <s v="FR826-CMR-C"/>
    <x v="8"/>
    <x v="0"/>
    <d v="2020-06-30T00:00:00"/>
    <x v="18"/>
    <x v="16"/>
    <n v="5.5737704918032787"/>
  </r>
  <r>
    <x v="1"/>
    <n v="0"/>
    <s v="2020-2022"/>
    <x v="15"/>
    <x v="5"/>
    <s v="HIV/AIDS,Tuberculosis,Malaria"/>
    <s v="Cameroon-HIV/AIDS,Tuberculosis,Malaria"/>
    <n v="1"/>
    <x v="5"/>
    <x v="1"/>
    <x v="0"/>
    <n v="0"/>
    <s v=""/>
    <x v="1"/>
    <x v="1"/>
    <s v=""/>
    <x v="1"/>
    <x v="1"/>
    <s v=""/>
  </r>
  <r>
    <x v="1"/>
    <n v="0"/>
    <s v="2020-2022"/>
    <x v="15"/>
    <x v="6"/>
    <s v="HIV/AIDS,Tuberculosis,Malaria,RSSH"/>
    <s v="Cameroon-HIV/AIDS,Tuberculosis,Malaria,RSSH"/>
    <n v="1"/>
    <x v="5"/>
    <x v="1"/>
    <x v="0"/>
    <n v="0"/>
    <s v=""/>
    <x v="1"/>
    <x v="1"/>
    <s v=""/>
    <x v="1"/>
    <x v="1"/>
    <s v=""/>
  </r>
  <r>
    <x v="1"/>
    <n v="0"/>
    <s v="2020-2022"/>
    <x v="15"/>
    <x v="7"/>
    <s v="HIV/AIDS,Tuberculosis,RSSH"/>
    <s v="Cameroon-HIV/AIDS,Tuberculosis,RSSH"/>
    <n v="1"/>
    <x v="5"/>
    <x v="1"/>
    <x v="0"/>
    <n v="0"/>
    <s v=""/>
    <x v="1"/>
    <x v="1"/>
    <s v=""/>
    <x v="1"/>
    <x v="1"/>
    <s v=""/>
  </r>
  <r>
    <x v="0"/>
    <n v="0"/>
    <s v="2020-2022"/>
    <x v="15"/>
    <x v="8"/>
    <s v="Malaria"/>
    <s v="Cameroon-Malaria"/>
    <n v="1"/>
    <x v="5"/>
    <x v="0"/>
    <x v="2"/>
    <n v="827"/>
    <s v="FR827-CMR-M"/>
    <x v="8"/>
    <x v="0"/>
    <d v="2020-06-30T00:00:00"/>
    <x v="18"/>
    <x v="16"/>
    <n v="5.5737704918032787"/>
  </r>
  <r>
    <x v="1"/>
    <n v="0"/>
    <s v="2020-2022"/>
    <x v="15"/>
    <x v="9"/>
    <s v="Malaria,RSSH"/>
    <s v="Cameroon-Malaria,RSSH"/>
    <n v="1"/>
    <x v="5"/>
    <x v="1"/>
    <x v="0"/>
    <n v="0"/>
    <s v=""/>
    <x v="1"/>
    <x v="1"/>
    <s v=""/>
    <x v="1"/>
    <x v="1"/>
    <s v=""/>
  </r>
  <r>
    <x v="1"/>
    <n v="0"/>
    <s v="2020-2022"/>
    <x v="15"/>
    <x v="10"/>
    <s v="RSSH"/>
    <s v="Cameroon-RSSH"/>
    <n v="1"/>
    <x v="5"/>
    <x v="2"/>
    <x v="0"/>
    <n v="0"/>
    <s v=""/>
    <x v="1"/>
    <x v="1"/>
    <s v=""/>
    <x v="1"/>
    <x v="1"/>
    <s v=""/>
  </r>
  <r>
    <x v="1"/>
    <n v="1"/>
    <s v="2020-2022"/>
    <x v="15"/>
    <x v="11"/>
    <s v="Tuberculosis"/>
    <s v="Cameroon-Tuberculosis"/>
    <n v="1"/>
    <x v="5"/>
    <x v="0"/>
    <x v="0"/>
    <n v="0"/>
    <s v=""/>
    <x v="1"/>
    <x v="1"/>
    <s v=""/>
    <x v="1"/>
    <x v="1"/>
    <s v=""/>
  </r>
  <r>
    <x v="1"/>
    <n v="0"/>
    <s v="2020-2022"/>
    <x v="15"/>
    <x v="12"/>
    <s v="Tuberculosis,Malaria"/>
    <s v="Cameroon-Tuberculosis,Malaria"/>
    <n v="1"/>
    <x v="5"/>
    <x v="1"/>
    <x v="0"/>
    <n v="0"/>
    <s v=""/>
    <x v="1"/>
    <x v="1"/>
    <s v=""/>
    <x v="1"/>
    <x v="1"/>
    <s v=""/>
  </r>
  <r>
    <x v="1"/>
    <n v="0"/>
    <s v="2020-2022"/>
    <x v="15"/>
    <x v="13"/>
    <s v="Tuberculosis,Malaria,RSSH"/>
    <s v="Cameroon-Tuberculosis,Malaria,RSSH"/>
    <n v="1"/>
    <x v="5"/>
    <x v="1"/>
    <x v="0"/>
    <n v="0"/>
    <s v=""/>
    <x v="1"/>
    <x v="1"/>
    <s v=""/>
    <x v="1"/>
    <x v="1"/>
    <s v=""/>
  </r>
  <r>
    <x v="1"/>
    <n v="0"/>
    <s v="2020-2022"/>
    <x v="15"/>
    <x v="14"/>
    <s v="Tuberculosis,RSSH"/>
    <s v="Cameroon-Tuberculosis,RSSH"/>
    <n v="1"/>
    <x v="5"/>
    <x v="1"/>
    <x v="0"/>
    <n v="0"/>
    <s v=""/>
    <x v="1"/>
    <x v="1"/>
    <s v=""/>
    <x v="1"/>
    <x v="1"/>
    <s v=""/>
  </r>
  <r>
    <x v="1"/>
    <n v="1"/>
    <s v="2020-2022"/>
    <x v="16"/>
    <x v="0"/>
    <s v="HIV/AIDS"/>
    <s v="Central African Republic-HIV/AIDS"/>
    <n v="1"/>
    <x v="5"/>
    <x v="0"/>
    <x v="0"/>
    <n v="0"/>
    <s v=""/>
    <x v="1"/>
    <x v="1"/>
    <s v=""/>
    <x v="1"/>
    <x v="1"/>
    <s v=""/>
  </r>
  <r>
    <x v="1"/>
    <n v="0"/>
    <s v="2020-2022"/>
    <x v="16"/>
    <x v="1"/>
    <s v="HIV/AIDS,Malaria"/>
    <s v="Central African Republic-HIV/AIDS,Malaria"/>
    <n v="1"/>
    <x v="5"/>
    <x v="1"/>
    <x v="0"/>
    <n v="0"/>
    <s v=""/>
    <x v="1"/>
    <x v="1"/>
    <s v=""/>
    <x v="1"/>
    <x v="1"/>
    <s v=""/>
  </r>
  <r>
    <x v="1"/>
    <n v="0"/>
    <s v="2020-2022"/>
    <x v="16"/>
    <x v="2"/>
    <s v="HIV/AIDS,Malaria,RSSH"/>
    <s v="Central African Republic-HIV/AIDS,Malaria,RSSH"/>
    <n v="1"/>
    <x v="5"/>
    <x v="1"/>
    <x v="0"/>
    <n v="0"/>
    <s v=""/>
    <x v="1"/>
    <x v="1"/>
    <s v=""/>
    <x v="1"/>
    <x v="1"/>
    <s v=""/>
  </r>
  <r>
    <x v="1"/>
    <n v="0"/>
    <s v="2020-2022"/>
    <x v="16"/>
    <x v="3"/>
    <s v="HIV/AIDS,RSSH"/>
    <s v="Central African Republic-HIV/AIDS,RSSH"/>
    <n v="1"/>
    <x v="5"/>
    <x v="1"/>
    <x v="0"/>
    <n v="0"/>
    <s v=""/>
    <x v="1"/>
    <x v="1"/>
    <s v=""/>
    <x v="1"/>
    <x v="1"/>
    <s v=""/>
  </r>
  <r>
    <x v="0"/>
    <n v="0"/>
    <s v="2020-2022"/>
    <x v="16"/>
    <x v="4"/>
    <s v="HIV/AIDS, Tuberculosis"/>
    <s v="Central African Republic-HIV/AIDS, Tuberculosis"/>
    <n v="1"/>
    <x v="5"/>
    <x v="0"/>
    <x v="0"/>
    <n v="812"/>
    <s v="FR812-CAF-C"/>
    <x v="8"/>
    <x v="0"/>
    <d v="2020-06-30T00:00:00"/>
    <x v="10"/>
    <x v="9"/>
    <n v="5.6065573770491799"/>
  </r>
  <r>
    <x v="1"/>
    <n v="0"/>
    <s v="2020-2022"/>
    <x v="16"/>
    <x v="5"/>
    <s v="HIV/AIDS,Tuberculosis,Malaria"/>
    <s v="Central African Republic-HIV/AIDS,Tuberculosis,Malaria"/>
    <n v="1"/>
    <x v="5"/>
    <x v="1"/>
    <x v="0"/>
    <n v="0"/>
    <s v=""/>
    <x v="1"/>
    <x v="1"/>
    <s v=""/>
    <x v="1"/>
    <x v="1"/>
    <s v=""/>
  </r>
  <r>
    <x v="1"/>
    <n v="0"/>
    <s v="2020-2022"/>
    <x v="16"/>
    <x v="6"/>
    <s v="HIV/AIDS,Tuberculosis,Malaria,RSSH"/>
    <s v="Central African Republic-HIV/AIDS,Tuberculosis,Malaria,RSSH"/>
    <n v="1"/>
    <x v="5"/>
    <x v="1"/>
    <x v="0"/>
    <n v="0"/>
    <s v=""/>
    <x v="1"/>
    <x v="1"/>
    <s v=""/>
    <x v="1"/>
    <x v="1"/>
    <s v=""/>
  </r>
  <r>
    <x v="1"/>
    <n v="0"/>
    <s v="2020-2022"/>
    <x v="16"/>
    <x v="7"/>
    <s v="HIV/AIDS,Tuberculosis,RSSH"/>
    <s v="Central African Republic-HIV/AIDS,Tuberculosis,RSSH"/>
    <n v="1"/>
    <x v="5"/>
    <x v="1"/>
    <x v="0"/>
    <n v="0"/>
    <s v=""/>
    <x v="1"/>
    <x v="1"/>
    <s v=""/>
    <x v="1"/>
    <x v="1"/>
    <s v=""/>
  </r>
  <r>
    <x v="0"/>
    <n v="0"/>
    <s v="2020-2022"/>
    <x v="16"/>
    <x v="8"/>
    <s v="Malaria"/>
    <s v="Central African Republic-Malaria"/>
    <n v="1"/>
    <x v="5"/>
    <x v="0"/>
    <x v="0"/>
    <n v="782"/>
    <s v="FR782-CAF-M"/>
    <x v="2"/>
    <x v="0"/>
    <d v="2020-05-31T00:00:00"/>
    <x v="16"/>
    <x v="14"/>
    <n v="5.9016393442622954"/>
  </r>
  <r>
    <x v="1"/>
    <n v="0"/>
    <s v="2020-2022"/>
    <x v="16"/>
    <x v="9"/>
    <s v="Malaria,RSSH"/>
    <s v="Central African Republic-Malaria,RSSH"/>
    <n v="1"/>
    <x v="5"/>
    <x v="1"/>
    <x v="0"/>
    <n v="0"/>
    <s v=""/>
    <x v="1"/>
    <x v="1"/>
    <s v=""/>
    <x v="1"/>
    <x v="1"/>
    <s v=""/>
  </r>
  <r>
    <x v="1"/>
    <n v="0"/>
    <s v="2020-2022"/>
    <x v="16"/>
    <x v="10"/>
    <s v="RSSH"/>
    <s v="Central African Republic-RSSH"/>
    <n v="1"/>
    <x v="5"/>
    <x v="2"/>
    <x v="0"/>
    <n v="0"/>
    <s v=""/>
    <x v="1"/>
    <x v="1"/>
    <s v=""/>
    <x v="1"/>
    <x v="1"/>
    <s v=""/>
  </r>
  <r>
    <x v="1"/>
    <n v="1"/>
    <s v="2020-2022"/>
    <x v="16"/>
    <x v="11"/>
    <s v="Tuberculosis"/>
    <s v="Central African Republic-Tuberculosis"/>
    <n v="1"/>
    <x v="5"/>
    <x v="0"/>
    <x v="0"/>
    <n v="0"/>
    <s v=""/>
    <x v="1"/>
    <x v="1"/>
    <s v=""/>
    <x v="1"/>
    <x v="1"/>
    <s v=""/>
  </r>
  <r>
    <x v="1"/>
    <n v="0"/>
    <s v="2020-2022"/>
    <x v="16"/>
    <x v="12"/>
    <s v="Tuberculosis,Malaria"/>
    <s v="Central African Republic-Tuberculosis,Malaria"/>
    <n v="1"/>
    <x v="5"/>
    <x v="1"/>
    <x v="0"/>
    <n v="0"/>
    <s v=""/>
    <x v="1"/>
    <x v="1"/>
    <s v=""/>
    <x v="1"/>
    <x v="1"/>
    <s v=""/>
  </r>
  <r>
    <x v="1"/>
    <n v="0"/>
    <s v="2020-2022"/>
    <x v="16"/>
    <x v="13"/>
    <s v="Tuberculosis,Malaria,RSSH"/>
    <s v="Central African Republic-Tuberculosis,Malaria,RSSH"/>
    <n v="1"/>
    <x v="5"/>
    <x v="1"/>
    <x v="0"/>
    <n v="0"/>
    <s v=""/>
    <x v="1"/>
    <x v="1"/>
    <s v=""/>
    <x v="1"/>
    <x v="1"/>
    <s v=""/>
  </r>
  <r>
    <x v="1"/>
    <n v="0"/>
    <s v="2020-2022"/>
    <x v="16"/>
    <x v="14"/>
    <s v="Tuberculosis,RSSH"/>
    <s v="Central African Republic-Tuberculosis,RSSH"/>
    <n v="1"/>
    <x v="5"/>
    <x v="1"/>
    <x v="0"/>
    <n v="0"/>
    <s v=""/>
    <x v="1"/>
    <x v="1"/>
    <s v=""/>
    <x v="1"/>
    <x v="1"/>
    <s v=""/>
  </r>
  <r>
    <x v="1"/>
    <n v="1"/>
    <s v="2020-2022"/>
    <x v="17"/>
    <x v="0"/>
    <s v="HIV/AIDS"/>
    <s v="Chad-HIV/AIDS"/>
    <n v="1"/>
    <x v="5"/>
    <x v="2"/>
    <x v="0"/>
    <n v="0"/>
    <s v=""/>
    <x v="1"/>
    <x v="1"/>
    <s v=""/>
    <x v="1"/>
    <x v="1"/>
    <s v=""/>
  </r>
  <r>
    <x v="1"/>
    <n v="0"/>
    <s v="2020-2022"/>
    <x v="17"/>
    <x v="1"/>
    <s v="HIV/AIDS,Malaria"/>
    <s v="Chad-HIV/AIDS,Malaria"/>
    <n v="1"/>
    <x v="5"/>
    <x v="1"/>
    <x v="0"/>
    <n v="0"/>
    <s v=""/>
    <x v="1"/>
    <x v="1"/>
    <s v=""/>
    <x v="1"/>
    <x v="1"/>
    <s v=""/>
  </r>
  <r>
    <x v="1"/>
    <n v="0"/>
    <s v="2020-2022"/>
    <x v="17"/>
    <x v="2"/>
    <s v="HIV/AIDS,Malaria,RSSH"/>
    <s v="Chad-HIV/AIDS,Malaria,RSSH"/>
    <n v="1"/>
    <x v="5"/>
    <x v="1"/>
    <x v="0"/>
    <n v="0"/>
    <s v=""/>
    <x v="1"/>
    <x v="1"/>
    <s v=""/>
    <x v="1"/>
    <x v="1"/>
    <s v=""/>
  </r>
  <r>
    <x v="1"/>
    <n v="0"/>
    <s v="2020-2022"/>
    <x v="17"/>
    <x v="3"/>
    <s v="HIV/AIDS,RSSH"/>
    <s v="Chad-HIV/AIDS,RSSH"/>
    <n v="1"/>
    <x v="5"/>
    <x v="1"/>
    <x v="0"/>
    <n v="0"/>
    <s v=""/>
    <x v="1"/>
    <x v="1"/>
    <s v=""/>
    <x v="1"/>
    <x v="1"/>
    <s v=""/>
  </r>
  <r>
    <x v="0"/>
    <n v="0"/>
    <s v="2020-2022"/>
    <x v="17"/>
    <x v="4"/>
    <s v="HIV/AIDS, Tuberculosis"/>
    <s v="Chad-HIV/AIDS, Tuberculosis"/>
    <n v="1"/>
    <x v="5"/>
    <x v="0"/>
    <x v="0"/>
    <n v="1034"/>
    <s v="FR1034-TCD-C"/>
    <x v="4"/>
    <x v="0"/>
    <d v="2021-04-30T00:00:00"/>
    <x v="19"/>
    <x v="17"/>
    <n v="7.7704918032786887"/>
  </r>
  <r>
    <x v="1"/>
    <n v="0"/>
    <s v="2020-2022"/>
    <x v="17"/>
    <x v="5"/>
    <s v="HIV/AIDS,Tuberculosis,Malaria"/>
    <s v="Chad-HIV/AIDS,Tuberculosis,Malaria"/>
    <n v="1"/>
    <x v="5"/>
    <x v="1"/>
    <x v="0"/>
    <n v="0"/>
    <s v=""/>
    <x v="1"/>
    <x v="1"/>
    <s v=""/>
    <x v="1"/>
    <x v="1"/>
    <s v=""/>
  </r>
  <r>
    <x v="1"/>
    <n v="0"/>
    <s v="2020-2022"/>
    <x v="17"/>
    <x v="6"/>
    <s v="HIV/AIDS,Tuberculosis,Malaria,RSSH"/>
    <s v="Chad-HIV/AIDS,Tuberculosis,Malaria,RSSH"/>
    <n v="1"/>
    <x v="5"/>
    <x v="1"/>
    <x v="0"/>
    <n v="0"/>
    <s v=""/>
    <x v="1"/>
    <x v="1"/>
    <s v=""/>
    <x v="1"/>
    <x v="1"/>
    <s v=""/>
  </r>
  <r>
    <x v="1"/>
    <n v="0"/>
    <s v="2020-2022"/>
    <x v="17"/>
    <x v="7"/>
    <s v="HIV/AIDS,Tuberculosis,RSSH"/>
    <s v="Chad-HIV/AIDS,Tuberculosis,RSSH"/>
    <n v="1"/>
    <x v="5"/>
    <x v="1"/>
    <x v="0"/>
    <n v="0"/>
    <s v=""/>
    <x v="1"/>
    <x v="1"/>
    <s v=""/>
    <x v="1"/>
    <x v="1"/>
    <s v=""/>
  </r>
  <r>
    <x v="0"/>
    <n v="0"/>
    <s v="2020-2022"/>
    <x v="17"/>
    <x v="8"/>
    <s v="Malaria"/>
    <s v="Chad-Malaria"/>
    <n v="1"/>
    <x v="5"/>
    <x v="0"/>
    <x v="0"/>
    <n v="881"/>
    <s v="FR881-TCD-M"/>
    <x v="5"/>
    <x v="0"/>
    <d v="2020-08-31T00:00:00"/>
    <x v="20"/>
    <x v="18"/>
    <n v="10.196721311475409"/>
  </r>
  <r>
    <x v="1"/>
    <n v="0"/>
    <s v="2020-2022"/>
    <x v="17"/>
    <x v="9"/>
    <s v="Malaria,RSSH"/>
    <s v="Chad-Malaria,RSSH"/>
    <n v="1"/>
    <x v="5"/>
    <x v="1"/>
    <x v="0"/>
    <n v="0"/>
    <s v=""/>
    <x v="1"/>
    <x v="1"/>
    <s v=""/>
    <x v="1"/>
    <x v="1"/>
    <s v=""/>
  </r>
  <r>
    <x v="1"/>
    <n v="0"/>
    <s v="2020-2022"/>
    <x v="17"/>
    <x v="10"/>
    <s v="RSSH"/>
    <s v="Chad-RSSH"/>
    <n v="1"/>
    <x v="5"/>
    <x v="2"/>
    <x v="0"/>
    <n v="0"/>
    <s v=""/>
    <x v="1"/>
    <x v="1"/>
    <s v=""/>
    <x v="1"/>
    <x v="1"/>
    <s v=""/>
  </r>
  <r>
    <x v="1"/>
    <n v="1"/>
    <s v="2020-2022"/>
    <x v="17"/>
    <x v="11"/>
    <s v="Tuberculosis"/>
    <s v="Chad-Tuberculosis"/>
    <n v="1"/>
    <x v="5"/>
    <x v="2"/>
    <x v="0"/>
    <n v="0"/>
    <s v=""/>
    <x v="1"/>
    <x v="1"/>
    <s v=""/>
    <x v="1"/>
    <x v="1"/>
    <s v=""/>
  </r>
  <r>
    <x v="1"/>
    <n v="0"/>
    <s v="2020-2022"/>
    <x v="17"/>
    <x v="12"/>
    <s v="Tuberculosis,Malaria"/>
    <s v="Chad-Tuberculosis,Malaria"/>
    <n v="1"/>
    <x v="5"/>
    <x v="1"/>
    <x v="0"/>
    <n v="0"/>
    <s v=""/>
    <x v="1"/>
    <x v="1"/>
    <s v=""/>
    <x v="1"/>
    <x v="1"/>
    <s v=""/>
  </r>
  <r>
    <x v="1"/>
    <n v="0"/>
    <s v="2020-2022"/>
    <x v="17"/>
    <x v="13"/>
    <s v="Tuberculosis,Malaria,RSSH"/>
    <s v="Chad-Tuberculosis,Malaria,RSSH"/>
    <n v="1"/>
    <x v="5"/>
    <x v="1"/>
    <x v="0"/>
    <n v="0"/>
    <s v=""/>
    <x v="1"/>
    <x v="1"/>
    <s v=""/>
    <x v="1"/>
    <x v="1"/>
    <s v=""/>
  </r>
  <r>
    <x v="1"/>
    <n v="0"/>
    <s v="2020-2022"/>
    <x v="17"/>
    <x v="14"/>
    <s v="Tuberculosis,RSSH"/>
    <s v="Chad-Tuberculosis,RSSH"/>
    <n v="1"/>
    <x v="5"/>
    <x v="1"/>
    <x v="0"/>
    <n v="0"/>
    <s v=""/>
    <x v="1"/>
    <x v="1"/>
    <s v=""/>
    <x v="1"/>
    <x v="1"/>
    <s v=""/>
  </r>
  <r>
    <x v="0"/>
    <n v="0"/>
    <s v="2020-2022"/>
    <x v="18"/>
    <x v="0"/>
    <s v="HIV/AIDS"/>
    <s v="Colombia-HIV/AIDS"/>
    <n v="1"/>
    <x v="4"/>
    <x v="5"/>
    <x v="1"/>
    <n v="1029"/>
    <s v="FR1029-COL-H"/>
    <x v="7"/>
    <x v="0"/>
    <s v=""/>
    <x v="1"/>
    <x v="1"/>
    <s v=""/>
  </r>
  <r>
    <x v="1"/>
    <n v="0"/>
    <s v="2020-2022"/>
    <x v="18"/>
    <x v="1"/>
    <s v="HIV/AIDS,Malaria"/>
    <s v="Colombia-HIV/AIDS,Malaria"/>
    <n v="0"/>
    <x v="4"/>
    <x v="1"/>
    <x v="1"/>
    <n v="0"/>
    <s v=""/>
    <x v="1"/>
    <x v="1"/>
    <s v=""/>
    <x v="1"/>
    <x v="1"/>
    <s v=""/>
  </r>
  <r>
    <x v="1"/>
    <n v="0"/>
    <s v="2020-2022"/>
    <x v="18"/>
    <x v="2"/>
    <s v="HIV/AIDS,Malaria,RSSH"/>
    <s v="Colombia-HIV/AIDS,Malaria,RSSH"/>
    <n v="0"/>
    <x v="4"/>
    <x v="1"/>
    <x v="1"/>
    <n v="0"/>
    <s v=""/>
    <x v="1"/>
    <x v="1"/>
    <s v=""/>
    <x v="1"/>
    <x v="1"/>
    <s v=""/>
  </r>
  <r>
    <x v="1"/>
    <n v="0"/>
    <s v="2020-2022"/>
    <x v="18"/>
    <x v="3"/>
    <s v="HIV/AIDS,RSSH"/>
    <s v="Colombia-HIV/AIDS,RSSH"/>
    <n v="1"/>
    <x v="4"/>
    <x v="1"/>
    <x v="1"/>
    <n v="0"/>
    <s v=""/>
    <x v="1"/>
    <x v="1"/>
    <s v=""/>
    <x v="1"/>
    <x v="1"/>
    <s v=""/>
  </r>
  <r>
    <x v="1"/>
    <n v="0"/>
    <s v="2020-2022"/>
    <x v="18"/>
    <x v="4"/>
    <s v="HIV/AIDS, Tuberculosis"/>
    <s v="Colombia-HIV/AIDS, Tuberculosis"/>
    <n v="0"/>
    <x v="4"/>
    <x v="1"/>
    <x v="1"/>
    <n v="0"/>
    <s v=""/>
    <x v="1"/>
    <x v="1"/>
    <s v=""/>
    <x v="1"/>
    <x v="1"/>
    <s v=""/>
  </r>
  <r>
    <x v="1"/>
    <n v="0"/>
    <s v="2020-2022"/>
    <x v="18"/>
    <x v="5"/>
    <s v="HIV/AIDS,Tuberculosis,Malaria"/>
    <s v="Colombia-HIV/AIDS,Tuberculosis,Malaria"/>
    <n v="0"/>
    <x v="4"/>
    <x v="1"/>
    <x v="1"/>
    <n v="0"/>
    <s v=""/>
    <x v="1"/>
    <x v="1"/>
    <s v=""/>
    <x v="1"/>
    <x v="1"/>
    <s v=""/>
  </r>
  <r>
    <x v="1"/>
    <n v="0"/>
    <s v="2020-2022"/>
    <x v="18"/>
    <x v="6"/>
    <s v="HIV/AIDS,Tuberculosis,Malaria,RSSH"/>
    <s v="Colombia-HIV/AIDS,Tuberculosis,Malaria,RSSH"/>
    <n v="0"/>
    <x v="4"/>
    <x v="1"/>
    <x v="1"/>
    <n v="0"/>
    <s v=""/>
    <x v="1"/>
    <x v="1"/>
    <s v=""/>
    <x v="1"/>
    <x v="1"/>
    <s v=""/>
  </r>
  <r>
    <x v="1"/>
    <n v="0"/>
    <s v="2020-2022"/>
    <x v="18"/>
    <x v="7"/>
    <s v="HIV/AIDS,Tuberculosis,RSSH"/>
    <s v="Colombia-HIV/AIDS,Tuberculosis,RSSH"/>
    <n v="0"/>
    <x v="4"/>
    <x v="1"/>
    <x v="1"/>
    <n v="0"/>
    <s v=""/>
    <x v="1"/>
    <x v="1"/>
    <s v=""/>
    <x v="1"/>
    <x v="1"/>
    <s v=""/>
  </r>
  <r>
    <x v="1"/>
    <n v="0"/>
    <s v="2020-2022"/>
    <x v="18"/>
    <x v="8"/>
    <s v="Malaria"/>
    <s v="Colombia-Malaria"/>
    <n v="0"/>
    <x v="4"/>
    <x v="1"/>
    <x v="1"/>
    <n v="0"/>
    <s v=""/>
    <x v="1"/>
    <x v="1"/>
    <s v=""/>
    <x v="1"/>
    <x v="1"/>
    <s v=""/>
  </r>
  <r>
    <x v="1"/>
    <n v="0"/>
    <s v="2020-2022"/>
    <x v="18"/>
    <x v="9"/>
    <s v="Malaria,RSSH"/>
    <s v="Colombia-Malaria,RSSH"/>
    <n v="0"/>
    <x v="4"/>
    <x v="1"/>
    <x v="1"/>
    <n v="0"/>
    <s v=""/>
    <x v="1"/>
    <x v="1"/>
    <s v=""/>
    <x v="1"/>
    <x v="1"/>
    <s v=""/>
  </r>
  <r>
    <x v="1"/>
    <n v="0"/>
    <s v="2020-2022"/>
    <x v="18"/>
    <x v="10"/>
    <s v="RSSH"/>
    <s v="Colombia-RSSH"/>
    <n v="1"/>
    <x v="4"/>
    <x v="2"/>
    <x v="1"/>
    <n v="0"/>
    <s v=""/>
    <x v="1"/>
    <x v="1"/>
    <s v=""/>
    <x v="1"/>
    <x v="1"/>
    <s v=""/>
  </r>
  <r>
    <x v="1"/>
    <n v="0"/>
    <s v="2020-2022"/>
    <x v="18"/>
    <x v="11"/>
    <s v="Tuberculosis"/>
    <s v="Colombia-Tuberculosis"/>
    <n v="0"/>
    <x v="4"/>
    <x v="1"/>
    <x v="1"/>
    <n v="0"/>
    <s v=""/>
    <x v="1"/>
    <x v="1"/>
    <s v=""/>
    <x v="1"/>
    <x v="1"/>
    <s v=""/>
  </r>
  <r>
    <x v="1"/>
    <n v="0"/>
    <s v="2020-2022"/>
    <x v="18"/>
    <x v="12"/>
    <s v="Tuberculosis,Malaria"/>
    <s v="Colombia-Tuberculosis,Malaria"/>
    <n v="0"/>
    <x v="4"/>
    <x v="1"/>
    <x v="1"/>
    <n v="0"/>
    <s v=""/>
    <x v="1"/>
    <x v="1"/>
    <s v=""/>
    <x v="1"/>
    <x v="1"/>
    <s v=""/>
  </r>
  <r>
    <x v="1"/>
    <n v="0"/>
    <s v="2020-2022"/>
    <x v="18"/>
    <x v="13"/>
    <s v="Tuberculosis,Malaria,RSSH"/>
    <s v="Colombia-Tuberculosis,Malaria,RSSH"/>
    <n v="0"/>
    <x v="4"/>
    <x v="1"/>
    <x v="1"/>
    <n v="0"/>
    <s v=""/>
    <x v="1"/>
    <x v="1"/>
    <s v=""/>
    <x v="1"/>
    <x v="1"/>
    <s v=""/>
  </r>
  <r>
    <x v="1"/>
    <n v="0"/>
    <s v="2020-2022"/>
    <x v="18"/>
    <x v="14"/>
    <s v="Tuberculosis,RSSH"/>
    <s v="Colombia-Tuberculosis,RSSH"/>
    <n v="0"/>
    <x v="4"/>
    <x v="1"/>
    <x v="1"/>
    <n v="0"/>
    <s v=""/>
    <x v="1"/>
    <x v="1"/>
    <s v=""/>
    <x v="1"/>
    <x v="1"/>
    <s v=""/>
  </r>
  <r>
    <x v="1"/>
    <n v="1"/>
    <s v="2020-2022"/>
    <x v="19"/>
    <x v="0"/>
    <s v="HIV/AIDS"/>
    <s v="Comoros-HIV/AIDS"/>
    <n v="1"/>
    <x v="1"/>
    <x v="5"/>
    <x v="1"/>
    <n v="0"/>
    <s v=""/>
    <x v="1"/>
    <x v="1"/>
    <s v=""/>
    <x v="1"/>
    <x v="1"/>
    <s v=""/>
  </r>
  <r>
    <x v="1"/>
    <n v="0"/>
    <s v="2020-2022"/>
    <x v="19"/>
    <x v="1"/>
    <s v="HIV/AIDS,Malaria"/>
    <s v="Comoros-HIV/AIDS,Malaria"/>
    <n v="1"/>
    <x v="1"/>
    <x v="1"/>
    <x v="1"/>
    <n v="0"/>
    <s v=""/>
    <x v="1"/>
    <x v="1"/>
    <s v=""/>
    <x v="1"/>
    <x v="1"/>
    <s v=""/>
  </r>
  <r>
    <x v="1"/>
    <n v="0"/>
    <s v="2020-2022"/>
    <x v="19"/>
    <x v="2"/>
    <s v="HIV/AIDS,Malaria,RSSH"/>
    <s v="Comoros-HIV/AIDS,Malaria,RSSH"/>
    <n v="1"/>
    <x v="1"/>
    <x v="1"/>
    <x v="1"/>
    <n v="0"/>
    <s v=""/>
    <x v="1"/>
    <x v="1"/>
    <s v=""/>
    <x v="1"/>
    <x v="1"/>
    <s v=""/>
  </r>
  <r>
    <x v="1"/>
    <n v="0"/>
    <s v="2020-2022"/>
    <x v="19"/>
    <x v="3"/>
    <s v="HIV/AIDS,RSSH"/>
    <s v="Comoros-HIV/AIDS,RSSH"/>
    <n v="1"/>
    <x v="1"/>
    <x v="1"/>
    <x v="1"/>
    <n v="0"/>
    <s v=""/>
    <x v="1"/>
    <x v="1"/>
    <s v=""/>
    <x v="1"/>
    <x v="1"/>
    <s v=""/>
  </r>
  <r>
    <x v="0"/>
    <n v="0"/>
    <s v="2020-2022"/>
    <x v="19"/>
    <x v="4"/>
    <s v="HIV/AIDS, Tuberculosis"/>
    <s v="Comoros-HIV/AIDS, Tuberculosis"/>
    <n v="1"/>
    <x v="1"/>
    <x v="5"/>
    <x v="1"/>
    <n v="1038"/>
    <s v="FR1038-COM-C"/>
    <x v="4"/>
    <x v="0"/>
    <d v="2021-04-30T00:00:00"/>
    <x v="9"/>
    <x v="19"/>
    <n v="6.557377049180328"/>
  </r>
  <r>
    <x v="1"/>
    <n v="0"/>
    <s v="2020-2022"/>
    <x v="19"/>
    <x v="5"/>
    <s v="HIV/AIDS,Tuberculosis,Malaria"/>
    <s v="Comoros-HIV/AIDS,Tuberculosis,Malaria"/>
    <n v="1"/>
    <x v="1"/>
    <x v="1"/>
    <x v="1"/>
    <n v="0"/>
    <s v=""/>
    <x v="1"/>
    <x v="1"/>
    <s v=""/>
    <x v="1"/>
    <x v="1"/>
    <s v=""/>
  </r>
  <r>
    <x v="1"/>
    <n v="0"/>
    <s v="2020-2022"/>
    <x v="19"/>
    <x v="6"/>
    <s v="HIV/AIDS,Tuberculosis,Malaria,RSSH"/>
    <s v="Comoros-HIV/AIDS,Tuberculosis,Malaria,RSSH"/>
    <n v="1"/>
    <x v="1"/>
    <x v="1"/>
    <x v="1"/>
    <n v="0"/>
    <s v=""/>
    <x v="1"/>
    <x v="1"/>
    <s v=""/>
    <x v="1"/>
    <x v="1"/>
    <s v=""/>
  </r>
  <r>
    <x v="1"/>
    <n v="0"/>
    <s v="2020-2022"/>
    <x v="19"/>
    <x v="7"/>
    <s v="HIV/AIDS,Tuberculosis,RSSH"/>
    <s v="Comoros-HIV/AIDS,Tuberculosis,RSSH"/>
    <n v="1"/>
    <x v="1"/>
    <x v="1"/>
    <x v="1"/>
    <n v="0"/>
    <s v=""/>
    <x v="1"/>
    <x v="1"/>
    <s v=""/>
    <x v="1"/>
    <x v="1"/>
    <s v=""/>
  </r>
  <r>
    <x v="0"/>
    <n v="0"/>
    <s v="2020-2022"/>
    <x v="19"/>
    <x v="8"/>
    <s v="Malaria"/>
    <s v="Comoros-Malaria"/>
    <n v="1"/>
    <x v="1"/>
    <x v="5"/>
    <x v="1"/>
    <n v="1037"/>
    <s v="FR1037-COM-M"/>
    <x v="4"/>
    <x v="0"/>
    <d v="2021-04-30T00:00:00"/>
    <x v="9"/>
    <x v="8"/>
    <n v="6.8196721311475406"/>
  </r>
  <r>
    <x v="1"/>
    <n v="0"/>
    <s v="2020-2022"/>
    <x v="19"/>
    <x v="9"/>
    <s v="Malaria,RSSH"/>
    <s v="Comoros-Malaria,RSSH"/>
    <n v="1"/>
    <x v="1"/>
    <x v="1"/>
    <x v="1"/>
    <n v="0"/>
    <s v=""/>
    <x v="1"/>
    <x v="1"/>
    <s v=""/>
    <x v="1"/>
    <x v="1"/>
    <s v=""/>
  </r>
  <r>
    <x v="1"/>
    <n v="0"/>
    <s v="2020-2022"/>
    <x v="19"/>
    <x v="10"/>
    <s v="RSSH"/>
    <s v="Comoros-RSSH"/>
    <n v="1"/>
    <x v="1"/>
    <x v="2"/>
    <x v="1"/>
    <n v="0"/>
    <s v=""/>
    <x v="1"/>
    <x v="1"/>
    <s v=""/>
    <x v="1"/>
    <x v="1"/>
    <s v=""/>
  </r>
  <r>
    <x v="1"/>
    <n v="1"/>
    <s v="2020-2022"/>
    <x v="19"/>
    <x v="11"/>
    <s v="Tuberculosis"/>
    <s v="Comoros-Tuberculosis"/>
    <n v="1"/>
    <x v="1"/>
    <x v="5"/>
    <x v="1"/>
    <n v="0"/>
    <s v=""/>
    <x v="1"/>
    <x v="1"/>
    <s v=""/>
    <x v="1"/>
    <x v="1"/>
    <s v=""/>
  </r>
  <r>
    <x v="1"/>
    <n v="0"/>
    <s v="2020-2022"/>
    <x v="19"/>
    <x v="12"/>
    <s v="Tuberculosis,Malaria"/>
    <s v="Comoros-Tuberculosis,Malaria"/>
    <n v="1"/>
    <x v="1"/>
    <x v="1"/>
    <x v="1"/>
    <n v="0"/>
    <s v=""/>
    <x v="1"/>
    <x v="1"/>
    <s v=""/>
    <x v="1"/>
    <x v="1"/>
    <s v=""/>
  </r>
  <r>
    <x v="1"/>
    <n v="0"/>
    <s v="2020-2022"/>
    <x v="19"/>
    <x v="13"/>
    <s v="Tuberculosis,Malaria,RSSH"/>
    <s v="Comoros-Tuberculosis,Malaria,RSSH"/>
    <n v="1"/>
    <x v="1"/>
    <x v="1"/>
    <x v="1"/>
    <n v="0"/>
    <s v=""/>
    <x v="1"/>
    <x v="1"/>
    <s v=""/>
    <x v="1"/>
    <x v="1"/>
    <s v=""/>
  </r>
  <r>
    <x v="1"/>
    <n v="0"/>
    <s v="2020-2022"/>
    <x v="19"/>
    <x v="14"/>
    <s v="Tuberculosis,RSSH"/>
    <s v="Comoros-Tuberculosis,RSSH"/>
    <n v="1"/>
    <x v="1"/>
    <x v="1"/>
    <x v="1"/>
    <n v="0"/>
    <s v=""/>
    <x v="1"/>
    <x v="1"/>
    <s v=""/>
    <x v="1"/>
    <x v="1"/>
    <s v=""/>
  </r>
  <r>
    <x v="1"/>
    <n v="1"/>
    <s v="2020-2022"/>
    <x v="20"/>
    <x v="0"/>
    <s v="HIV/AIDS"/>
    <s v="Congo-HIV/AIDS"/>
    <n v="1"/>
    <x v="5"/>
    <x v="0"/>
    <x v="0"/>
    <n v="0"/>
    <s v=""/>
    <x v="1"/>
    <x v="1"/>
    <s v=""/>
    <x v="1"/>
    <x v="1"/>
    <s v=""/>
  </r>
  <r>
    <x v="1"/>
    <n v="0"/>
    <s v="2020-2022"/>
    <x v="20"/>
    <x v="1"/>
    <s v="HIV/AIDS,Malaria"/>
    <s v="Congo-HIV/AIDS,Malaria"/>
    <n v="1"/>
    <x v="5"/>
    <x v="1"/>
    <x v="0"/>
    <n v="0"/>
    <s v=""/>
    <x v="1"/>
    <x v="1"/>
    <s v=""/>
    <x v="1"/>
    <x v="1"/>
    <s v=""/>
  </r>
  <r>
    <x v="1"/>
    <n v="0"/>
    <s v="2020-2022"/>
    <x v="20"/>
    <x v="2"/>
    <s v="HIV/AIDS,Malaria,RSSH"/>
    <s v="Congo-HIV/AIDS,Malaria,RSSH"/>
    <n v="1"/>
    <x v="5"/>
    <x v="1"/>
    <x v="0"/>
    <n v="0"/>
    <s v=""/>
    <x v="1"/>
    <x v="1"/>
    <s v=""/>
    <x v="1"/>
    <x v="1"/>
    <s v=""/>
  </r>
  <r>
    <x v="1"/>
    <n v="0"/>
    <s v="2020-2022"/>
    <x v="20"/>
    <x v="3"/>
    <s v="HIV/AIDS,RSSH"/>
    <s v="Congo-HIV/AIDS,RSSH"/>
    <n v="1"/>
    <x v="5"/>
    <x v="1"/>
    <x v="0"/>
    <n v="0"/>
    <s v=""/>
    <x v="1"/>
    <x v="1"/>
    <s v=""/>
    <x v="1"/>
    <x v="1"/>
    <s v=""/>
  </r>
  <r>
    <x v="0"/>
    <n v="0"/>
    <s v="2020-2022"/>
    <x v="20"/>
    <x v="4"/>
    <s v="HIV/AIDS, Tuberculosis"/>
    <s v="Congo-HIV/AIDS, Tuberculosis"/>
    <n v="1"/>
    <x v="5"/>
    <x v="0"/>
    <x v="0"/>
    <n v="1883"/>
    <s v="FR883-COG-C-01"/>
    <x v="5"/>
    <x v="0"/>
    <d v="2020-08-31T00:00:00"/>
    <x v="17"/>
    <x v="15"/>
    <n v="3.7049180327868854"/>
  </r>
  <r>
    <x v="1"/>
    <n v="0"/>
    <s v="2020-2022"/>
    <x v="20"/>
    <x v="5"/>
    <s v="HIV/AIDS,Tuberculosis,Malaria"/>
    <s v="Congo-HIV/AIDS,Tuberculosis,Malaria"/>
    <n v="1"/>
    <x v="5"/>
    <x v="1"/>
    <x v="0"/>
    <n v="0"/>
    <s v=""/>
    <x v="1"/>
    <x v="1"/>
    <s v=""/>
    <x v="1"/>
    <x v="1"/>
    <s v=""/>
  </r>
  <r>
    <x v="1"/>
    <n v="0"/>
    <s v="2020-2022"/>
    <x v="20"/>
    <x v="6"/>
    <s v="HIV/AIDS,Tuberculosis,Malaria,RSSH"/>
    <s v="Congo-HIV/AIDS,Tuberculosis,Malaria,RSSH"/>
    <n v="1"/>
    <x v="5"/>
    <x v="1"/>
    <x v="0"/>
    <n v="0"/>
    <s v=""/>
    <x v="1"/>
    <x v="1"/>
    <s v=""/>
    <x v="1"/>
    <x v="1"/>
    <s v=""/>
  </r>
  <r>
    <x v="1"/>
    <n v="0"/>
    <s v="2020-2022"/>
    <x v="20"/>
    <x v="7"/>
    <s v="HIV/AIDS,Tuberculosis,RSSH"/>
    <s v="Congo-HIV/AIDS,Tuberculosis,RSSH"/>
    <n v="1"/>
    <x v="5"/>
    <x v="1"/>
    <x v="0"/>
    <n v="0"/>
    <s v=""/>
    <x v="1"/>
    <x v="1"/>
    <s v=""/>
    <x v="1"/>
    <x v="1"/>
    <s v=""/>
  </r>
  <r>
    <x v="0"/>
    <n v="0"/>
    <s v="2020-2022"/>
    <x v="20"/>
    <x v="8"/>
    <s v="Malaria"/>
    <s v="Congo-Malaria"/>
    <n v="1"/>
    <x v="5"/>
    <x v="0"/>
    <x v="0"/>
    <n v="735"/>
    <s v="FR735-COG-M"/>
    <x v="0"/>
    <x v="0"/>
    <d v="2020-03-23T00:00:00"/>
    <x v="14"/>
    <x v="13"/>
    <n v="8.5901639344262293"/>
  </r>
  <r>
    <x v="1"/>
    <n v="0"/>
    <s v="2020-2022"/>
    <x v="20"/>
    <x v="9"/>
    <s v="Malaria,RSSH"/>
    <s v="Congo-Malaria,RSSH"/>
    <n v="1"/>
    <x v="5"/>
    <x v="1"/>
    <x v="0"/>
    <n v="0"/>
    <s v=""/>
    <x v="1"/>
    <x v="1"/>
    <s v=""/>
    <x v="1"/>
    <x v="1"/>
    <s v=""/>
  </r>
  <r>
    <x v="1"/>
    <n v="0"/>
    <s v="2020-2022"/>
    <x v="20"/>
    <x v="10"/>
    <s v="RSSH"/>
    <s v="Congo-RSSH"/>
    <n v="1"/>
    <x v="5"/>
    <x v="2"/>
    <x v="0"/>
    <n v="0"/>
    <s v=""/>
    <x v="1"/>
    <x v="1"/>
    <s v=""/>
    <x v="1"/>
    <x v="1"/>
    <s v=""/>
  </r>
  <r>
    <x v="1"/>
    <n v="1"/>
    <s v="2020-2022"/>
    <x v="20"/>
    <x v="11"/>
    <s v="Tuberculosis"/>
    <s v="Congo-Tuberculosis"/>
    <n v="1"/>
    <x v="5"/>
    <x v="0"/>
    <x v="0"/>
    <n v="0"/>
    <s v=""/>
    <x v="1"/>
    <x v="1"/>
    <s v=""/>
    <x v="1"/>
    <x v="1"/>
    <s v=""/>
  </r>
  <r>
    <x v="1"/>
    <n v="0"/>
    <s v="2020-2022"/>
    <x v="20"/>
    <x v="12"/>
    <s v="Tuberculosis,Malaria"/>
    <s v="Congo-Tuberculosis,Malaria"/>
    <n v="1"/>
    <x v="5"/>
    <x v="1"/>
    <x v="0"/>
    <n v="0"/>
    <s v=""/>
    <x v="1"/>
    <x v="1"/>
    <s v=""/>
    <x v="1"/>
    <x v="1"/>
    <s v=""/>
  </r>
  <r>
    <x v="1"/>
    <n v="0"/>
    <s v="2020-2022"/>
    <x v="20"/>
    <x v="13"/>
    <s v="Tuberculosis,Malaria,RSSH"/>
    <s v="Congo-Tuberculosis,Malaria,RSSH"/>
    <n v="1"/>
    <x v="5"/>
    <x v="1"/>
    <x v="0"/>
    <n v="0"/>
    <s v=""/>
    <x v="1"/>
    <x v="1"/>
    <s v=""/>
    <x v="1"/>
    <x v="1"/>
    <s v=""/>
  </r>
  <r>
    <x v="1"/>
    <n v="0"/>
    <s v="2020-2022"/>
    <x v="20"/>
    <x v="14"/>
    <s v="Tuberculosis,RSSH"/>
    <s v="Congo-Tuberculosis,RSSH"/>
    <n v="1"/>
    <x v="5"/>
    <x v="1"/>
    <x v="0"/>
    <n v="0"/>
    <s v=""/>
    <x v="1"/>
    <x v="1"/>
    <s v=""/>
    <x v="1"/>
    <x v="1"/>
    <s v=""/>
  </r>
  <r>
    <x v="1"/>
    <n v="1"/>
    <s v="2020-2022"/>
    <x v="21"/>
    <x v="0"/>
    <s v="HIV/AIDS"/>
    <s v="Congo (Democratic Republic)-HIV/AIDS"/>
    <n v="1"/>
    <x v="6"/>
    <x v="1"/>
    <x v="2"/>
    <n v="0"/>
    <s v=""/>
    <x v="1"/>
    <x v="1"/>
    <s v=""/>
    <x v="1"/>
    <x v="1"/>
    <s v=""/>
  </r>
  <r>
    <x v="1"/>
    <n v="0"/>
    <s v="2020-2022"/>
    <x v="21"/>
    <x v="1"/>
    <s v="HIV/AIDS,Malaria"/>
    <s v="Congo (Democratic Republic)-HIV/AIDS,Malaria"/>
    <n v="1"/>
    <x v="6"/>
    <x v="1"/>
    <x v="2"/>
    <n v="0"/>
    <s v=""/>
    <x v="1"/>
    <x v="1"/>
    <s v=""/>
    <x v="1"/>
    <x v="1"/>
    <s v=""/>
  </r>
  <r>
    <x v="1"/>
    <n v="0"/>
    <s v="2020-2022"/>
    <x v="21"/>
    <x v="2"/>
    <s v="HIV/AIDS,Malaria,RSSH"/>
    <s v="Congo (Democratic Republic)-HIV/AIDS,Malaria,RSSH"/>
    <n v="1"/>
    <x v="6"/>
    <x v="1"/>
    <x v="2"/>
    <n v="0"/>
    <s v=""/>
    <x v="1"/>
    <x v="1"/>
    <s v=""/>
    <x v="1"/>
    <x v="1"/>
    <s v=""/>
  </r>
  <r>
    <x v="1"/>
    <n v="0"/>
    <s v="2020-2022"/>
    <x v="21"/>
    <x v="3"/>
    <s v="HIV/AIDS,RSSH"/>
    <s v="Congo (Democratic Republic)-HIV/AIDS,RSSH"/>
    <n v="1"/>
    <x v="6"/>
    <x v="1"/>
    <x v="2"/>
    <n v="0"/>
    <s v=""/>
    <x v="1"/>
    <x v="1"/>
    <s v=""/>
    <x v="1"/>
    <x v="1"/>
    <s v=""/>
  </r>
  <r>
    <x v="1"/>
    <n v="0"/>
    <s v="2020-2022"/>
    <x v="21"/>
    <x v="4"/>
    <s v="HIV/AIDS, Tuberculosis"/>
    <s v="Congo (Democratic Republic)-HIV/AIDS, Tuberculosis"/>
    <n v="1"/>
    <x v="6"/>
    <x v="1"/>
    <x v="2"/>
    <n v="0"/>
    <s v=""/>
    <x v="1"/>
    <x v="1"/>
    <s v=""/>
    <x v="1"/>
    <x v="1"/>
    <s v=""/>
  </r>
  <r>
    <x v="1"/>
    <n v="0"/>
    <s v="2020-2022"/>
    <x v="21"/>
    <x v="5"/>
    <s v="HIV/AIDS,Tuberculosis,Malaria"/>
    <s v="Congo (Democratic Republic)-HIV/AIDS,Tuberculosis,Malaria"/>
    <n v="1"/>
    <x v="6"/>
    <x v="1"/>
    <x v="2"/>
    <n v="0"/>
    <s v=""/>
    <x v="1"/>
    <x v="1"/>
    <s v=""/>
    <x v="1"/>
    <x v="1"/>
    <s v=""/>
  </r>
  <r>
    <x v="1"/>
    <n v="0"/>
    <s v="2020-2022"/>
    <x v="21"/>
    <x v="6"/>
    <s v="HIV/AIDS,Tuberculosis,Malaria,RSSH"/>
    <s v="Congo (Democratic Republic)-HIV/AIDS,Tuberculosis,Malaria,RSSH"/>
    <n v="1"/>
    <x v="6"/>
    <x v="1"/>
    <x v="2"/>
    <n v="0"/>
    <s v=""/>
    <x v="1"/>
    <x v="1"/>
    <s v=""/>
    <x v="1"/>
    <x v="1"/>
    <s v=""/>
  </r>
  <r>
    <x v="0"/>
    <n v="0"/>
    <s v="2020-2022"/>
    <x v="21"/>
    <x v="7"/>
    <s v="HIV/AIDS,Tuberculosis,RSSH"/>
    <s v="Congo (Democratic Republic)-HIV/AIDS,Tuberculosis,RSSH"/>
    <n v="1"/>
    <x v="6"/>
    <x v="0"/>
    <x v="2"/>
    <n v="707"/>
    <s v="FR707-COD-Z"/>
    <x v="0"/>
    <x v="0"/>
    <d v="2020-03-23T00:00:00"/>
    <x v="16"/>
    <x v="14"/>
    <n v="8.1639344262295079"/>
  </r>
  <r>
    <x v="0"/>
    <n v="0"/>
    <s v="2020-2022"/>
    <x v="21"/>
    <x v="8"/>
    <s v="Malaria"/>
    <s v="Congo (Democratic Republic)-Malaria"/>
    <n v="1"/>
    <x v="6"/>
    <x v="0"/>
    <x v="2"/>
    <n v="974"/>
    <s v="FR974-COD-M"/>
    <x v="5"/>
    <x v="0"/>
    <d v="2020-08-31T00:00:00"/>
    <x v="17"/>
    <x v="15"/>
    <n v="3.7049180327868854"/>
  </r>
  <r>
    <x v="1"/>
    <n v="1"/>
    <s v="2020-2022"/>
    <x v="21"/>
    <x v="9"/>
    <s v="Malaria,RSSH"/>
    <s v="Congo (Democratic Republic)-Malaria,RSSH"/>
    <n v="1"/>
    <x v="6"/>
    <x v="0"/>
    <x v="2"/>
    <n v="708"/>
    <s v="FR708-COD-Z"/>
    <x v="0"/>
    <x v="2"/>
    <d v="2020-03-23T00:00:00"/>
    <x v="1"/>
    <x v="1"/>
    <s v=""/>
  </r>
  <r>
    <x v="0"/>
    <n v="0"/>
    <s v="2020-2022"/>
    <x v="21"/>
    <x v="10"/>
    <s v="RSSH"/>
    <s v="Congo (Democratic Republic)-RSSH"/>
    <n v="1"/>
    <x v="6"/>
    <x v="0"/>
    <x v="2"/>
    <n v="978"/>
    <s v="FR978-COD-S"/>
    <x v="5"/>
    <x v="0"/>
    <d v="2020-08-31T00:00:00"/>
    <x v="17"/>
    <x v="15"/>
    <n v="3.7049180327868854"/>
  </r>
  <r>
    <x v="1"/>
    <n v="1"/>
    <s v="2020-2022"/>
    <x v="21"/>
    <x v="11"/>
    <s v="Tuberculosis"/>
    <s v="Congo (Democratic Republic)-Tuberculosis"/>
    <n v="1"/>
    <x v="6"/>
    <x v="1"/>
    <x v="2"/>
    <n v="0"/>
    <s v=""/>
    <x v="1"/>
    <x v="1"/>
    <s v=""/>
    <x v="1"/>
    <x v="1"/>
    <s v=""/>
  </r>
  <r>
    <x v="1"/>
    <n v="0"/>
    <s v="2020-2022"/>
    <x v="21"/>
    <x v="12"/>
    <s v="Tuberculosis,Malaria"/>
    <s v="Congo (Democratic Republic)-Tuberculosis,Malaria"/>
    <n v="1"/>
    <x v="6"/>
    <x v="1"/>
    <x v="2"/>
    <n v="0"/>
    <s v=""/>
    <x v="1"/>
    <x v="1"/>
    <s v=""/>
    <x v="1"/>
    <x v="1"/>
    <s v=""/>
  </r>
  <r>
    <x v="1"/>
    <n v="0"/>
    <s v="2020-2022"/>
    <x v="21"/>
    <x v="13"/>
    <s v="Tuberculosis,Malaria,RSSH"/>
    <s v="Congo (Democratic Republic)-Tuberculosis,Malaria,RSSH"/>
    <n v="1"/>
    <x v="6"/>
    <x v="1"/>
    <x v="2"/>
    <n v="0"/>
    <s v=""/>
    <x v="1"/>
    <x v="1"/>
    <s v=""/>
    <x v="1"/>
    <x v="1"/>
    <s v=""/>
  </r>
  <r>
    <x v="1"/>
    <n v="0"/>
    <s v="2020-2022"/>
    <x v="21"/>
    <x v="14"/>
    <s v="Tuberculosis,RSSH"/>
    <s v="Congo (Democratic Republic)-Tuberculosis,RSSH"/>
    <n v="1"/>
    <x v="6"/>
    <x v="1"/>
    <x v="2"/>
    <n v="0"/>
    <s v=""/>
    <x v="1"/>
    <x v="1"/>
    <s v=""/>
    <x v="1"/>
    <x v="1"/>
    <s v=""/>
  </r>
  <r>
    <x v="0"/>
    <n v="0"/>
    <s v="2020-2022"/>
    <x v="22"/>
    <x v="0"/>
    <s v="HIV/AIDS"/>
    <s v="Costa Rica-HIV/AIDS"/>
    <n v="1"/>
    <x v="4"/>
    <x v="4"/>
    <x v="1"/>
    <n v="955"/>
    <s v="FR955-CRI-H"/>
    <x v="5"/>
    <x v="0"/>
    <d v="2020-08-31T00:00:00"/>
    <x v="4"/>
    <x v="4"/>
    <n v="8.557377049180328"/>
  </r>
  <r>
    <x v="1"/>
    <n v="0"/>
    <s v="2020-2022"/>
    <x v="22"/>
    <x v="1"/>
    <s v="HIV/AIDS,Malaria"/>
    <s v="Costa Rica-HIV/AIDS,Malaria"/>
    <n v="0"/>
    <x v="4"/>
    <x v="1"/>
    <x v="1"/>
    <n v="0"/>
    <s v=""/>
    <x v="1"/>
    <x v="1"/>
    <s v=""/>
    <x v="1"/>
    <x v="1"/>
    <s v=""/>
  </r>
  <r>
    <x v="1"/>
    <n v="0"/>
    <s v="2020-2022"/>
    <x v="22"/>
    <x v="2"/>
    <s v="HIV/AIDS,Malaria,RSSH"/>
    <s v="Costa Rica-HIV/AIDS,Malaria,RSSH"/>
    <n v="0"/>
    <x v="4"/>
    <x v="1"/>
    <x v="1"/>
    <n v="0"/>
    <s v=""/>
    <x v="1"/>
    <x v="1"/>
    <s v=""/>
    <x v="1"/>
    <x v="1"/>
    <s v=""/>
  </r>
  <r>
    <x v="1"/>
    <n v="0"/>
    <s v="2020-2022"/>
    <x v="22"/>
    <x v="3"/>
    <s v="HIV/AIDS,RSSH"/>
    <s v="Costa Rica-HIV/AIDS,RSSH"/>
    <n v="1"/>
    <x v="4"/>
    <x v="1"/>
    <x v="1"/>
    <n v="0"/>
    <s v=""/>
    <x v="1"/>
    <x v="1"/>
    <s v=""/>
    <x v="1"/>
    <x v="1"/>
    <s v=""/>
  </r>
  <r>
    <x v="1"/>
    <n v="0"/>
    <s v="2020-2022"/>
    <x v="22"/>
    <x v="4"/>
    <s v="HIV/AIDS, Tuberculosis"/>
    <s v="Costa Rica-HIV/AIDS, Tuberculosis"/>
    <n v="0"/>
    <x v="4"/>
    <x v="1"/>
    <x v="1"/>
    <n v="0"/>
    <s v=""/>
    <x v="1"/>
    <x v="1"/>
    <s v=""/>
    <x v="1"/>
    <x v="1"/>
    <s v=""/>
  </r>
  <r>
    <x v="1"/>
    <n v="0"/>
    <s v="2020-2022"/>
    <x v="22"/>
    <x v="5"/>
    <s v="HIV/AIDS,Tuberculosis,Malaria"/>
    <s v="Costa Rica-HIV/AIDS,Tuberculosis,Malaria"/>
    <n v="0"/>
    <x v="4"/>
    <x v="1"/>
    <x v="1"/>
    <n v="0"/>
    <s v=""/>
    <x v="1"/>
    <x v="1"/>
    <s v=""/>
    <x v="1"/>
    <x v="1"/>
    <s v=""/>
  </r>
  <r>
    <x v="1"/>
    <n v="0"/>
    <s v="2020-2022"/>
    <x v="22"/>
    <x v="6"/>
    <s v="HIV/AIDS,Tuberculosis,Malaria,RSSH"/>
    <s v="Costa Rica-HIV/AIDS,Tuberculosis,Malaria,RSSH"/>
    <n v="0"/>
    <x v="4"/>
    <x v="1"/>
    <x v="1"/>
    <n v="0"/>
    <s v=""/>
    <x v="1"/>
    <x v="1"/>
    <s v=""/>
    <x v="1"/>
    <x v="1"/>
    <s v=""/>
  </r>
  <r>
    <x v="1"/>
    <n v="0"/>
    <s v="2020-2022"/>
    <x v="22"/>
    <x v="7"/>
    <s v="HIV/AIDS,Tuberculosis,RSSH"/>
    <s v="Costa Rica-HIV/AIDS,Tuberculosis,RSSH"/>
    <n v="0"/>
    <x v="4"/>
    <x v="1"/>
    <x v="1"/>
    <n v="0"/>
    <s v=""/>
    <x v="1"/>
    <x v="1"/>
    <s v=""/>
    <x v="1"/>
    <x v="1"/>
    <s v=""/>
  </r>
  <r>
    <x v="1"/>
    <n v="0"/>
    <s v="2020-2022"/>
    <x v="22"/>
    <x v="8"/>
    <s v="Malaria"/>
    <s v="Costa Rica-Malaria"/>
    <n v="0"/>
    <x v="4"/>
    <x v="1"/>
    <x v="1"/>
    <n v="0"/>
    <s v=""/>
    <x v="1"/>
    <x v="1"/>
    <s v=""/>
    <x v="1"/>
    <x v="1"/>
    <s v=""/>
  </r>
  <r>
    <x v="1"/>
    <n v="0"/>
    <s v="2020-2022"/>
    <x v="22"/>
    <x v="9"/>
    <s v="Malaria,RSSH"/>
    <s v="Costa Rica-Malaria,RSSH"/>
    <n v="0"/>
    <x v="4"/>
    <x v="1"/>
    <x v="1"/>
    <n v="0"/>
    <s v=""/>
    <x v="1"/>
    <x v="1"/>
    <s v=""/>
    <x v="1"/>
    <x v="1"/>
    <s v=""/>
  </r>
  <r>
    <x v="1"/>
    <n v="0"/>
    <s v="2020-2022"/>
    <x v="22"/>
    <x v="10"/>
    <s v="RSSH"/>
    <s v="Costa Rica-RSSH"/>
    <n v="1"/>
    <x v="4"/>
    <x v="2"/>
    <x v="1"/>
    <n v="0"/>
    <s v=""/>
    <x v="1"/>
    <x v="1"/>
    <s v=""/>
    <x v="1"/>
    <x v="1"/>
    <s v=""/>
  </r>
  <r>
    <x v="1"/>
    <n v="0"/>
    <s v="2020-2022"/>
    <x v="22"/>
    <x v="11"/>
    <s v="Tuberculosis"/>
    <s v="Costa Rica-Tuberculosis"/>
    <n v="0"/>
    <x v="4"/>
    <x v="1"/>
    <x v="1"/>
    <n v="0"/>
    <s v=""/>
    <x v="1"/>
    <x v="1"/>
    <s v=""/>
    <x v="1"/>
    <x v="1"/>
    <s v=""/>
  </r>
  <r>
    <x v="1"/>
    <n v="0"/>
    <s v="2020-2022"/>
    <x v="22"/>
    <x v="12"/>
    <s v="Tuberculosis,Malaria"/>
    <s v="Costa Rica-Tuberculosis,Malaria"/>
    <n v="0"/>
    <x v="4"/>
    <x v="1"/>
    <x v="1"/>
    <n v="0"/>
    <s v=""/>
    <x v="1"/>
    <x v="1"/>
    <s v=""/>
    <x v="1"/>
    <x v="1"/>
    <s v=""/>
  </r>
  <r>
    <x v="1"/>
    <n v="0"/>
    <s v="2020-2022"/>
    <x v="22"/>
    <x v="13"/>
    <s v="Tuberculosis,Malaria,RSSH"/>
    <s v="Costa Rica-Tuberculosis,Malaria,RSSH"/>
    <n v="0"/>
    <x v="4"/>
    <x v="1"/>
    <x v="1"/>
    <n v="0"/>
    <s v=""/>
    <x v="1"/>
    <x v="1"/>
    <s v=""/>
    <x v="1"/>
    <x v="1"/>
    <s v=""/>
  </r>
  <r>
    <x v="1"/>
    <n v="0"/>
    <s v="2020-2022"/>
    <x v="22"/>
    <x v="14"/>
    <s v="Tuberculosis,RSSH"/>
    <s v="Costa Rica-Tuberculosis,RSSH"/>
    <n v="0"/>
    <x v="4"/>
    <x v="1"/>
    <x v="1"/>
    <n v="0"/>
    <s v=""/>
    <x v="1"/>
    <x v="1"/>
    <s v=""/>
    <x v="1"/>
    <x v="1"/>
    <s v=""/>
  </r>
  <r>
    <x v="0"/>
    <n v="0"/>
    <s v="2020-2022"/>
    <x v="23"/>
    <x v="0"/>
    <s v="HIV/AIDS"/>
    <s v="Côte d'Ivoire-HIV/AIDS"/>
    <n v="1"/>
    <x v="6"/>
    <x v="0"/>
    <x v="2"/>
    <n v="941"/>
    <s v="FR941-CIV-H"/>
    <x v="2"/>
    <x v="0"/>
    <d v="2020-05-31T00:00:00"/>
    <x v="3"/>
    <x v="3"/>
    <n v="6.0983606557377046"/>
  </r>
  <r>
    <x v="1"/>
    <n v="0"/>
    <s v="2020-2022"/>
    <x v="23"/>
    <x v="1"/>
    <s v="HIV/AIDS,Malaria"/>
    <s v="Côte d'Ivoire-HIV/AIDS,Malaria"/>
    <n v="1"/>
    <x v="6"/>
    <x v="1"/>
    <x v="2"/>
    <n v="0"/>
    <s v=""/>
    <x v="1"/>
    <x v="1"/>
    <s v=""/>
    <x v="1"/>
    <x v="1"/>
    <s v=""/>
  </r>
  <r>
    <x v="1"/>
    <n v="0"/>
    <s v="2020-2022"/>
    <x v="23"/>
    <x v="2"/>
    <s v="HIV/AIDS,Malaria,RSSH"/>
    <s v="Côte d'Ivoire-HIV/AIDS,Malaria,RSSH"/>
    <n v="1"/>
    <x v="6"/>
    <x v="1"/>
    <x v="2"/>
    <n v="0"/>
    <s v=""/>
    <x v="1"/>
    <x v="1"/>
    <s v=""/>
    <x v="1"/>
    <x v="1"/>
    <s v=""/>
  </r>
  <r>
    <x v="1"/>
    <n v="0"/>
    <s v="2020-2022"/>
    <x v="23"/>
    <x v="3"/>
    <s v="HIV/AIDS,RSSH"/>
    <s v="Côte d'Ivoire-HIV/AIDS,RSSH"/>
    <n v="1"/>
    <x v="6"/>
    <x v="1"/>
    <x v="2"/>
    <n v="0"/>
    <s v=""/>
    <x v="1"/>
    <x v="1"/>
    <s v=""/>
    <x v="1"/>
    <x v="1"/>
    <s v=""/>
  </r>
  <r>
    <x v="1"/>
    <n v="0"/>
    <s v="2020-2022"/>
    <x v="23"/>
    <x v="4"/>
    <s v="HIV/AIDS, Tuberculosis"/>
    <s v="Côte d'Ivoire-HIV/AIDS, Tuberculosis"/>
    <n v="1"/>
    <x v="6"/>
    <x v="1"/>
    <x v="2"/>
    <n v="0"/>
    <s v=""/>
    <x v="1"/>
    <x v="1"/>
    <s v=""/>
    <x v="1"/>
    <x v="1"/>
    <s v=""/>
  </r>
  <r>
    <x v="1"/>
    <n v="0"/>
    <s v="2020-2022"/>
    <x v="23"/>
    <x v="5"/>
    <s v="HIV/AIDS,Tuberculosis,Malaria"/>
    <s v="Côte d'Ivoire-HIV/AIDS,Tuberculosis,Malaria"/>
    <n v="1"/>
    <x v="6"/>
    <x v="1"/>
    <x v="2"/>
    <n v="0"/>
    <s v=""/>
    <x v="1"/>
    <x v="1"/>
    <s v=""/>
    <x v="1"/>
    <x v="1"/>
    <s v=""/>
  </r>
  <r>
    <x v="1"/>
    <n v="0"/>
    <s v="2020-2022"/>
    <x v="23"/>
    <x v="6"/>
    <s v="HIV/AIDS,Tuberculosis,Malaria,RSSH"/>
    <s v="Côte d'Ivoire-HIV/AIDS,Tuberculosis,Malaria,RSSH"/>
    <n v="1"/>
    <x v="6"/>
    <x v="1"/>
    <x v="2"/>
    <n v="0"/>
    <s v=""/>
    <x v="1"/>
    <x v="1"/>
    <s v=""/>
    <x v="1"/>
    <x v="1"/>
    <s v=""/>
  </r>
  <r>
    <x v="1"/>
    <n v="0"/>
    <s v="2020-2022"/>
    <x v="23"/>
    <x v="7"/>
    <s v="HIV/AIDS,Tuberculosis,RSSH"/>
    <s v="Côte d'Ivoire-HIV/AIDS,Tuberculosis,RSSH"/>
    <n v="1"/>
    <x v="6"/>
    <x v="1"/>
    <x v="2"/>
    <n v="0"/>
    <s v=""/>
    <x v="1"/>
    <x v="1"/>
    <s v=""/>
    <x v="1"/>
    <x v="1"/>
    <s v=""/>
  </r>
  <r>
    <x v="1"/>
    <n v="1"/>
    <s v="2020-2022"/>
    <x v="23"/>
    <x v="8"/>
    <s v="Malaria"/>
    <s v="Côte d'Ivoire-Malaria"/>
    <n v="1"/>
    <x v="6"/>
    <x v="0"/>
    <x v="2"/>
    <n v="0"/>
    <s v=""/>
    <x v="1"/>
    <x v="1"/>
    <s v=""/>
    <x v="1"/>
    <x v="1"/>
    <s v=""/>
  </r>
  <r>
    <x v="0"/>
    <n v="0"/>
    <s v="2020-2022"/>
    <x v="23"/>
    <x v="9"/>
    <s v="Malaria,RSSH"/>
    <s v="Côte d'Ivoire-Malaria,RSSH"/>
    <n v="1"/>
    <x v="6"/>
    <x v="0"/>
    <x v="2"/>
    <n v="950"/>
    <s v="FR950-CIV-Z"/>
    <x v="8"/>
    <x v="0"/>
    <d v="2020-06-30T00:00:00"/>
    <x v="10"/>
    <x v="9"/>
    <n v="5.6065573770491799"/>
  </r>
  <r>
    <x v="1"/>
    <n v="0"/>
    <s v="2020-2022"/>
    <x v="23"/>
    <x v="10"/>
    <s v="RSSH"/>
    <s v="Côte d'Ivoire-RSSH"/>
    <n v="1"/>
    <x v="6"/>
    <x v="2"/>
    <x v="2"/>
    <n v="0"/>
    <s v=""/>
    <x v="1"/>
    <x v="1"/>
    <s v=""/>
    <x v="1"/>
    <x v="1"/>
    <s v=""/>
  </r>
  <r>
    <x v="0"/>
    <n v="0"/>
    <s v="2020-2022"/>
    <x v="23"/>
    <x v="11"/>
    <s v="Tuberculosis"/>
    <s v="Côte d'Ivoire-Tuberculosis"/>
    <n v="1"/>
    <x v="6"/>
    <x v="0"/>
    <x v="2"/>
    <n v="747"/>
    <s v="FR747-CIV-T"/>
    <x v="0"/>
    <x v="0"/>
    <d v="2020-03-23T00:00:00"/>
    <x v="2"/>
    <x v="2"/>
    <n v="6.9508196721311473"/>
  </r>
  <r>
    <x v="1"/>
    <n v="0"/>
    <s v="2020-2022"/>
    <x v="23"/>
    <x v="12"/>
    <s v="Tuberculosis,Malaria"/>
    <s v="Côte d'Ivoire-Tuberculosis,Malaria"/>
    <n v="1"/>
    <x v="6"/>
    <x v="1"/>
    <x v="2"/>
    <n v="0"/>
    <s v=""/>
    <x v="1"/>
    <x v="1"/>
    <s v=""/>
    <x v="1"/>
    <x v="1"/>
    <s v=""/>
  </r>
  <r>
    <x v="1"/>
    <n v="0"/>
    <s v="2020-2022"/>
    <x v="23"/>
    <x v="13"/>
    <s v="Tuberculosis,Malaria,RSSH"/>
    <s v="Côte d'Ivoire-Tuberculosis,Malaria,RSSH"/>
    <n v="1"/>
    <x v="6"/>
    <x v="1"/>
    <x v="2"/>
    <n v="0"/>
    <s v=""/>
    <x v="1"/>
    <x v="1"/>
    <s v=""/>
    <x v="1"/>
    <x v="1"/>
    <s v=""/>
  </r>
  <r>
    <x v="1"/>
    <n v="0"/>
    <s v="2020-2022"/>
    <x v="23"/>
    <x v="14"/>
    <s v="Tuberculosis,RSSH"/>
    <s v="Côte d'Ivoire-Tuberculosis,RSSH"/>
    <n v="1"/>
    <x v="6"/>
    <x v="1"/>
    <x v="2"/>
    <n v="0"/>
    <s v=""/>
    <x v="1"/>
    <x v="1"/>
    <s v=""/>
    <x v="1"/>
    <x v="1"/>
    <s v=""/>
  </r>
  <r>
    <x v="0"/>
    <n v="0"/>
    <s v="2020-2022"/>
    <x v="24"/>
    <x v="0"/>
    <s v="HIV/AIDS"/>
    <s v="Cuba-HIV/AIDS"/>
    <n v="1"/>
    <x v="4"/>
    <x v="4"/>
    <x v="1"/>
    <n v="639"/>
    <s v="FR639-CUB-H"/>
    <x v="0"/>
    <x v="0"/>
    <d v="2020-03-23T00:00:00"/>
    <x v="16"/>
    <x v="14"/>
    <n v="8.1639344262295079"/>
  </r>
  <r>
    <x v="1"/>
    <n v="0"/>
    <s v="2020-2022"/>
    <x v="24"/>
    <x v="1"/>
    <s v="HIV/AIDS,Malaria"/>
    <s v="Cuba-HIV/AIDS,Malaria"/>
    <n v="0"/>
    <x v="4"/>
    <x v="1"/>
    <x v="1"/>
    <n v="0"/>
    <s v=""/>
    <x v="1"/>
    <x v="1"/>
    <s v=""/>
    <x v="1"/>
    <x v="1"/>
    <s v=""/>
  </r>
  <r>
    <x v="1"/>
    <n v="0"/>
    <s v="2020-2022"/>
    <x v="24"/>
    <x v="2"/>
    <s v="HIV/AIDS,Malaria,RSSH"/>
    <s v="Cuba-HIV/AIDS,Malaria,RSSH"/>
    <n v="0"/>
    <x v="4"/>
    <x v="1"/>
    <x v="1"/>
    <n v="0"/>
    <s v=""/>
    <x v="1"/>
    <x v="1"/>
    <s v=""/>
    <x v="1"/>
    <x v="1"/>
    <s v=""/>
  </r>
  <r>
    <x v="1"/>
    <n v="0"/>
    <s v="2020-2022"/>
    <x v="24"/>
    <x v="3"/>
    <s v="HIV/AIDS,RSSH"/>
    <s v="Cuba-HIV/AIDS,RSSH"/>
    <n v="1"/>
    <x v="4"/>
    <x v="1"/>
    <x v="1"/>
    <n v="0"/>
    <s v=""/>
    <x v="1"/>
    <x v="1"/>
    <s v=""/>
    <x v="1"/>
    <x v="1"/>
    <s v=""/>
  </r>
  <r>
    <x v="1"/>
    <n v="0"/>
    <s v="2020-2022"/>
    <x v="24"/>
    <x v="4"/>
    <s v="HIV/AIDS, Tuberculosis"/>
    <s v="Cuba-HIV/AIDS, Tuberculosis"/>
    <n v="0"/>
    <x v="4"/>
    <x v="1"/>
    <x v="1"/>
    <n v="0"/>
    <s v=""/>
    <x v="1"/>
    <x v="1"/>
    <s v=""/>
    <x v="1"/>
    <x v="1"/>
    <s v=""/>
  </r>
  <r>
    <x v="1"/>
    <n v="0"/>
    <s v="2020-2022"/>
    <x v="24"/>
    <x v="5"/>
    <s v="HIV/AIDS,Tuberculosis,Malaria"/>
    <s v="Cuba-HIV/AIDS,Tuberculosis,Malaria"/>
    <n v="0"/>
    <x v="4"/>
    <x v="1"/>
    <x v="1"/>
    <n v="0"/>
    <s v=""/>
    <x v="1"/>
    <x v="1"/>
    <s v=""/>
    <x v="1"/>
    <x v="1"/>
    <s v=""/>
  </r>
  <r>
    <x v="1"/>
    <n v="0"/>
    <s v="2020-2022"/>
    <x v="24"/>
    <x v="6"/>
    <s v="HIV/AIDS,Tuberculosis,Malaria,RSSH"/>
    <s v="Cuba-HIV/AIDS,Tuberculosis,Malaria,RSSH"/>
    <n v="0"/>
    <x v="4"/>
    <x v="1"/>
    <x v="1"/>
    <n v="0"/>
    <s v=""/>
    <x v="1"/>
    <x v="1"/>
    <s v=""/>
    <x v="1"/>
    <x v="1"/>
    <s v=""/>
  </r>
  <r>
    <x v="1"/>
    <n v="0"/>
    <s v="2020-2022"/>
    <x v="24"/>
    <x v="7"/>
    <s v="HIV/AIDS,Tuberculosis,RSSH"/>
    <s v="Cuba-HIV/AIDS,Tuberculosis,RSSH"/>
    <n v="0"/>
    <x v="4"/>
    <x v="1"/>
    <x v="1"/>
    <n v="0"/>
    <s v=""/>
    <x v="1"/>
    <x v="1"/>
    <s v=""/>
    <x v="1"/>
    <x v="1"/>
    <s v=""/>
  </r>
  <r>
    <x v="1"/>
    <n v="0"/>
    <s v="2020-2022"/>
    <x v="24"/>
    <x v="8"/>
    <s v="Malaria"/>
    <s v="Cuba-Malaria"/>
    <n v="0"/>
    <x v="4"/>
    <x v="1"/>
    <x v="1"/>
    <n v="0"/>
    <s v=""/>
    <x v="1"/>
    <x v="1"/>
    <s v=""/>
    <x v="1"/>
    <x v="1"/>
    <s v=""/>
  </r>
  <r>
    <x v="1"/>
    <n v="0"/>
    <s v="2020-2022"/>
    <x v="24"/>
    <x v="9"/>
    <s v="Malaria,RSSH"/>
    <s v="Cuba-Malaria,RSSH"/>
    <n v="0"/>
    <x v="4"/>
    <x v="1"/>
    <x v="1"/>
    <n v="0"/>
    <s v=""/>
    <x v="1"/>
    <x v="1"/>
    <s v=""/>
    <x v="1"/>
    <x v="1"/>
    <s v=""/>
  </r>
  <r>
    <x v="1"/>
    <n v="0"/>
    <s v="2020-2022"/>
    <x v="24"/>
    <x v="10"/>
    <s v="RSSH"/>
    <s v="Cuba-RSSH"/>
    <n v="1"/>
    <x v="4"/>
    <x v="2"/>
    <x v="1"/>
    <n v="0"/>
    <s v=""/>
    <x v="1"/>
    <x v="1"/>
    <s v=""/>
    <x v="1"/>
    <x v="1"/>
    <s v=""/>
  </r>
  <r>
    <x v="1"/>
    <n v="0"/>
    <s v="2020-2022"/>
    <x v="24"/>
    <x v="11"/>
    <s v="Tuberculosis"/>
    <s v="Cuba-Tuberculosis"/>
    <n v="0"/>
    <x v="4"/>
    <x v="1"/>
    <x v="1"/>
    <n v="0"/>
    <s v=""/>
    <x v="1"/>
    <x v="1"/>
    <s v=""/>
    <x v="1"/>
    <x v="1"/>
    <s v=""/>
  </r>
  <r>
    <x v="1"/>
    <n v="0"/>
    <s v="2020-2022"/>
    <x v="24"/>
    <x v="12"/>
    <s v="Tuberculosis,Malaria"/>
    <s v="Cuba-Tuberculosis,Malaria"/>
    <n v="0"/>
    <x v="4"/>
    <x v="1"/>
    <x v="1"/>
    <n v="0"/>
    <s v=""/>
    <x v="1"/>
    <x v="1"/>
    <s v=""/>
    <x v="1"/>
    <x v="1"/>
    <s v=""/>
  </r>
  <r>
    <x v="1"/>
    <n v="0"/>
    <s v="2020-2022"/>
    <x v="24"/>
    <x v="13"/>
    <s v="Tuberculosis,Malaria,RSSH"/>
    <s v="Cuba-Tuberculosis,Malaria,RSSH"/>
    <n v="0"/>
    <x v="4"/>
    <x v="1"/>
    <x v="1"/>
    <n v="0"/>
    <s v=""/>
    <x v="1"/>
    <x v="1"/>
    <s v=""/>
    <x v="1"/>
    <x v="1"/>
    <s v=""/>
  </r>
  <r>
    <x v="1"/>
    <n v="0"/>
    <s v="2020-2022"/>
    <x v="24"/>
    <x v="14"/>
    <s v="Tuberculosis,RSSH"/>
    <s v="Cuba-Tuberculosis,RSSH"/>
    <n v="0"/>
    <x v="4"/>
    <x v="1"/>
    <x v="1"/>
    <n v="0"/>
    <s v=""/>
    <x v="1"/>
    <x v="1"/>
    <s v=""/>
    <x v="1"/>
    <x v="1"/>
    <s v=""/>
  </r>
  <r>
    <x v="1"/>
    <n v="1"/>
    <s v="2020-2022"/>
    <x v="25"/>
    <x v="0"/>
    <s v="HIV/AIDS"/>
    <s v="Djibouti-HIV/AIDS"/>
    <n v="1"/>
    <x v="7"/>
    <x v="5"/>
    <x v="1"/>
    <n v="0"/>
    <s v=""/>
    <x v="1"/>
    <x v="1"/>
    <s v=""/>
    <x v="1"/>
    <x v="1"/>
    <s v=""/>
  </r>
  <r>
    <x v="1"/>
    <n v="0"/>
    <s v="2020-2022"/>
    <x v="25"/>
    <x v="1"/>
    <s v="HIV/AIDS,Malaria"/>
    <s v="Djibouti-HIV/AIDS,Malaria"/>
    <n v="1"/>
    <x v="7"/>
    <x v="1"/>
    <x v="1"/>
    <n v="0"/>
    <s v=""/>
    <x v="1"/>
    <x v="1"/>
    <s v=""/>
    <x v="1"/>
    <x v="1"/>
    <s v=""/>
  </r>
  <r>
    <x v="1"/>
    <n v="0"/>
    <s v="2020-2022"/>
    <x v="25"/>
    <x v="2"/>
    <s v="HIV/AIDS,Malaria,RSSH"/>
    <s v="Djibouti-HIV/AIDS,Malaria,RSSH"/>
    <n v="1"/>
    <x v="7"/>
    <x v="1"/>
    <x v="1"/>
    <n v="0"/>
    <s v=""/>
    <x v="1"/>
    <x v="1"/>
    <s v=""/>
    <x v="1"/>
    <x v="1"/>
    <s v=""/>
  </r>
  <r>
    <x v="1"/>
    <n v="0"/>
    <s v="2020-2022"/>
    <x v="25"/>
    <x v="3"/>
    <s v="HIV/AIDS,RSSH"/>
    <s v="Djibouti-HIV/AIDS,RSSH"/>
    <n v="1"/>
    <x v="7"/>
    <x v="1"/>
    <x v="1"/>
    <n v="0"/>
    <s v=""/>
    <x v="1"/>
    <x v="1"/>
    <s v=""/>
    <x v="1"/>
    <x v="1"/>
    <s v=""/>
  </r>
  <r>
    <x v="1"/>
    <n v="0"/>
    <s v="2020-2022"/>
    <x v="25"/>
    <x v="4"/>
    <s v="HIV/AIDS, Tuberculosis"/>
    <s v="Djibouti-HIV/AIDS, Tuberculosis"/>
    <n v="1"/>
    <x v="7"/>
    <x v="1"/>
    <x v="1"/>
    <n v="0"/>
    <s v=""/>
    <x v="1"/>
    <x v="1"/>
    <s v=""/>
    <x v="1"/>
    <x v="1"/>
    <s v=""/>
  </r>
  <r>
    <x v="1"/>
    <n v="0"/>
    <s v="2020-2022"/>
    <x v="25"/>
    <x v="5"/>
    <s v="HIV/AIDS,Tuberculosis,Malaria"/>
    <s v="Djibouti-HIV/AIDS,Tuberculosis,Malaria"/>
    <n v="1"/>
    <x v="7"/>
    <x v="1"/>
    <x v="1"/>
    <n v="0"/>
    <s v=""/>
    <x v="1"/>
    <x v="1"/>
    <s v=""/>
    <x v="1"/>
    <x v="1"/>
    <s v=""/>
  </r>
  <r>
    <x v="0"/>
    <n v="0"/>
    <s v="2020-2022"/>
    <x v="25"/>
    <x v="6"/>
    <s v="HIV/AIDS,Tuberculosis,Malaria,RSSH"/>
    <s v="Djibouti-HIV/AIDS,Tuberculosis,Malaria,RSSH"/>
    <n v="1"/>
    <x v="7"/>
    <x v="5"/>
    <x v="1"/>
    <n v="1854"/>
    <s v="FR854-DJI-Z-01"/>
    <x v="5"/>
    <x v="0"/>
    <d v="2020-08-31T00:00:00"/>
    <x v="18"/>
    <x v="16"/>
    <n v="3.540983606557377"/>
  </r>
  <r>
    <x v="1"/>
    <n v="0"/>
    <s v="2020-2022"/>
    <x v="25"/>
    <x v="7"/>
    <s v="HIV/AIDS,Tuberculosis,RSSH"/>
    <s v="Djibouti-HIV/AIDS,Tuberculosis,RSSH"/>
    <n v="1"/>
    <x v="7"/>
    <x v="1"/>
    <x v="1"/>
    <n v="0"/>
    <s v=""/>
    <x v="1"/>
    <x v="1"/>
    <s v=""/>
    <x v="1"/>
    <x v="1"/>
    <s v=""/>
  </r>
  <r>
    <x v="1"/>
    <n v="1"/>
    <s v="2020-2022"/>
    <x v="25"/>
    <x v="8"/>
    <s v="Malaria"/>
    <s v="Djibouti-Malaria"/>
    <n v="1"/>
    <x v="7"/>
    <x v="5"/>
    <x v="1"/>
    <n v="0"/>
    <s v=""/>
    <x v="1"/>
    <x v="1"/>
    <s v=""/>
    <x v="1"/>
    <x v="1"/>
    <s v=""/>
  </r>
  <r>
    <x v="1"/>
    <n v="0"/>
    <s v="2020-2022"/>
    <x v="25"/>
    <x v="9"/>
    <s v="Malaria,RSSH"/>
    <s v="Djibouti-Malaria,RSSH"/>
    <n v="1"/>
    <x v="7"/>
    <x v="1"/>
    <x v="1"/>
    <n v="0"/>
    <s v=""/>
    <x v="1"/>
    <x v="1"/>
    <s v=""/>
    <x v="1"/>
    <x v="1"/>
    <s v=""/>
  </r>
  <r>
    <x v="1"/>
    <n v="0"/>
    <s v="2020-2022"/>
    <x v="25"/>
    <x v="10"/>
    <s v="RSSH"/>
    <s v="Djibouti-RSSH"/>
    <n v="1"/>
    <x v="7"/>
    <x v="2"/>
    <x v="1"/>
    <n v="0"/>
    <s v=""/>
    <x v="1"/>
    <x v="1"/>
    <s v=""/>
    <x v="1"/>
    <x v="1"/>
    <s v=""/>
  </r>
  <r>
    <x v="1"/>
    <n v="1"/>
    <s v="2020-2022"/>
    <x v="25"/>
    <x v="11"/>
    <s v="Tuberculosis"/>
    <s v="Djibouti-Tuberculosis"/>
    <n v="1"/>
    <x v="7"/>
    <x v="5"/>
    <x v="1"/>
    <n v="0"/>
    <s v=""/>
    <x v="1"/>
    <x v="1"/>
    <s v=""/>
    <x v="1"/>
    <x v="1"/>
    <s v=""/>
  </r>
  <r>
    <x v="1"/>
    <n v="0"/>
    <s v="2020-2022"/>
    <x v="25"/>
    <x v="12"/>
    <s v="Tuberculosis,Malaria"/>
    <s v="Djibouti-Tuberculosis,Malaria"/>
    <n v="1"/>
    <x v="7"/>
    <x v="1"/>
    <x v="1"/>
    <n v="0"/>
    <s v=""/>
    <x v="1"/>
    <x v="1"/>
    <s v=""/>
    <x v="1"/>
    <x v="1"/>
    <s v=""/>
  </r>
  <r>
    <x v="1"/>
    <n v="0"/>
    <s v="2020-2022"/>
    <x v="25"/>
    <x v="13"/>
    <s v="Tuberculosis,Malaria,RSSH"/>
    <s v="Djibouti-Tuberculosis,Malaria,RSSH"/>
    <n v="1"/>
    <x v="7"/>
    <x v="1"/>
    <x v="1"/>
    <n v="0"/>
    <s v=""/>
    <x v="1"/>
    <x v="1"/>
    <s v=""/>
    <x v="1"/>
    <x v="1"/>
    <s v=""/>
  </r>
  <r>
    <x v="1"/>
    <n v="0"/>
    <s v="2020-2022"/>
    <x v="25"/>
    <x v="14"/>
    <s v="Tuberculosis,RSSH"/>
    <s v="Djibouti-Tuberculosis,RSSH"/>
    <n v="1"/>
    <x v="7"/>
    <x v="1"/>
    <x v="1"/>
    <n v="0"/>
    <s v=""/>
    <x v="1"/>
    <x v="1"/>
    <s v=""/>
    <x v="1"/>
    <x v="1"/>
    <s v=""/>
  </r>
  <r>
    <x v="0"/>
    <n v="0"/>
    <s v="2020-2022"/>
    <x v="26"/>
    <x v="0"/>
    <s v="HIV/AIDS"/>
    <s v="Dominican Republic-HIV/AIDS"/>
    <n v="1"/>
    <x v="4"/>
    <x v="5"/>
    <x v="1"/>
    <n v="990"/>
    <s v="FR990-DOM-H"/>
    <x v="4"/>
    <x v="0"/>
    <d v="2021-04-30T00:00:00"/>
    <x v="9"/>
    <x v="8"/>
    <n v="6.8196721311475406"/>
  </r>
  <r>
    <x v="1"/>
    <n v="0"/>
    <s v="2020-2022"/>
    <x v="26"/>
    <x v="1"/>
    <s v="HIV/AIDS,Malaria"/>
    <s v="Dominican Republic-HIV/AIDS,Malaria"/>
    <n v="0"/>
    <x v="4"/>
    <x v="1"/>
    <x v="1"/>
    <n v="0"/>
    <s v=""/>
    <x v="1"/>
    <x v="1"/>
    <s v=""/>
    <x v="1"/>
    <x v="1"/>
    <s v=""/>
  </r>
  <r>
    <x v="1"/>
    <n v="0"/>
    <s v="2020-2022"/>
    <x v="26"/>
    <x v="2"/>
    <s v="HIV/AIDS,Malaria,RSSH"/>
    <s v="Dominican Republic-HIV/AIDS,Malaria,RSSH"/>
    <n v="0"/>
    <x v="4"/>
    <x v="1"/>
    <x v="1"/>
    <n v="0"/>
    <s v=""/>
    <x v="1"/>
    <x v="1"/>
    <s v=""/>
    <x v="1"/>
    <x v="1"/>
    <s v=""/>
  </r>
  <r>
    <x v="1"/>
    <n v="0"/>
    <s v="2020-2022"/>
    <x v="26"/>
    <x v="3"/>
    <s v="HIV/AIDS,RSSH"/>
    <s v="Dominican Republic-HIV/AIDS,RSSH"/>
    <n v="1"/>
    <x v="4"/>
    <x v="1"/>
    <x v="1"/>
    <n v="0"/>
    <s v=""/>
    <x v="1"/>
    <x v="1"/>
    <s v=""/>
    <x v="1"/>
    <x v="1"/>
    <s v=""/>
  </r>
  <r>
    <x v="1"/>
    <n v="0"/>
    <s v="2020-2022"/>
    <x v="26"/>
    <x v="4"/>
    <s v="HIV/AIDS, Tuberculosis"/>
    <s v="Dominican Republic-HIV/AIDS, Tuberculosis"/>
    <n v="0"/>
    <x v="4"/>
    <x v="1"/>
    <x v="1"/>
    <n v="0"/>
    <s v=""/>
    <x v="1"/>
    <x v="1"/>
    <s v=""/>
    <x v="1"/>
    <x v="1"/>
    <s v=""/>
  </r>
  <r>
    <x v="1"/>
    <n v="0"/>
    <s v="2020-2022"/>
    <x v="26"/>
    <x v="5"/>
    <s v="HIV/AIDS,Tuberculosis,Malaria"/>
    <s v="Dominican Republic-HIV/AIDS,Tuberculosis,Malaria"/>
    <n v="0"/>
    <x v="4"/>
    <x v="1"/>
    <x v="1"/>
    <n v="0"/>
    <s v=""/>
    <x v="1"/>
    <x v="1"/>
    <s v=""/>
    <x v="1"/>
    <x v="1"/>
    <s v=""/>
  </r>
  <r>
    <x v="1"/>
    <n v="0"/>
    <s v="2020-2022"/>
    <x v="26"/>
    <x v="6"/>
    <s v="HIV/AIDS,Tuberculosis,Malaria,RSSH"/>
    <s v="Dominican Republic-HIV/AIDS,Tuberculosis,Malaria,RSSH"/>
    <n v="0"/>
    <x v="4"/>
    <x v="1"/>
    <x v="1"/>
    <n v="0"/>
    <s v=""/>
    <x v="1"/>
    <x v="1"/>
    <s v=""/>
    <x v="1"/>
    <x v="1"/>
    <s v=""/>
  </r>
  <r>
    <x v="1"/>
    <n v="0"/>
    <s v="2020-2022"/>
    <x v="26"/>
    <x v="7"/>
    <s v="HIV/AIDS,Tuberculosis,RSSH"/>
    <s v="Dominican Republic-HIV/AIDS,Tuberculosis,RSSH"/>
    <n v="0"/>
    <x v="4"/>
    <x v="1"/>
    <x v="1"/>
    <n v="0"/>
    <s v=""/>
    <x v="1"/>
    <x v="1"/>
    <s v=""/>
    <x v="1"/>
    <x v="1"/>
    <s v=""/>
  </r>
  <r>
    <x v="1"/>
    <n v="0"/>
    <s v="2020-2022"/>
    <x v="26"/>
    <x v="8"/>
    <s v="Malaria"/>
    <s v="Dominican Republic-Malaria"/>
    <n v="0"/>
    <x v="4"/>
    <x v="1"/>
    <x v="1"/>
    <n v="0"/>
    <s v=""/>
    <x v="1"/>
    <x v="1"/>
    <s v=""/>
    <x v="1"/>
    <x v="1"/>
    <s v=""/>
  </r>
  <r>
    <x v="1"/>
    <n v="0"/>
    <s v="2020-2022"/>
    <x v="26"/>
    <x v="9"/>
    <s v="Malaria,RSSH"/>
    <s v="Dominican Republic-Malaria,RSSH"/>
    <n v="0"/>
    <x v="4"/>
    <x v="1"/>
    <x v="1"/>
    <n v="0"/>
    <s v=""/>
    <x v="1"/>
    <x v="1"/>
    <s v=""/>
    <x v="1"/>
    <x v="1"/>
    <s v=""/>
  </r>
  <r>
    <x v="1"/>
    <n v="0"/>
    <s v="2020-2022"/>
    <x v="26"/>
    <x v="10"/>
    <s v="RSSH"/>
    <s v="Dominican Republic-RSSH"/>
    <n v="1"/>
    <x v="4"/>
    <x v="2"/>
    <x v="1"/>
    <n v="0"/>
    <s v=""/>
    <x v="1"/>
    <x v="1"/>
    <s v=""/>
    <x v="1"/>
    <x v="1"/>
    <s v=""/>
  </r>
  <r>
    <x v="1"/>
    <n v="0"/>
    <s v="2020-2022"/>
    <x v="26"/>
    <x v="11"/>
    <s v="Tuberculosis"/>
    <s v="Dominican Republic-Tuberculosis"/>
    <n v="0"/>
    <x v="4"/>
    <x v="1"/>
    <x v="1"/>
    <n v="0"/>
    <s v=""/>
    <x v="1"/>
    <x v="1"/>
    <s v=""/>
    <x v="1"/>
    <x v="1"/>
    <s v=""/>
  </r>
  <r>
    <x v="1"/>
    <n v="0"/>
    <s v="2020-2022"/>
    <x v="26"/>
    <x v="12"/>
    <s v="Tuberculosis,Malaria"/>
    <s v="Dominican Republic-Tuberculosis,Malaria"/>
    <n v="0"/>
    <x v="4"/>
    <x v="1"/>
    <x v="1"/>
    <n v="0"/>
    <s v=""/>
    <x v="1"/>
    <x v="1"/>
    <s v=""/>
    <x v="1"/>
    <x v="1"/>
    <s v=""/>
  </r>
  <r>
    <x v="1"/>
    <n v="0"/>
    <s v="2020-2022"/>
    <x v="26"/>
    <x v="13"/>
    <s v="Tuberculosis,Malaria,RSSH"/>
    <s v="Dominican Republic-Tuberculosis,Malaria,RSSH"/>
    <n v="0"/>
    <x v="4"/>
    <x v="1"/>
    <x v="1"/>
    <n v="0"/>
    <s v=""/>
    <x v="1"/>
    <x v="1"/>
    <s v=""/>
    <x v="1"/>
    <x v="1"/>
    <s v=""/>
  </r>
  <r>
    <x v="1"/>
    <n v="0"/>
    <s v="2020-2022"/>
    <x v="26"/>
    <x v="14"/>
    <s v="Tuberculosis,RSSH"/>
    <s v="Dominican Republic-Tuberculosis,RSSH"/>
    <n v="0"/>
    <x v="4"/>
    <x v="1"/>
    <x v="1"/>
    <n v="0"/>
    <s v=""/>
    <x v="1"/>
    <x v="1"/>
    <s v=""/>
    <x v="1"/>
    <x v="1"/>
    <s v=""/>
  </r>
  <r>
    <x v="0"/>
    <n v="0"/>
    <s v="2020-2022"/>
    <x v="27"/>
    <x v="0"/>
    <s v="HIV/AIDS"/>
    <s v="Ecuador-HIV/AIDS"/>
    <n v="1"/>
    <x v="4"/>
    <x v="5"/>
    <x v="1"/>
    <n v="1212"/>
    <s v="FR1212-ECU-H"/>
    <x v="7"/>
    <x v="0"/>
    <s v=""/>
    <x v="1"/>
    <x v="1"/>
    <s v=""/>
  </r>
  <r>
    <x v="1"/>
    <n v="0"/>
    <s v="2020-2022"/>
    <x v="27"/>
    <x v="1"/>
    <s v="HIV/AIDS,Malaria"/>
    <s v="Ecuador-HIV/AIDS,Malaria"/>
    <n v="0"/>
    <x v="4"/>
    <x v="1"/>
    <x v="1"/>
    <n v="0"/>
    <s v=""/>
    <x v="1"/>
    <x v="1"/>
    <s v=""/>
    <x v="1"/>
    <x v="1"/>
    <s v=""/>
  </r>
  <r>
    <x v="1"/>
    <n v="0"/>
    <s v="2020-2022"/>
    <x v="27"/>
    <x v="2"/>
    <s v="HIV/AIDS,Malaria,RSSH"/>
    <s v="Ecuador-HIV/AIDS,Malaria,RSSH"/>
    <n v="0"/>
    <x v="4"/>
    <x v="1"/>
    <x v="1"/>
    <n v="0"/>
    <s v=""/>
    <x v="1"/>
    <x v="1"/>
    <s v=""/>
    <x v="1"/>
    <x v="1"/>
    <s v=""/>
  </r>
  <r>
    <x v="1"/>
    <n v="0"/>
    <s v="2020-2022"/>
    <x v="27"/>
    <x v="3"/>
    <s v="HIV/AIDS,RSSH"/>
    <s v="Ecuador-HIV/AIDS,RSSH"/>
    <n v="1"/>
    <x v="4"/>
    <x v="1"/>
    <x v="1"/>
    <n v="0"/>
    <s v=""/>
    <x v="1"/>
    <x v="1"/>
    <s v=""/>
    <x v="1"/>
    <x v="1"/>
    <s v=""/>
  </r>
  <r>
    <x v="1"/>
    <n v="0"/>
    <s v="2020-2022"/>
    <x v="27"/>
    <x v="4"/>
    <s v="HIV/AIDS, Tuberculosis"/>
    <s v="Ecuador-HIV/AIDS, Tuberculosis"/>
    <n v="0"/>
    <x v="4"/>
    <x v="1"/>
    <x v="1"/>
    <n v="0"/>
    <s v=""/>
    <x v="1"/>
    <x v="1"/>
    <s v=""/>
    <x v="1"/>
    <x v="1"/>
    <s v=""/>
  </r>
  <r>
    <x v="1"/>
    <n v="0"/>
    <s v="2020-2022"/>
    <x v="27"/>
    <x v="5"/>
    <s v="HIV/AIDS,Tuberculosis,Malaria"/>
    <s v="Ecuador-HIV/AIDS,Tuberculosis,Malaria"/>
    <n v="0"/>
    <x v="4"/>
    <x v="1"/>
    <x v="1"/>
    <n v="0"/>
    <s v=""/>
    <x v="1"/>
    <x v="1"/>
    <s v=""/>
    <x v="1"/>
    <x v="1"/>
    <s v=""/>
  </r>
  <r>
    <x v="1"/>
    <n v="0"/>
    <s v="2020-2022"/>
    <x v="27"/>
    <x v="6"/>
    <s v="HIV/AIDS,Tuberculosis,Malaria,RSSH"/>
    <s v="Ecuador-HIV/AIDS,Tuberculosis,Malaria,RSSH"/>
    <n v="0"/>
    <x v="4"/>
    <x v="1"/>
    <x v="1"/>
    <n v="0"/>
    <s v=""/>
    <x v="1"/>
    <x v="1"/>
    <s v=""/>
    <x v="1"/>
    <x v="1"/>
    <s v=""/>
  </r>
  <r>
    <x v="1"/>
    <n v="0"/>
    <s v="2020-2022"/>
    <x v="27"/>
    <x v="7"/>
    <s v="HIV/AIDS,Tuberculosis,RSSH"/>
    <s v="Ecuador-HIV/AIDS,Tuberculosis,RSSH"/>
    <n v="0"/>
    <x v="4"/>
    <x v="1"/>
    <x v="1"/>
    <n v="0"/>
    <s v=""/>
    <x v="1"/>
    <x v="1"/>
    <s v=""/>
    <x v="1"/>
    <x v="1"/>
    <s v=""/>
  </r>
  <r>
    <x v="1"/>
    <n v="0"/>
    <s v="2020-2022"/>
    <x v="27"/>
    <x v="8"/>
    <s v="Malaria"/>
    <s v="Ecuador-Malaria"/>
    <n v="0"/>
    <x v="4"/>
    <x v="1"/>
    <x v="1"/>
    <n v="0"/>
    <s v=""/>
    <x v="1"/>
    <x v="1"/>
    <s v=""/>
    <x v="1"/>
    <x v="1"/>
    <s v=""/>
  </r>
  <r>
    <x v="1"/>
    <n v="0"/>
    <s v="2020-2022"/>
    <x v="27"/>
    <x v="9"/>
    <s v="Malaria,RSSH"/>
    <s v="Ecuador-Malaria,RSSH"/>
    <n v="0"/>
    <x v="4"/>
    <x v="1"/>
    <x v="1"/>
    <n v="0"/>
    <s v=""/>
    <x v="1"/>
    <x v="1"/>
    <s v=""/>
    <x v="1"/>
    <x v="1"/>
    <s v=""/>
  </r>
  <r>
    <x v="1"/>
    <n v="0"/>
    <s v="2020-2022"/>
    <x v="27"/>
    <x v="10"/>
    <s v="RSSH"/>
    <s v="Ecuador-RSSH"/>
    <n v="1"/>
    <x v="4"/>
    <x v="2"/>
    <x v="1"/>
    <n v="0"/>
    <s v=""/>
    <x v="1"/>
    <x v="1"/>
    <s v=""/>
    <x v="1"/>
    <x v="1"/>
    <s v=""/>
  </r>
  <r>
    <x v="1"/>
    <n v="0"/>
    <s v="2020-2022"/>
    <x v="27"/>
    <x v="11"/>
    <s v="Tuberculosis"/>
    <s v="Ecuador-Tuberculosis"/>
    <n v="0"/>
    <x v="4"/>
    <x v="1"/>
    <x v="1"/>
    <n v="0"/>
    <s v=""/>
    <x v="1"/>
    <x v="1"/>
    <s v=""/>
    <x v="1"/>
    <x v="1"/>
    <s v=""/>
  </r>
  <r>
    <x v="1"/>
    <n v="0"/>
    <s v="2020-2022"/>
    <x v="27"/>
    <x v="12"/>
    <s v="Tuberculosis,Malaria"/>
    <s v="Ecuador-Tuberculosis,Malaria"/>
    <n v="0"/>
    <x v="4"/>
    <x v="1"/>
    <x v="1"/>
    <n v="0"/>
    <s v=""/>
    <x v="1"/>
    <x v="1"/>
    <s v=""/>
    <x v="1"/>
    <x v="1"/>
    <s v=""/>
  </r>
  <r>
    <x v="1"/>
    <n v="0"/>
    <s v="2020-2022"/>
    <x v="27"/>
    <x v="13"/>
    <s v="Tuberculosis,Malaria,RSSH"/>
    <s v="Ecuador-Tuberculosis,Malaria,RSSH"/>
    <n v="0"/>
    <x v="4"/>
    <x v="1"/>
    <x v="1"/>
    <n v="0"/>
    <s v=""/>
    <x v="1"/>
    <x v="1"/>
    <s v=""/>
    <x v="1"/>
    <x v="1"/>
    <s v=""/>
  </r>
  <r>
    <x v="1"/>
    <n v="0"/>
    <s v="2020-2022"/>
    <x v="27"/>
    <x v="14"/>
    <s v="Tuberculosis,RSSH"/>
    <s v="Ecuador-Tuberculosis,RSSH"/>
    <n v="0"/>
    <x v="4"/>
    <x v="1"/>
    <x v="1"/>
    <n v="0"/>
    <s v=""/>
    <x v="1"/>
    <x v="1"/>
    <s v=""/>
    <x v="1"/>
    <x v="1"/>
    <s v=""/>
  </r>
  <r>
    <x v="1"/>
    <n v="1"/>
    <s v="2020-2022"/>
    <x v="28"/>
    <x v="0"/>
    <s v="HIV/AIDS"/>
    <s v="Egypt-HIV/AIDS"/>
    <n v="1"/>
    <x v="7"/>
    <x v="5"/>
    <x v="1"/>
    <n v="0"/>
    <s v=""/>
    <x v="1"/>
    <x v="1"/>
    <s v=""/>
    <x v="1"/>
    <x v="1"/>
    <s v=""/>
  </r>
  <r>
    <x v="1"/>
    <n v="0"/>
    <s v="2020-2022"/>
    <x v="28"/>
    <x v="1"/>
    <s v="HIV/AIDS,Malaria"/>
    <s v="Egypt-HIV/AIDS,Malaria"/>
    <n v="0"/>
    <x v="7"/>
    <x v="1"/>
    <x v="1"/>
    <n v="0"/>
    <s v=""/>
    <x v="1"/>
    <x v="1"/>
    <s v=""/>
    <x v="1"/>
    <x v="1"/>
    <s v=""/>
  </r>
  <r>
    <x v="1"/>
    <n v="0"/>
    <s v="2020-2022"/>
    <x v="28"/>
    <x v="2"/>
    <s v="HIV/AIDS,Malaria,RSSH"/>
    <s v="Egypt-HIV/AIDS,Malaria,RSSH"/>
    <n v="0"/>
    <x v="7"/>
    <x v="1"/>
    <x v="1"/>
    <n v="0"/>
    <s v=""/>
    <x v="1"/>
    <x v="1"/>
    <s v=""/>
    <x v="1"/>
    <x v="1"/>
    <s v=""/>
  </r>
  <r>
    <x v="1"/>
    <n v="0"/>
    <s v="2020-2022"/>
    <x v="28"/>
    <x v="3"/>
    <s v="HIV/AIDS,RSSH"/>
    <s v="Egypt-HIV/AIDS,RSSH"/>
    <n v="1"/>
    <x v="7"/>
    <x v="1"/>
    <x v="1"/>
    <n v="0"/>
    <s v=""/>
    <x v="1"/>
    <x v="1"/>
    <s v=""/>
    <x v="1"/>
    <x v="1"/>
    <s v=""/>
  </r>
  <r>
    <x v="0"/>
    <n v="0"/>
    <s v="2020-2022"/>
    <x v="28"/>
    <x v="4"/>
    <s v="HIV/AIDS, Tuberculosis"/>
    <s v="Egypt-HIV/AIDS, Tuberculosis"/>
    <n v="1"/>
    <x v="7"/>
    <x v="5"/>
    <x v="1"/>
    <n v="1036"/>
    <s v="FR1036-EGY-C"/>
    <x v="6"/>
    <x v="0"/>
    <d v="2021-09-10T00:00:00"/>
    <x v="21"/>
    <x v="20"/>
    <n v="6.0983606557377046"/>
  </r>
  <r>
    <x v="1"/>
    <n v="0"/>
    <s v="2020-2022"/>
    <x v="28"/>
    <x v="5"/>
    <s v="HIV/AIDS,Tuberculosis,Malaria"/>
    <s v="Egypt-HIV/AIDS,Tuberculosis,Malaria"/>
    <n v="0"/>
    <x v="7"/>
    <x v="1"/>
    <x v="1"/>
    <n v="0"/>
    <s v=""/>
    <x v="1"/>
    <x v="1"/>
    <s v=""/>
    <x v="1"/>
    <x v="1"/>
    <s v=""/>
  </r>
  <r>
    <x v="1"/>
    <n v="0"/>
    <s v="2020-2022"/>
    <x v="28"/>
    <x v="6"/>
    <s v="HIV/AIDS,Tuberculosis,Malaria,RSSH"/>
    <s v="Egypt-HIV/AIDS,Tuberculosis,Malaria,RSSH"/>
    <n v="0"/>
    <x v="7"/>
    <x v="1"/>
    <x v="1"/>
    <n v="0"/>
    <s v=""/>
    <x v="1"/>
    <x v="1"/>
    <s v=""/>
    <x v="1"/>
    <x v="1"/>
    <s v=""/>
  </r>
  <r>
    <x v="1"/>
    <n v="0"/>
    <s v="2020-2022"/>
    <x v="28"/>
    <x v="7"/>
    <s v="HIV/AIDS,Tuberculosis,RSSH"/>
    <s v="Egypt-HIV/AIDS,Tuberculosis,RSSH"/>
    <n v="1"/>
    <x v="7"/>
    <x v="1"/>
    <x v="1"/>
    <n v="0"/>
    <s v=""/>
    <x v="1"/>
    <x v="1"/>
    <s v=""/>
    <x v="1"/>
    <x v="1"/>
    <s v=""/>
  </r>
  <r>
    <x v="1"/>
    <n v="0"/>
    <s v="2020-2022"/>
    <x v="28"/>
    <x v="8"/>
    <s v="Malaria"/>
    <s v="Egypt-Malaria"/>
    <n v="0"/>
    <x v="7"/>
    <x v="1"/>
    <x v="1"/>
    <n v="0"/>
    <s v=""/>
    <x v="1"/>
    <x v="1"/>
    <s v=""/>
    <x v="1"/>
    <x v="1"/>
    <s v=""/>
  </r>
  <r>
    <x v="1"/>
    <n v="0"/>
    <s v="2020-2022"/>
    <x v="28"/>
    <x v="9"/>
    <s v="Malaria,RSSH"/>
    <s v="Egypt-Malaria,RSSH"/>
    <n v="0"/>
    <x v="7"/>
    <x v="1"/>
    <x v="1"/>
    <n v="0"/>
    <s v=""/>
    <x v="1"/>
    <x v="1"/>
    <s v=""/>
    <x v="1"/>
    <x v="1"/>
    <s v=""/>
  </r>
  <r>
    <x v="1"/>
    <n v="0"/>
    <s v="2020-2022"/>
    <x v="28"/>
    <x v="10"/>
    <s v="RSSH"/>
    <s v="Egypt-RSSH"/>
    <n v="1"/>
    <x v="7"/>
    <x v="2"/>
    <x v="1"/>
    <n v="0"/>
    <s v=""/>
    <x v="1"/>
    <x v="1"/>
    <s v=""/>
    <x v="1"/>
    <x v="1"/>
    <s v=""/>
  </r>
  <r>
    <x v="1"/>
    <n v="1"/>
    <s v="2020-2022"/>
    <x v="28"/>
    <x v="11"/>
    <s v="Tuberculosis"/>
    <s v="Egypt-Tuberculosis"/>
    <n v="1"/>
    <x v="7"/>
    <x v="5"/>
    <x v="1"/>
    <n v="0"/>
    <s v=""/>
    <x v="1"/>
    <x v="1"/>
    <s v=""/>
    <x v="1"/>
    <x v="1"/>
    <s v=""/>
  </r>
  <r>
    <x v="1"/>
    <n v="0"/>
    <s v="2020-2022"/>
    <x v="28"/>
    <x v="12"/>
    <s v="Tuberculosis,Malaria"/>
    <s v="Egypt-Tuberculosis,Malaria"/>
    <n v="0"/>
    <x v="7"/>
    <x v="1"/>
    <x v="1"/>
    <n v="0"/>
    <s v=""/>
    <x v="1"/>
    <x v="1"/>
    <s v=""/>
    <x v="1"/>
    <x v="1"/>
    <s v=""/>
  </r>
  <r>
    <x v="1"/>
    <n v="0"/>
    <s v="2020-2022"/>
    <x v="28"/>
    <x v="13"/>
    <s v="Tuberculosis,Malaria,RSSH"/>
    <s v="Egypt-Tuberculosis,Malaria,RSSH"/>
    <n v="0"/>
    <x v="7"/>
    <x v="1"/>
    <x v="1"/>
    <n v="0"/>
    <s v=""/>
    <x v="1"/>
    <x v="1"/>
    <s v=""/>
    <x v="1"/>
    <x v="1"/>
    <s v=""/>
  </r>
  <r>
    <x v="1"/>
    <n v="0"/>
    <s v="2020-2022"/>
    <x v="28"/>
    <x v="14"/>
    <s v="Tuberculosis,RSSH"/>
    <s v="Egypt-Tuberculosis,RSSH"/>
    <n v="1"/>
    <x v="7"/>
    <x v="1"/>
    <x v="1"/>
    <n v="0"/>
    <s v=""/>
    <x v="1"/>
    <x v="1"/>
    <s v=""/>
    <x v="1"/>
    <x v="1"/>
    <s v=""/>
  </r>
  <r>
    <x v="0"/>
    <n v="0"/>
    <s v="2020-2022"/>
    <x v="29"/>
    <x v="0"/>
    <s v="HIV/AIDS"/>
    <s v="El Salvador-HIV/AIDS"/>
    <n v="1"/>
    <x v="4"/>
    <x v="5"/>
    <x v="1"/>
    <n v="979"/>
    <s v="FR979-SLV-H"/>
    <x v="3"/>
    <x v="0"/>
    <d v="2021-02-08T00:00:00"/>
    <x v="9"/>
    <x v="8"/>
    <n v="9.4754098360655732"/>
  </r>
  <r>
    <x v="1"/>
    <n v="0"/>
    <s v="2020-2022"/>
    <x v="29"/>
    <x v="1"/>
    <s v="HIV/AIDS,Malaria"/>
    <s v="El Salvador-HIV/AIDS,Malaria"/>
    <n v="0"/>
    <x v="4"/>
    <x v="1"/>
    <x v="1"/>
    <n v="0"/>
    <s v=""/>
    <x v="1"/>
    <x v="1"/>
    <s v=""/>
    <x v="1"/>
    <x v="1"/>
    <s v=""/>
  </r>
  <r>
    <x v="1"/>
    <n v="0"/>
    <s v="2020-2022"/>
    <x v="29"/>
    <x v="2"/>
    <s v="HIV/AIDS,Malaria,RSSH"/>
    <s v="El Salvador-HIV/AIDS,Malaria,RSSH"/>
    <n v="0"/>
    <x v="4"/>
    <x v="1"/>
    <x v="1"/>
    <n v="0"/>
    <s v=""/>
    <x v="1"/>
    <x v="1"/>
    <s v=""/>
    <x v="1"/>
    <x v="1"/>
    <s v=""/>
  </r>
  <r>
    <x v="1"/>
    <n v="0"/>
    <s v="2020-2022"/>
    <x v="29"/>
    <x v="3"/>
    <s v="HIV/AIDS,RSSH"/>
    <s v="El Salvador-HIV/AIDS,RSSH"/>
    <n v="1"/>
    <x v="4"/>
    <x v="1"/>
    <x v="1"/>
    <n v="0"/>
    <s v=""/>
    <x v="1"/>
    <x v="1"/>
    <s v=""/>
    <x v="1"/>
    <x v="1"/>
    <s v=""/>
  </r>
  <r>
    <x v="1"/>
    <n v="0"/>
    <s v="2020-2022"/>
    <x v="29"/>
    <x v="4"/>
    <s v="HIV/AIDS, Tuberculosis"/>
    <s v="El Salvador-HIV/AIDS, Tuberculosis"/>
    <n v="1"/>
    <x v="4"/>
    <x v="1"/>
    <x v="1"/>
    <n v="0"/>
    <s v=""/>
    <x v="1"/>
    <x v="1"/>
    <s v=""/>
    <x v="1"/>
    <x v="1"/>
    <s v=""/>
  </r>
  <r>
    <x v="1"/>
    <n v="0"/>
    <s v="2020-2022"/>
    <x v="29"/>
    <x v="5"/>
    <s v="HIV/AIDS,Tuberculosis,Malaria"/>
    <s v="El Salvador-HIV/AIDS,Tuberculosis,Malaria"/>
    <n v="0"/>
    <x v="4"/>
    <x v="1"/>
    <x v="1"/>
    <n v="0"/>
    <s v=""/>
    <x v="1"/>
    <x v="1"/>
    <s v=""/>
    <x v="1"/>
    <x v="1"/>
    <s v=""/>
  </r>
  <r>
    <x v="1"/>
    <n v="0"/>
    <s v="2020-2022"/>
    <x v="29"/>
    <x v="6"/>
    <s v="HIV/AIDS,Tuberculosis,Malaria,RSSH"/>
    <s v="El Salvador-HIV/AIDS,Tuberculosis,Malaria,RSSH"/>
    <n v="0"/>
    <x v="4"/>
    <x v="1"/>
    <x v="1"/>
    <n v="0"/>
    <s v=""/>
    <x v="1"/>
    <x v="1"/>
    <s v=""/>
    <x v="1"/>
    <x v="1"/>
    <s v=""/>
  </r>
  <r>
    <x v="1"/>
    <n v="0"/>
    <s v="2020-2022"/>
    <x v="29"/>
    <x v="7"/>
    <s v="HIV/AIDS,Tuberculosis,RSSH"/>
    <s v="El Salvador-HIV/AIDS,Tuberculosis,RSSH"/>
    <n v="1"/>
    <x v="4"/>
    <x v="1"/>
    <x v="1"/>
    <n v="0"/>
    <s v=""/>
    <x v="1"/>
    <x v="1"/>
    <s v=""/>
    <x v="1"/>
    <x v="1"/>
    <s v=""/>
  </r>
  <r>
    <x v="1"/>
    <n v="0"/>
    <s v="2020-2022"/>
    <x v="29"/>
    <x v="8"/>
    <s v="Malaria"/>
    <s v="El Salvador-Malaria"/>
    <n v="0"/>
    <x v="4"/>
    <x v="1"/>
    <x v="1"/>
    <n v="0"/>
    <s v=""/>
    <x v="1"/>
    <x v="1"/>
    <s v=""/>
    <x v="1"/>
    <x v="1"/>
    <s v=""/>
  </r>
  <r>
    <x v="1"/>
    <n v="0"/>
    <s v="2020-2022"/>
    <x v="29"/>
    <x v="9"/>
    <s v="Malaria,RSSH"/>
    <s v="El Salvador-Malaria,RSSH"/>
    <n v="0"/>
    <x v="4"/>
    <x v="1"/>
    <x v="1"/>
    <n v="0"/>
    <s v=""/>
    <x v="1"/>
    <x v="1"/>
    <s v=""/>
    <x v="1"/>
    <x v="1"/>
    <s v=""/>
  </r>
  <r>
    <x v="1"/>
    <n v="0"/>
    <s v="2020-2022"/>
    <x v="29"/>
    <x v="10"/>
    <s v="RSSH"/>
    <s v="El Salvador-RSSH"/>
    <n v="1"/>
    <x v="4"/>
    <x v="2"/>
    <x v="1"/>
    <n v="0"/>
    <s v=""/>
    <x v="1"/>
    <x v="1"/>
    <s v=""/>
    <x v="1"/>
    <x v="1"/>
    <s v=""/>
  </r>
  <r>
    <x v="0"/>
    <n v="0"/>
    <s v="2020-2022"/>
    <x v="29"/>
    <x v="11"/>
    <s v="Tuberculosis"/>
    <s v="El Salvador-Tuberculosis"/>
    <n v="1"/>
    <x v="4"/>
    <x v="6"/>
    <x v="1"/>
    <n v="981"/>
    <s v="FR981-SLV-T"/>
    <x v="3"/>
    <x v="0"/>
    <d v="2021-02-08T00:00:00"/>
    <x v="9"/>
    <x v="8"/>
    <n v="9.4754098360655732"/>
  </r>
  <r>
    <x v="1"/>
    <n v="0"/>
    <s v="2020-2022"/>
    <x v="29"/>
    <x v="12"/>
    <s v="Tuberculosis,Malaria"/>
    <s v="El Salvador-Tuberculosis,Malaria"/>
    <n v="0"/>
    <x v="4"/>
    <x v="1"/>
    <x v="1"/>
    <n v="0"/>
    <s v=""/>
    <x v="1"/>
    <x v="1"/>
    <s v=""/>
    <x v="1"/>
    <x v="1"/>
    <s v=""/>
  </r>
  <r>
    <x v="1"/>
    <n v="0"/>
    <s v="2020-2022"/>
    <x v="29"/>
    <x v="13"/>
    <s v="Tuberculosis,Malaria,RSSH"/>
    <s v="El Salvador-Tuberculosis,Malaria,RSSH"/>
    <n v="0"/>
    <x v="4"/>
    <x v="1"/>
    <x v="1"/>
    <n v="0"/>
    <s v=""/>
    <x v="1"/>
    <x v="1"/>
    <s v=""/>
    <x v="1"/>
    <x v="1"/>
    <s v=""/>
  </r>
  <r>
    <x v="1"/>
    <n v="0"/>
    <s v="2020-2022"/>
    <x v="29"/>
    <x v="14"/>
    <s v="Tuberculosis,RSSH"/>
    <s v="El Salvador-Tuberculosis,RSSH"/>
    <n v="1"/>
    <x v="4"/>
    <x v="1"/>
    <x v="1"/>
    <n v="0"/>
    <s v=""/>
    <x v="1"/>
    <x v="1"/>
    <s v=""/>
    <x v="1"/>
    <x v="1"/>
    <s v=""/>
  </r>
  <r>
    <x v="0"/>
    <n v="0"/>
    <s v="2020-2022"/>
    <x v="30"/>
    <x v="0"/>
    <s v="HIV/AIDS"/>
    <s v="Eritrea-HIV/AIDS"/>
    <n v="1"/>
    <x v="7"/>
    <x v="3"/>
    <x v="0"/>
    <n v="840"/>
    <s v="FR840-ERI-H"/>
    <x v="8"/>
    <x v="0"/>
    <d v="2020-06-30T00:00:00"/>
    <x v="18"/>
    <x v="16"/>
    <n v="5.5737704918032787"/>
  </r>
  <r>
    <x v="1"/>
    <n v="0"/>
    <s v="2020-2022"/>
    <x v="30"/>
    <x v="1"/>
    <s v="HIV/AIDS,Malaria"/>
    <s v="Eritrea-HIV/AIDS,Malaria"/>
    <n v="1"/>
    <x v="7"/>
    <x v="1"/>
    <x v="0"/>
    <n v="0"/>
    <s v=""/>
    <x v="1"/>
    <x v="1"/>
    <s v=""/>
    <x v="1"/>
    <x v="1"/>
    <s v=""/>
  </r>
  <r>
    <x v="1"/>
    <n v="0"/>
    <s v="2020-2022"/>
    <x v="30"/>
    <x v="2"/>
    <s v="HIV/AIDS,Malaria,RSSH"/>
    <s v="Eritrea-HIV/AIDS,Malaria,RSSH"/>
    <n v="1"/>
    <x v="7"/>
    <x v="1"/>
    <x v="0"/>
    <n v="0"/>
    <s v=""/>
    <x v="1"/>
    <x v="1"/>
    <s v=""/>
    <x v="1"/>
    <x v="1"/>
    <s v=""/>
  </r>
  <r>
    <x v="1"/>
    <n v="0"/>
    <s v="2020-2022"/>
    <x v="30"/>
    <x v="3"/>
    <s v="HIV/AIDS,RSSH"/>
    <s v="Eritrea-HIV/AIDS,RSSH"/>
    <n v="1"/>
    <x v="7"/>
    <x v="1"/>
    <x v="0"/>
    <n v="0"/>
    <s v=""/>
    <x v="1"/>
    <x v="1"/>
    <s v=""/>
    <x v="1"/>
    <x v="1"/>
    <s v=""/>
  </r>
  <r>
    <x v="1"/>
    <n v="0"/>
    <s v="2020-2022"/>
    <x v="30"/>
    <x v="4"/>
    <s v="HIV/AIDS, Tuberculosis"/>
    <s v="Eritrea-HIV/AIDS, Tuberculosis"/>
    <n v="1"/>
    <x v="7"/>
    <x v="1"/>
    <x v="0"/>
    <n v="0"/>
    <s v=""/>
    <x v="1"/>
    <x v="1"/>
    <s v=""/>
    <x v="1"/>
    <x v="1"/>
    <s v=""/>
  </r>
  <r>
    <x v="1"/>
    <n v="0"/>
    <s v="2020-2022"/>
    <x v="30"/>
    <x v="5"/>
    <s v="HIV/AIDS,Tuberculosis,Malaria"/>
    <s v="Eritrea-HIV/AIDS,Tuberculosis,Malaria"/>
    <n v="1"/>
    <x v="7"/>
    <x v="1"/>
    <x v="0"/>
    <n v="0"/>
    <s v=""/>
    <x v="1"/>
    <x v="1"/>
    <s v=""/>
    <x v="1"/>
    <x v="1"/>
    <s v=""/>
  </r>
  <r>
    <x v="1"/>
    <n v="0"/>
    <s v="2020-2022"/>
    <x v="30"/>
    <x v="6"/>
    <s v="HIV/AIDS,Tuberculosis,Malaria,RSSH"/>
    <s v="Eritrea-HIV/AIDS,Tuberculosis,Malaria,RSSH"/>
    <n v="1"/>
    <x v="7"/>
    <x v="1"/>
    <x v="0"/>
    <n v="0"/>
    <s v=""/>
    <x v="1"/>
    <x v="1"/>
    <s v=""/>
    <x v="1"/>
    <x v="1"/>
    <s v=""/>
  </r>
  <r>
    <x v="1"/>
    <n v="0"/>
    <s v="2020-2022"/>
    <x v="30"/>
    <x v="7"/>
    <s v="HIV/AIDS,Tuberculosis,RSSH"/>
    <s v="Eritrea-HIV/AIDS,Tuberculosis,RSSH"/>
    <n v="1"/>
    <x v="7"/>
    <x v="1"/>
    <x v="0"/>
    <n v="0"/>
    <s v=""/>
    <x v="1"/>
    <x v="1"/>
    <s v=""/>
    <x v="1"/>
    <x v="1"/>
    <s v=""/>
  </r>
  <r>
    <x v="0"/>
    <n v="0"/>
    <s v="2020-2022"/>
    <x v="30"/>
    <x v="8"/>
    <s v="Malaria"/>
    <s v="Eritrea-Malaria"/>
    <n v="1"/>
    <x v="7"/>
    <x v="6"/>
    <x v="0"/>
    <n v="841"/>
    <s v="FR841-ERI-M"/>
    <x v="8"/>
    <x v="0"/>
    <d v="2020-06-30T00:00:00"/>
    <x v="16"/>
    <x v="14"/>
    <n v="4.918032786885246"/>
  </r>
  <r>
    <x v="1"/>
    <n v="0"/>
    <s v="2020-2022"/>
    <x v="30"/>
    <x v="9"/>
    <s v="Malaria,RSSH"/>
    <s v="Eritrea-Malaria,RSSH"/>
    <n v="1"/>
    <x v="7"/>
    <x v="1"/>
    <x v="0"/>
    <n v="0"/>
    <s v=""/>
    <x v="1"/>
    <x v="1"/>
    <s v=""/>
    <x v="1"/>
    <x v="1"/>
    <s v=""/>
  </r>
  <r>
    <x v="1"/>
    <n v="0"/>
    <s v="2020-2022"/>
    <x v="30"/>
    <x v="10"/>
    <s v="RSSH"/>
    <s v="Eritrea-RSSH"/>
    <n v="1"/>
    <x v="7"/>
    <x v="2"/>
    <x v="0"/>
    <n v="0"/>
    <s v=""/>
    <x v="1"/>
    <x v="1"/>
    <s v=""/>
    <x v="1"/>
    <x v="1"/>
    <s v=""/>
  </r>
  <r>
    <x v="0"/>
    <n v="0"/>
    <s v="2020-2022"/>
    <x v="30"/>
    <x v="11"/>
    <s v="Tuberculosis"/>
    <s v="Eritrea-Tuberculosis"/>
    <n v="1"/>
    <x v="7"/>
    <x v="3"/>
    <x v="0"/>
    <n v="774"/>
    <s v="FR774-ERI-T"/>
    <x v="8"/>
    <x v="0"/>
    <d v="2020-06-30T00:00:00"/>
    <x v="18"/>
    <x v="16"/>
    <n v="5.5737704918032787"/>
  </r>
  <r>
    <x v="1"/>
    <n v="0"/>
    <s v="2020-2022"/>
    <x v="30"/>
    <x v="12"/>
    <s v="Tuberculosis,Malaria"/>
    <s v="Eritrea-Tuberculosis,Malaria"/>
    <n v="1"/>
    <x v="7"/>
    <x v="1"/>
    <x v="0"/>
    <n v="0"/>
    <s v=""/>
    <x v="1"/>
    <x v="1"/>
    <s v=""/>
    <x v="1"/>
    <x v="1"/>
    <s v=""/>
  </r>
  <r>
    <x v="1"/>
    <n v="0"/>
    <s v="2020-2022"/>
    <x v="30"/>
    <x v="13"/>
    <s v="Tuberculosis,Malaria,RSSH"/>
    <s v="Eritrea-Tuberculosis,Malaria,RSSH"/>
    <n v="1"/>
    <x v="7"/>
    <x v="1"/>
    <x v="0"/>
    <n v="0"/>
    <s v=""/>
    <x v="1"/>
    <x v="1"/>
    <s v=""/>
    <x v="1"/>
    <x v="1"/>
    <s v=""/>
  </r>
  <r>
    <x v="1"/>
    <n v="0"/>
    <s v="2020-2022"/>
    <x v="30"/>
    <x v="14"/>
    <s v="Tuberculosis,RSSH"/>
    <s v="Eritrea-Tuberculosis,RSSH"/>
    <n v="1"/>
    <x v="7"/>
    <x v="1"/>
    <x v="0"/>
    <n v="0"/>
    <s v=""/>
    <x v="1"/>
    <x v="1"/>
    <s v=""/>
    <x v="1"/>
    <x v="1"/>
    <s v=""/>
  </r>
  <r>
    <x v="1"/>
    <n v="1"/>
    <s v="2020-2022"/>
    <x v="31"/>
    <x v="0"/>
    <s v="HIV/AIDS"/>
    <s v="Eswatini-HIV/AIDS"/>
    <n v="1"/>
    <x v="1"/>
    <x v="2"/>
    <x v="0"/>
    <n v="0"/>
    <s v=""/>
    <x v="1"/>
    <x v="1"/>
    <s v=""/>
    <x v="1"/>
    <x v="1"/>
    <s v=""/>
  </r>
  <r>
    <x v="1"/>
    <n v="0"/>
    <s v="2020-2022"/>
    <x v="31"/>
    <x v="1"/>
    <s v="HIV/AIDS,Malaria"/>
    <s v="Eswatini-HIV/AIDS,Malaria"/>
    <n v="1"/>
    <x v="1"/>
    <x v="1"/>
    <x v="0"/>
    <n v="0"/>
    <s v=""/>
    <x v="1"/>
    <x v="1"/>
    <s v=""/>
    <x v="1"/>
    <x v="1"/>
    <s v=""/>
  </r>
  <r>
    <x v="1"/>
    <n v="0"/>
    <s v="2020-2022"/>
    <x v="31"/>
    <x v="2"/>
    <s v="HIV/AIDS,Malaria,RSSH"/>
    <s v="Eswatini-HIV/AIDS,Malaria,RSSH"/>
    <n v="1"/>
    <x v="1"/>
    <x v="1"/>
    <x v="0"/>
    <n v="0"/>
    <s v=""/>
    <x v="1"/>
    <x v="1"/>
    <s v=""/>
    <x v="1"/>
    <x v="1"/>
    <s v=""/>
  </r>
  <r>
    <x v="1"/>
    <n v="0"/>
    <s v="2020-2022"/>
    <x v="31"/>
    <x v="3"/>
    <s v="HIV/AIDS,RSSH"/>
    <s v="Eswatini-HIV/AIDS,RSSH"/>
    <n v="1"/>
    <x v="1"/>
    <x v="1"/>
    <x v="0"/>
    <n v="0"/>
    <s v=""/>
    <x v="1"/>
    <x v="1"/>
    <s v=""/>
    <x v="1"/>
    <x v="1"/>
    <s v=""/>
  </r>
  <r>
    <x v="0"/>
    <n v="0"/>
    <s v="2020-2022"/>
    <x v="31"/>
    <x v="4"/>
    <s v="HIV/AIDS, Tuberculosis"/>
    <s v="Eswatini-HIV/AIDS, Tuberculosis"/>
    <n v="1"/>
    <x v="1"/>
    <x v="0"/>
    <x v="0"/>
    <n v="796"/>
    <s v="FR796-SWZ-C"/>
    <x v="5"/>
    <x v="0"/>
    <d v="2020-08-31T00:00:00"/>
    <x v="5"/>
    <x v="5"/>
    <n v="11.278688524590164"/>
  </r>
  <r>
    <x v="1"/>
    <n v="0"/>
    <s v="2020-2022"/>
    <x v="31"/>
    <x v="5"/>
    <s v="HIV/AIDS,Tuberculosis,Malaria"/>
    <s v="Eswatini-HIV/AIDS,Tuberculosis,Malaria"/>
    <n v="1"/>
    <x v="1"/>
    <x v="1"/>
    <x v="0"/>
    <n v="0"/>
    <s v=""/>
    <x v="1"/>
    <x v="1"/>
    <s v=""/>
    <x v="1"/>
    <x v="1"/>
    <s v=""/>
  </r>
  <r>
    <x v="1"/>
    <n v="0"/>
    <s v="2020-2022"/>
    <x v="31"/>
    <x v="6"/>
    <s v="HIV/AIDS,Tuberculosis,Malaria,RSSH"/>
    <s v="Eswatini-HIV/AIDS,Tuberculosis,Malaria,RSSH"/>
    <n v="1"/>
    <x v="1"/>
    <x v="1"/>
    <x v="0"/>
    <n v="0"/>
    <s v=""/>
    <x v="1"/>
    <x v="1"/>
    <s v=""/>
    <x v="1"/>
    <x v="1"/>
    <s v=""/>
  </r>
  <r>
    <x v="1"/>
    <n v="0"/>
    <s v="2020-2022"/>
    <x v="31"/>
    <x v="7"/>
    <s v="HIV/AIDS,Tuberculosis,RSSH"/>
    <s v="Eswatini-HIV/AIDS,Tuberculosis,RSSH"/>
    <n v="1"/>
    <x v="1"/>
    <x v="1"/>
    <x v="0"/>
    <n v="0"/>
    <s v=""/>
    <x v="1"/>
    <x v="1"/>
    <s v=""/>
    <x v="1"/>
    <x v="1"/>
    <s v=""/>
  </r>
  <r>
    <x v="0"/>
    <n v="0"/>
    <s v="2020-2022"/>
    <x v="31"/>
    <x v="8"/>
    <s v="Malaria"/>
    <s v="Eswatini-Malaria"/>
    <n v="1"/>
    <x v="1"/>
    <x v="6"/>
    <x v="0"/>
    <n v="844"/>
    <s v="FR844-SWZ-M"/>
    <x v="2"/>
    <x v="0"/>
    <d v="2020-05-31T00:00:00"/>
    <x v="0"/>
    <x v="0"/>
    <n v="5.2131147540983607"/>
  </r>
  <r>
    <x v="1"/>
    <n v="0"/>
    <s v="2020-2022"/>
    <x v="31"/>
    <x v="9"/>
    <s v="Malaria,RSSH"/>
    <s v="Eswatini-Malaria,RSSH"/>
    <n v="1"/>
    <x v="1"/>
    <x v="1"/>
    <x v="0"/>
    <n v="0"/>
    <s v=""/>
    <x v="1"/>
    <x v="1"/>
    <s v=""/>
    <x v="1"/>
    <x v="1"/>
    <s v=""/>
  </r>
  <r>
    <x v="1"/>
    <n v="0"/>
    <s v="2020-2022"/>
    <x v="31"/>
    <x v="10"/>
    <s v="RSSH"/>
    <s v="Eswatini-RSSH"/>
    <n v="1"/>
    <x v="1"/>
    <x v="2"/>
    <x v="0"/>
    <n v="0"/>
    <s v=""/>
    <x v="1"/>
    <x v="1"/>
    <s v=""/>
    <x v="1"/>
    <x v="1"/>
    <s v=""/>
  </r>
  <r>
    <x v="1"/>
    <n v="1"/>
    <s v="2020-2022"/>
    <x v="31"/>
    <x v="11"/>
    <s v="Tuberculosis"/>
    <s v="Eswatini-Tuberculosis"/>
    <n v="1"/>
    <x v="1"/>
    <x v="2"/>
    <x v="0"/>
    <n v="0"/>
    <s v=""/>
    <x v="1"/>
    <x v="1"/>
    <s v=""/>
    <x v="1"/>
    <x v="1"/>
    <s v=""/>
  </r>
  <r>
    <x v="1"/>
    <n v="0"/>
    <s v="2020-2022"/>
    <x v="31"/>
    <x v="12"/>
    <s v="Tuberculosis,Malaria"/>
    <s v="Eswatini-Tuberculosis,Malaria"/>
    <n v="1"/>
    <x v="1"/>
    <x v="1"/>
    <x v="0"/>
    <n v="0"/>
    <s v=""/>
    <x v="1"/>
    <x v="1"/>
    <s v=""/>
    <x v="1"/>
    <x v="1"/>
    <s v=""/>
  </r>
  <r>
    <x v="1"/>
    <n v="0"/>
    <s v="2020-2022"/>
    <x v="31"/>
    <x v="13"/>
    <s v="Tuberculosis,Malaria,RSSH"/>
    <s v="Eswatini-Tuberculosis,Malaria,RSSH"/>
    <n v="1"/>
    <x v="1"/>
    <x v="1"/>
    <x v="0"/>
    <n v="0"/>
    <s v=""/>
    <x v="1"/>
    <x v="1"/>
    <s v=""/>
    <x v="1"/>
    <x v="1"/>
    <s v=""/>
  </r>
  <r>
    <x v="1"/>
    <n v="0"/>
    <s v="2020-2022"/>
    <x v="31"/>
    <x v="14"/>
    <s v="Tuberculosis,RSSH"/>
    <s v="Eswatini-Tuberculosis,RSSH"/>
    <n v="1"/>
    <x v="1"/>
    <x v="1"/>
    <x v="0"/>
    <n v="0"/>
    <s v=""/>
    <x v="1"/>
    <x v="1"/>
    <s v=""/>
    <x v="1"/>
    <x v="1"/>
    <s v=""/>
  </r>
  <r>
    <x v="1"/>
    <n v="1"/>
    <s v="2020-2022"/>
    <x v="32"/>
    <x v="0"/>
    <s v="HIV/AIDS"/>
    <s v="Ethiopia-HIV/AIDS"/>
    <n v="1"/>
    <x v="8"/>
    <x v="6"/>
    <x v="2"/>
    <n v="0"/>
    <s v=""/>
    <x v="1"/>
    <x v="1"/>
    <s v=""/>
    <x v="1"/>
    <x v="1"/>
    <s v=""/>
  </r>
  <r>
    <x v="1"/>
    <n v="0"/>
    <s v="2020-2022"/>
    <x v="32"/>
    <x v="1"/>
    <s v="HIV/AIDS,Malaria"/>
    <s v="Ethiopia-HIV/AIDS,Malaria"/>
    <n v="1"/>
    <x v="8"/>
    <x v="1"/>
    <x v="2"/>
    <n v="0"/>
    <s v=""/>
    <x v="1"/>
    <x v="1"/>
    <s v=""/>
    <x v="1"/>
    <x v="1"/>
    <s v=""/>
  </r>
  <r>
    <x v="1"/>
    <n v="0"/>
    <s v="2020-2022"/>
    <x v="32"/>
    <x v="2"/>
    <s v="HIV/AIDS,Malaria,RSSH"/>
    <s v="Ethiopia-HIV/AIDS,Malaria,RSSH"/>
    <n v="1"/>
    <x v="8"/>
    <x v="1"/>
    <x v="2"/>
    <n v="0"/>
    <s v=""/>
    <x v="1"/>
    <x v="1"/>
    <s v=""/>
    <x v="1"/>
    <x v="1"/>
    <s v=""/>
  </r>
  <r>
    <x v="1"/>
    <n v="0"/>
    <s v="2020-2022"/>
    <x v="32"/>
    <x v="3"/>
    <s v="HIV/AIDS,RSSH"/>
    <s v="Ethiopia-HIV/AIDS,RSSH"/>
    <n v="1"/>
    <x v="8"/>
    <x v="1"/>
    <x v="2"/>
    <n v="0"/>
    <s v=""/>
    <x v="1"/>
    <x v="1"/>
    <s v=""/>
    <x v="1"/>
    <x v="1"/>
    <s v=""/>
  </r>
  <r>
    <x v="0"/>
    <n v="0"/>
    <s v="2020-2022"/>
    <x v="32"/>
    <x v="4"/>
    <s v="HIV/AIDS, Tuberculosis"/>
    <s v="Ethiopia-HIV/AIDS, Tuberculosis"/>
    <n v="1"/>
    <x v="8"/>
    <x v="6"/>
    <x v="2"/>
    <n v="923"/>
    <s v="FR923-ETH-C"/>
    <x v="8"/>
    <x v="0"/>
    <d v="2020-06-30T00:00:00"/>
    <x v="7"/>
    <x v="6"/>
    <n v="8.6885245901639347"/>
  </r>
  <r>
    <x v="1"/>
    <n v="0"/>
    <s v="2020-2022"/>
    <x v="32"/>
    <x v="5"/>
    <s v="HIV/AIDS,Tuberculosis,Malaria"/>
    <s v="Ethiopia-HIV/AIDS,Tuberculosis,Malaria"/>
    <n v="1"/>
    <x v="8"/>
    <x v="1"/>
    <x v="2"/>
    <n v="0"/>
    <s v=""/>
    <x v="1"/>
    <x v="1"/>
    <s v=""/>
    <x v="1"/>
    <x v="1"/>
    <s v=""/>
  </r>
  <r>
    <x v="1"/>
    <n v="0"/>
    <s v="2020-2022"/>
    <x v="32"/>
    <x v="6"/>
    <s v="HIV/AIDS,Tuberculosis,Malaria,RSSH"/>
    <s v="Ethiopia-HIV/AIDS,Tuberculosis,Malaria,RSSH"/>
    <n v="1"/>
    <x v="8"/>
    <x v="1"/>
    <x v="2"/>
    <n v="0"/>
    <s v=""/>
    <x v="1"/>
    <x v="1"/>
    <s v=""/>
    <x v="1"/>
    <x v="1"/>
    <s v=""/>
  </r>
  <r>
    <x v="1"/>
    <n v="0"/>
    <s v="2020-2022"/>
    <x v="32"/>
    <x v="7"/>
    <s v="HIV/AIDS,Tuberculosis,RSSH"/>
    <s v="Ethiopia-HIV/AIDS,Tuberculosis,RSSH"/>
    <n v="1"/>
    <x v="8"/>
    <x v="1"/>
    <x v="2"/>
    <n v="0"/>
    <s v=""/>
    <x v="1"/>
    <x v="1"/>
    <s v=""/>
    <x v="1"/>
    <x v="1"/>
    <s v=""/>
  </r>
  <r>
    <x v="0"/>
    <n v="0"/>
    <s v="2020-2022"/>
    <x v="32"/>
    <x v="8"/>
    <s v="Malaria"/>
    <s v="Ethiopia-Malaria"/>
    <n v="1"/>
    <x v="8"/>
    <x v="6"/>
    <x v="2"/>
    <n v="929"/>
    <s v="FR929-ETH-M"/>
    <x v="5"/>
    <x v="0"/>
    <d v="2020-08-31T00:00:00"/>
    <x v="7"/>
    <x v="6"/>
    <n v="6.6557377049180326"/>
  </r>
  <r>
    <x v="1"/>
    <n v="0"/>
    <s v="2020-2022"/>
    <x v="32"/>
    <x v="9"/>
    <s v="Malaria,RSSH"/>
    <s v="Ethiopia-Malaria,RSSH"/>
    <n v="1"/>
    <x v="8"/>
    <x v="1"/>
    <x v="2"/>
    <n v="0"/>
    <s v=""/>
    <x v="1"/>
    <x v="1"/>
    <s v=""/>
    <x v="1"/>
    <x v="1"/>
    <s v=""/>
  </r>
  <r>
    <x v="0"/>
    <n v="0"/>
    <s v="2020-2022"/>
    <x v="32"/>
    <x v="10"/>
    <s v="RSSH"/>
    <s v="Ethiopia-RSSH"/>
    <n v="1"/>
    <x v="8"/>
    <x v="0"/>
    <x v="2"/>
    <n v="925"/>
    <s v="FR925-ETH-S"/>
    <x v="5"/>
    <x v="0"/>
    <d v="2020-08-31T00:00:00"/>
    <x v="7"/>
    <x v="6"/>
    <n v="6.6557377049180326"/>
  </r>
  <r>
    <x v="1"/>
    <n v="1"/>
    <s v="2020-2022"/>
    <x v="32"/>
    <x v="11"/>
    <s v="Tuberculosis"/>
    <s v="Ethiopia-Tuberculosis"/>
    <n v="1"/>
    <x v="8"/>
    <x v="6"/>
    <x v="2"/>
    <n v="0"/>
    <s v=""/>
    <x v="1"/>
    <x v="1"/>
    <s v=""/>
    <x v="1"/>
    <x v="1"/>
    <s v=""/>
  </r>
  <r>
    <x v="1"/>
    <n v="0"/>
    <s v="2020-2022"/>
    <x v="32"/>
    <x v="12"/>
    <s v="Tuberculosis,Malaria"/>
    <s v="Ethiopia-Tuberculosis,Malaria"/>
    <n v="1"/>
    <x v="8"/>
    <x v="1"/>
    <x v="2"/>
    <n v="0"/>
    <s v=""/>
    <x v="1"/>
    <x v="1"/>
    <s v=""/>
    <x v="1"/>
    <x v="1"/>
    <s v=""/>
  </r>
  <r>
    <x v="1"/>
    <n v="0"/>
    <s v="2020-2022"/>
    <x v="32"/>
    <x v="13"/>
    <s v="Tuberculosis,Malaria,RSSH"/>
    <s v="Ethiopia-Tuberculosis,Malaria,RSSH"/>
    <n v="1"/>
    <x v="8"/>
    <x v="1"/>
    <x v="2"/>
    <n v="0"/>
    <s v=""/>
    <x v="1"/>
    <x v="1"/>
    <s v=""/>
    <x v="1"/>
    <x v="1"/>
    <s v=""/>
  </r>
  <r>
    <x v="1"/>
    <n v="0"/>
    <s v="2020-2022"/>
    <x v="32"/>
    <x v="14"/>
    <s v="Tuberculosis,RSSH"/>
    <s v="Ethiopia-Tuberculosis,RSSH"/>
    <n v="1"/>
    <x v="8"/>
    <x v="1"/>
    <x v="2"/>
    <n v="0"/>
    <s v=""/>
    <x v="1"/>
    <x v="1"/>
    <s v=""/>
    <x v="1"/>
    <x v="1"/>
    <s v=""/>
  </r>
  <r>
    <x v="1"/>
    <n v="0"/>
    <s v="2020-2022"/>
    <x v="33"/>
    <x v="0"/>
    <s v="HIV/AIDS"/>
    <s v="Gabon-HIV/AIDS"/>
    <n v="0"/>
    <x v="5"/>
    <x v="1"/>
    <x v="1"/>
    <n v="0"/>
    <s v=""/>
    <x v="1"/>
    <x v="1"/>
    <s v=""/>
    <x v="1"/>
    <x v="1"/>
    <s v=""/>
  </r>
  <r>
    <x v="1"/>
    <n v="0"/>
    <s v="2020-2022"/>
    <x v="33"/>
    <x v="1"/>
    <s v="HIV/AIDS,Malaria"/>
    <s v="Gabon-HIV/AIDS,Malaria"/>
    <n v="0"/>
    <x v="5"/>
    <x v="1"/>
    <x v="1"/>
    <n v="0"/>
    <s v=""/>
    <x v="1"/>
    <x v="1"/>
    <s v=""/>
    <x v="1"/>
    <x v="1"/>
    <s v=""/>
  </r>
  <r>
    <x v="1"/>
    <n v="0"/>
    <s v="2020-2022"/>
    <x v="33"/>
    <x v="2"/>
    <s v="HIV/AIDS,Malaria,RSSH"/>
    <s v="Gabon-HIV/AIDS,Malaria,RSSH"/>
    <n v="0"/>
    <x v="5"/>
    <x v="1"/>
    <x v="1"/>
    <n v="0"/>
    <s v=""/>
    <x v="1"/>
    <x v="1"/>
    <s v=""/>
    <x v="1"/>
    <x v="1"/>
    <s v=""/>
  </r>
  <r>
    <x v="1"/>
    <n v="0"/>
    <s v="2020-2022"/>
    <x v="33"/>
    <x v="3"/>
    <s v="HIV/AIDS,RSSH"/>
    <s v="Gabon-HIV/AIDS,RSSH"/>
    <n v="0"/>
    <x v="5"/>
    <x v="1"/>
    <x v="1"/>
    <n v="0"/>
    <s v=""/>
    <x v="1"/>
    <x v="1"/>
    <s v=""/>
    <x v="1"/>
    <x v="1"/>
    <s v=""/>
  </r>
  <r>
    <x v="1"/>
    <n v="0"/>
    <s v="2020-2022"/>
    <x v="33"/>
    <x v="4"/>
    <s v="HIV/AIDS, Tuberculosis"/>
    <s v="Gabon-HIV/AIDS, Tuberculosis"/>
    <n v="0"/>
    <x v="5"/>
    <x v="1"/>
    <x v="1"/>
    <n v="0"/>
    <s v=""/>
    <x v="1"/>
    <x v="1"/>
    <s v=""/>
    <x v="1"/>
    <x v="1"/>
    <s v=""/>
  </r>
  <r>
    <x v="1"/>
    <n v="0"/>
    <s v="2020-2022"/>
    <x v="33"/>
    <x v="5"/>
    <s v="HIV/AIDS,Tuberculosis,Malaria"/>
    <s v="Gabon-HIV/AIDS,Tuberculosis,Malaria"/>
    <n v="0"/>
    <x v="5"/>
    <x v="1"/>
    <x v="1"/>
    <n v="0"/>
    <s v=""/>
    <x v="1"/>
    <x v="1"/>
    <s v=""/>
    <x v="1"/>
    <x v="1"/>
    <s v=""/>
  </r>
  <r>
    <x v="1"/>
    <n v="0"/>
    <s v="2020-2022"/>
    <x v="33"/>
    <x v="6"/>
    <s v="HIV/AIDS,Tuberculosis,Malaria,RSSH"/>
    <s v="Gabon-HIV/AIDS,Tuberculosis,Malaria,RSSH"/>
    <n v="0"/>
    <x v="5"/>
    <x v="1"/>
    <x v="1"/>
    <n v="0"/>
    <s v=""/>
    <x v="1"/>
    <x v="1"/>
    <s v=""/>
    <x v="1"/>
    <x v="1"/>
    <s v=""/>
  </r>
  <r>
    <x v="1"/>
    <n v="0"/>
    <s v="2020-2022"/>
    <x v="33"/>
    <x v="7"/>
    <s v="HIV/AIDS,Tuberculosis,RSSH"/>
    <s v="Gabon-HIV/AIDS,Tuberculosis,RSSH"/>
    <n v="0"/>
    <x v="5"/>
    <x v="1"/>
    <x v="1"/>
    <n v="0"/>
    <s v=""/>
    <x v="1"/>
    <x v="1"/>
    <s v=""/>
    <x v="1"/>
    <x v="1"/>
    <s v=""/>
  </r>
  <r>
    <x v="1"/>
    <n v="0"/>
    <s v="2020-2022"/>
    <x v="33"/>
    <x v="8"/>
    <s v="Malaria"/>
    <s v="Gabon-Malaria"/>
    <n v="0"/>
    <x v="5"/>
    <x v="1"/>
    <x v="1"/>
    <n v="0"/>
    <s v=""/>
    <x v="1"/>
    <x v="1"/>
    <s v=""/>
    <x v="1"/>
    <x v="1"/>
    <s v=""/>
  </r>
  <r>
    <x v="1"/>
    <n v="0"/>
    <s v="2020-2022"/>
    <x v="33"/>
    <x v="9"/>
    <s v="Malaria,RSSH"/>
    <s v="Gabon-Malaria,RSSH"/>
    <n v="0"/>
    <x v="5"/>
    <x v="1"/>
    <x v="1"/>
    <n v="0"/>
    <s v=""/>
    <x v="1"/>
    <x v="1"/>
    <s v=""/>
    <x v="1"/>
    <x v="1"/>
    <s v=""/>
  </r>
  <r>
    <x v="1"/>
    <n v="0"/>
    <s v="2020-2022"/>
    <x v="33"/>
    <x v="10"/>
    <s v="RSSH"/>
    <s v="Gabon-RSSH"/>
    <n v="1"/>
    <x v="5"/>
    <x v="2"/>
    <x v="1"/>
    <n v="0"/>
    <s v=""/>
    <x v="1"/>
    <x v="1"/>
    <s v=""/>
    <x v="1"/>
    <x v="1"/>
    <s v=""/>
  </r>
  <r>
    <x v="0"/>
    <n v="0"/>
    <s v="2020-2022"/>
    <x v="33"/>
    <x v="11"/>
    <s v="Tuberculosis"/>
    <s v="Gabon-Tuberculosis"/>
    <n v="1"/>
    <x v="5"/>
    <x v="5"/>
    <x v="1"/>
    <n v="2040"/>
    <s v="FR1040-GAB-T-01"/>
    <x v="7"/>
    <x v="0"/>
    <s v=""/>
    <x v="22"/>
    <x v="1"/>
    <s v=""/>
  </r>
  <r>
    <x v="1"/>
    <n v="0"/>
    <s v="2020-2022"/>
    <x v="33"/>
    <x v="12"/>
    <s v="Tuberculosis,Malaria"/>
    <s v="Gabon-Tuberculosis,Malaria"/>
    <n v="0"/>
    <x v="5"/>
    <x v="1"/>
    <x v="1"/>
    <n v="0"/>
    <s v=""/>
    <x v="1"/>
    <x v="1"/>
    <s v=""/>
    <x v="1"/>
    <x v="1"/>
    <s v=""/>
  </r>
  <r>
    <x v="1"/>
    <n v="0"/>
    <s v="2020-2022"/>
    <x v="33"/>
    <x v="13"/>
    <s v="Tuberculosis,Malaria,RSSH"/>
    <s v="Gabon-Tuberculosis,Malaria,RSSH"/>
    <n v="0"/>
    <x v="5"/>
    <x v="1"/>
    <x v="1"/>
    <n v="0"/>
    <s v=""/>
    <x v="1"/>
    <x v="1"/>
    <s v=""/>
    <x v="1"/>
    <x v="1"/>
    <s v=""/>
  </r>
  <r>
    <x v="1"/>
    <n v="0"/>
    <s v="2020-2022"/>
    <x v="33"/>
    <x v="14"/>
    <s v="Tuberculosis,RSSH"/>
    <s v="Gabon-Tuberculosis,RSSH"/>
    <n v="1"/>
    <x v="5"/>
    <x v="1"/>
    <x v="1"/>
    <n v="0"/>
    <s v=""/>
    <x v="1"/>
    <x v="1"/>
    <s v=""/>
    <x v="1"/>
    <x v="1"/>
    <s v=""/>
  </r>
  <r>
    <x v="1"/>
    <n v="1"/>
    <s v="2020-2022"/>
    <x v="34"/>
    <x v="0"/>
    <s v="HIV/AIDS"/>
    <s v="Gambia-HIV/AIDS"/>
    <n v="1"/>
    <x v="9"/>
    <x v="0"/>
    <x v="0"/>
    <n v="0"/>
    <s v=""/>
    <x v="1"/>
    <x v="1"/>
    <s v=""/>
    <x v="1"/>
    <x v="1"/>
    <s v=""/>
  </r>
  <r>
    <x v="1"/>
    <n v="0"/>
    <s v="2020-2022"/>
    <x v="34"/>
    <x v="1"/>
    <s v="HIV/AIDS,Malaria"/>
    <s v="Gambia-HIV/AIDS,Malaria"/>
    <n v="1"/>
    <x v="9"/>
    <x v="1"/>
    <x v="0"/>
    <n v="0"/>
    <s v=""/>
    <x v="1"/>
    <x v="1"/>
    <s v=""/>
    <x v="1"/>
    <x v="1"/>
    <s v=""/>
  </r>
  <r>
    <x v="1"/>
    <n v="0"/>
    <s v="2020-2022"/>
    <x v="34"/>
    <x v="2"/>
    <s v="HIV/AIDS,Malaria,RSSH"/>
    <s v="Gambia-HIV/AIDS,Malaria,RSSH"/>
    <n v="1"/>
    <x v="9"/>
    <x v="1"/>
    <x v="0"/>
    <n v="0"/>
    <s v=""/>
    <x v="1"/>
    <x v="1"/>
    <s v=""/>
    <x v="1"/>
    <x v="1"/>
    <s v=""/>
  </r>
  <r>
    <x v="1"/>
    <n v="0"/>
    <s v="2020-2022"/>
    <x v="34"/>
    <x v="3"/>
    <s v="HIV/AIDS,RSSH"/>
    <s v="Gambia-HIV/AIDS,RSSH"/>
    <n v="1"/>
    <x v="9"/>
    <x v="1"/>
    <x v="0"/>
    <n v="0"/>
    <s v=""/>
    <x v="1"/>
    <x v="1"/>
    <s v=""/>
    <x v="1"/>
    <x v="1"/>
    <s v=""/>
  </r>
  <r>
    <x v="0"/>
    <n v="0"/>
    <s v="2020-2022"/>
    <x v="34"/>
    <x v="4"/>
    <s v="HIV/AIDS, Tuberculosis"/>
    <s v="Gambia-HIV/AIDS, Tuberculosis"/>
    <n v="1"/>
    <x v="9"/>
    <x v="0"/>
    <x v="0"/>
    <n v="1930"/>
    <s v="FR930-GMB-C-01"/>
    <x v="3"/>
    <x v="0"/>
    <d v="2021-02-08T00:00:00"/>
    <x v="23"/>
    <x v="7"/>
    <n v="8.2950819672131146"/>
  </r>
  <r>
    <x v="1"/>
    <n v="0"/>
    <s v="2020-2022"/>
    <x v="34"/>
    <x v="5"/>
    <s v="HIV/AIDS,Tuberculosis,Malaria"/>
    <s v="Gambia-HIV/AIDS,Tuberculosis,Malaria"/>
    <n v="1"/>
    <x v="9"/>
    <x v="1"/>
    <x v="0"/>
    <n v="0"/>
    <s v=""/>
    <x v="1"/>
    <x v="1"/>
    <s v=""/>
    <x v="1"/>
    <x v="1"/>
    <s v=""/>
  </r>
  <r>
    <x v="1"/>
    <n v="0"/>
    <s v="2020-2022"/>
    <x v="34"/>
    <x v="6"/>
    <s v="HIV/AIDS,Tuberculosis,Malaria,RSSH"/>
    <s v="Gambia-HIV/AIDS,Tuberculosis,Malaria,RSSH"/>
    <n v="1"/>
    <x v="9"/>
    <x v="1"/>
    <x v="0"/>
    <n v="0"/>
    <s v=""/>
    <x v="1"/>
    <x v="1"/>
    <s v=""/>
    <x v="1"/>
    <x v="1"/>
    <s v=""/>
  </r>
  <r>
    <x v="1"/>
    <n v="0"/>
    <s v="2020-2022"/>
    <x v="34"/>
    <x v="7"/>
    <s v="HIV/AIDS,Tuberculosis,RSSH"/>
    <s v="Gambia-HIV/AIDS,Tuberculosis,RSSH"/>
    <n v="1"/>
    <x v="9"/>
    <x v="1"/>
    <x v="0"/>
    <n v="0"/>
    <s v=""/>
    <x v="1"/>
    <x v="1"/>
    <s v=""/>
    <x v="1"/>
    <x v="1"/>
    <s v=""/>
  </r>
  <r>
    <x v="0"/>
    <n v="0"/>
    <s v="2020-2022"/>
    <x v="34"/>
    <x v="8"/>
    <s v="Malaria"/>
    <s v="Gambia-Malaria"/>
    <n v="1"/>
    <x v="9"/>
    <x v="0"/>
    <x v="0"/>
    <n v="931"/>
    <s v="FR931-GMB-M"/>
    <x v="5"/>
    <x v="0"/>
    <d v="2020-08-31T00:00:00"/>
    <x v="4"/>
    <x v="4"/>
    <n v="8.557377049180328"/>
  </r>
  <r>
    <x v="1"/>
    <n v="0"/>
    <s v="2020-2022"/>
    <x v="34"/>
    <x v="9"/>
    <s v="Malaria,RSSH"/>
    <s v="Gambia-Malaria,RSSH"/>
    <n v="1"/>
    <x v="9"/>
    <x v="1"/>
    <x v="0"/>
    <n v="0"/>
    <s v=""/>
    <x v="1"/>
    <x v="1"/>
    <s v=""/>
    <x v="1"/>
    <x v="1"/>
    <s v=""/>
  </r>
  <r>
    <x v="1"/>
    <n v="0"/>
    <s v="2020-2022"/>
    <x v="34"/>
    <x v="10"/>
    <s v="RSSH"/>
    <s v="Gambia-RSSH"/>
    <n v="1"/>
    <x v="9"/>
    <x v="2"/>
    <x v="0"/>
    <n v="0"/>
    <s v=""/>
    <x v="1"/>
    <x v="1"/>
    <s v=""/>
    <x v="1"/>
    <x v="1"/>
    <s v=""/>
  </r>
  <r>
    <x v="1"/>
    <n v="1"/>
    <s v="2020-2022"/>
    <x v="34"/>
    <x v="11"/>
    <s v="Tuberculosis"/>
    <s v="Gambia-Tuberculosis"/>
    <n v="1"/>
    <x v="9"/>
    <x v="0"/>
    <x v="0"/>
    <n v="0"/>
    <s v=""/>
    <x v="1"/>
    <x v="1"/>
    <s v=""/>
    <x v="1"/>
    <x v="1"/>
    <s v=""/>
  </r>
  <r>
    <x v="1"/>
    <n v="0"/>
    <s v="2020-2022"/>
    <x v="34"/>
    <x v="12"/>
    <s v="Tuberculosis,Malaria"/>
    <s v="Gambia-Tuberculosis,Malaria"/>
    <n v="1"/>
    <x v="9"/>
    <x v="1"/>
    <x v="0"/>
    <n v="0"/>
    <s v=""/>
    <x v="1"/>
    <x v="1"/>
    <s v=""/>
    <x v="1"/>
    <x v="1"/>
    <s v=""/>
  </r>
  <r>
    <x v="1"/>
    <n v="0"/>
    <s v="2020-2022"/>
    <x v="34"/>
    <x v="13"/>
    <s v="Tuberculosis,Malaria,RSSH"/>
    <s v="Gambia-Tuberculosis,Malaria,RSSH"/>
    <n v="1"/>
    <x v="9"/>
    <x v="1"/>
    <x v="0"/>
    <n v="0"/>
    <s v=""/>
    <x v="1"/>
    <x v="1"/>
    <s v=""/>
    <x v="1"/>
    <x v="1"/>
    <s v=""/>
  </r>
  <r>
    <x v="1"/>
    <n v="0"/>
    <s v="2020-2022"/>
    <x v="34"/>
    <x v="14"/>
    <s v="Tuberculosis,RSSH"/>
    <s v="Gambia-Tuberculosis,RSSH"/>
    <n v="1"/>
    <x v="9"/>
    <x v="1"/>
    <x v="0"/>
    <n v="0"/>
    <s v=""/>
    <x v="1"/>
    <x v="1"/>
    <s v=""/>
    <x v="1"/>
    <x v="1"/>
    <s v=""/>
  </r>
  <r>
    <x v="1"/>
    <n v="1"/>
    <s v="2020-2022"/>
    <x v="35"/>
    <x v="0"/>
    <s v="HIV/AIDS"/>
    <s v="Georgia-HIV/AIDS"/>
    <n v="1"/>
    <x v="2"/>
    <x v="5"/>
    <x v="1"/>
    <n v="0"/>
    <s v=""/>
    <x v="1"/>
    <x v="1"/>
    <s v=""/>
    <x v="1"/>
    <x v="1"/>
    <s v=""/>
  </r>
  <r>
    <x v="1"/>
    <n v="0"/>
    <s v="2020-2022"/>
    <x v="35"/>
    <x v="1"/>
    <s v="HIV/AIDS,Malaria"/>
    <s v="Georgia-HIV/AIDS,Malaria"/>
    <n v="0"/>
    <x v="2"/>
    <x v="1"/>
    <x v="1"/>
    <n v="0"/>
    <s v=""/>
    <x v="1"/>
    <x v="1"/>
    <s v=""/>
    <x v="1"/>
    <x v="1"/>
    <s v=""/>
  </r>
  <r>
    <x v="1"/>
    <n v="0"/>
    <s v="2020-2022"/>
    <x v="35"/>
    <x v="2"/>
    <s v="HIV/AIDS,Malaria,RSSH"/>
    <s v="Georgia-HIV/AIDS,Malaria,RSSH"/>
    <n v="0"/>
    <x v="2"/>
    <x v="1"/>
    <x v="1"/>
    <n v="0"/>
    <s v=""/>
    <x v="1"/>
    <x v="1"/>
    <s v=""/>
    <x v="1"/>
    <x v="1"/>
    <s v=""/>
  </r>
  <r>
    <x v="1"/>
    <n v="0"/>
    <s v="2020-2022"/>
    <x v="35"/>
    <x v="3"/>
    <s v="HIV/AIDS,RSSH"/>
    <s v="Georgia-HIV/AIDS,RSSH"/>
    <n v="1"/>
    <x v="2"/>
    <x v="1"/>
    <x v="1"/>
    <n v="0"/>
    <s v=""/>
    <x v="1"/>
    <x v="1"/>
    <s v=""/>
    <x v="1"/>
    <x v="1"/>
    <s v=""/>
  </r>
  <r>
    <x v="0"/>
    <n v="0"/>
    <s v="2020-2022"/>
    <x v="35"/>
    <x v="4"/>
    <s v="HIV/AIDS, Tuberculosis"/>
    <s v="Georgia-HIV/AIDS, Tuberculosis"/>
    <n v="1"/>
    <x v="2"/>
    <x v="5"/>
    <x v="1"/>
    <n v="1013"/>
    <s v="FR1013-GEO-C"/>
    <x v="7"/>
    <x v="0"/>
    <s v=""/>
    <x v="1"/>
    <x v="1"/>
    <s v=""/>
  </r>
  <r>
    <x v="1"/>
    <n v="0"/>
    <s v="2020-2022"/>
    <x v="35"/>
    <x v="5"/>
    <s v="HIV/AIDS,Tuberculosis,Malaria"/>
    <s v="Georgia-HIV/AIDS,Tuberculosis,Malaria"/>
    <n v="0"/>
    <x v="2"/>
    <x v="1"/>
    <x v="1"/>
    <n v="0"/>
    <s v=""/>
    <x v="1"/>
    <x v="1"/>
    <s v=""/>
    <x v="1"/>
    <x v="1"/>
    <s v=""/>
  </r>
  <r>
    <x v="1"/>
    <n v="0"/>
    <s v="2020-2022"/>
    <x v="35"/>
    <x v="6"/>
    <s v="HIV/AIDS,Tuberculosis,Malaria,RSSH"/>
    <s v="Georgia-HIV/AIDS,Tuberculosis,Malaria,RSSH"/>
    <n v="0"/>
    <x v="2"/>
    <x v="1"/>
    <x v="1"/>
    <n v="0"/>
    <s v=""/>
    <x v="1"/>
    <x v="1"/>
    <s v=""/>
    <x v="1"/>
    <x v="1"/>
    <s v=""/>
  </r>
  <r>
    <x v="1"/>
    <n v="0"/>
    <s v="2020-2022"/>
    <x v="35"/>
    <x v="7"/>
    <s v="HIV/AIDS,Tuberculosis,RSSH"/>
    <s v="Georgia-HIV/AIDS,Tuberculosis,RSSH"/>
    <n v="1"/>
    <x v="2"/>
    <x v="1"/>
    <x v="1"/>
    <n v="0"/>
    <s v=""/>
    <x v="1"/>
    <x v="1"/>
    <s v=""/>
    <x v="1"/>
    <x v="1"/>
    <s v=""/>
  </r>
  <r>
    <x v="1"/>
    <n v="0"/>
    <s v="2020-2022"/>
    <x v="35"/>
    <x v="8"/>
    <s v="Malaria"/>
    <s v="Georgia-Malaria"/>
    <n v="0"/>
    <x v="2"/>
    <x v="1"/>
    <x v="1"/>
    <n v="0"/>
    <s v=""/>
    <x v="1"/>
    <x v="1"/>
    <s v=""/>
    <x v="1"/>
    <x v="1"/>
    <s v=""/>
  </r>
  <r>
    <x v="1"/>
    <n v="0"/>
    <s v="2020-2022"/>
    <x v="35"/>
    <x v="9"/>
    <s v="Malaria,RSSH"/>
    <s v="Georgia-Malaria,RSSH"/>
    <n v="0"/>
    <x v="2"/>
    <x v="1"/>
    <x v="1"/>
    <n v="0"/>
    <s v=""/>
    <x v="1"/>
    <x v="1"/>
    <s v=""/>
    <x v="1"/>
    <x v="1"/>
    <s v=""/>
  </r>
  <r>
    <x v="1"/>
    <n v="0"/>
    <s v="2020-2022"/>
    <x v="35"/>
    <x v="10"/>
    <s v="RSSH"/>
    <s v="Georgia-RSSH"/>
    <n v="1"/>
    <x v="2"/>
    <x v="2"/>
    <x v="1"/>
    <n v="0"/>
    <s v=""/>
    <x v="1"/>
    <x v="1"/>
    <s v=""/>
    <x v="1"/>
    <x v="1"/>
    <s v=""/>
  </r>
  <r>
    <x v="1"/>
    <n v="1"/>
    <s v="2020-2022"/>
    <x v="35"/>
    <x v="11"/>
    <s v="Tuberculosis"/>
    <s v="Georgia-Tuberculosis"/>
    <n v="1"/>
    <x v="2"/>
    <x v="5"/>
    <x v="1"/>
    <n v="0"/>
    <s v=""/>
    <x v="1"/>
    <x v="1"/>
    <s v=""/>
    <x v="1"/>
    <x v="1"/>
    <s v=""/>
  </r>
  <r>
    <x v="1"/>
    <n v="0"/>
    <s v="2020-2022"/>
    <x v="35"/>
    <x v="12"/>
    <s v="Tuberculosis,Malaria"/>
    <s v="Georgia-Tuberculosis,Malaria"/>
    <n v="0"/>
    <x v="2"/>
    <x v="1"/>
    <x v="1"/>
    <n v="0"/>
    <s v=""/>
    <x v="1"/>
    <x v="1"/>
    <s v=""/>
    <x v="1"/>
    <x v="1"/>
    <s v=""/>
  </r>
  <r>
    <x v="1"/>
    <n v="0"/>
    <s v="2020-2022"/>
    <x v="35"/>
    <x v="13"/>
    <s v="Tuberculosis,Malaria,RSSH"/>
    <s v="Georgia-Tuberculosis,Malaria,RSSH"/>
    <n v="0"/>
    <x v="2"/>
    <x v="1"/>
    <x v="1"/>
    <n v="0"/>
    <s v=""/>
    <x v="1"/>
    <x v="1"/>
    <s v=""/>
    <x v="1"/>
    <x v="1"/>
    <s v=""/>
  </r>
  <r>
    <x v="1"/>
    <n v="0"/>
    <s v="2020-2022"/>
    <x v="35"/>
    <x v="14"/>
    <s v="Tuberculosis,RSSH"/>
    <s v="Georgia-Tuberculosis,RSSH"/>
    <n v="1"/>
    <x v="2"/>
    <x v="1"/>
    <x v="1"/>
    <n v="0"/>
    <s v=""/>
    <x v="1"/>
    <x v="1"/>
    <s v=""/>
    <x v="1"/>
    <x v="1"/>
    <s v=""/>
  </r>
  <r>
    <x v="1"/>
    <n v="1"/>
    <s v="2020-2022"/>
    <x v="36"/>
    <x v="0"/>
    <s v="HIV/AIDS"/>
    <s v="Ghana-HIV/AIDS"/>
    <n v="1"/>
    <x v="6"/>
    <x v="0"/>
    <x v="2"/>
    <n v="0"/>
    <s v=""/>
    <x v="1"/>
    <x v="1"/>
    <s v=""/>
    <x v="1"/>
    <x v="1"/>
    <s v=""/>
  </r>
  <r>
    <x v="1"/>
    <n v="0"/>
    <s v="2020-2022"/>
    <x v="36"/>
    <x v="1"/>
    <s v="HIV/AIDS,Malaria"/>
    <s v="Ghana-HIV/AIDS,Malaria"/>
    <n v="1"/>
    <x v="6"/>
    <x v="1"/>
    <x v="2"/>
    <n v="0"/>
    <s v=""/>
    <x v="1"/>
    <x v="1"/>
    <s v=""/>
    <x v="1"/>
    <x v="1"/>
    <s v=""/>
  </r>
  <r>
    <x v="1"/>
    <n v="0"/>
    <s v="2020-2022"/>
    <x v="36"/>
    <x v="2"/>
    <s v="HIV/AIDS,Malaria,RSSH"/>
    <s v="Ghana-HIV/AIDS,Malaria,RSSH"/>
    <n v="1"/>
    <x v="6"/>
    <x v="1"/>
    <x v="2"/>
    <n v="0"/>
    <s v=""/>
    <x v="1"/>
    <x v="1"/>
    <s v=""/>
    <x v="1"/>
    <x v="1"/>
    <s v=""/>
  </r>
  <r>
    <x v="1"/>
    <n v="0"/>
    <s v="2020-2022"/>
    <x v="36"/>
    <x v="3"/>
    <s v="HIV/AIDS,RSSH"/>
    <s v="Ghana-HIV/AIDS,RSSH"/>
    <n v="1"/>
    <x v="6"/>
    <x v="1"/>
    <x v="2"/>
    <n v="0"/>
    <s v=""/>
    <x v="1"/>
    <x v="1"/>
    <s v=""/>
    <x v="1"/>
    <x v="1"/>
    <s v=""/>
  </r>
  <r>
    <x v="0"/>
    <n v="0"/>
    <s v="2020-2022"/>
    <x v="36"/>
    <x v="4"/>
    <s v="HIV/AIDS, Tuberculosis"/>
    <s v="Ghana-HIV/AIDS, Tuberculosis"/>
    <n v="1"/>
    <x v="6"/>
    <x v="0"/>
    <x v="2"/>
    <n v="746"/>
    <s v="FR746-GHA-C"/>
    <x v="8"/>
    <x v="0"/>
    <d v="2020-06-30T00:00:00"/>
    <x v="10"/>
    <x v="21"/>
    <n v="5.278688524590164"/>
  </r>
  <r>
    <x v="1"/>
    <n v="0"/>
    <s v="2020-2022"/>
    <x v="36"/>
    <x v="5"/>
    <s v="HIV/AIDS,Tuberculosis,Malaria"/>
    <s v="Ghana-HIV/AIDS,Tuberculosis,Malaria"/>
    <n v="1"/>
    <x v="6"/>
    <x v="1"/>
    <x v="2"/>
    <n v="0"/>
    <s v=""/>
    <x v="1"/>
    <x v="1"/>
    <s v=""/>
    <x v="1"/>
    <x v="1"/>
    <s v=""/>
  </r>
  <r>
    <x v="1"/>
    <n v="0"/>
    <s v="2020-2022"/>
    <x v="36"/>
    <x v="6"/>
    <s v="HIV/AIDS,Tuberculosis,Malaria,RSSH"/>
    <s v="Ghana-HIV/AIDS,Tuberculosis,Malaria,RSSH"/>
    <n v="1"/>
    <x v="6"/>
    <x v="1"/>
    <x v="2"/>
    <n v="0"/>
    <s v=""/>
    <x v="1"/>
    <x v="1"/>
    <s v=""/>
    <x v="1"/>
    <x v="1"/>
    <s v=""/>
  </r>
  <r>
    <x v="1"/>
    <n v="0"/>
    <s v="2020-2022"/>
    <x v="36"/>
    <x v="7"/>
    <s v="HIV/AIDS,Tuberculosis,RSSH"/>
    <s v="Ghana-HIV/AIDS,Tuberculosis,RSSH"/>
    <n v="1"/>
    <x v="6"/>
    <x v="1"/>
    <x v="2"/>
    <n v="0"/>
    <s v=""/>
    <x v="1"/>
    <x v="1"/>
    <s v=""/>
    <x v="1"/>
    <x v="1"/>
    <s v=""/>
  </r>
  <r>
    <x v="0"/>
    <n v="0"/>
    <s v="2020-2022"/>
    <x v="36"/>
    <x v="8"/>
    <s v="Malaria"/>
    <s v="Ghana-Malaria"/>
    <n v="1"/>
    <x v="6"/>
    <x v="3"/>
    <x v="2"/>
    <n v="748"/>
    <s v="FR748-GHA-M"/>
    <x v="8"/>
    <x v="0"/>
    <d v="2020-06-30T00:00:00"/>
    <x v="10"/>
    <x v="21"/>
    <n v="5.278688524590164"/>
  </r>
  <r>
    <x v="1"/>
    <n v="0"/>
    <s v="2020-2022"/>
    <x v="36"/>
    <x v="9"/>
    <s v="Malaria,RSSH"/>
    <s v="Ghana-Malaria,RSSH"/>
    <n v="1"/>
    <x v="6"/>
    <x v="1"/>
    <x v="2"/>
    <n v="0"/>
    <s v=""/>
    <x v="1"/>
    <x v="1"/>
    <s v=""/>
    <x v="1"/>
    <x v="1"/>
    <s v=""/>
  </r>
  <r>
    <x v="1"/>
    <n v="0"/>
    <s v="2020-2022"/>
    <x v="36"/>
    <x v="10"/>
    <s v="RSSH"/>
    <s v="Ghana-RSSH"/>
    <n v="1"/>
    <x v="6"/>
    <x v="2"/>
    <x v="2"/>
    <n v="0"/>
    <s v=""/>
    <x v="1"/>
    <x v="1"/>
    <s v=""/>
    <x v="1"/>
    <x v="1"/>
    <s v=""/>
  </r>
  <r>
    <x v="1"/>
    <n v="1"/>
    <s v="2020-2022"/>
    <x v="36"/>
    <x v="11"/>
    <s v="Tuberculosis"/>
    <s v="Ghana-Tuberculosis"/>
    <n v="1"/>
    <x v="6"/>
    <x v="0"/>
    <x v="2"/>
    <n v="0"/>
    <s v=""/>
    <x v="1"/>
    <x v="1"/>
    <s v=""/>
    <x v="1"/>
    <x v="1"/>
    <s v=""/>
  </r>
  <r>
    <x v="1"/>
    <n v="0"/>
    <s v="2020-2022"/>
    <x v="36"/>
    <x v="12"/>
    <s v="Tuberculosis,Malaria"/>
    <s v="Ghana-Tuberculosis,Malaria"/>
    <n v="1"/>
    <x v="6"/>
    <x v="1"/>
    <x v="2"/>
    <n v="0"/>
    <s v=""/>
    <x v="1"/>
    <x v="1"/>
    <s v=""/>
    <x v="1"/>
    <x v="1"/>
    <s v=""/>
  </r>
  <r>
    <x v="1"/>
    <n v="0"/>
    <s v="2020-2022"/>
    <x v="36"/>
    <x v="13"/>
    <s v="Tuberculosis,Malaria,RSSH"/>
    <s v="Ghana-Tuberculosis,Malaria,RSSH"/>
    <n v="1"/>
    <x v="6"/>
    <x v="1"/>
    <x v="2"/>
    <n v="0"/>
    <s v=""/>
    <x v="1"/>
    <x v="1"/>
    <s v=""/>
    <x v="1"/>
    <x v="1"/>
    <s v=""/>
  </r>
  <r>
    <x v="1"/>
    <n v="0"/>
    <s v="2020-2022"/>
    <x v="36"/>
    <x v="14"/>
    <s v="Tuberculosis,RSSH"/>
    <s v="Ghana-Tuberculosis,RSSH"/>
    <n v="1"/>
    <x v="6"/>
    <x v="1"/>
    <x v="2"/>
    <n v="0"/>
    <s v=""/>
    <x v="1"/>
    <x v="1"/>
    <s v=""/>
    <x v="1"/>
    <x v="1"/>
    <s v=""/>
  </r>
  <r>
    <x v="0"/>
    <n v="0"/>
    <s v="2020-2022"/>
    <x v="37"/>
    <x v="0"/>
    <s v="HIV/AIDS"/>
    <s v="Guatemala-HIV/AIDS"/>
    <n v="1"/>
    <x v="4"/>
    <x v="0"/>
    <x v="0"/>
    <n v="645"/>
    <s v="FR645-GTM-H"/>
    <x v="2"/>
    <x v="0"/>
    <d v="2020-05-31T00:00:00"/>
    <x v="14"/>
    <x v="13"/>
    <n v="6.3278688524590168"/>
  </r>
  <r>
    <x v="1"/>
    <n v="0"/>
    <s v="2020-2022"/>
    <x v="37"/>
    <x v="1"/>
    <s v="HIV/AIDS,Malaria"/>
    <s v="Guatemala-HIV/AIDS,Malaria"/>
    <n v="1"/>
    <x v="4"/>
    <x v="1"/>
    <x v="0"/>
    <n v="0"/>
    <s v=""/>
    <x v="1"/>
    <x v="1"/>
    <s v=""/>
    <x v="1"/>
    <x v="1"/>
    <s v=""/>
  </r>
  <r>
    <x v="1"/>
    <n v="0"/>
    <s v="2020-2022"/>
    <x v="37"/>
    <x v="2"/>
    <s v="HIV/AIDS,Malaria,RSSH"/>
    <s v="Guatemala-HIV/AIDS,Malaria,RSSH"/>
    <n v="1"/>
    <x v="4"/>
    <x v="1"/>
    <x v="0"/>
    <n v="0"/>
    <s v=""/>
    <x v="1"/>
    <x v="1"/>
    <s v=""/>
    <x v="1"/>
    <x v="1"/>
    <s v=""/>
  </r>
  <r>
    <x v="1"/>
    <n v="0"/>
    <s v="2020-2022"/>
    <x v="37"/>
    <x v="3"/>
    <s v="HIV/AIDS,RSSH"/>
    <s v="Guatemala-HIV/AIDS,RSSH"/>
    <n v="1"/>
    <x v="4"/>
    <x v="1"/>
    <x v="0"/>
    <n v="0"/>
    <s v=""/>
    <x v="1"/>
    <x v="1"/>
    <s v=""/>
    <x v="1"/>
    <x v="1"/>
    <s v=""/>
  </r>
  <r>
    <x v="1"/>
    <n v="0"/>
    <s v="2020-2022"/>
    <x v="37"/>
    <x v="4"/>
    <s v="HIV/AIDS, Tuberculosis"/>
    <s v="Guatemala-HIV/AIDS, Tuberculosis"/>
    <n v="1"/>
    <x v="4"/>
    <x v="1"/>
    <x v="0"/>
    <n v="0"/>
    <s v=""/>
    <x v="1"/>
    <x v="1"/>
    <s v=""/>
    <x v="1"/>
    <x v="1"/>
    <s v=""/>
  </r>
  <r>
    <x v="1"/>
    <n v="0"/>
    <s v="2020-2022"/>
    <x v="37"/>
    <x v="5"/>
    <s v="HIV/AIDS,Tuberculosis,Malaria"/>
    <s v="Guatemala-HIV/AIDS,Tuberculosis,Malaria"/>
    <n v="1"/>
    <x v="4"/>
    <x v="1"/>
    <x v="0"/>
    <n v="0"/>
    <s v=""/>
    <x v="1"/>
    <x v="1"/>
    <s v=""/>
    <x v="1"/>
    <x v="1"/>
    <s v=""/>
  </r>
  <r>
    <x v="1"/>
    <n v="0"/>
    <s v="2020-2022"/>
    <x v="37"/>
    <x v="6"/>
    <s v="HIV/AIDS,Tuberculosis,Malaria,RSSH"/>
    <s v="Guatemala-HIV/AIDS,Tuberculosis,Malaria,RSSH"/>
    <n v="1"/>
    <x v="4"/>
    <x v="1"/>
    <x v="0"/>
    <n v="0"/>
    <s v=""/>
    <x v="1"/>
    <x v="1"/>
    <s v=""/>
    <x v="1"/>
    <x v="1"/>
    <s v=""/>
  </r>
  <r>
    <x v="1"/>
    <n v="0"/>
    <s v="2020-2022"/>
    <x v="37"/>
    <x v="7"/>
    <s v="HIV/AIDS,Tuberculosis,RSSH"/>
    <s v="Guatemala-HIV/AIDS,Tuberculosis,RSSH"/>
    <n v="1"/>
    <x v="4"/>
    <x v="1"/>
    <x v="0"/>
    <n v="0"/>
    <s v=""/>
    <x v="1"/>
    <x v="1"/>
    <s v=""/>
    <x v="1"/>
    <x v="1"/>
    <s v=""/>
  </r>
  <r>
    <x v="0"/>
    <n v="0"/>
    <s v="2020-2022"/>
    <x v="37"/>
    <x v="8"/>
    <s v="Malaria"/>
    <s v="Guatemala-Malaria"/>
    <n v="1"/>
    <x v="4"/>
    <x v="4"/>
    <x v="0"/>
    <n v="951"/>
    <s v="FR951-GTM-M"/>
    <x v="5"/>
    <x v="0"/>
    <d v="2020-08-31T00:00:00"/>
    <x v="5"/>
    <x v="5"/>
    <n v="11.278688524590164"/>
  </r>
  <r>
    <x v="1"/>
    <n v="0"/>
    <s v="2020-2022"/>
    <x v="37"/>
    <x v="9"/>
    <s v="Malaria,RSSH"/>
    <s v="Guatemala-Malaria,RSSH"/>
    <n v="1"/>
    <x v="4"/>
    <x v="1"/>
    <x v="0"/>
    <n v="0"/>
    <s v=""/>
    <x v="1"/>
    <x v="1"/>
    <s v=""/>
    <x v="1"/>
    <x v="1"/>
    <s v=""/>
  </r>
  <r>
    <x v="1"/>
    <n v="0"/>
    <s v="2020-2022"/>
    <x v="37"/>
    <x v="10"/>
    <s v="RSSH"/>
    <s v="Guatemala-RSSH"/>
    <n v="1"/>
    <x v="4"/>
    <x v="2"/>
    <x v="0"/>
    <n v="0"/>
    <s v=""/>
    <x v="1"/>
    <x v="1"/>
    <s v=""/>
    <x v="1"/>
    <x v="1"/>
    <s v=""/>
  </r>
  <r>
    <x v="0"/>
    <n v="0"/>
    <s v="2020-2022"/>
    <x v="37"/>
    <x v="11"/>
    <s v="Tuberculosis"/>
    <s v="Guatemala-Tuberculosis"/>
    <n v="1"/>
    <x v="4"/>
    <x v="4"/>
    <x v="0"/>
    <n v="1045"/>
    <s v="FR1045-GTM-T"/>
    <x v="6"/>
    <x v="0"/>
    <d v="2021-09-10T00:00:00"/>
    <x v="24"/>
    <x v="22"/>
    <n v="7.5409836065573774"/>
  </r>
  <r>
    <x v="1"/>
    <n v="0"/>
    <s v="2020-2022"/>
    <x v="37"/>
    <x v="12"/>
    <s v="Tuberculosis,Malaria"/>
    <s v="Guatemala-Tuberculosis,Malaria"/>
    <n v="1"/>
    <x v="4"/>
    <x v="1"/>
    <x v="0"/>
    <n v="0"/>
    <s v=""/>
    <x v="1"/>
    <x v="1"/>
    <s v=""/>
    <x v="1"/>
    <x v="1"/>
    <s v=""/>
  </r>
  <r>
    <x v="1"/>
    <n v="0"/>
    <s v="2020-2022"/>
    <x v="37"/>
    <x v="13"/>
    <s v="Tuberculosis,Malaria,RSSH"/>
    <s v="Guatemala-Tuberculosis,Malaria,RSSH"/>
    <n v="1"/>
    <x v="4"/>
    <x v="1"/>
    <x v="0"/>
    <n v="0"/>
    <s v=""/>
    <x v="1"/>
    <x v="1"/>
    <s v=""/>
    <x v="1"/>
    <x v="1"/>
    <s v=""/>
  </r>
  <r>
    <x v="1"/>
    <n v="0"/>
    <s v="2020-2022"/>
    <x v="37"/>
    <x v="14"/>
    <s v="Tuberculosis,RSSH"/>
    <s v="Guatemala-Tuberculosis,RSSH"/>
    <n v="1"/>
    <x v="4"/>
    <x v="1"/>
    <x v="0"/>
    <n v="0"/>
    <s v=""/>
    <x v="1"/>
    <x v="1"/>
    <s v=""/>
    <x v="1"/>
    <x v="1"/>
    <s v=""/>
  </r>
  <r>
    <x v="1"/>
    <n v="1"/>
    <s v="2020-2022"/>
    <x v="38"/>
    <x v="0"/>
    <s v="HIV/AIDS"/>
    <s v="Guinea-HIV/AIDS"/>
    <n v="1"/>
    <x v="9"/>
    <x v="0"/>
    <x v="0"/>
    <n v="0"/>
    <s v=""/>
    <x v="1"/>
    <x v="1"/>
    <s v=""/>
    <x v="1"/>
    <x v="1"/>
    <s v=""/>
  </r>
  <r>
    <x v="1"/>
    <n v="0"/>
    <s v="2020-2022"/>
    <x v="38"/>
    <x v="1"/>
    <s v="HIV/AIDS,Malaria"/>
    <s v="Guinea-HIV/AIDS,Malaria"/>
    <n v="1"/>
    <x v="9"/>
    <x v="1"/>
    <x v="0"/>
    <n v="0"/>
    <s v=""/>
    <x v="1"/>
    <x v="1"/>
    <s v=""/>
    <x v="1"/>
    <x v="1"/>
    <s v=""/>
  </r>
  <r>
    <x v="1"/>
    <n v="0"/>
    <s v="2020-2022"/>
    <x v="38"/>
    <x v="2"/>
    <s v="HIV/AIDS,Malaria,RSSH"/>
    <s v="Guinea-HIV/AIDS,Malaria,RSSH"/>
    <n v="1"/>
    <x v="9"/>
    <x v="1"/>
    <x v="0"/>
    <n v="0"/>
    <s v=""/>
    <x v="1"/>
    <x v="1"/>
    <s v=""/>
    <x v="1"/>
    <x v="1"/>
    <s v=""/>
  </r>
  <r>
    <x v="1"/>
    <n v="0"/>
    <s v="2020-2022"/>
    <x v="38"/>
    <x v="3"/>
    <s v="HIV/AIDS,RSSH"/>
    <s v="Guinea-HIV/AIDS,RSSH"/>
    <n v="1"/>
    <x v="9"/>
    <x v="1"/>
    <x v="0"/>
    <n v="0"/>
    <s v=""/>
    <x v="1"/>
    <x v="1"/>
    <s v=""/>
    <x v="1"/>
    <x v="1"/>
    <s v=""/>
  </r>
  <r>
    <x v="0"/>
    <n v="0"/>
    <s v="2020-2022"/>
    <x v="38"/>
    <x v="4"/>
    <s v="HIV/AIDS, Tuberculosis"/>
    <s v="Guinea-HIV/AIDS, Tuberculosis"/>
    <n v="1"/>
    <x v="9"/>
    <x v="0"/>
    <x v="0"/>
    <n v="849"/>
    <s v="FR849-GIN-C"/>
    <x v="0"/>
    <x v="0"/>
    <d v="2020-03-23T00:00:00"/>
    <x v="15"/>
    <x v="14"/>
    <n v="8.1639344262295079"/>
  </r>
  <r>
    <x v="1"/>
    <n v="0"/>
    <s v="2020-2022"/>
    <x v="38"/>
    <x v="5"/>
    <s v="HIV/AIDS,Tuberculosis,Malaria"/>
    <s v="Guinea-HIV/AIDS,Tuberculosis,Malaria"/>
    <n v="1"/>
    <x v="9"/>
    <x v="1"/>
    <x v="0"/>
    <n v="0"/>
    <s v=""/>
    <x v="1"/>
    <x v="1"/>
    <s v=""/>
    <x v="1"/>
    <x v="1"/>
    <s v=""/>
  </r>
  <r>
    <x v="1"/>
    <n v="0"/>
    <s v="2020-2022"/>
    <x v="38"/>
    <x v="6"/>
    <s v="HIV/AIDS,Tuberculosis,Malaria,RSSH"/>
    <s v="Guinea-HIV/AIDS,Tuberculosis,Malaria,RSSH"/>
    <n v="1"/>
    <x v="9"/>
    <x v="1"/>
    <x v="0"/>
    <n v="0"/>
    <s v=""/>
    <x v="1"/>
    <x v="1"/>
    <s v=""/>
    <x v="1"/>
    <x v="1"/>
    <s v=""/>
  </r>
  <r>
    <x v="1"/>
    <n v="0"/>
    <s v="2020-2022"/>
    <x v="38"/>
    <x v="7"/>
    <s v="HIV/AIDS,Tuberculosis,RSSH"/>
    <s v="Guinea-HIV/AIDS,Tuberculosis,RSSH"/>
    <n v="1"/>
    <x v="9"/>
    <x v="1"/>
    <x v="0"/>
    <n v="0"/>
    <s v=""/>
    <x v="1"/>
    <x v="1"/>
    <s v=""/>
    <x v="1"/>
    <x v="1"/>
    <s v=""/>
  </r>
  <r>
    <x v="0"/>
    <n v="0"/>
    <s v="2020-2022"/>
    <x v="38"/>
    <x v="8"/>
    <s v="Malaria"/>
    <s v="Guinea-Malaria"/>
    <n v="1"/>
    <x v="9"/>
    <x v="0"/>
    <x v="0"/>
    <n v="851"/>
    <s v="FR851-GIN-M"/>
    <x v="0"/>
    <x v="0"/>
    <d v="2020-03-23T00:00:00"/>
    <x v="18"/>
    <x v="16"/>
    <n v="8.8196721311475414"/>
  </r>
  <r>
    <x v="1"/>
    <n v="0"/>
    <s v="2020-2022"/>
    <x v="38"/>
    <x v="9"/>
    <s v="Malaria,RSSH"/>
    <s v="Guinea-Malaria,RSSH"/>
    <n v="1"/>
    <x v="9"/>
    <x v="1"/>
    <x v="0"/>
    <n v="0"/>
    <s v=""/>
    <x v="1"/>
    <x v="1"/>
    <s v=""/>
    <x v="1"/>
    <x v="1"/>
    <s v=""/>
  </r>
  <r>
    <x v="1"/>
    <n v="0"/>
    <s v="2020-2022"/>
    <x v="38"/>
    <x v="10"/>
    <s v="RSSH"/>
    <s v="Guinea-RSSH"/>
    <n v="1"/>
    <x v="9"/>
    <x v="2"/>
    <x v="0"/>
    <n v="0"/>
    <s v=""/>
    <x v="1"/>
    <x v="1"/>
    <s v=""/>
    <x v="1"/>
    <x v="1"/>
    <s v=""/>
  </r>
  <r>
    <x v="1"/>
    <n v="1"/>
    <s v="2020-2022"/>
    <x v="38"/>
    <x v="11"/>
    <s v="Tuberculosis"/>
    <s v="Guinea-Tuberculosis"/>
    <n v="1"/>
    <x v="9"/>
    <x v="0"/>
    <x v="0"/>
    <n v="0"/>
    <s v=""/>
    <x v="1"/>
    <x v="1"/>
    <s v=""/>
    <x v="1"/>
    <x v="1"/>
    <s v=""/>
  </r>
  <r>
    <x v="1"/>
    <n v="0"/>
    <s v="2020-2022"/>
    <x v="38"/>
    <x v="12"/>
    <s v="Tuberculosis,Malaria"/>
    <s v="Guinea-Tuberculosis,Malaria"/>
    <n v="1"/>
    <x v="9"/>
    <x v="1"/>
    <x v="0"/>
    <n v="0"/>
    <s v=""/>
    <x v="1"/>
    <x v="1"/>
    <s v=""/>
    <x v="1"/>
    <x v="1"/>
    <s v=""/>
  </r>
  <r>
    <x v="1"/>
    <n v="0"/>
    <s v="2020-2022"/>
    <x v="38"/>
    <x v="13"/>
    <s v="Tuberculosis,Malaria,RSSH"/>
    <s v="Guinea-Tuberculosis,Malaria,RSSH"/>
    <n v="1"/>
    <x v="9"/>
    <x v="1"/>
    <x v="0"/>
    <n v="0"/>
    <s v=""/>
    <x v="1"/>
    <x v="1"/>
    <s v=""/>
    <x v="1"/>
    <x v="1"/>
    <s v=""/>
  </r>
  <r>
    <x v="1"/>
    <n v="0"/>
    <s v="2020-2022"/>
    <x v="38"/>
    <x v="14"/>
    <s v="Tuberculosis,RSSH"/>
    <s v="Guinea-Tuberculosis,RSSH"/>
    <n v="1"/>
    <x v="9"/>
    <x v="1"/>
    <x v="0"/>
    <n v="0"/>
    <s v=""/>
    <x v="1"/>
    <x v="1"/>
    <s v=""/>
    <x v="1"/>
    <x v="1"/>
    <s v=""/>
  </r>
  <r>
    <x v="1"/>
    <n v="1"/>
    <s v="2020-2022"/>
    <x v="39"/>
    <x v="0"/>
    <s v="HIV/AIDS"/>
    <s v="Guinea-Bissau-HIV/AIDS"/>
    <n v="1"/>
    <x v="9"/>
    <x v="0"/>
    <x v="0"/>
    <n v="0"/>
    <s v=""/>
    <x v="1"/>
    <x v="1"/>
    <s v=""/>
    <x v="1"/>
    <x v="1"/>
    <s v=""/>
  </r>
  <r>
    <x v="1"/>
    <n v="0"/>
    <s v="2020-2022"/>
    <x v="39"/>
    <x v="1"/>
    <s v="HIV/AIDS,Malaria"/>
    <s v="Guinea-Bissau-HIV/AIDS,Malaria"/>
    <n v="1"/>
    <x v="9"/>
    <x v="1"/>
    <x v="0"/>
    <n v="0"/>
    <s v=""/>
    <x v="1"/>
    <x v="1"/>
    <s v=""/>
    <x v="1"/>
    <x v="1"/>
    <s v=""/>
  </r>
  <r>
    <x v="1"/>
    <n v="0"/>
    <s v="2020-2022"/>
    <x v="39"/>
    <x v="2"/>
    <s v="HIV/AIDS,Malaria,RSSH"/>
    <s v="Guinea-Bissau-HIV/AIDS,Malaria,RSSH"/>
    <n v="1"/>
    <x v="9"/>
    <x v="1"/>
    <x v="0"/>
    <n v="0"/>
    <s v=""/>
    <x v="1"/>
    <x v="1"/>
    <s v=""/>
    <x v="1"/>
    <x v="1"/>
    <s v=""/>
  </r>
  <r>
    <x v="1"/>
    <n v="0"/>
    <s v="2020-2022"/>
    <x v="39"/>
    <x v="3"/>
    <s v="HIV/AIDS,RSSH"/>
    <s v="Guinea-Bissau-HIV/AIDS,RSSH"/>
    <n v="1"/>
    <x v="9"/>
    <x v="1"/>
    <x v="0"/>
    <n v="0"/>
    <s v=""/>
    <x v="1"/>
    <x v="1"/>
    <s v=""/>
    <x v="1"/>
    <x v="1"/>
    <s v=""/>
  </r>
  <r>
    <x v="0"/>
    <n v="0"/>
    <s v="2020-2022"/>
    <x v="39"/>
    <x v="4"/>
    <s v="HIV/AIDS, Tuberculosis"/>
    <s v="Guinea-Bissau-HIV/AIDS, Tuberculosis"/>
    <n v="1"/>
    <x v="9"/>
    <x v="0"/>
    <x v="0"/>
    <n v="862"/>
    <s v="FR862-GNB-C"/>
    <x v="2"/>
    <x v="0"/>
    <d v="2020-05-31T00:00:00"/>
    <x v="16"/>
    <x v="14"/>
    <n v="5.9016393442622954"/>
  </r>
  <r>
    <x v="1"/>
    <n v="0"/>
    <s v="2020-2022"/>
    <x v="39"/>
    <x v="5"/>
    <s v="HIV/AIDS,Tuberculosis,Malaria"/>
    <s v="Guinea-Bissau-HIV/AIDS,Tuberculosis,Malaria"/>
    <n v="1"/>
    <x v="9"/>
    <x v="1"/>
    <x v="0"/>
    <n v="0"/>
    <s v=""/>
    <x v="1"/>
    <x v="1"/>
    <s v=""/>
    <x v="1"/>
    <x v="1"/>
    <s v=""/>
  </r>
  <r>
    <x v="1"/>
    <n v="0"/>
    <s v="2020-2022"/>
    <x v="39"/>
    <x v="6"/>
    <s v="HIV/AIDS,Tuberculosis,Malaria,RSSH"/>
    <s v="Guinea-Bissau-HIV/AIDS,Tuberculosis,Malaria,RSSH"/>
    <n v="1"/>
    <x v="9"/>
    <x v="1"/>
    <x v="0"/>
    <n v="0"/>
    <s v=""/>
    <x v="1"/>
    <x v="1"/>
    <s v=""/>
    <x v="1"/>
    <x v="1"/>
    <s v=""/>
  </r>
  <r>
    <x v="1"/>
    <n v="0"/>
    <s v="2020-2022"/>
    <x v="39"/>
    <x v="7"/>
    <s v="HIV/AIDS,Tuberculosis,RSSH"/>
    <s v="Guinea-Bissau-HIV/AIDS,Tuberculosis,RSSH"/>
    <n v="1"/>
    <x v="9"/>
    <x v="1"/>
    <x v="0"/>
    <n v="0"/>
    <s v=""/>
    <x v="1"/>
    <x v="1"/>
    <s v=""/>
    <x v="1"/>
    <x v="1"/>
    <s v=""/>
  </r>
  <r>
    <x v="0"/>
    <n v="0"/>
    <s v="2020-2022"/>
    <x v="39"/>
    <x v="8"/>
    <s v="Malaria"/>
    <s v="Guinea-Bissau-Malaria"/>
    <n v="1"/>
    <x v="9"/>
    <x v="0"/>
    <x v="0"/>
    <n v="751"/>
    <s v="FR751-GNB-M"/>
    <x v="0"/>
    <x v="0"/>
    <d v="2020-03-23T00:00:00"/>
    <x v="2"/>
    <x v="2"/>
    <n v="6.9508196721311473"/>
  </r>
  <r>
    <x v="1"/>
    <n v="0"/>
    <s v="2020-2022"/>
    <x v="39"/>
    <x v="9"/>
    <s v="Malaria,RSSH"/>
    <s v="Guinea-Bissau-Malaria,RSSH"/>
    <n v="1"/>
    <x v="9"/>
    <x v="1"/>
    <x v="0"/>
    <n v="0"/>
    <s v=""/>
    <x v="1"/>
    <x v="1"/>
    <s v=""/>
    <x v="1"/>
    <x v="1"/>
    <s v=""/>
  </r>
  <r>
    <x v="1"/>
    <n v="0"/>
    <s v="2020-2022"/>
    <x v="39"/>
    <x v="10"/>
    <s v="RSSH"/>
    <s v="Guinea-Bissau-RSSH"/>
    <n v="1"/>
    <x v="9"/>
    <x v="2"/>
    <x v="0"/>
    <n v="0"/>
    <s v=""/>
    <x v="1"/>
    <x v="1"/>
    <s v=""/>
    <x v="1"/>
    <x v="1"/>
    <s v=""/>
  </r>
  <r>
    <x v="1"/>
    <n v="1"/>
    <s v="2020-2022"/>
    <x v="39"/>
    <x v="11"/>
    <s v="Tuberculosis"/>
    <s v="Guinea-Bissau-Tuberculosis"/>
    <n v="1"/>
    <x v="9"/>
    <x v="0"/>
    <x v="0"/>
    <n v="0"/>
    <s v=""/>
    <x v="1"/>
    <x v="1"/>
    <s v=""/>
    <x v="1"/>
    <x v="1"/>
    <s v=""/>
  </r>
  <r>
    <x v="1"/>
    <n v="0"/>
    <s v="2020-2022"/>
    <x v="39"/>
    <x v="12"/>
    <s v="Tuberculosis,Malaria"/>
    <s v="Guinea-Bissau-Tuberculosis,Malaria"/>
    <n v="1"/>
    <x v="9"/>
    <x v="1"/>
    <x v="0"/>
    <n v="0"/>
    <s v=""/>
    <x v="1"/>
    <x v="1"/>
    <s v=""/>
    <x v="1"/>
    <x v="1"/>
    <s v=""/>
  </r>
  <r>
    <x v="1"/>
    <n v="0"/>
    <s v="2020-2022"/>
    <x v="39"/>
    <x v="13"/>
    <s v="Tuberculosis,Malaria,RSSH"/>
    <s v="Guinea-Bissau-Tuberculosis,Malaria,RSSH"/>
    <n v="1"/>
    <x v="9"/>
    <x v="1"/>
    <x v="0"/>
    <n v="0"/>
    <s v=""/>
    <x v="1"/>
    <x v="1"/>
    <s v=""/>
    <x v="1"/>
    <x v="1"/>
    <s v=""/>
  </r>
  <r>
    <x v="1"/>
    <n v="0"/>
    <s v="2020-2022"/>
    <x v="39"/>
    <x v="14"/>
    <s v="Tuberculosis,RSSH"/>
    <s v="Guinea-Bissau-Tuberculosis,RSSH"/>
    <n v="1"/>
    <x v="9"/>
    <x v="1"/>
    <x v="0"/>
    <n v="0"/>
    <s v=""/>
    <x v="1"/>
    <x v="1"/>
    <s v=""/>
    <x v="1"/>
    <x v="1"/>
    <s v=""/>
  </r>
  <r>
    <x v="1"/>
    <n v="1"/>
    <s v="2020-2022"/>
    <x v="40"/>
    <x v="0"/>
    <s v="HIV/AIDS"/>
    <s v="Guyana-HIV/AIDS"/>
    <n v="1"/>
    <x v="4"/>
    <x v="5"/>
    <x v="1"/>
    <n v="0"/>
    <s v=""/>
    <x v="1"/>
    <x v="1"/>
    <s v=""/>
    <x v="1"/>
    <x v="1"/>
    <s v=""/>
  </r>
  <r>
    <x v="1"/>
    <n v="0"/>
    <s v="2020-2022"/>
    <x v="40"/>
    <x v="1"/>
    <s v="HIV/AIDS,Malaria"/>
    <s v="Guyana-HIV/AIDS,Malaria"/>
    <n v="1"/>
    <x v="4"/>
    <x v="1"/>
    <x v="1"/>
    <n v="0"/>
    <s v=""/>
    <x v="1"/>
    <x v="1"/>
    <s v=""/>
    <x v="1"/>
    <x v="1"/>
    <s v=""/>
  </r>
  <r>
    <x v="1"/>
    <n v="0"/>
    <s v="2020-2022"/>
    <x v="40"/>
    <x v="2"/>
    <s v="HIV/AIDS,Malaria,RSSH"/>
    <s v="Guyana-HIV/AIDS,Malaria,RSSH"/>
    <n v="1"/>
    <x v="4"/>
    <x v="1"/>
    <x v="1"/>
    <n v="0"/>
    <s v=""/>
    <x v="1"/>
    <x v="1"/>
    <s v=""/>
    <x v="1"/>
    <x v="1"/>
    <s v=""/>
  </r>
  <r>
    <x v="1"/>
    <n v="0"/>
    <s v="2020-2022"/>
    <x v="40"/>
    <x v="3"/>
    <s v="HIV/AIDS,RSSH"/>
    <s v="Guyana-HIV/AIDS,RSSH"/>
    <n v="1"/>
    <x v="4"/>
    <x v="1"/>
    <x v="1"/>
    <n v="0"/>
    <s v=""/>
    <x v="1"/>
    <x v="1"/>
    <s v=""/>
    <x v="1"/>
    <x v="1"/>
    <s v=""/>
  </r>
  <r>
    <x v="0"/>
    <n v="0"/>
    <s v="2020-2022"/>
    <x v="40"/>
    <x v="4"/>
    <s v="HIV/AIDS, Tuberculosis"/>
    <s v="Guyana-HIV/AIDS, Tuberculosis"/>
    <n v="1"/>
    <x v="4"/>
    <x v="5"/>
    <x v="1"/>
    <n v="1028"/>
    <s v="FR1028-GUY-C"/>
    <x v="3"/>
    <x v="0"/>
    <d v="2021-02-08T00:00:00"/>
    <x v="19"/>
    <x v="23"/>
    <n v="10.098360655737705"/>
  </r>
  <r>
    <x v="1"/>
    <n v="0"/>
    <s v="2020-2022"/>
    <x v="40"/>
    <x v="5"/>
    <s v="HIV/AIDS,Tuberculosis,Malaria"/>
    <s v="Guyana-HIV/AIDS,Tuberculosis,Malaria"/>
    <n v="1"/>
    <x v="4"/>
    <x v="1"/>
    <x v="1"/>
    <n v="0"/>
    <s v=""/>
    <x v="1"/>
    <x v="1"/>
    <s v=""/>
    <x v="1"/>
    <x v="1"/>
    <s v=""/>
  </r>
  <r>
    <x v="1"/>
    <n v="0"/>
    <s v="2020-2022"/>
    <x v="40"/>
    <x v="6"/>
    <s v="HIV/AIDS,Tuberculosis,Malaria,RSSH"/>
    <s v="Guyana-HIV/AIDS,Tuberculosis,Malaria,RSSH"/>
    <n v="1"/>
    <x v="4"/>
    <x v="1"/>
    <x v="1"/>
    <n v="0"/>
    <s v=""/>
    <x v="1"/>
    <x v="1"/>
    <s v=""/>
    <x v="1"/>
    <x v="1"/>
    <s v=""/>
  </r>
  <r>
    <x v="1"/>
    <n v="0"/>
    <s v="2020-2022"/>
    <x v="40"/>
    <x v="7"/>
    <s v="HIV/AIDS,Tuberculosis,RSSH"/>
    <s v="Guyana-HIV/AIDS,Tuberculosis,RSSH"/>
    <n v="1"/>
    <x v="4"/>
    <x v="1"/>
    <x v="1"/>
    <n v="0"/>
    <s v=""/>
    <x v="1"/>
    <x v="1"/>
    <s v=""/>
    <x v="1"/>
    <x v="1"/>
    <s v=""/>
  </r>
  <r>
    <x v="0"/>
    <n v="0"/>
    <s v="2020-2022"/>
    <x v="40"/>
    <x v="8"/>
    <s v="Malaria"/>
    <s v="Guyana-Malaria"/>
    <n v="1"/>
    <x v="4"/>
    <x v="4"/>
    <x v="1"/>
    <n v="1264"/>
    <s v="FR1264-GUY-M"/>
    <x v="7"/>
    <x v="0"/>
    <s v=""/>
    <x v="1"/>
    <x v="1"/>
    <s v=""/>
  </r>
  <r>
    <x v="1"/>
    <n v="0"/>
    <s v="2020-2022"/>
    <x v="40"/>
    <x v="9"/>
    <s v="Malaria,RSSH"/>
    <s v="Guyana-Malaria,RSSH"/>
    <n v="1"/>
    <x v="4"/>
    <x v="1"/>
    <x v="1"/>
    <n v="0"/>
    <s v=""/>
    <x v="1"/>
    <x v="1"/>
    <s v=""/>
    <x v="1"/>
    <x v="1"/>
    <s v=""/>
  </r>
  <r>
    <x v="1"/>
    <n v="0"/>
    <s v="2020-2022"/>
    <x v="40"/>
    <x v="10"/>
    <s v="RSSH"/>
    <s v="Guyana-RSSH"/>
    <n v="1"/>
    <x v="4"/>
    <x v="2"/>
    <x v="1"/>
    <n v="0"/>
    <s v=""/>
    <x v="1"/>
    <x v="1"/>
    <s v=""/>
    <x v="1"/>
    <x v="1"/>
    <s v=""/>
  </r>
  <r>
    <x v="1"/>
    <n v="1"/>
    <s v="2020-2022"/>
    <x v="40"/>
    <x v="11"/>
    <s v="Tuberculosis"/>
    <s v="Guyana-Tuberculosis"/>
    <n v="1"/>
    <x v="4"/>
    <x v="5"/>
    <x v="1"/>
    <n v="0"/>
    <s v=""/>
    <x v="1"/>
    <x v="1"/>
    <s v=""/>
    <x v="1"/>
    <x v="1"/>
    <s v=""/>
  </r>
  <r>
    <x v="1"/>
    <n v="0"/>
    <s v="2020-2022"/>
    <x v="40"/>
    <x v="12"/>
    <s v="Tuberculosis,Malaria"/>
    <s v="Guyana-Tuberculosis,Malaria"/>
    <n v="1"/>
    <x v="4"/>
    <x v="1"/>
    <x v="1"/>
    <n v="0"/>
    <s v=""/>
    <x v="1"/>
    <x v="1"/>
    <s v=""/>
    <x v="1"/>
    <x v="1"/>
    <s v=""/>
  </r>
  <r>
    <x v="1"/>
    <n v="0"/>
    <s v="2020-2022"/>
    <x v="40"/>
    <x v="13"/>
    <s v="Tuberculosis,Malaria,RSSH"/>
    <s v="Guyana-Tuberculosis,Malaria,RSSH"/>
    <n v="1"/>
    <x v="4"/>
    <x v="1"/>
    <x v="1"/>
    <n v="0"/>
    <s v=""/>
    <x v="1"/>
    <x v="1"/>
    <s v=""/>
    <x v="1"/>
    <x v="1"/>
    <s v=""/>
  </r>
  <r>
    <x v="1"/>
    <n v="0"/>
    <s v="2020-2022"/>
    <x v="40"/>
    <x v="14"/>
    <s v="Tuberculosis,RSSH"/>
    <s v="Guyana-Tuberculosis,RSSH"/>
    <n v="1"/>
    <x v="4"/>
    <x v="1"/>
    <x v="1"/>
    <n v="0"/>
    <s v=""/>
    <x v="1"/>
    <x v="1"/>
    <s v=""/>
    <x v="1"/>
    <x v="1"/>
    <s v=""/>
  </r>
  <r>
    <x v="1"/>
    <n v="1"/>
    <s v="2020-2022"/>
    <x v="41"/>
    <x v="0"/>
    <s v="HIV/AIDS"/>
    <s v="Haiti-HIV/AIDS"/>
    <n v="1"/>
    <x v="4"/>
    <x v="0"/>
    <x v="0"/>
    <n v="0"/>
    <s v=""/>
    <x v="1"/>
    <x v="1"/>
    <s v=""/>
    <x v="1"/>
    <x v="1"/>
    <s v=""/>
  </r>
  <r>
    <x v="1"/>
    <n v="0"/>
    <s v="2020-2022"/>
    <x v="41"/>
    <x v="1"/>
    <s v="HIV/AIDS,Malaria"/>
    <s v="Haiti-HIV/AIDS,Malaria"/>
    <n v="1"/>
    <x v="4"/>
    <x v="1"/>
    <x v="0"/>
    <n v="0"/>
    <s v=""/>
    <x v="1"/>
    <x v="1"/>
    <s v=""/>
    <x v="1"/>
    <x v="1"/>
    <s v=""/>
  </r>
  <r>
    <x v="1"/>
    <n v="0"/>
    <s v="2020-2022"/>
    <x v="41"/>
    <x v="2"/>
    <s v="HIV/AIDS,Malaria,RSSH"/>
    <s v="Haiti-HIV/AIDS,Malaria,RSSH"/>
    <n v="1"/>
    <x v="4"/>
    <x v="1"/>
    <x v="0"/>
    <n v="0"/>
    <s v=""/>
    <x v="1"/>
    <x v="1"/>
    <s v=""/>
    <x v="1"/>
    <x v="1"/>
    <s v=""/>
  </r>
  <r>
    <x v="1"/>
    <n v="0"/>
    <s v="2020-2022"/>
    <x v="41"/>
    <x v="3"/>
    <s v="HIV/AIDS,RSSH"/>
    <s v="Haiti-HIV/AIDS,RSSH"/>
    <n v="1"/>
    <x v="4"/>
    <x v="1"/>
    <x v="0"/>
    <n v="0"/>
    <s v=""/>
    <x v="1"/>
    <x v="1"/>
    <s v=""/>
    <x v="1"/>
    <x v="1"/>
    <s v=""/>
  </r>
  <r>
    <x v="1"/>
    <n v="0"/>
    <s v="2020-2022"/>
    <x v="41"/>
    <x v="4"/>
    <s v="HIV/AIDS, Tuberculosis"/>
    <s v="Haiti-HIV/AIDS, Tuberculosis"/>
    <n v="1"/>
    <x v="4"/>
    <x v="1"/>
    <x v="0"/>
    <n v="0"/>
    <s v=""/>
    <x v="1"/>
    <x v="1"/>
    <s v=""/>
    <x v="1"/>
    <x v="1"/>
    <s v=""/>
  </r>
  <r>
    <x v="1"/>
    <n v="0"/>
    <s v="2020-2022"/>
    <x v="41"/>
    <x v="5"/>
    <s v="HIV/AIDS,Tuberculosis,Malaria"/>
    <s v="Haiti-HIV/AIDS,Tuberculosis,Malaria"/>
    <n v="1"/>
    <x v="4"/>
    <x v="1"/>
    <x v="0"/>
    <n v="0"/>
    <s v=""/>
    <x v="1"/>
    <x v="1"/>
    <s v=""/>
    <x v="1"/>
    <x v="1"/>
    <s v=""/>
  </r>
  <r>
    <x v="0"/>
    <n v="0"/>
    <s v="2020-2022"/>
    <x v="41"/>
    <x v="6"/>
    <s v="HIV/AIDS,Tuberculosis,Malaria,RSSH"/>
    <s v="Haiti-HIV/AIDS,Tuberculosis,Malaria,RSSH"/>
    <n v="1"/>
    <x v="4"/>
    <x v="0"/>
    <x v="0"/>
    <n v="681"/>
    <s v="FR681-HTI-Z"/>
    <x v="0"/>
    <x v="0"/>
    <d v="2020-03-23T00:00:00"/>
    <x v="15"/>
    <x v="14"/>
    <n v="8.1639344262295079"/>
  </r>
  <r>
    <x v="1"/>
    <n v="0"/>
    <s v="2020-2022"/>
    <x v="41"/>
    <x v="7"/>
    <s v="HIV/AIDS,Tuberculosis,RSSH"/>
    <s v="Haiti-HIV/AIDS,Tuberculosis,RSSH"/>
    <n v="1"/>
    <x v="4"/>
    <x v="1"/>
    <x v="0"/>
    <n v="0"/>
    <s v=""/>
    <x v="1"/>
    <x v="1"/>
    <s v=""/>
    <x v="1"/>
    <x v="1"/>
    <s v=""/>
  </r>
  <r>
    <x v="1"/>
    <n v="1"/>
    <s v="2020-2022"/>
    <x v="41"/>
    <x v="8"/>
    <s v="Malaria"/>
    <s v="Haiti-Malaria"/>
    <n v="1"/>
    <x v="4"/>
    <x v="0"/>
    <x v="0"/>
    <n v="0"/>
    <s v=""/>
    <x v="1"/>
    <x v="1"/>
    <s v=""/>
    <x v="1"/>
    <x v="1"/>
    <s v=""/>
  </r>
  <r>
    <x v="1"/>
    <n v="0"/>
    <s v="2020-2022"/>
    <x v="41"/>
    <x v="9"/>
    <s v="Malaria,RSSH"/>
    <s v="Haiti-Malaria,RSSH"/>
    <n v="1"/>
    <x v="4"/>
    <x v="1"/>
    <x v="0"/>
    <n v="0"/>
    <s v=""/>
    <x v="1"/>
    <x v="1"/>
    <s v=""/>
    <x v="1"/>
    <x v="1"/>
    <s v=""/>
  </r>
  <r>
    <x v="1"/>
    <n v="0"/>
    <s v="2020-2022"/>
    <x v="41"/>
    <x v="10"/>
    <s v="RSSH"/>
    <s v="Haiti-RSSH"/>
    <n v="1"/>
    <x v="4"/>
    <x v="2"/>
    <x v="0"/>
    <n v="0"/>
    <s v=""/>
    <x v="1"/>
    <x v="1"/>
    <s v=""/>
    <x v="1"/>
    <x v="1"/>
    <s v=""/>
  </r>
  <r>
    <x v="1"/>
    <n v="1"/>
    <s v="2020-2022"/>
    <x v="41"/>
    <x v="11"/>
    <s v="Tuberculosis"/>
    <s v="Haiti-Tuberculosis"/>
    <n v="1"/>
    <x v="4"/>
    <x v="0"/>
    <x v="0"/>
    <n v="0"/>
    <s v=""/>
    <x v="1"/>
    <x v="1"/>
    <s v=""/>
    <x v="1"/>
    <x v="1"/>
    <s v=""/>
  </r>
  <r>
    <x v="1"/>
    <n v="0"/>
    <s v="2020-2022"/>
    <x v="41"/>
    <x v="12"/>
    <s v="Tuberculosis,Malaria"/>
    <s v="Haiti-Tuberculosis,Malaria"/>
    <n v="1"/>
    <x v="4"/>
    <x v="1"/>
    <x v="0"/>
    <n v="0"/>
    <s v=""/>
    <x v="1"/>
    <x v="1"/>
    <s v=""/>
    <x v="1"/>
    <x v="1"/>
    <s v=""/>
  </r>
  <r>
    <x v="1"/>
    <n v="0"/>
    <s v="2020-2022"/>
    <x v="41"/>
    <x v="13"/>
    <s v="Tuberculosis,Malaria,RSSH"/>
    <s v="Haiti-Tuberculosis,Malaria,RSSH"/>
    <n v="1"/>
    <x v="4"/>
    <x v="1"/>
    <x v="0"/>
    <n v="0"/>
    <s v=""/>
    <x v="1"/>
    <x v="1"/>
    <s v=""/>
    <x v="1"/>
    <x v="1"/>
    <s v=""/>
  </r>
  <r>
    <x v="1"/>
    <n v="0"/>
    <s v="2020-2022"/>
    <x v="41"/>
    <x v="14"/>
    <s v="Tuberculosis,RSSH"/>
    <s v="Haiti-Tuberculosis,RSSH"/>
    <n v="1"/>
    <x v="4"/>
    <x v="1"/>
    <x v="0"/>
    <n v="0"/>
    <s v=""/>
    <x v="1"/>
    <x v="1"/>
    <s v=""/>
    <x v="1"/>
    <x v="1"/>
    <s v=""/>
  </r>
  <r>
    <x v="1"/>
    <n v="1"/>
    <s v="2020-2022"/>
    <x v="42"/>
    <x v="0"/>
    <s v="HIV/AIDS"/>
    <s v="Honduras-HIV/AIDS"/>
    <n v="1"/>
    <x v="4"/>
    <x v="5"/>
    <x v="1"/>
    <n v="0"/>
    <s v=""/>
    <x v="1"/>
    <x v="1"/>
    <s v=""/>
    <x v="1"/>
    <x v="1"/>
    <s v=""/>
  </r>
  <r>
    <x v="1"/>
    <n v="0"/>
    <s v="2020-2022"/>
    <x v="42"/>
    <x v="1"/>
    <s v="HIV/AIDS,Malaria"/>
    <s v="Honduras-HIV/AIDS,Malaria"/>
    <n v="1"/>
    <x v="4"/>
    <x v="1"/>
    <x v="1"/>
    <n v="0"/>
    <s v=""/>
    <x v="1"/>
    <x v="1"/>
    <s v=""/>
    <x v="1"/>
    <x v="1"/>
    <s v=""/>
  </r>
  <r>
    <x v="1"/>
    <n v="0"/>
    <s v="2020-2022"/>
    <x v="42"/>
    <x v="2"/>
    <s v="HIV/AIDS,Malaria,RSSH"/>
    <s v="Honduras-HIV/AIDS,Malaria,RSSH"/>
    <n v="1"/>
    <x v="4"/>
    <x v="1"/>
    <x v="1"/>
    <n v="0"/>
    <s v=""/>
    <x v="1"/>
    <x v="1"/>
    <s v=""/>
    <x v="1"/>
    <x v="1"/>
    <s v=""/>
  </r>
  <r>
    <x v="1"/>
    <n v="0"/>
    <s v="2020-2022"/>
    <x v="42"/>
    <x v="3"/>
    <s v="HIV/AIDS,RSSH"/>
    <s v="Honduras-HIV/AIDS,RSSH"/>
    <n v="1"/>
    <x v="4"/>
    <x v="1"/>
    <x v="1"/>
    <n v="0"/>
    <s v=""/>
    <x v="1"/>
    <x v="1"/>
    <s v=""/>
    <x v="1"/>
    <x v="1"/>
    <s v=""/>
  </r>
  <r>
    <x v="0"/>
    <n v="0"/>
    <s v="2020-2022"/>
    <x v="42"/>
    <x v="4"/>
    <s v="HIV/AIDS, Tuberculosis"/>
    <s v="Honduras-HIV/AIDS, Tuberculosis"/>
    <n v="1"/>
    <x v="4"/>
    <x v="5"/>
    <x v="1"/>
    <n v="2010"/>
    <s v="FR1010-HND-C-01"/>
    <x v="7"/>
    <x v="0"/>
    <s v=""/>
    <x v="22"/>
    <x v="1"/>
    <s v=""/>
  </r>
  <r>
    <x v="1"/>
    <n v="0"/>
    <s v="2020-2022"/>
    <x v="42"/>
    <x v="5"/>
    <s v="HIV/AIDS,Tuberculosis,Malaria"/>
    <s v="Honduras-HIV/AIDS,Tuberculosis,Malaria"/>
    <n v="1"/>
    <x v="4"/>
    <x v="1"/>
    <x v="1"/>
    <n v="0"/>
    <s v=""/>
    <x v="1"/>
    <x v="1"/>
    <s v=""/>
    <x v="1"/>
    <x v="1"/>
    <s v=""/>
  </r>
  <r>
    <x v="1"/>
    <n v="0"/>
    <s v="2020-2022"/>
    <x v="42"/>
    <x v="6"/>
    <s v="HIV/AIDS,Tuberculosis,Malaria,RSSH"/>
    <s v="Honduras-HIV/AIDS,Tuberculosis,Malaria,RSSH"/>
    <n v="1"/>
    <x v="4"/>
    <x v="1"/>
    <x v="1"/>
    <n v="0"/>
    <s v=""/>
    <x v="1"/>
    <x v="1"/>
    <s v=""/>
    <x v="1"/>
    <x v="1"/>
    <s v=""/>
  </r>
  <r>
    <x v="1"/>
    <n v="0"/>
    <s v="2020-2022"/>
    <x v="42"/>
    <x v="7"/>
    <s v="HIV/AIDS,Tuberculosis,RSSH"/>
    <s v="Honduras-HIV/AIDS,Tuberculosis,RSSH"/>
    <n v="1"/>
    <x v="4"/>
    <x v="1"/>
    <x v="1"/>
    <n v="0"/>
    <s v=""/>
    <x v="1"/>
    <x v="1"/>
    <s v=""/>
    <x v="1"/>
    <x v="1"/>
    <s v=""/>
  </r>
  <r>
    <x v="0"/>
    <n v="0"/>
    <s v="2020-2022"/>
    <x v="42"/>
    <x v="8"/>
    <s v="Malaria"/>
    <s v="Honduras-Malaria"/>
    <n v="1"/>
    <x v="4"/>
    <x v="5"/>
    <x v="1"/>
    <n v="685"/>
    <s v="FR685-HND-M"/>
    <x v="0"/>
    <x v="0"/>
    <d v="2020-03-23T00:00:00"/>
    <x v="0"/>
    <x v="0"/>
    <n v="7.4754098360655741"/>
  </r>
  <r>
    <x v="1"/>
    <n v="0"/>
    <s v="2020-2022"/>
    <x v="42"/>
    <x v="9"/>
    <s v="Malaria,RSSH"/>
    <s v="Honduras-Malaria,RSSH"/>
    <n v="1"/>
    <x v="4"/>
    <x v="1"/>
    <x v="1"/>
    <n v="0"/>
    <s v=""/>
    <x v="1"/>
    <x v="1"/>
    <s v=""/>
    <x v="1"/>
    <x v="1"/>
    <s v=""/>
  </r>
  <r>
    <x v="1"/>
    <n v="0"/>
    <s v="2020-2022"/>
    <x v="42"/>
    <x v="10"/>
    <s v="RSSH"/>
    <s v="Honduras-RSSH"/>
    <n v="1"/>
    <x v="4"/>
    <x v="2"/>
    <x v="1"/>
    <n v="0"/>
    <s v=""/>
    <x v="1"/>
    <x v="1"/>
    <s v=""/>
    <x v="1"/>
    <x v="1"/>
    <s v=""/>
  </r>
  <r>
    <x v="1"/>
    <n v="1"/>
    <s v="2020-2022"/>
    <x v="42"/>
    <x v="11"/>
    <s v="Tuberculosis"/>
    <s v="Honduras-Tuberculosis"/>
    <n v="1"/>
    <x v="4"/>
    <x v="5"/>
    <x v="1"/>
    <n v="0"/>
    <s v=""/>
    <x v="1"/>
    <x v="1"/>
    <s v=""/>
    <x v="1"/>
    <x v="1"/>
    <s v=""/>
  </r>
  <r>
    <x v="1"/>
    <n v="0"/>
    <s v="2020-2022"/>
    <x v="42"/>
    <x v="12"/>
    <s v="Tuberculosis,Malaria"/>
    <s v="Honduras-Tuberculosis,Malaria"/>
    <n v="1"/>
    <x v="4"/>
    <x v="1"/>
    <x v="1"/>
    <n v="0"/>
    <s v=""/>
    <x v="1"/>
    <x v="1"/>
    <s v=""/>
    <x v="1"/>
    <x v="1"/>
    <s v=""/>
  </r>
  <r>
    <x v="1"/>
    <n v="0"/>
    <s v="2020-2022"/>
    <x v="42"/>
    <x v="13"/>
    <s v="Tuberculosis,Malaria,RSSH"/>
    <s v="Honduras-Tuberculosis,Malaria,RSSH"/>
    <n v="1"/>
    <x v="4"/>
    <x v="1"/>
    <x v="1"/>
    <n v="0"/>
    <s v=""/>
    <x v="1"/>
    <x v="1"/>
    <s v=""/>
    <x v="1"/>
    <x v="1"/>
    <s v=""/>
  </r>
  <r>
    <x v="1"/>
    <n v="0"/>
    <s v="2020-2022"/>
    <x v="42"/>
    <x v="14"/>
    <s v="Tuberculosis,RSSH"/>
    <s v="Honduras-Tuberculosis,RSSH"/>
    <n v="1"/>
    <x v="4"/>
    <x v="1"/>
    <x v="1"/>
    <n v="0"/>
    <s v=""/>
    <x v="1"/>
    <x v="1"/>
    <s v=""/>
    <x v="1"/>
    <x v="1"/>
    <s v=""/>
  </r>
  <r>
    <x v="0"/>
    <n v="0"/>
    <s v="2020-2022"/>
    <x v="43"/>
    <x v="0"/>
    <s v="HIV/AIDS"/>
    <s v="India-HIV/AIDS"/>
    <n v="1"/>
    <x v="3"/>
    <x v="6"/>
    <x v="2"/>
    <n v="865"/>
    <s v="FR865-IND-H"/>
    <x v="8"/>
    <x v="0"/>
    <d v="2020-06-30T00:00:00"/>
    <x v="7"/>
    <x v="6"/>
    <n v="8.6885245901639347"/>
  </r>
  <r>
    <x v="1"/>
    <n v="0"/>
    <s v="2020-2022"/>
    <x v="43"/>
    <x v="1"/>
    <s v="HIV/AIDS,Malaria"/>
    <s v="India-HIV/AIDS,Malaria"/>
    <n v="1"/>
    <x v="3"/>
    <x v="1"/>
    <x v="2"/>
    <n v="0"/>
    <s v=""/>
    <x v="1"/>
    <x v="1"/>
    <s v=""/>
    <x v="1"/>
    <x v="1"/>
    <s v=""/>
  </r>
  <r>
    <x v="1"/>
    <n v="0"/>
    <s v="2020-2022"/>
    <x v="43"/>
    <x v="2"/>
    <s v="HIV/AIDS,Malaria,RSSH"/>
    <s v="India-HIV/AIDS,Malaria,RSSH"/>
    <n v="1"/>
    <x v="3"/>
    <x v="1"/>
    <x v="2"/>
    <n v="0"/>
    <s v=""/>
    <x v="1"/>
    <x v="1"/>
    <s v=""/>
    <x v="1"/>
    <x v="1"/>
    <s v=""/>
  </r>
  <r>
    <x v="1"/>
    <n v="0"/>
    <s v="2020-2022"/>
    <x v="43"/>
    <x v="3"/>
    <s v="HIV/AIDS,RSSH"/>
    <s v="India-HIV/AIDS,RSSH"/>
    <n v="1"/>
    <x v="3"/>
    <x v="1"/>
    <x v="2"/>
    <n v="0"/>
    <s v=""/>
    <x v="1"/>
    <x v="1"/>
    <s v=""/>
    <x v="1"/>
    <x v="1"/>
    <s v=""/>
  </r>
  <r>
    <x v="1"/>
    <n v="0"/>
    <s v="2020-2022"/>
    <x v="43"/>
    <x v="4"/>
    <s v="HIV/AIDS, Tuberculosis"/>
    <s v="India-HIV/AIDS, Tuberculosis"/>
    <n v="1"/>
    <x v="3"/>
    <x v="1"/>
    <x v="2"/>
    <n v="0"/>
    <s v=""/>
    <x v="1"/>
    <x v="1"/>
    <s v=""/>
    <x v="1"/>
    <x v="1"/>
    <s v=""/>
  </r>
  <r>
    <x v="1"/>
    <n v="0"/>
    <s v="2020-2022"/>
    <x v="43"/>
    <x v="5"/>
    <s v="HIV/AIDS,Tuberculosis,Malaria"/>
    <s v="India-HIV/AIDS,Tuberculosis,Malaria"/>
    <n v="1"/>
    <x v="3"/>
    <x v="1"/>
    <x v="2"/>
    <n v="0"/>
    <s v=""/>
    <x v="1"/>
    <x v="1"/>
    <s v=""/>
    <x v="1"/>
    <x v="1"/>
    <s v=""/>
  </r>
  <r>
    <x v="1"/>
    <n v="0"/>
    <s v="2020-2022"/>
    <x v="43"/>
    <x v="6"/>
    <s v="HIV/AIDS,Tuberculosis,Malaria,RSSH"/>
    <s v="India-HIV/AIDS,Tuberculosis,Malaria,RSSH"/>
    <n v="1"/>
    <x v="3"/>
    <x v="1"/>
    <x v="2"/>
    <n v="0"/>
    <s v=""/>
    <x v="1"/>
    <x v="1"/>
    <s v=""/>
    <x v="1"/>
    <x v="1"/>
    <s v=""/>
  </r>
  <r>
    <x v="1"/>
    <n v="0"/>
    <s v="2020-2022"/>
    <x v="43"/>
    <x v="7"/>
    <s v="HIV/AIDS,Tuberculosis,RSSH"/>
    <s v="India-HIV/AIDS,Tuberculosis,RSSH"/>
    <n v="1"/>
    <x v="3"/>
    <x v="1"/>
    <x v="2"/>
    <n v="0"/>
    <s v=""/>
    <x v="1"/>
    <x v="1"/>
    <s v=""/>
    <x v="1"/>
    <x v="1"/>
    <s v=""/>
  </r>
  <r>
    <x v="0"/>
    <n v="0"/>
    <s v="2020-2022"/>
    <x v="43"/>
    <x v="8"/>
    <s v="Malaria"/>
    <s v="India-Malaria"/>
    <n v="1"/>
    <x v="3"/>
    <x v="0"/>
    <x v="2"/>
    <n v="864"/>
    <s v="FR864-IND-M"/>
    <x v="5"/>
    <x v="0"/>
    <d v="2020-08-31T00:00:00"/>
    <x v="7"/>
    <x v="6"/>
    <n v="6.6557377049180326"/>
  </r>
  <r>
    <x v="1"/>
    <n v="0"/>
    <s v="2020-2022"/>
    <x v="43"/>
    <x v="9"/>
    <s v="Malaria,RSSH"/>
    <s v="India-Malaria,RSSH"/>
    <n v="1"/>
    <x v="3"/>
    <x v="1"/>
    <x v="2"/>
    <n v="0"/>
    <s v=""/>
    <x v="1"/>
    <x v="1"/>
    <s v=""/>
    <x v="1"/>
    <x v="1"/>
    <s v=""/>
  </r>
  <r>
    <x v="1"/>
    <n v="0"/>
    <s v="2020-2022"/>
    <x v="43"/>
    <x v="10"/>
    <s v="RSSH"/>
    <s v="India-RSSH"/>
    <n v="1"/>
    <x v="3"/>
    <x v="2"/>
    <x v="2"/>
    <n v="0"/>
    <s v=""/>
    <x v="1"/>
    <x v="1"/>
    <s v=""/>
    <x v="1"/>
    <x v="1"/>
    <s v=""/>
  </r>
  <r>
    <x v="0"/>
    <n v="0"/>
    <s v="2020-2022"/>
    <x v="43"/>
    <x v="11"/>
    <s v="Tuberculosis"/>
    <s v="India-Tuberculosis"/>
    <n v="1"/>
    <x v="3"/>
    <x v="6"/>
    <x v="2"/>
    <n v="866"/>
    <s v="FR866-IND-T"/>
    <x v="8"/>
    <x v="0"/>
    <d v="2020-06-30T00:00:00"/>
    <x v="7"/>
    <x v="6"/>
    <n v="8.6885245901639347"/>
  </r>
  <r>
    <x v="1"/>
    <n v="0"/>
    <s v="2020-2022"/>
    <x v="43"/>
    <x v="12"/>
    <s v="Tuberculosis,Malaria"/>
    <s v="India-Tuberculosis,Malaria"/>
    <n v="1"/>
    <x v="3"/>
    <x v="1"/>
    <x v="2"/>
    <n v="0"/>
    <s v=""/>
    <x v="1"/>
    <x v="1"/>
    <s v=""/>
    <x v="1"/>
    <x v="1"/>
    <s v=""/>
  </r>
  <r>
    <x v="1"/>
    <n v="0"/>
    <s v="2020-2022"/>
    <x v="43"/>
    <x v="13"/>
    <s v="Tuberculosis,Malaria,RSSH"/>
    <s v="India-Tuberculosis,Malaria,RSSH"/>
    <n v="1"/>
    <x v="3"/>
    <x v="1"/>
    <x v="2"/>
    <n v="0"/>
    <s v=""/>
    <x v="1"/>
    <x v="1"/>
    <s v=""/>
    <x v="1"/>
    <x v="1"/>
    <s v=""/>
  </r>
  <r>
    <x v="1"/>
    <n v="0"/>
    <s v="2020-2022"/>
    <x v="43"/>
    <x v="14"/>
    <s v="Tuberculosis,RSSH"/>
    <s v="India-Tuberculosis,RSSH"/>
    <n v="1"/>
    <x v="3"/>
    <x v="1"/>
    <x v="2"/>
    <n v="0"/>
    <s v=""/>
    <x v="1"/>
    <x v="1"/>
    <s v=""/>
    <x v="1"/>
    <x v="1"/>
    <s v=""/>
  </r>
  <r>
    <x v="0"/>
    <n v="0"/>
    <s v="2020-2022"/>
    <x v="44"/>
    <x v="0"/>
    <s v="HIV/AIDS"/>
    <s v="Indonesia-HIV/AIDS"/>
    <n v="1"/>
    <x v="3"/>
    <x v="0"/>
    <x v="2"/>
    <n v="1700"/>
    <s v="FR700-IDN-H-01"/>
    <x v="3"/>
    <x v="0"/>
    <d v="2021-02-08T00:00:00"/>
    <x v="8"/>
    <x v="7"/>
    <n v="8.2950819672131146"/>
  </r>
  <r>
    <x v="1"/>
    <n v="0"/>
    <s v="2020-2022"/>
    <x v="44"/>
    <x v="1"/>
    <s v="HIV/AIDS,Malaria"/>
    <s v="Indonesia-HIV/AIDS,Malaria"/>
    <n v="1"/>
    <x v="3"/>
    <x v="1"/>
    <x v="2"/>
    <n v="0"/>
    <s v=""/>
    <x v="1"/>
    <x v="1"/>
    <s v=""/>
    <x v="1"/>
    <x v="1"/>
    <s v=""/>
  </r>
  <r>
    <x v="1"/>
    <n v="0"/>
    <s v="2020-2022"/>
    <x v="44"/>
    <x v="2"/>
    <s v="HIV/AIDS,Malaria,RSSH"/>
    <s v="Indonesia-HIV/AIDS,Malaria,RSSH"/>
    <n v="1"/>
    <x v="3"/>
    <x v="1"/>
    <x v="2"/>
    <n v="0"/>
    <s v=""/>
    <x v="1"/>
    <x v="1"/>
    <s v=""/>
    <x v="1"/>
    <x v="1"/>
    <s v=""/>
  </r>
  <r>
    <x v="1"/>
    <n v="0"/>
    <s v="2020-2022"/>
    <x v="44"/>
    <x v="3"/>
    <s v="HIV/AIDS,RSSH"/>
    <s v="Indonesia-HIV/AIDS,RSSH"/>
    <n v="1"/>
    <x v="3"/>
    <x v="1"/>
    <x v="2"/>
    <n v="0"/>
    <s v=""/>
    <x v="1"/>
    <x v="1"/>
    <s v=""/>
    <x v="1"/>
    <x v="1"/>
    <s v=""/>
  </r>
  <r>
    <x v="1"/>
    <n v="0"/>
    <s v="2020-2022"/>
    <x v="44"/>
    <x v="4"/>
    <s v="HIV/AIDS, Tuberculosis"/>
    <s v="Indonesia-HIV/AIDS, Tuberculosis"/>
    <n v="1"/>
    <x v="3"/>
    <x v="1"/>
    <x v="2"/>
    <n v="0"/>
    <s v=""/>
    <x v="1"/>
    <x v="1"/>
    <s v=""/>
    <x v="1"/>
    <x v="1"/>
    <s v=""/>
  </r>
  <r>
    <x v="1"/>
    <n v="0"/>
    <s v="2020-2022"/>
    <x v="44"/>
    <x v="5"/>
    <s v="HIV/AIDS,Tuberculosis,Malaria"/>
    <s v="Indonesia-HIV/AIDS,Tuberculosis,Malaria"/>
    <n v="1"/>
    <x v="3"/>
    <x v="1"/>
    <x v="2"/>
    <n v="0"/>
    <s v=""/>
    <x v="1"/>
    <x v="1"/>
    <s v=""/>
    <x v="1"/>
    <x v="1"/>
    <s v=""/>
  </r>
  <r>
    <x v="1"/>
    <n v="0"/>
    <s v="2020-2022"/>
    <x v="44"/>
    <x v="6"/>
    <s v="HIV/AIDS,Tuberculosis,Malaria,RSSH"/>
    <s v="Indonesia-HIV/AIDS,Tuberculosis,Malaria,RSSH"/>
    <n v="1"/>
    <x v="3"/>
    <x v="1"/>
    <x v="2"/>
    <n v="0"/>
    <s v=""/>
    <x v="1"/>
    <x v="1"/>
    <s v=""/>
    <x v="1"/>
    <x v="1"/>
    <s v=""/>
  </r>
  <r>
    <x v="1"/>
    <n v="0"/>
    <s v="2020-2022"/>
    <x v="44"/>
    <x v="7"/>
    <s v="HIV/AIDS,Tuberculosis,RSSH"/>
    <s v="Indonesia-HIV/AIDS,Tuberculosis,RSSH"/>
    <n v="1"/>
    <x v="3"/>
    <x v="1"/>
    <x v="2"/>
    <n v="0"/>
    <s v=""/>
    <x v="1"/>
    <x v="1"/>
    <s v=""/>
    <x v="1"/>
    <x v="1"/>
    <s v=""/>
  </r>
  <r>
    <x v="0"/>
    <n v="0"/>
    <s v="2020-2022"/>
    <x v="44"/>
    <x v="8"/>
    <s v="Malaria"/>
    <s v="Indonesia-Malaria"/>
    <n v="1"/>
    <x v="3"/>
    <x v="6"/>
    <x v="2"/>
    <n v="711"/>
    <s v="FR711-IDN-M"/>
    <x v="0"/>
    <x v="0"/>
    <d v="2020-03-23T00:00:00"/>
    <x v="16"/>
    <x v="14"/>
    <n v="8.1639344262295079"/>
  </r>
  <r>
    <x v="1"/>
    <n v="0"/>
    <s v="2020-2022"/>
    <x v="44"/>
    <x v="9"/>
    <s v="Malaria,RSSH"/>
    <s v="Indonesia-Malaria,RSSH"/>
    <n v="1"/>
    <x v="3"/>
    <x v="1"/>
    <x v="2"/>
    <n v="0"/>
    <s v=""/>
    <x v="1"/>
    <x v="1"/>
    <s v=""/>
    <x v="1"/>
    <x v="1"/>
    <s v=""/>
  </r>
  <r>
    <x v="1"/>
    <n v="0"/>
    <s v="2020-2022"/>
    <x v="44"/>
    <x v="10"/>
    <s v="RSSH"/>
    <s v="Indonesia-RSSH"/>
    <n v="1"/>
    <x v="3"/>
    <x v="2"/>
    <x v="2"/>
    <n v="0"/>
    <s v=""/>
    <x v="1"/>
    <x v="1"/>
    <s v=""/>
    <x v="1"/>
    <x v="1"/>
    <s v=""/>
  </r>
  <r>
    <x v="0"/>
    <n v="0"/>
    <s v="2020-2022"/>
    <x v="44"/>
    <x v="11"/>
    <s v="Tuberculosis"/>
    <s v="Indonesia-Tuberculosis"/>
    <n v="1"/>
    <x v="3"/>
    <x v="6"/>
    <x v="2"/>
    <n v="704"/>
    <s v="FR704-IDN-T"/>
    <x v="0"/>
    <x v="0"/>
    <d v="2020-03-23T00:00:00"/>
    <x v="16"/>
    <x v="14"/>
    <n v="8.1639344262295079"/>
  </r>
  <r>
    <x v="1"/>
    <n v="0"/>
    <s v="2020-2022"/>
    <x v="44"/>
    <x v="12"/>
    <s v="Tuberculosis,Malaria"/>
    <s v="Indonesia-Tuberculosis,Malaria"/>
    <n v="1"/>
    <x v="3"/>
    <x v="1"/>
    <x v="2"/>
    <n v="0"/>
    <s v=""/>
    <x v="1"/>
    <x v="1"/>
    <s v=""/>
    <x v="1"/>
    <x v="1"/>
    <s v=""/>
  </r>
  <r>
    <x v="1"/>
    <n v="0"/>
    <s v="2020-2022"/>
    <x v="44"/>
    <x v="13"/>
    <s v="Tuberculosis,Malaria,RSSH"/>
    <s v="Indonesia-Tuberculosis,Malaria,RSSH"/>
    <n v="1"/>
    <x v="3"/>
    <x v="1"/>
    <x v="2"/>
    <n v="0"/>
    <s v=""/>
    <x v="1"/>
    <x v="1"/>
    <s v=""/>
    <x v="1"/>
    <x v="1"/>
    <s v=""/>
  </r>
  <r>
    <x v="1"/>
    <n v="0"/>
    <s v="2020-2022"/>
    <x v="44"/>
    <x v="14"/>
    <s v="Tuberculosis,RSSH"/>
    <s v="Indonesia-Tuberculosis,RSSH"/>
    <n v="1"/>
    <x v="3"/>
    <x v="1"/>
    <x v="2"/>
    <n v="0"/>
    <s v=""/>
    <x v="1"/>
    <x v="1"/>
    <s v=""/>
    <x v="1"/>
    <x v="1"/>
    <s v=""/>
  </r>
  <r>
    <x v="0"/>
    <n v="0"/>
    <s v="2020-2022"/>
    <x v="45"/>
    <x v="0"/>
    <s v="HIV/AIDS"/>
    <s v="Iran (Islamic Republic)-HIV/AIDS"/>
    <n v="1"/>
    <x v="0"/>
    <x v="5"/>
    <x v="1"/>
    <n v="956"/>
    <s v="FR956-IRN-H"/>
    <x v="5"/>
    <x v="0"/>
    <d v="2020-08-31T00:00:00"/>
    <x v="25"/>
    <x v="24"/>
    <n v="5.4098360655737707"/>
  </r>
  <r>
    <x v="1"/>
    <n v="0"/>
    <s v="2020-2022"/>
    <x v="45"/>
    <x v="1"/>
    <s v="HIV/AIDS,Malaria"/>
    <s v="Iran (Islamic Republic)-HIV/AIDS,Malaria"/>
    <n v="0"/>
    <x v="0"/>
    <x v="1"/>
    <x v="1"/>
    <n v="0"/>
    <s v=""/>
    <x v="1"/>
    <x v="1"/>
    <s v=""/>
    <x v="1"/>
    <x v="1"/>
    <s v=""/>
  </r>
  <r>
    <x v="1"/>
    <n v="0"/>
    <s v="2020-2022"/>
    <x v="45"/>
    <x v="2"/>
    <s v="HIV/AIDS,Malaria,RSSH"/>
    <s v="Iran (Islamic Republic)-HIV/AIDS,Malaria,RSSH"/>
    <n v="0"/>
    <x v="0"/>
    <x v="1"/>
    <x v="1"/>
    <n v="0"/>
    <s v=""/>
    <x v="1"/>
    <x v="1"/>
    <s v=""/>
    <x v="1"/>
    <x v="1"/>
    <s v=""/>
  </r>
  <r>
    <x v="1"/>
    <n v="0"/>
    <s v="2020-2022"/>
    <x v="45"/>
    <x v="3"/>
    <s v="HIV/AIDS,RSSH"/>
    <s v="Iran (Islamic Republic)-HIV/AIDS,RSSH"/>
    <n v="1"/>
    <x v="0"/>
    <x v="1"/>
    <x v="1"/>
    <n v="0"/>
    <s v=""/>
    <x v="1"/>
    <x v="1"/>
    <s v=""/>
    <x v="1"/>
    <x v="1"/>
    <s v=""/>
  </r>
  <r>
    <x v="1"/>
    <n v="0"/>
    <s v="2020-2022"/>
    <x v="45"/>
    <x v="4"/>
    <s v="HIV/AIDS, Tuberculosis"/>
    <s v="Iran (Islamic Republic)-HIV/AIDS, Tuberculosis"/>
    <n v="0"/>
    <x v="0"/>
    <x v="1"/>
    <x v="1"/>
    <n v="0"/>
    <s v=""/>
    <x v="1"/>
    <x v="1"/>
    <s v=""/>
    <x v="1"/>
    <x v="1"/>
    <s v=""/>
  </r>
  <r>
    <x v="1"/>
    <n v="0"/>
    <s v="2020-2022"/>
    <x v="45"/>
    <x v="5"/>
    <s v="HIV/AIDS,Tuberculosis,Malaria"/>
    <s v="Iran (Islamic Republic)-HIV/AIDS,Tuberculosis,Malaria"/>
    <n v="0"/>
    <x v="0"/>
    <x v="1"/>
    <x v="1"/>
    <n v="0"/>
    <s v=""/>
    <x v="1"/>
    <x v="1"/>
    <s v=""/>
    <x v="1"/>
    <x v="1"/>
    <s v=""/>
  </r>
  <r>
    <x v="1"/>
    <n v="0"/>
    <s v="2020-2022"/>
    <x v="45"/>
    <x v="6"/>
    <s v="HIV/AIDS,Tuberculosis,Malaria,RSSH"/>
    <s v="Iran (Islamic Republic)-HIV/AIDS,Tuberculosis,Malaria,RSSH"/>
    <n v="0"/>
    <x v="0"/>
    <x v="1"/>
    <x v="1"/>
    <n v="0"/>
    <s v=""/>
    <x v="1"/>
    <x v="1"/>
    <s v=""/>
    <x v="1"/>
    <x v="1"/>
    <s v=""/>
  </r>
  <r>
    <x v="1"/>
    <n v="0"/>
    <s v="2020-2022"/>
    <x v="45"/>
    <x v="7"/>
    <s v="HIV/AIDS,Tuberculosis,RSSH"/>
    <s v="Iran (Islamic Republic)-HIV/AIDS,Tuberculosis,RSSH"/>
    <n v="0"/>
    <x v="0"/>
    <x v="1"/>
    <x v="1"/>
    <n v="0"/>
    <s v=""/>
    <x v="1"/>
    <x v="1"/>
    <s v=""/>
    <x v="1"/>
    <x v="1"/>
    <s v=""/>
  </r>
  <r>
    <x v="1"/>
    <n v="0"/>
    <s v="2020-2022"/>
    <x v="45"/>
    <x v="8"/>
    <s v="Malaria"/>
    <s v="Iran (Islamic Republic)-Malaria"/>
    <n v="0"/>
    <x v="0"/>
    <x v="1"/>
    <x v="1"/>
    <n v="0"/>
    <s v=""/>
    <x v="1"/>
    <x v="1"/>
    <s v=""/>
    <x v="1"/>
    <x v="1"/>
    <s v=""/>
  </r>
  <r>
    <x v="1"/>
    <n v="0"/>
    <s v="2020-2022"/>
    <x v="45"/>
    <x v="9"/>
    <s v="Malaria,RSSH"/>
    <s v="Iran (Islamic Republic)-Malaria,RSSH"/>
    <n v="0"/>
    <x v="0"/>
    <x v="1"/>
    <x v="1"/>
    <n v="0"/>
    <s v=""/>
    <x v="1"/>
    <x v="1"/>
    <s v=""/>
    <x v="1"/>
    <x v="1"/>
    <s v=""/>
  </r>
  <r>
    <x v="1"/>
    <n v="0"/>
    <s v="2020-2022"/>
    <x v="45"/>
    <x v="10"/>
    <s v="RSSH"/>
    <s v="Iran (Islamic Republic)-RSSH"/>
    <n v="1"/>
    <x v="0"/>
    <x v="2"/>
    <x v="1"/>
    <n v="0"/>
    <s v=""/>
    <x v="1"/>
    <x v="1"/>
    <s v=""/>
    <x v="1"/>
    <x v="1"/>
    <s v=""/>
  </r>
  <r>
    <x v="1"/>
    <n v="0"/>
    <s v="2020-2022"/>
    <x v="45"/>
    <x v="11"/>
    <s v="Tuberculosis"/>
    <s v="Iran (Islamic Republic)-Tuberculosis"/>
    <n v="0"/>
    <x v="0"/>
    <x v="1"/>
    <x v="1"/>
    <n v="0"/>
    <s v=""/>
    <x v="1"/>
    <x v="1"/>
    <s v=""/>
    <x v="1"/>
    <x v="1"/>
    <s v=""/>
  </r>
  <r>
    <x v="1"/>
    <n v="0"/>
    <s v="2020-2022"/>
    <x v="45"/>
    <x v="12"/>
    <s v="Tuberculosis,Malaria"/>
    <s v="Iran (Islamic Republic)-Tuberculosis,Malaria"/>
    <n v="0"/>
    <x v="0"/>
    <x v="1"/>
    <x v="1"/>
    <n v="0"/>
    <s v=""/>
    <x v="1"/>
    <x v="1"/>
    <s v=""/>
    <x v="1"/>
    <x v="1"/>
    <s v=""/>
  </r>
  <r>
    <x v="1"/>
    <n v="0"/>
    <s v="2020-2022"/>
    <x v="45"/>
    <x v="13"/>
    <s v="Tuberculosis,Malaria,RSSH"/>
    <s v="Iran (Islamic Republic)-Tuberculosis,Malaria,RSSH"/>
    <n v="0"/>
    <x v="0"/>
    <x v="1"/>
    <x v="1"/>
    <n v="0"/>
    <s v=""/>
    <x v="1"/>
    <x v="1"/>
    <s v=""/>
    <x v="1"/>
    <x v="1"/>
    <s v=""/>
  </r>
  <r>
    <x v="1"/>
    <n v="0"/>
    <s v="2020-2022"/>
    <x v="45"/>
    <x v="14"/>
    <s v="Tuberculosis,RSSH"/>
    <s v="Iran (Islamic Republic)-Tuberculosis,RSSH"/>
    <n v="0"/>
    <x v="0"/>
    <x v="1"/>
    <x v="1"/>
    <n v="0"/>
    <s v=""/>
    <x v="1"/>
    <x v="1"/>
    <s v=""/>
    <x v="1"/>
    <x v="1"/>
    <s v=""/>
  </r>
  <r>
    <x v="0"/>
    <n v="0"/>
    <s v="2020-2022"/>
    <x v="46"/>
    <x v="0"/>
    <s v="HIV/AIDS"/>
    <s v="Jamaica-HIV/AIDS"/>
    <n v="1"/>
    <x v="4"/>
    <x v="5"/>
    <x v="1"/>
    <n v="1000"/>
    <s v="FR1000-JAM-H"/>
    <x v="4"/>
    <x v="0"/>
    <d v="2021-04-30T00:00:00"/>
    <x v="9"/>
    <x v="8"/>
    <n v="6.8196721311475406"/>
  </r>
  <r>
    <x v="1"/>
    <n v="0"/>
    <s v="2020-2022"/>
    <x v="46"/>
    <x v="1"/>
    <s v="HIV/AIDS,Malaria"/>
    <s v="Jamaica-HIV/AIDS,Malaria"/>
    <n v="0"/>
    <x v="4"/>
    <x v="1"/>
    <x v="1"/>
    <n v="0"/>
    <s v=""/>
    <x v="1"/>
    <x v="1"/>
    <s v=""/>
    <x v="1"/>
    <x v="1"/>
    <s v=""/>
  </r>
  <r>
    <x v="1"/>
    <n v="0"/>
    <s v="2020-2022"/>
    <x v="46"/>
    <x v="2"/>
    <s v="HIV/AIDS,Malaria,RSSH"/>
    <s v="Jamaica-HIV/AIDS,Malaria,RSSH"/>
    <n v="0"/>
    <x v="4"/>
    <x v="1"/>
    <x v="1"/>
    <n v="0"/>
    <s v=""/>
    <x v="1"/>
    <x v="1"/>
    <s v=""/>
    <x v="1"/>
    <x v="1"/>
    <s v=""/>
  </r>
  <r>
    <x v="1"/>
    <n v="0"/>
    <s v="2020-2022"/>
    <x v="46"/>
    <x v="3"/>
    <s v="HIV/AIDS,RSSH"/>
    <s v="Jamaica-HIV/AIDS,RSSH"/>
    <n v="1"/>
    <x v="4"/>
    <x v="1"/>
    <x v="1"/>
    <n v="0"/>
    <s v=""/>
    <x v="1"/>
    <x v="1"/>
    <s v=""/>
    <x v="1"/>
    <x v="1"/>
    <s v=""/>
  </r>
  <r>
    <x v="1"/>
    <n v="0"/>
    <s v="2020-2022"/>
    <x v="46"/>
    <x v="4"/>
    <s v="HIV/AIDS, Tuberculosis"/>
    <s v="Jamaica-HIV/AIDS, Tuberculosis"/>
    <n v="0"/>
    <x v="4"/>
    <x v="1"/>
    <x v="1"/>
    <n v="0"/>
    <s v=""/>
    <x v="1"/>
    <x v="1"/>
    <s v=""/>
    <x v="1"/>
    <x v="1"/>
    <s v=""/>
  </r>
  <r>
    <x v="1"/>
    <n v="0"/>
    <s v="2020-2022"/>
    <x v="46"/>
    <x v="5"/>
    <s v="HIV/AIDS,Tuberculosis,Malaria"/>
    <s v="Jamaica-HIV/AIDS,Tuberculosis,Malaria"/>
    <n v="0"/>
    <x v="4"/>
    <x v="1"/>
    <x v="1"/>
    <n v="0"/>
    <s v=""/>
    <x v="1"/>
    <x v="1"/>
    <s v=""/>
    <x v="1"/>
    <x v="1"/>
    <s v=""/>
  </r>
  <r>
    <x v="1"/>
    <n v="0"/>
    <s v="2020-2022"/>
    <x v="46"/>
    <x v="6"/>
    <s v="HIV/AIDS,Tuberculosis,Malaria,RSSH"/>
    <s v="Jamaica-HIV/AIDS,Tuberculosis,Malaria,RSSH"/>
    <n v="0"/>
    <x v="4"/>
    <x v="1"/>
    <x v="1"/>
    <n v="0"/>
    <s v=""/>
    <x v="1"/>
    <x v="1"/>
    <s v=""/>
    <x v="1"/>
    <x v="1"/>
    <s v=""/>
  </r>
  <r>
    <x v="1"/>
    <n v="0"/>
    <s v="2020-2022"/>
    <x v="46"/>
    <x v="7"/>
    <s v="HIV/AIDS,Tuberculosis,RSSH"/>
    <s v="Jamaica-HIV/AIDS,Tuberculosis,RSSH"/>
    <n v="0"/>
    <x v="4"/>
    <x v="1"/>
    <x v="1"/>
    <n v="0"/>
    <s v=""/>
    <x v="1"/>
    <x v="1"/>
    <s v=""/>
    <x v="1"/>
    <x v="1"/>
    <s v=""/>
  </r>
  <r>
    <x v="1"/>
    <n v="0"/>
    <s v="2020-2022"/>
    <x v="46"/>
    <x v="8"/>
    <s v="Malaria"/>
    <s v="Jamaica-Malaria"/>
    <n v="0"/>
    <x v="4"/>
    <x v="1"/>
    <x v="1"/>
    <n v="0"/>
    <s v=""/>
    <x v="1"/>
    <x v="1"/>
    <s v=""/>
    <x v="1"/>
    <x v="1"/>
    <s v=""/>
  </r>
  <r>
    <x v="1"/>
    <n v="0"/>
    <s v="2020-2022"/>
    <x v="46"/>
    <x v="9"/>
    <s v="Malaria,RSSH"/>
    <s v="Jamaica-Malaria,RSSH"/>
    <n v="0"/>
    <x v="4"/>
    <x v="1"/>
    <x v="1"/>
    <n v="0"/>
    <s v=""/>
    <x v="1"/>
    <x v="1"/>
    <s v=""/>
    <x v="1"/>
    <x v="1"/>
    <s v=""/>
  </r>
  <r>
    <x v="1"/>
    <n v="0"/>
    <s v="2020-2022"/>
    <x v="46"/>
    <x v="10"/>
    <s v="RSSH"/>
    <s v="Jamaica-RSSH"/>
    <n v="1"/>
    <x v="4"/>
    <x v="2"/>
    <x v="1"/>
    <n v="0"/>
    <s v=""/>
    <x v="1"/>
    <x v="1"/>
    <s v=""/>
    <x v="1"/>
    <x v="1"/>
    <s v=""/>
  </r>
  <r>
    <x v="1"/>
    <n v="0"/>
    <s v="2020-2022"/>
    <x v="46"/>
    <x v="11"/>
    <s v="Tuberculosis"/>
    <s v="Jamaica-Tuberculosis"/>
    <n v="0"/>
    <x v="4"/>
    <x v="1"/>
    <x v="1"/>
    <n v="0"/>
    <s v=""/>
    <x v="1"/>
    <x v="1"/>
    <s v=""/>
    <x v="1"/>
    <x v="1"/>
    <s v=""/>
  </r>
  <r>
    <x v="1"/>
    <n v="0"/>
    <s v="2020-2022"/>
    <x v="46"/>
    <x v="12"/>
    <s v="Tuberculosis,Malaria"/>
    <s v="Jamaica-Tuberculosis,Malaria"/>
    <n v="0"/>
    <x v="4"/>
    <x v="1"/>
    <x v="1"/>
    <n v="0"/>
    <s v=""/>
    <x v="1"/>
    <x v="1"/>
    <s v=""/>
    <x v="1"/>
    <x v="1"/>
    <s v=""/>
  </r>
  <r>
    <x v="1"/>
    <n v="0"/>
    <s v="2020-2022"/>
    <x v="46"/>
    <x v="13"/>
    <s v="Tuberculosis,Malaria,RSSH"/>
    <s v="Jamaica-Tuberculosis,Malaria,RSSH"/>
    <n v="0"/>
    <x v="4"/>
    <x v="1"/>
    <x v="1"/>
    <n v="0"/>
    <s v=""/>
    <x v="1"/>
    <x v="1"/>
    <s v=""/>
    <x v="1"/>
    <x v="1"/>
    <s v=""/>
  </r>
  <r>
    <x v="1"/>
    <n v="0"/>
    <s v="2020-2022"/>
    <x v="46"/>
    <x v="14"/>
    <s v="Tuberculosis,RSSH"/>
    <s v="Jamaica-Tuberculosis,RSSH"/>
    <n v="0"/>
    <x v="4"/>
    <x v="1"/>
    <x v="1"/>
    <n v="0"/>
    <s v=""/>
    <x v="1"/>
    <x v="1"/>
    <s v=""/>
    <x v="1"/>
    <x v="1"/>
    <s v=""/>
  </r>
  <r>
    <x v="0"/>
    <n v="0"/>
    <s v="2020-2022"/>
    <x v="47"/>
    <x v="0"/>
    <s v="HIV/AIDS"/>
    <s v="Kazakhstan-HIV/AIDS"/>
    <n v="1"/>
    <x v="2"/>
    <x v="5"/>
    <x v="1"/>
    <n v="756"/>
    <s v="FR756-KAZ-H"/>
    <x v="8"/>
    <x v="0"/>
    <d v="2020-06-30T00:00:00"/>
    <x v="16"/>
    <x v="14"/>
    <n v="4.918032786885246"/>
  </r>
  <r>
    <x v="1"/>
    <n v="0"/>
    <s v="2020-2022"/>
    <x v="47"/>
    <x v="1"/>
    <s v="HIV/AIDS,Malaria"/>
    <s v="Kazakhstan-HIV/AIDS,Malaria"/>
    <n v="0"/>
    <x v="2"/>
    <x v="1"/>
    <x v="1"/>
    <n v="0"/>
    <s v=""/>
    <x v="1"/>
    <x v="1"/>
    <s v=""/>
    <x v="1"/>
    <x v="1"/>
    <s v=""/>
  </r>
  <r>
    <x v="1"/>
    <n v="0"/>
    <s v="2020-2022"/>
    <x v="47"/>
    <x v="2"/>
    <s v="HIV/AIDS,Malaria,RSSH"/>
    <s v="Kazakhstan-HIV/AIDS,Malaria,RSSH"/>
    <n v="0"/>
    <x v="2"/>
    <x v="1"/>
    <x v="1"/>
    <n v="0"/>
    <s v=""/>
    <x v="1"/>
    <x v="1"/>
    <s v=""/>
    <x v="1"/>
    <x v="1"/>
    <s v=""/>
  </r>
  <r>
    <x v="1"/>
    <n v="0"/>
    <s v="2020-2022"/>
    <x v="47"/>
    <x v="3"/>
    <s v="HIV/AIDS,RSSH"/>
    <s v="Kazakhstan-HIV/AIDS,RSSH"/>
    <n v="1"/>
    <x v="2"/>
    <x v="1"/>
    <x v="1"/>
    <n v="0"/>
    <s v=""/>
    <x v="1"/>
    <x v="1"/>
    <s v=""/>
    <x v="1"/>
    <x v="1"/>
    <s v=""/>
  </r>
  <r>
    <x v="1"/>
    <n v="0"/>
    <s v="2020-2022"/>
    <x v="47"/>
    <x v="4"/>
    <s v="HIV/AIDS, Tuberculosis"/>
    <s v="Kazakhstan-HIV/AIDS, Tuberculosis"/>
    <n v="1"/>
    <x v="2"/>
    <x v="1"/>
    <x v="1"/>
    <n v="0"/>
    <s v=""/>
    <x v="1"/>
    <x v="1"/>
    <s v=""/>
    <x v="1"/>
    <x v="1"/>
    <s v=""/>
  </r>
  <r>
    <x v="1"/>
    <n v="0"/>
    <s v="2020-2022"/>
    <x v="47"/>
    <x v="5"/>
    <s v="HIV/AIDS,Tuberculosis,Malaria"/>
    <s v="Kazakhstan-HIV/AIDS,Tuberculosis,Malaria"/>
    <n v="0"/>
    <x v="2"/>
    <x v="1"/>
    <x v="1"/>
    <n v="0"/>
    <s v=""/>
    <x v="1"/>
    <x v="1"/>
    <s v=""/>
    <x v="1"/>
    <x v="1"/>
    <s v=""/>
  </r>
  <r>
    <x v="1"/>
    <n v="0"/>
    <s v="2020-2022"/>
    <x v="47"/>
    <x v="6"/>
    <s v="HIV/AIDS,Tuberculosis,Malaria,RSSH"/>
    <s v="Kazakhstan-HIV/AIDS,Tuberculosis,Malaria,RSSH"/>
    <n v="0"/>
    <x v="2"/>
    <x v="1"/>
    <x v="1"/>
    <n v="0"/>
    <s v=""/>
    <x v="1"/>
    <x v="1"/>
    <s v=""/>
    <x v="1"/>
    <x v="1"/>
    <s v=""/>
  </r>
  <r>
    <x v="1"/>
    <n v="0"/>
    <s v="2020-2022"/>
    <x v="47"/>
    <x v="7"/>
    <s v="HIV/AIDS,Tuberculosis,RSSH"/>
    <s v="Kazakhstan-HIV/AIDS,Tuberculosis,RSSH"/>
    <n v="1"/>
    <x v="2"/>
    <x v="1"/>
    <x v="1"/>
    <n v="0"/>
    <s v=""/>
    <x v="1"/>
    <x v="1"/>
    <s v=""/>
    <x v="1"/>
    <x v="1"/>
    <s v=""/>
  </r>
  <r>
    <x v="1"/>
    <n v="0"/>
    <s v="2020-2022"/>
    <x v="47"/>
    <x v="8"/>
    <s v="Malaria"/>
    <s v="Kazakhstan-Malaria"/>
    <n v="0"/>
    <x v="2"/>
    <x v="1"/>
    <x v="1"/>
    <n v="0"/>
    <s v=""/>
    <x v="1"/>
    <x v="1"/>
    <s v=""/>
    <x v="1"/>
    <x v="1"/>
    <s v=""/>
  </r>
  <r>
    <x v="1"/>
    <n v="0"/>
    <s v="2020-2022"/>
    <x v="47"/>
    <x v="9"/>
    <s v="Malaria,RSSH"/>
    <s v="Kazakhstan-Malaria,RSSH"/>
    <n v="0"/>
    <x v="2"/>
    <x v="1"/>
    <x v="1"/>
    <n v="0"/>
    <s v=""/>
    <x v="1"/>
    <x v="1"/>
    <s v=""/>
    <x v="1"/>
    <x v="1"/>
    <s v=""/>
  </r>
  <r>
    <x v="1"/>
    <n v="0"/>
    <s v="2020-2022"/>
    <x v="47"/>
    <x v="10"/>
    <s v="RSSH"/>
    <s v="Kazakhstan-RSSH"/>
    <n v="1"/>
    <x v="2"/>
    <x v="2"/>
    <x v="1"/>
    <n v="0"/>
    <s v=""/>
    <x v="1"/>
    <x v="1"/>
    <s v=""/>
    <x v="1"/>
    <x v="1"/>
    <s v=""/>
  </r>
  <r>
    <x v="0"/>
    <n v="0"/>
    <s v="2020-2022"/>
    <x v="47"/>
    <x v="11"/>
    <s v="Tuberculosis"/>
    <s v="Kazakhstan-Tuberculosis"/>
    <n v="1"/>
    <x v="2"/>
    <x v="5"/>
    <x v="1"/>
    <n v="1242"/>
    <s v="FR1242-KAZ-T"/>
    <x v="7"/>
    <x v="0"/>
    <s v=""/>
    <x v="22"/>
    <x v="1"/>
    <s v=""/>
  </r>
  <r>
    <x v="1"/>
    <n v="0"/>
    <s v="2020-2022"/>
    <x v="47"/>
    <x v="12"/>
    <s v="Tuberculosis,Malaria"/>
    <s v="Kazakhstan-Tuberculosis,Malaria"/>
    <n v="0"/>
    <x v="2"/>
    <x v="1"/>
    <x v="1"/>
    <n v="0"/>
    <s v=""/>
    <x v="1"/>
    <x v="1"/>
    <s v=""/>
    <x v="1"/>
    <x v="1"/>
    <s v=""/>
  </r>
  <r>
    <x v="1"/>
    <n v="0"/>
    <s v="2020-2022"/>
    <x v="47"/>
    <x v="13"/>
    <s v="Tuberculosis,Malaria,RSSH"/>
    <s v="Kazakhstan-Tuberculosis,Malaria,RSSH"/>
    <n v="0"/>
    <x v="2"/>
    <x v="1"/>
    <x v="1"/>
    <n v="0"/>
    <s v=""/>
    <x v="1"/>
    <x v="1"/>
    <s v=""/>
    <x v="1"/>
    <x v="1"/>
    <s v=""/>
  </r>
  <r>
    <x v="1"/>
    <n v="0"/>
    <s v="2020-2022"/>
    <x v="47"/>
    <x v="14"/>
    <s v="Tuberculosis,RSSH"/>
    <s v="Kazakhstan-Tuberculosis,RSSH"/>
    <n v="1"/>
    <x v="2"/>
    <x v="1"/>
    <x v="1"/>
    <n v="0"/>
    <s v=""/>
    <x v="1"/>
    <x v="1"/>
    <s v=""/>
    <x v="1"/>
    <x v="1"/>
    <s v=""/>
  </r>
  <r>
    <x v="1"/>
    <n v="1"/>
    <s v="2020-2022"/>
    <x v="48"/>
    <x v="0"/>
    <s v="HIV/AIDS"/>
    <s v="Kenya-HIV/AIDS"/>
    <n v="1"/>
    <x v="8"/>
    <x v="0"/>
    <x v="2"/>
    <n v="0"/>
    <s v=""/>
    <x v="1"/>
    <x v="1"/>
    <s v=""/>
    <x v="1"/>
    <x v="1"/>
    <s v=""/>
  </r>
  <r>
    <x v="1"/>
    <n v="0"/>
    <s v="2020-2022"/>
    <x v="48"/>
    <x v="1"/>
    <s v="HIV/AIDS,Malaria"/>
    <s v="Kenya-HIV/AIDS,Malaria"/>
    <n v="1"/>
    <x v="8"/>
    <x v="1"/>
    <x v="2"/>
    <n v="0"/>
    <s v=""/>
    <x v="1"/>
    <x v="1"/>
    <s v=""/>
    <x v="1"/>
    <x v="1"/>
    <s v=""/>
  </r>
  <r>
    <x v="1"/>
    <n v="0"/>
    <s v="2020-2022"/>
    <x v="48"/>
    <x v="2"/>
    <s v="HIV/AIDS,Malaria,RSSH"/>
    <s v="Kenya-HIV/AIDS,Malaria,RSSH"/>
    <n v="1"/>
    <x v="8"/>
    <x v="1"/>
    <x v="2"/>
    <n v="0"/>
    <s v=""/>
    <x v="1"/>
    <x v="1"/>
    <s v=""/>
    <x v="1"/>
    <x v="1"/>
    <s v=""/>
  </r>
  <r>
    <x v="1"/>
    <n v="0"/>
    <s v="2020-2022"/>
    <x v="48"/>
    <x v="3"/>
    <s v="HIV/AIDS,RSSH"/>
    <s v="Kenya-HIV/AIDS,RSSH"/>
    <n v="1"/>
    <x v="8"/>
    <x v="1"/>
    <x v="2"/>
    <n v="0"/>
    <s v=""/>
    <x v="1"/>
    <x v="1"/>
    <s v=""/>
    <x v="1"/>
    <x v="1"/>
    <s v=""/>
  </r>
  <r>
    <x v="0"/>
    <n v="0"/>
    <s v="2020-2022"/>
    <x v="48"/>
    <x v="4"/>
    <s v="HIV/AIDS, Tuberculosis"/>
    <s v="Kenya-HIV/AIDS, Tuberculosis"/>
    <n v="1"/>
    <x v="8"/>
    <x v="0"/>
    <x v="2"/>
    <n v="952"/>
    <s v="FR952-KEN-C"/>
    <x v="5"/>
    <x v="0"/>
    <d v="2020-08-31T00:00:00"/>
    <x v="4"/>
    <x v="4"/>
    <n v="8.557377049180328"/>
  </r>
  <r>
    <x v="1"/>
    <n v="0"/>
    <s v="2020-2022"/>
    <x v="48"/>
    <x v="5"/>
    <s v="HIV/AIDS,Tuberculosis,Malaria"/>
    <s v="Kenya-HIV/AIDS,Tuberculosis,Malaria"/>
    <n v="1"/>
    <x v="8"/>
    <x v="1"/>
    <x v="2"/>
    <n v="0"/>
    <s v=""/>
    <x v="1"/>
    <x v="1"/>
    <s v=""/>
    <x v="1"/>
    <x v="1"/>
    <s v=""/>
  </r>
  <r>
    <x v="1"/>
    <n v="0"/>
    <s v="2020-2022"/>
    <x v="48"/>
    <x v="6"/>
    <s v="HIV/AIDS,Tuberculosis,Malaria,RSSH"/>
    <s v="Kenya-HIV/AIDS,Tuberculosis,Malaria,RSSH"/>
    <n v="1"/>
    <x v="8"/>
    <x v="1"/>
    <x v="2"/>
    <n v="0"/>
    <s v=""/>
    <x v="1"/>
    <x v="1"/>
    <s v=""/>
    <x v="1"/>
    <x v="1"/>
    <s v=""/>
  </r>
  <r>
    <x v="1"/>
    <n v="0"/>
    <s v="2020-2022"/>
    <x v="48"/>
    <x v="7"/>
    <s v="HIV/AIDS,Tuberculosis,RSSH"/>
    <s v="Kenya-HIV/AIDS,Tuberculosis,RSSH"/>
    <n v="1"/>
    <x v="8"/>
    <x v="1"/>
    <x v="2"/>
    <n v="0"/>
    <s v=""/>
    <x v="1"/>
    <x v="1"/>
    <s v=""/>
    <x v="1"/>
    <x v="1"/>
    <s v=""/>
  </r>
  <r>
    <x v="0"/>
    <n v="0"/>
    <s v="2020-2022"/>
    <x v="48"/>
    <x v="8"/>
    <s v="Malaria"/>
    <s v="Kenya-Malaria"/>
    <n v="1"/>
    <x v="8"/>
    <x v="6"/>
    <x v="2"/>
    <n v="953"/>
    <s v="FR953-KEN-M"/>
    <x v="5"/>
    <x v="0"/>
    <d v="2020-08-31T00:00:00"/>
    <x v="4"/>
    <x v="4"/>
    <n v="8.557377049180328"/>
  </r>
  <r>
    <x v="1"/>
    <n v="0"/>
    <s v="2020-2022"/>
    <x v="48"/>
    <x v="9"/>
    <s v="Malaria,RSSH"/>
    <s v="Kenya-Malaria,RSSH"/>
    <n v="1"/>
    <x v="8"/>
    <x v="1"/>
    <x v="2"/>
    <n v="0"/>
    <s v=""/>
    <x v="1"/>
    <x v="1"/>
    <s v=""/>
    <x v="1"/>
    <x v="1"/>
    <s v=""/>
  </r>
  <r>
    <x v="1"/>
    <n v="0"/>
    <s v="2020-2022"/>
    <x v="48"/>
    <x v="10"/>
    <s v="RSSH"/>
    <s v="Kenya-RSSH"/>
    <n v="1"/>
    <x v="8"/>
    <x v="2"/>
    <x v="2"/>
    <n v="0"/>
    <s v=""/>
    <x v="1"/>
    <x v="1"/>
    <s v=""/>
    <x v="1"/>
    <x v="1"/>
    <s v=""/>
  </r>
  <r>
    <x v="1"/>
    <n v="1"/>
    <s v="2020-2022"/>
    <x v="48"/>
    <x v="11"/>
    <s v="Tuberculosis"/>
    <s v="Kenya-Tuberculosis"/>
    <n v="1"/>
    <x v="8"/>
    <x v="0"/>
    <x v="2"/>
    <n v="0"/>
    <s v=""/>
    <x v="1"/>
    <x v="1"/>
    <s v=""/>
    <x v="1"/>
    <x v="1"/>
    <s v=""/>
  </r>
  <r>
    <x v="1"/>
    <n v="0"/>
    <s v="2020-2022"/>
    <x v="48"/>
    <x v="12"/>
    <s v="Tuberculosis,Malaria"/>
    <s v="Kenya-Tuberculosis,Malaria"/>
    <n v="1"/>
    <x v="8"/>
    <x v="1"/>
    <x v="2"/>
    <n v="0"/>
    <s v=""/>
    <x v="1"/>
    <x v="1"/>
    <s v=""/>
    <x v="1"/>
    <x v="1"/>
    <s v=""/>
  </r>
  <r>
    <x v="1"/>
    <n v="0"/>
    <s v="2020-2022"/>
    <x v="48"/>
    <x v="13"/>
    <s v="Tuberculosis,Malaria,RSSH"/>
    <s v="Kenya-Tuberculosis,Malaria,RSSH"/>
    <n v="1"/>
    <x v="8"/>
    <x v="1"/>
    <x v="2"/>
    <n v="0"/>
    <s v=""/>
    <x v="1"/>
    <x v="1"/>
    <s v=""/>
    <x v="1"/>
    <x v="1"/>
    <s v=""/>
  </r>
  <r>
    <x v="1"/>
    <n v="0"/>
    <s v="2020-2022"/>
    <x v="48"/>
    <x v="14"/>
    <s v="Tuberculosis,RSSH"/>
    <s v="Kenya-Tuberculosis,RSSH"/>
    <n v="1"/>
    <x v="8"/>
    <x v="1"/>
    <x v="2"/>
    <n v="0"/>
    <s v=""/>
    <x v="1"/>
    <x v="1"/>
    <s v=""/>
    <x v="1"/>
    <x v="1"/>
    <s v=""/>
  </r>
  <r>
    <x v="1"/>
    <n v="1"/>
    <s v="2020-2022"/>
    <x v="49"/>
    <x v="0"/>
    <s v="HIV/AIDS"/>
    <s v="Kosovo-HIV/AIDS"/>
    <n v="1"/>
    <x v="2"/>
    <x v="4"/>
    <x v="1"/>
    <n v="0"/>
    <s v=""/>
    <x v="1"/>
    <x v="1"/>
    <s v=""/>
    <x v="1"/>
    <x v="1"/>
    <s v=""/>
  </r>
  <r>
    <x v="1"/>
    <n v="0"/>
    <s v="2020-2022"/>
    <x v="49"/>
    <x v="1"/>
    <s v="HIV/AIDS,Malaria"/>
    <s v="Kosovo-HIV/AIDS,Malaria"/>
    <n v="0"/>
    <x v="2"/>
    <x v="1"/>
    <x v="1"/>
    <n v="0"/>
    <s v=""/>
    <x v="1"/>
    <x v="1"/>
    <s v=""/>
    <x v="1"/>
    <x v="1"/>
    <s v=""/>
  </r>
  <r>
    <x v="1"/>
    <n v="0"/>
    <s v="2020-2022"/>
    <x v="49"/>
    <x v="2"/>
    <s v="HIV/AIDS,Malaria,RSSH"/>
    <s v="Kosovo-HIV/AIDS,Malaria,RSSH"/>
    <n v="0"/>
    <x v="2"/>
    <x v="1"/>
    <x v="1"/>
    <n v="0"/>
    <s v=""/>
    <x v="1"/>
    <x v="1"/>
    <s v=""/>
    <x v="1"/>
    <x v="1"/>
    <s v=""/>
  </r>
  <r>
    <x v="1"/>
    <n v="0"/>
    <s v="2020-2022"/>
    <x v="49"/>
    <x v="3"/>
    <s v="HIV/AIDS,RSSH"/>
    <s v="Kosovo-HIV/AIDS,RSSH"/>
    <n v="1"/>
    <x v="2"/>
    <x v="1"/>
    <x v="1"/>
    <n v="0"/>
    <s v=""/>
    <x v="1"/>
    <x v="1"/>
    <s v=""/>
    <x v="1"/>
    <x v="1"/>
    <s v=""/>
  </r>
  <r>
    <x v="0"/>
    <n v="0"/>
    <s v="2020-2022"/>
    <x v="49"/>
    <x v="4"/>
    <s v="HIV/AIDS, Tuberculosis"/>
    <s v="Kosovo-HIV/AIDS, Tuberculosis"/>
    <n v="1"/>
    <x v="2"/>
    <x v="4"/>
    <x v="1"/>
    <n v="856"/>
    <s v="FR856-QNA-C"/>
    <x v="5"/>
    <x v="0"/>
    <d v="2020-08-31T00:00:00"/>
    <x v="8"/>
    <x v="7"/>
    <n v="13.573770491803279"/>
  </r>
  <r>
    <x v="1"/>
    <n v="0"/>
    <s v="2020-2022"/>
    <x v="49"/>
    <x v="5"/>
    <s v="HIV/AIDS,Tuberculosis,Malaria"/>
    <s v="Kosovo-HIV/AIDS,Tuberculosis,Malaria"/>
    <n v="0"/>
    <x v="2"/>
    <x v="1"/>
    <x v="1"/>
    <n v="0"/>
    <s v=""/>
    <x v="1"/>
    <x v="1"/>
    <s v=""/>
    <x v="1"/>
    <x v="1"/>
    <s v=""/>
  </r>
  <r>
    <x v="1"/>
    <n v="0"/>
    <s v="2020-2022"/>
    <x v="49"/>
    <x v="6"/>
    <s v="HIV/AIDS,Tuberculosis,Malaria,RSSH"/>
    <s v="Kosovo-HIV/AIDS,Tuberculosis,Malaria,RSSH"/>
    <n v="0"/>
    <x v="2"/>
    <x v="1"/>
    <x v="1"/>
    <n v="0"/>
    <s v=""/>
    <x v="1"/>
    <x v="1"/>
    <s v=""/>
    <x v="1"/>
    <x v="1"/>
    <s v=""/>
  </r>
  <r>
    <x v="1"/>
    <n v="0"/>
    <s v="2020-2022"/>
    <x v="49"/>
    <x v="7"/>
    <s v="HIV/AIDS,Tuberculosis,RSSH"/>
    <s v="Kosovo-HIV/AIDS,Tuberculosis,RSSH"/>
    <n v="1"/>
    <x v="2"/>
    <x v="1"/>
    <x v="1"/>
    <n v="0"/>
    <s v=""/>
    <x v="1"/>
    <x v="1"/>
    <s v=""/>
    <x v="1"/>
    <x v="1"/>
    <s v=""/>
  </r>
  <r>
    <x v="1"/>
    <n v="0"/>
    <s v="2020-2022"/>
    <x v="49"/>
    <x v="8"/>
    <s v="Malaria"/>
    <s v="Kosovo-Malaria"/>
    <n v="0"/>
    <x v="2"/>
    <x v="1"/>
    <x v="1"/>
    <n v="0"/>
    <s v=""/>
    <x v="1"/>
    <x v="1"/>
    <s v=""/>
    <x v="1"/>
    <x v="1"/>
    <s v=""/>
  </r>
  <r>
    <x v="1"/>
    <n v="0"/>
    <s v="2020-2022"/>
    <x v="49"/>
    <x v="9"/>
    <s v="Malaria,RSSH"/>
    <s v="Kosovo-Malaria,RSSH"/>
    <n v="0"/>
    <x v="2"/>
    <x v="1"/>
    <x v="1"/>
    <n v="0"/>
    <s v=""/>
    <x v="1"/>
    <x v="1"/>
    <s v=""/>
    <x v="1"/>
    <x v="1"/>
    <s v=""/>
  </r>
  <r>
    <x v="1"/>
    <n v="0"/>
    <s v="2020-2022"/>
    <x v="49"/>
    <x v="10"/>
    <s v="RSSH"/>
    <s v="Kosovo-RSSH"/>
    <n v="1"/>
    <x v="2"/>
    <x v="2"/>
    <x v="1"/>
    <n v="0"/>
    <s v=""/>
    <x v="1"/>
    <x v="1"/>
    <s v=""/>
    <x v="1"/>
    <x v="1"/>
    <s v=""/>
  </r>
  <r>
    <x v="1"/>
    <n v="1"/>
    <s v="2020-2022"/>
    <x v="49"/>
    <x v="11"/>
    <s v="Tuberculosis"/>
    <s v="Kosovo-Tuberculosis"/>
    <n v="1"/>
    <x v="2"/>
    <x v="4"/>
    <x v="1"/>
    <n v="0"/>
    <s v=""/>
    <x v="1"/>
    <x v="1"/>
    <s v=""/>
    <x v="1"/>
    <x v="1"/>
    <s v=""/>
  </r>
  <r>
    <x v="1"/>
    <n v="0"/>
    <s v="2020-2022"/>
    <x v="49"/>
    <x v="12"/>
    <s v="Tuberculosis,Malaria"/>
    <s v="Kosovo-Tuberculosis,Malaria"/>
    <n v="0"/>
    <x v="2"/>
    <x v="1"/>
    <x v="1"/>
    <n v="0"/>
    <s v=""/>
    <x v="1"/>
    <x v="1"/>
    <s v=""/>
    <x v="1"/>
    <x v="1"/>
    <s v=""/>
  </r>
  <r>
    <x v="1"/>
    <n v="0"/>
    <s v="2020-2022"/>
    <x v="49"/>
    <x v="13"/>
    <s v="Tuberculosis,Malaria,RSSH"/>
    <s v="Kosovo-Tuberculosis,Malaria,RSSH"/>
    <n v="0"/>
    <x v="2"/>
    <x v="1"/>
    <x v="1"/>
    <n v="0"/>
    <s v=""/>
    <x v="1"/>
    <x v="1"/>
    <s v=""/>
    <x v="1"/>
    <x v="1"/>
    <s v=""/>
  </r>
  <r>
    <x v="1"/>
    <n v="0"/>
    <s v="2020-2022"/>
    <x v="49"/>
    <x v="14"/>
    <s v="Tuberculosis,RSSH"/>
    <s v="Kosovo-Tuberculosis,RSSH"/>
    <n v="1"/>
    <x v="2"/>
    <x v="1"/>
    <x v="1"/>
    <n v="0"/>
    <s v=""/>
    <x v="1"/>
    <x v="1"/>
    <s v=""/>
    <x v="1"/>
    <x v="1"/>
    <s v=""/>
  </r>
  <r>
    <x v="1"/>
    <n v="1"/>
    <s v="2020-2022"/>
    <x v="50"/>
    <x v="0"/>
    <s v="HIV/AIDS"/>
    <s v="Kyrgyzstan-HIV/AIDS"/>
    <n v="1"/>
    <x v="2"/>
    <x v="5"/>
    <x v="1"/>
    <n v="0"/>
    <s v=""/>
    <x v="1"/>
    <x v="1"/>
    <s v=""/>
    <x v="1"/>
    <x v="1"/>
    <s v=""/>
  </r>
  <r>
    <x v="1"/>
    <n v="0"/>
    <s v="2020-2022"/>
    <x v="50"/>
    <x v="1"/>
    <s v="HIV/AIDS,Malaria"/>
    <s v="Kyrgyzstan-HIV/AIDS,Malaria"/>
    <n v="0"/>
    <x v="2"/>
    <x v="1"/>
    <x v="1"/>
    <n v="0"/>
    <s v=""/>
    <x v="1"/>
    <x v="1"/>
    <s v=""/>
    <x v="1"/>
    <x v="1"/>
    <s v=""/>
  </r>
  <r>
    <x v="1"/>
    <n v="0"/>
    <s v="2020-2022"/>
    <x v="50"/>
    <x v="2"/>
    <s v="HIV/AIDS,Malaria,RSSH"/>
    <s v="Kyrgyzstan-HIV/AIDS,Malaria,RSSH"/>
    <n v="0"/>
    <x v="2"/>
    <x v="1"/>
    <x v="1"/>
    <n v="0"/>
    <s v=""/>
    <x v="1"/>
    <x v="1"/>
    <s v=""/>
    <x v="1"/>
    <x v="1"/>
    <s v=""/>
  </r>
  <r>
    <x v="1"/>
    <n v="0"/>
    <s v="2020-2022"/>
    <x v="50"/>
    <x v="3"/>
    <s v="HIV/AIDS,RSSH"/>
    <s v="Kyrgyzstan-HIV/AIDS,RSSH"/>
    <n v="1"/>
    <x v="2"/>
    <x v="1"/>
    <x v="1"/>
    <n v="0"/>
    <s v=""/>
    <x v="1"/>
    <x v="1"/>
    <s v=""/>
    <x v="1"/>
    <x v="1"/>
    <s v=""/>
  </r>
  <r>
    <x v="0"/>
    <n v="0"/>
    <s v="2020-2022"/>
    <x v="50"/>
    <x v="4"/>
    <s v="HIV/AIDS, Tuberculosis"/>
    <s v="Kyrgyzstan-HIV/AIDS, Tuberculosis"/>
    <n v="1"/>
    <x v="2"/>
    <x v="5"/>
    <x v="1"/>
    <n v="843"/>
    <s v="FR843-KGZ-C"/>
    <x v="0"/>
    <x v="0"/>
    <d v="2020-03-23T00:00:00"/>
    <x v="15"/>
    <x v="14"/>
    <n v="8.1639344262295079"/>
  </r>
  <r>
    <x v="1"/>
    <n v="0"/>
    <s v="2020-2022"/>
    <x v="50"/>
    <x v="5"/>
    <s v="HIV/AIDS,Tuberculosis,Malaria"/>
    <s v="Kyrgyzstan-HIV/AIDS,Tuberculosis,Malaria"/>
    <n v="0"/>
    <x v="2"/>
    <x v="1"/>
    <x v="1"/>
    <n v="0"/>
    <s v=""/>
    <x v="1"/>
    <x v="1"/>
    <s v=""/>
    <x v="1"/>
    <x v="1"/>
    <s v=""/>
  </r>
  <r>
    <x v="1"/>
    <n v="0"/>
    <s v="2020-2022"/>
    <x v="50"/>
    <x v="6"/>
    <s v="HIV/AIDS,Tuberculosis,Malaria,RSSH"/>
    <s v="Kyrgyzstan-HIV/AIDS,Tuberculosis,Malaria,RSSH"/>
    <n v="0"/>
    <x v="2"/>
    <x v="1"/>
    <x v="1"/>
    <n v="0"/>
    <s v=""/>
    <x v="1"/>
    <x v="1"/>
    <s v=""/>
    <x v="1"/>
    <x v="1"/>
    <s v=""/>
  </r>
  <r>
    <x v="1"/>
    <n v="0"/>
    <s v="2020-2022"/>
    <x v="50"/>
    <x v="7"/>
    <s v="HIV/AIDS,Tuberculosis,RSSH"/>
    <s v="Kyrgyzstan-HIV/AIDS,Tuberculosis,RSSH"/>
    <n v="1"/>
    <x v="2"/>
    <x v="1"/>
    <x v="1"/>
    <n v="0"/>
    <s v=""/>
    <x v="1"/>
    <x v="1"/>
    <s v=""/>
    <x v="1"/>
    <x v="1"/>
    <s v=""/>
  </r>
  <r>
    <x v="1"/>
    <n v="0"/>
    <s v="2020-2022"/>
    <x v="50"/>
    <x v="8"/>
    <s v="Malaria"/>
    <s v="Kyrgyzstan-Malaria"/>
    <n v="0"/>
    <x v="2"/>
    <x v="1"/>
    <x v="1"/>
    <n v="0"/>
    <s v=""/>
    <x v="1"/>
    <x v="1"/>
    <s v=""/>
    <x v="1"/>
    <x v="1"/>
    <s v=""/>
  </r>
  <r>
    <x v="1"/>
    <n v="0"/>
    <s v="2020-2022"/>
    <x v="50"/>
    <x v="9"/>
    <s v="Malaria,RSSH"/>
    <s v="Kyrgyzstan-Malaria,RSSH"/>
    <n v="0"/>
    <x v="2"/>
    <x v="1"/>
    <x v="1"/>
    <n v="0"/>
    <s v=""/>
    <x v="1"/>
    <x v="1"/>
    <s v=""/>
    <x v="1"/>
    <x v="1"/>
    <s v=""/>
  </r>
  <r>
    <x v="1"/>
    <n v="0"/>
    <s v="2020-2022"/>
    <x v="50"/>
    <x v="10"/>
    <s v="RSSH"/>
    <s v="Kyrgyzstan-RSSH"/>
    <n v="1"/>
    <x v="2"/>
    <x v="2"/>
    <x v="1"/>
    <n v="0"/>
    <s v=""/>
    <x v="1"/>
    <x v="1"/>
    <s v=""/>
    <x v="1"/>
    <x v="1"/>
    <s v=""/>
  </r>
  <r>
    <x v="1"/>
    <n v="1"/>
    <s v="2020-2022"/>
    <x v="50"/>
    <x v="11"/>
    <s v="Tuberculosis"/>
    <s v="Kyrgyzstan-Tuberculosis"/>
    <n v="1"/>
    <x v="2"/>
    <x v="5"/>
    <x v="1"/>
    <n v="0"/>
    <s v=""/>
    <x v="1"/>
    <x v="1"/>
    <s v=""/>
    <x v="1"/>
    <x v="1"/>
    <s v=""/>
  </r>
  <r>
    <x v="1"/>
    <n v="0"/>
    <s v="2020-2022"/>
    <x v="50"/>
    <x v="12"/>
    <s v="Tuberculosis,Malaria"/>
    <s v="Kyrgyzstan-Tuberculosis,Malaria"/>
    <n v="0"/>
    <x v="2"/>
    <x v="1"/>
    <x v="1"/>
    <n v="0"/>
    <s v=""/>
    <x v="1"/>
    <x v="1"/>
    <s v=""/>
    <x v="1"/>
    <x v="1"/>
    <s v=""/>
  </r>
  <r>
    <x v="1"/>
    <n v="0"/>
    <s v="2020-2022"/>
    <x v="50"/>
    <x v="13"/>
    <s v="Tuberculosis,Malaria,RSSH"/>
    <s v="Kyrgyzstan-Tuberculosis,Malaria,RSSH"/>
    <n v="0"/>
    <x v="2"/>
    <x v="1"/>
    <x v="1"/>
    <n v="0"/>
    <s v=""/>
    <x v="1"/>
    <x v="1"/>
    <s v=""/>
    <x v="1"/>
    <x v="1"/>
    <s v=""/>
  </r>
  <r>
    <x v="1"/>
    <n v="0"/>
    <s v="2020-2022"/>
    <x v="50"/>
    <x v="14"/>
    <s v="Tuberculosis,RSSH"/>
    <s v="Kyrgyzstan-Tuberculosis,RSSH"/>
    <n v="1"/>
    <x v="2"/>
    <x v="1"/>
    <x v="1"/>
    <n v="0"/>
    <s v=""/>
    <x v="1"/>
    <x v="1"/>
    <s v=""/>
    <x v="1"/>
    <x v="1"/>
    <s v=""/>
  </r>
  <r>
    <x v="1"/>
    <n v="1"/>
    <s v="2020-2022"/>
    <x v="51"/>
    <x v="0"/>
    <s v="HIV/AIDS"/>
    <s v="Lao (Peoples Democratic Republic)-HIV/AIDS"/>
    <n v="1"/>
    <x v="0"/>
    <x v="1"/>
    <x v="1"/>
    <n v="0"/>
    <s v=""/>
    <x v="1"/>
    <x v="1"/>
    <s v=""/>
    <x v="1"/>
    <x v="1"/>
    <s v=""/>
  </r>
  <r>
    <x v="1"/>
    <n v="0"/>
    <s v="2020-2022"/>
    <x v="51"/>
    <x v="1"/>
    <s v="HIV/AIDS,Malaria"/>
    <s v="Lao (Peoples Democratic Republic)-HIV/AIDS,Malaria"/>
    <n v="0"/>
    <x v="0"/>
    <x v="1"/>
    <x v="1"/>
    <n v="0"/>
    <s v=""/>
    <x v="1"/>
    <x v="1"/>
    <s v=""/>
    <x v="1"/>
    <x v="1"/>
    <s v=""/>
  </r>
  <r>
    <x v="1"/>
    <n v="0"/>
    <s v="2020-2022"/>
    <x v="51"/>
    <x v="2"/>
    <s v="HIV/AIDS,Malaria,RSSH"/>
    <s v="Lao (Peoples Democratic Republic)-HIV/AIDS,Malaria,RSSH"/>
    <n v="0"/>
    <x v="0"/>
    <x v="1"/>
    <x v="1"/>
    <n v="0"/>
    <s v=""/>
    <x v="1"/>
    <x v="1"/>
    <s v=""/>
    <x v="1"/>
    <x v="1"/>
    <s v=""/>
  </r>
  <r>
    <x v="1"/>
    <n v="0"/>
    <s v="2020-2022"/>
    <x v="51"/>
    <x v="3"/>
    <s v="HIV/AIDS,RSSH"/>
    <s v="Lao (Peoples Democratic Republic)-HIV/AIDS,RSSH"/>
    <n v="1"/>
    <x v="0"/>
    <x v="1"/>
    <x v="1"/>
    <n v="0"/>
    <s v=""/>
    <x v="1"/>
    <x v="1"/>
    <s v=""/>
    <x v="1"/>
    <x v="1"/>
    <s v=""/>
  </r>
  <r>
    <x v="0"/>
    <n v="0"/>
    <s v="2020-2022"/>
    <x v="51"/>
    <x v="4"/>
    <s v="HIV/AIDS, Tuberculosis"/>
    <s v="Lao (Peoples Democratic Republic)-HIV/AIDS, Tuberculosis"/>
    <n v="1"/>
    <x v="0"/>
    <x v="5"/>
    <x v="1"/>
    <n v="671"/>
    <s v="FR671-LAO-C"/>
    <x v="0"/>
    <x v="0"/>
    <d v="2020-03-23T00:00:00"/>
    <x v="0"/>
    <x v="0"/>
    <n v="7.4754098360655741"/>
  </r>
  <r>
    <x v="1"/>
    <n v="0"/>
    <s v="2020-2022"/>
    <x v="51"/>
    <x v="5"/>
    <s v="HIV/AIDS,Tuberculosis,Malaria"/>
    <s v="Lao (Peoples Democratic Republic)-HIV/AIDS,Tuberculosis,Malaria"/>
    <n v="0"/>
    <x v="0"/>
    <x v="1"/>
    <x v="1"/>
    <n v="0"/>
    <s v=""/>
    <x v="1"/>
    <x v="1"/>
    <s v=""/>
    <x v="1"/>
    <x v="1"/>
    <s v=""/>
  </r>
  <r>
    <x v="1"/>
    <n v="0"/>
    <s v="2020-2022"/>
    <x v="51"/>
    <x v="6"/>
    <s v="HIV/AIDS,Tuberculosis,Malaria,RSSH"/>
    <s v="Lao (Peoples Democratic Republic)-HIV/AIDS,Tuberculosis,Malaria,RSSH"/>
    <n v="0"/>
    <x v="0"/>
    <x v="1"/>
    <x v="1"/>
    <n v="0"/>
    <s v=""/>
    <x v="1"/>
    <x v="1"/>
    <s v=""/>
    <x v="1"/>
    <x v="1"/>
    <s v=""/>
  </r>
  <r>
    <x v="1"/>
    <n v="0"/>
    <s v="2020-2022"/>
    <x v="51"/>
    <x v="7"/>
    <s v="HIV/AIDS,Tuberculosis,RSSH"/>
    <s v="Lao (Peoples Democratic Republic)-HIV/AIDS,Tuberculosis,RSSH"/>
    <n v="1"/>
    <x v="0"/>
    <x v="1"/>
    <x v="1"/>
    <n v="0"/>
    <s v=""/>
    <x v="1"/>
    <x v="1"/>
    <s v=""/>
    <x v="1"/>
    <x v="1"/>
    <s v=""/>
  </r>
  <r>
    <x v="1"/>
    <n v="0"/>
    <s v="2020-2022"/>
    <x v="51"/>
    <x v="8"/>
    <s v="Malaria"/>
    <s v="Lao (Peoples Democratic Republic)-Malaria"/>
    <n v="0"/>
    <x v="0"/>
    <x v="1"/>
    <x v="1"/>
    <n v="0"/>
    <s v=""/>
    <x v="1"/>
    <x v="1"/>
    <s v=""/>
    <x v="1"/>
    <x v="1"/>
    <s v=""/>
  </r>
  <r>
    <x v="1"/>
    <n v="0"/>
    <s v="2020-2022"/>
    <x v="51"/>
    <x v="9"/>
    <s v="Malaria,RSSH"/>
    <s v="Lao (Peoples Democratic Republic)-Malaria,RSSH"/>
    <n v="0"/>
    <x v="0"/>
    <x v="1"/>
    <x v="1"/>
    <n v="0"/>
    <s v=""/>
    <x v="1"/>
    <x v="1"/>
    <s v=""/>
    <x v="1"/>
    <x v="1"/>
    <s v=""/>
  </r>
  <r>
    <x v="1"/>
    <n v="0"/>
    <s v="2020-2022"/>
    <x v="51"/>
    <x v="10"/>
    <s v="RSSH"/>
    <s v="Lao (Peoples Democratic Republic)-RSSH"/>
    <n v="1"/>
    <x v="0"/>
    <x v="1"/>
    <x v="1"/>
    <n v="0"/>
    <s v=""/>
    <x v="1"/>
    <x v="1"/>
    <s v=""/>
    <x v="1"/>
    <x v="1"/>
    <s v=""/>
  </r>
  <r>
    <x v="1"/>
    <n v="1"/>
    <s v="2020-2022"/>
    <x v="51"/>
    <x v="11"/>
    <s v="Tuberculosis"/>
    <s v="Lao (Peoples Democratic Republic)-Tuberculosis"/>
    <n v="1"/>
    <x v="0"/>
    <x v="1"/>
    <x v="1"/>
    <n v="0"/>
    <s v=""/>
    <x v="1"/>
    <x v="1"/>
    <s v=""/>
    <x v="1"/>
    <x v="1"/>
    <s v=""/>
  </r>
  <r>
    <x v="1"/>
    <n v="0"/>
    <s v="2020-2022"/>
    <x v="51"/>
    <x v="12"/>
    <s v="Tuberculosis,Malaria"/>
    <s v="Lao (Peoples Democratic Republic)-Tuberculosis,Malaria"/>
    <n v="0"/>
    <x v="0"/>
    <x v="1"/>
    <x v="1"/>
    <n v="0"/>
    <s v=""/>
    <x v="1"/>
    <x v="1"/>
    <s v=""/>
    <x v="1"/>
    <x v="1"/>
    <s v=""/>
  </r>
  <r>
    <x v="1"/>
    <n v="0"/>
    <s v="2020-2022"/>
    <x v="51"/>
    <x v="13"/>
    <s v="Tuberculosis,Malaria,RSSH"/>
    <s v="Lao (Peoples Democratic Republic)-Tuberculosis,Malaria,RSSH"/>
    <n v="0"/>
    <x v="0"/>
    <x v="1"/>
    <x v="1"/>
    <n v="0"/>
    <s v=""/>
    <x v="1"/>
    <x v="1"/>
    <s v=""/>
    <x v="1"/>
    <x v="1"/>
    <s v=""/>
  </r>
  <r>
    <x v="1"/>
    <n v="0"/>
    <s v="2020-2022"/>
    <x v="51"/>
    <x v="14"/>
    <s v="Tuberculosis,RSSH"/>
    <s v="Lao (Peoples Democratic Republic)-Tuberculosis,RSSH"/>
    <n v="1"/>
    <x v="0"/>
    <x v="1"/>
    <x v="1"/>
    <n v="0"/>
    <s v=""/>
    <x v="1"/>
    <x v="1"/>
    <s v=""/>
    <x v="1"/>
    <x v="1"/>
    <s v=""/>
  </r>
  <r>
    <x v="1"/>
    <n v="1"/>
    <s v="2020-2022"/>
    <x v="52"/>
    <x v="0"/>
    <s v="HIV/AIDS"/>
    <s v="Lesotho-HIV/AIDS"/>
    <n v="1"/>
    <x v="1"/>
    <x v="0"/>
    <x v="0"/>
    <n v="0"/>
    <s v=""/>
    <x v="1"/>
    <x v="1"/>
    <s v=""/>
    <x v="1"/>
    <x v="1"/>
    <s v=""/>
  </r>
  <r>
    <x v="1"/>
    <n v="0"/>
    <s v="2020-2022"/>
    <x v="52"/>
    <x v="1"/>
    <s v="HIV/AIDS,Malaria"/>
    <s v="Lesotho-HIV/AIDS,Malaria"/>
    <n v="0"/>
    <x v="1"/>
    <x v="1"/>
    <x v="0"/>
    <n v="0"/>
    <s v=""/>
    <x v="1"/>
    <x v="1"/>
    <s v=""/>
    <x v="1"/>
    <x v="1"/>
    <s v=""/>
  </r>
  <r>
    <x v="1"/>
    <n v="0"/>
    <s v="2020-2022"/>
    <x v="52"/>
    <x v="2"/>
    <s v="HIV/AIDS,Malaria,RSSH"/>
    <s v="Lesotho-HIV/AIDS,Malaria,RSSH"/>
    <n v="0"/>
    <x v="1"/>
    <x v="1"/>
    <x v="0"/>
    <n v="0"/>
    <s v=""/>
    <x v="1"/>
    <x v="1"/>
    <s v=""/>
    <x v="1"/>
    <x v="1"/>
    <s v=""/>
  </r>
  <r>
    <x v="1"/>
    <n v="0"/>
    <s v="2020-2022"/>
    <x v="52"/>
    <x v="3"/>
    <s v="HIV/AIDS,RSSH"/>
    <s v="Lesotho-HIV/AIDS,RSSH"/>
    <n v="1"/>
    <x v="1"/>
    <x v="1"/>
    <x v="0"/>
    <n v="0"/>
    <s v=""/>
    <x v="1"/>
    <x v="1"/>
    <s v=""/>
    <x v="1"/>
    <x v="1"/>
    <s v=""/>
  </r>
  <r>
    <x v="0"/>
    <n v="0"/>
    <s v="2020-2022"/>
    <x v="52"/>
    <x v="4"/>
    <s v="HIV/AIDS, Tuberculosis"/>
    <s v="Lesotho-HIV/AIDS, Tuberculosis"/>
    <n v="1"/>
    <x v="1"/>
    <x v="0"/>
    <x v="0"/>
    <n v="906"/>
    <s v="FR906-LSO-C"/>
    <x v="5"/>
    <x v="0"/>
    <d v="2020-08-31T00:00:00"/>
    <x v="4"/>
    <x v="4"/>
    <n v="8.557377049180328"/>
  </r>
  <r>
    <x v="1"/>
    <n v="0"/>
    <s v="2020-2022"/>
    <x v="52"/>
    <x v="5"/>
    <s v="HIV/AIDS,Tuberculosis,Malaria"/>
    <s v="Lesotho-HIV/AIDS,Tuberculosis,Malaria"/>
    <n v="0"/>
    <x v="1"/>
    <x v="1"/>
    <x v="0"/>
    <n v="0"/>
    <s v=""/>
    <x v="1"/>
    <x v="1"/>
    <s v=""/>
    <x v="1"/>
    <x v="1"/>
    <s v=""/>
  </r>
  <r>
    <x v="1"/>
    <n v="0"/>
    <s v="2020-2022"/>
    <x v="52"/>
    <x v="6"/>
    <s v="HIV/AIDS,Tuberculosis,Malaria,RSSH"/>
    <s v="Lesotho-HIV/AIDS,Tuberculosis,Malaria,RSSH"/>
    <n v="0"/>
    <x v="1"/>
    <x v="1"/>
    <x v="0"/>
    <n v="0"/>
    <s v=""/>
    <x v="1"/>
    <x v="1"/>
    <s v=""/>
    <x v="1"/>
    <x v="1"/>
    <s v=""/>
  </r>
  <r>
    <x v="1"/>
    <n v="0"/>
    <s v="2020-2022"/>
    <x v="52"/>
    <x v="7"/>
    <s v="HIV/AIDS,Tuberculosis,RSSH"/>
    <s v="Lesotho-HIV/AIDS,Tuberculosis,RSSH"/>
    <n v="1"/>
    <x v="1"/>
    <x v="1"/>
    <x v="0"/>
    <n v="0"/>
    <s v=""/>
    <x v="1"/>
    <x v="1"/>
    <s v=""/>
    <x v="1"/>
    <x v="1"/>
    <s v=""/>
  </r>
  <r>
    <x v="1"/>
    <n v="0"/>
    <s v="2020-2022"/>
    <x v="52"/>
    <x v="8"/>
    <s v="Malaria"/>
    <s v="Lesotho-Malaria"/>
    <n v="0"/>
    <x v="1"/>
    <x v="1"/>
    <x v="0"/>
    <n v="0"/>
    <s v=""/>
    <x v="1"/>
    <x v="1"/>
    <s v=""/>
    <x v="1"/>
    <x v="1"/>
    <s v=""/>
  </r>
  <r>
    <x v="1"/>
    <n v="0"/>
    <s v="2020-2022"/>
    <x v="52"/>
    <x v="9"/>
    <s v="Malaria,RSSH"/>
    <s v="Lesotho-Malaria,RSSH"/>
    <n v="0"/>
    <x v="1"/>
    <x v="1"/>
    <x v="0"/>
    <n v="0"/>
    <s v=""/>
    <x v="1"/>
    <x v="1"/>
    <s v=""/>
    <x v="1"/>
    <x v="1"/>
    <s v=""/>
  </r>
  <r>
    <x v="1"/>
    <n v="0"/>
    <s v="2020-2022"/>
    <x v="52"/>
    <x v="10"/>
    <s v="RSSH"/>
    <s v="Lesotho-RSSH"/>
    <n v="1"/>
    <x v="1"/>
    <x v="2"/>
    <x v="0"/>
    <n v="0"/>
    <s v=""/>
    <x v="1"/>
    <x v="1"/>
    <s v=""/>
    <x v="1"/>
    <x v="1"/>
    <s v=""/>
  </r>
  <r>
    <x v="1"/>
    <n v="1"/>
    <s v="2020-2022"/>
    <x v="52"/>
    <x v="11"/>
    <s v="Tuberculosis"/>
    <s v="Lesotho-Tuberculosis"/>
    <n v="1"/>
    <x v="1"/>
    <x v="0"/>
    <x v="0"/>
    <n v="0"/>
    <s v=""/>
    <x v="1"/>
    <x v="1"/>
    <s v=""/>
    <x v="1"/>
    <x v="1"/>
    <s v=""/>
  </r>
  <r>
    <x v="1"/>
    <n v="0"/>
    <s v="2020-2022"/>
    <x v="52"/>
    <x v="12"/>
    <s v="Tuberculosis,Malaria"/>
    <s v="Lesotho-Tuberculosis,Malaria"/>
    <n v="0"/>
    <x v="1"/>
    <x v="1"/>
    <x v="0"/>
    <n v="0"/>
    <s v=""/>
    <x v="1"/>
    <x v="1"/>
    <s v=""/>
    <x v="1"/>
    <x v="1"/>
    <s v=""/>
  </r>
  <r>
    <x v="1"/>
    <n v="0"/>
    <s v="2020-2022"/>
    <x v="52"/>
    <x v="13"/>
    <s v="Tuberculosis,Malaria,RSSH"/>
    <s v="Lesotho-Tuberculosis,Malaria,RSSH"/>
    <n v="0"/>
    <x v="1"/>
    <x v="1"/>
    <x v="0"/>
    <n v="0"/>
    <s v=""/>
    <x v="1"/>
    <x v="1"/>
    <s v=""/>
    <x v="1"/>
    <x v="1"/>
    <s v=""/>
  </r>
  <r>
    <x v="1"/>
    <n v="0"/>
    <s v="2020-2022"/>
    <x v="52"/>
    <x v="14"/>
    <s v="Tuberculosis,RSSH"/>
    <s v="Lesotho-Tuberculosis,RSSH"/>
    <n v="1"/>
    <x v="1"/>
    <x v="1"/>
    <x v="0"/>
    <n v="0"/>
    <s v=""/>
    <x v="1"/>
    <x v="1"/>
    <s v=""/>
    <x v="1"/>
    <x v="1"/>
    <s v=""/>
  </r>
  <r>
    <x v="1"/>
    <n v="1"/>
    <s v="2020-2022"/>
    <x v="53"/>
    <x v="0"/>
    <s v="HIV/AIDS"/>
    <s v="Liberia-HIV/AIDS"/>
    <n v="1"/>
    <x v="9"/>
    <x v="0"/>
    <x v="0"/>
    <n v="0"/>
    <s v=""/>
    <x v="1"/>
    <x v="1"/>
    <s v=""/>
    <x v="1"/>
    <x v="1"/>
    <s v=""/>
  </r>
  <r>
    <x v="1"/>
    <n v="0"/>
    <s v="2020-2022"/>
    <x v="53"/>
    <x v="1"/>
    <s v="HIV/AIDS,Malaria"/>
    <s v="Liberia-HIV/AIDS,Malaria"/>
    <n v="1"/>
    <x v="9"/>
    <x v="1"/>
    <x v="0"/>
    <n v="0"/>
    <s v=""/>
    <x v="1"/>
    <x v="1"/>
    <s v=""/>
    <x v="1"/>
    <x v="1"/>
    <s v=""/>
  </r>
  <r>
    <x v="1"/>
    <n v="0"/>
    <s v="2020-2022"/>
    <x v="53"/>
    <x v="2"/>
    <s v="HIV/AIDS,Malaria,RSSH"/>
    <s v="Liberia-HIV/AIDS,Malaria,RSSH"/>
    <n v="1"/>
    <x v="9"/>
    <x v="1"/>
    <x v="0"/>
    <n v="0"/>
    <s v=""/>
    <x v="1"/>
    <x v="1"/>
    <s v=""/>
    <x v="1"/>
    <x v="1"/>
    <s v=""/>
  </r>
  <r>
    <x v="1"/>
    <n v="0"/>
    <s v="2020-2022"/>
    <x v="53"/>
    <x v="3"/>
    <s v="HIV/AIDS,RSSH"/>
    <s v="Liberia-HIV/AIDS,RSSH"/>
    <n v="1"/>
    <x v="9"/>
    <x v="1"/>
    <x v="0"/>
    <n v="0"/>
    <s v=""/>
    <x v="1"/>
    <x v="1"/>
    <s v=""/>
    <x v="1"/>
    <x v="1"/>
    <s v=""/>
  </r>
  <r>
    <x v="0"/>
    <n v="0"/>
    <s v="2020-2022"/>
    <x v="53"/>
    <x v="4"/>
    <s v="HIV/AIDS, Tuberculosis"/>
    <s v="Liberia-HIV/AIDS, Tuberculosis"/>
    <n v="1"/>
    <x v="9"/>
    <x v="0"/>
    <x v="0"/>
    <n v="662"/>
    <s v="FR662-LBR-C"/>
    <x v="0"/>
    <x v="0"/>
    <d v="2020-03-23T00:00:00"/>
    <x v="16"/>
    <x v="14"/>
    <n v="8.1639344262295079"/>
  </r>
  <r>
    <x v="1"/>
    <n v="0"/>
    <s v="2020-2022"/>
    <x v="53"/>
    <x v="5"/>
    <s v="HIV/AIDS,Tuberculosis,Malaria"/>
    <s v="Liberia-HIV/AIDS,Tuberculosis,Malaria"/>
    <n v="1"/>
    <x v="9"/>
    <x v="1"/>
    <x v="0"/>
    <n v="0"/>
    <s v=""/>
    <x v="1"/>
    <x v="1"/>
    <s v=""/>
    <x v="1"/>
    <x v="1"/>
    <s v=""/>
  </r>
  <r>
    <x v="1"/>
    <n v="0"/>
    <s v="2020-2022"/>
    <x v="53"/>
    <x v="6"/>
    <s v="HIV/AIDS,Tuberculosis,Malaria,RSSH"/>
    <s v="Liberia-HIV/AIDS,Tuberculosis,Malaria,RSSH"/>
    <n v="1"/>
    <x v="9"/>
    <x v="1"/>
    <x v="0"/>
    <n v="0"/>
    <s v=""/>
    <x v="1"/>
    <x v="1"/>
    <s v=""/>
    <x v="1"/>
    <x v="1"/>
    <s v=""/>
  </r>
  <r>
    <x v="1"/>
    <n v="0"/>
    <s v="2020-2022"/>
    <x v="53"/>
    <x v="7"/>
    <s v="HIV/AIDS,Tuberculosis,RSSH"/>
    <s v="Liberia-HIV/AIDS,Tuberculosis,RSSH"/>
    <n v="1"/>
    <x v="9"/>
    <x v="1"/>
    <x v="0"/>
    <n v="0"/>
    <s v=""/>
    <x v="1"/>
    <x v="1"/>
    <s v=""/>
    <x v="1"/>
    <x v="1"/>
    <s v=""/>
  </r>
  <r>
    <x v="0"/>
    <n v="0"/>
    <s v="2020-2022"/>
    <x v="53"/>
    <x v="8"/>
    <s v="Malaria"/>
    <s v="Liberia-Malaria"/>
    <n v="1"/>
    <x v="9"/>
    <x v="0"/>
    <x v="0"/>
    <n v="957"/>
    <s v="FR957-LBR-M"/>
    <x v="5"/>
    <x v="0"/>
    <d v="2020-08-31T00:00:00"/>
    <x v="26"/>
    <x v="25"/>
    <n v="9.5081967213114762"/>
  </r>
  <r>
    <x v="1"/>
    <n v="0"/>
    <s v="2020-2022"/>
    <x v="53"/>
    <x v="9"/>
    <s v="Malaria,RSSH"/>
    <s v="Liberia-Malaria,RSSH"/>
    <n v="1"/>
    <x v="9"/>
    <x v="1"/>
    <x v="0"/>
    <n v="0"/>
    <s v=""/>
    <x v="1"/>
    <x v="1"/>
    <s v=""/>
    <x v="1"/>
    <x v="1"/>
    <s v=""/>
  </r>
  <r>
    <x v="1"/>
    <n v="0"/>
    <s v="2020-2022"/>
    <x v="53"/>
    <x v="10"/>
    <s v="RSSH"/>
    <s v="Liberia-RSSH"/>
    <n v="1"/>
    <x v="9"/>
    <x v="2"/>
    <x v="0"/>
    <n v="0"/>
    <s v=""/>
    <x v="1"/>
    <x v="1"/>
    <s v=""/>
    <x v="1"/>
    <x v="1"/>
    <s v=""/>
  </r>
  <r>
    <x v="1"/>
    <n v="1"/>
    <s v="2020-2022"/>
    <x v="53"/>
    <x v="11"/>
    <s v="Tuberculosis"/>
    <s v="Liberia-Tuberculosis"/>
    <n v="1"/>
    <x v="9"/>
    <x v="0"/>
    <x v="0"/>
    <n v="0"/>
    <s v=""/>
    <x v="1"/>
    <x v="1"/>
    <s v=""/>
    <x v="1"/>
    <x v="1"/>
    <s v=""/>
  </r>
  <r>
    <x v="1"/>
    <n v="0"/>
    <s v="2020-2022"/>
    <x v="53"/>
    <x v="12"/>
    <s v="Tuberculosis,Malaria"/>
    <s v="Liberia-Tuberculosis,Malaria"/>
    <n v="1"/>
    <x v="9"/>
    <x v="1"/>
    <x v="0"/>
    <n v="0"/>
    <s v=""/>
    <x v="1"/>
    <x v="1"/>
    <s v=""/>
    <x v="1"/>
    <x v="1"/>
    <s v=""/>
  </r>
  <r>
    <x v="1"/>
    <n v="0"/>
    <s v="2020-2022"/>
    <x v="53"/>
    <x v="13"/>
    <s v="Tuberculosis,Malaria,RSSH"/>
    <s v="Liberia-Tuberculosis,Malaria,RSSH"/>
    <n v="1"/>
    <x v="9"/>
    <x v="1"/>
    <x v="0"/>
    <n v="0"/>
    <s v=""/>
    <x v="1"/>
    <x v="1"/>
    <s v=""/>
    <x v="1"/>
    <x v="1"/>
    <s v=""/>
  </r>
  <r>
    <x v="1"/>
    <n v="0"/>
    <s v="2020-2022"/>
    <x v="53"/>
    <x v="14"/>
    <s v="Tuberculosis,RSSH"/>
    <s v="Liberia-Tuberculosis,RSSH"/>
    <n v="1"/>
    <x v="9"/>
    <x v="1"/>
    <x v="0"/>
    <n v="0"/>
    <s v=""/>
    <x v="1"/>
    <x v="1"/>
    <s v=""/>
    <x v="1"/>
    <x v="1"/>
    <s v=""/>
  </r>
  <r>
    <x v="0"/>
    <n v="0"/>
    <s v="2020-2022"/>
    <x v="54"/>
    <x v="0"/>
    <s v="HIV/AIDS"/>
    <s v="Madagascar-HIV/AIDS"/>
    <n v="1"/>
    <x v="1"/>
    <x v="0"/>
    <x v="0"/>
    <n v="725"/>
    <s v="FR725-MDG-H"/>
    <x v="9"/>
    <x v="0"/>
    <d v="2020-04-30T00:00:00"/>
    <x v="18"/>
    <x v="16"/>
    <n v="7.5737704918032787"/>
  </r>
  <r>
    <x v="1"/>
    <n v="0"/>
    <s v="2020-2022"/>
    <x v="54"/>
    <x v="1"/>
    <s v="HIV/AIDS,Malaria"/>
    <s v="Madagascar-HIV/AIDS,Malaria"/>
    <n v="1"/>
    <x v="1"/>
    <x v="1"/>
    <x v="0"/>
    <n v="0"/>
    <s v=""/>
    <x v="1"/>
    <x v="1"/>
    <s v=""/>
    <x v="1"/>
    <x v="1"/>
    <s v=""/>
  </r>
  <r>
    <x v="1"/>
    <n v="0"/>
    <s v="2020-2022"/>
    <x v="54"/>
    <x v="2"/>
    <s v="HIV/AIDS,Malaria,RSSH"/>
    <s v="Madagascar-HIV/AIDS,Malaria,RSSH"/>
    <n v="1"/>
    <x v="1"/>
    <x v="1"/>
    <x v="0"/>
    <n v="0"/>
    <s v=""/>
    <x v="1"/>
    <x v="1"/>
    <s v=""/>
    <x v="1"/>
    <x v="1"/>
    <s v=""/>
  </r>
  <r>
    <x v="1"/>
    <n v="0"/>
    <s v="2020-2022"/>
    <x v="54"/>
    <x v="3"/>
    <s v="HIV/AIDS,RSSH"/>
    <s v="Madagascar-HIV/AIDS,RSSH"/>
    <n v="1"/>
    <x v="1"/>
    <x v="1"/>
    <x v="0"/>
    <n v="0"/>
    <s v=""/>
    <x v="1"/>
    <x v="1"/>
    <s v=""/>
    <x v="1"/>
    <x v="1"/>
    <s v=""/>
  </r>
  <r>
    <x v="1"/>
    <n v="0"/>
    <s v="2020-2022"/>
    <x v="54"/>
    <x v="4"/>
    <s v="HIV/AIDS, Tuberculosis"/>
    <s v="Madagascar-HIV/AIDS, Tuberculosis"/>
    <n v="1"/>
    <x v="1"/>
    <x v="1"/>
    <x v="0"/>
    <n v="0"/>
    <s v=""/>
    <x v="1"/>
    <x v="1"/>
    <s v=""/>
    <x v="1"/>
    <x v="1"/>
    <s v=""/>
  </r>
  <r>
    <x v="1"/>
    <n v="0"/>
    <s v="2020-2022"/>
    <x v="54"/>
    <x v="5"/>
    <s v="HIV/AIDS,Tuberculosis,Malaria"/>
    <s v="Madagascar-HIV/AIDS,Tuberculosis,Malaria"/>
    <n v="1"/>
    <x v="1"/>
    <x v="1"/>
    <x v="0"/>
    <n v="0"/>
    <s v=""/>
    <x v="1"/>
    <x v="1"/>
    <s v=""/>
    <x v="1"/>
    <x v="1"/>
    <s v=""/>
  </r>
  <r>
    <x v="1"/>
    <n v="0"/>
    <s v="2020-2022"/>
    <x v="54"/>
    <x v="6"/>
    <s v="HIV/AIDS,Tuberculosis,Malaria,RSSH"/>
    <s v="Madagascar-HIV/AIDS,Tuberculosis,Malaria,RSSH"/>
    <n v="1"/>
    <x v="1"/>
    <x v="1"/>
    <x v="0"/>
    <n v="0"/>
    <s v=""/>
    <x v="1"/>
    <x v="1"/>
    <s v=""/>
    <x v="1"/>
    <x v="1"/>
    <s v=""/>
  </r>
  <r>
    <x v="1"/>
    <n v="0"/>
    <s v="2020-2022"/>
    <x v="54"/>
    <x v="7"/>
    <s v="HIV/AIDS,Tuberculosis,RSSH"/>
    <s v="Madagascar-HIV/AIDS,Tuberculosis,RSSH"/>
    <n v="1"/>
    <x v="1"/>
    <x v="1"/>
    <x v="0"/>
    <n v="0"/>
    <s v=""/>
    <x v="1"/>
    <x v="1"/>
    <s v=""/>
    <x v="1"/>
    <x v="1"/>
    <s v=""/>
  </r>
  <r>
    <x v="0"/>
    <n v="0"/>
    <s v="2020-2022"/>
    <x v="54"/>
    <x v="8"/>
    <s v="Malaria"/>
    <s v="Madagascar-Malaria"/>
    <n v="1"/>
    <x v="1"/>
    <x v="0"/>
    <x v="0"/>
    <n v="717"/>
    <s v="FR717-MDG-M"/>
    <x v="5"/>
    <x v="0"/>
    <d v="2020-08-31T00:00:00"/>
    <x v="4"/>
    <x v="4"/>
    <n v="8.557377049180328"/>
  </r>
  <r>
    <x v="1"/>
    <n v="0"/>
    <s v="2020-2022"/>
    <x v="54"/>
    <x v="9"/>
    <s v="Malaria,RSSH"/>
    <s v="Madagascar-Malaria,RSSH"/>
    <n v="1"/>
    <x v="1"/>
    <x v="1"/>
    <x v="0"/>
    <n v="0"/>
    <s v=""/>
    <x v="1"/>
    <x v="1"/>
    <s v=""/>
    <x v="1"/>
    <x v="1"/>
    <s v=""/>
  </r>
  <r>
    <x v="0"/>
    <n v="0"/>
    <s v="2020-2022"/>
    <x v="54"/>
    <x v="10"/>
    <s v="RSSH"/>
    <s v="Madagascar-RSSH"/>
    <n v="1"/>
    <x v="1"/>
    <x v="0"/>
    <x v="0"/>
    <n v="936"/>
    <s v="FR936-MDG-S"/>
    <x v="5"/>
    <x v="0"/>
    <d v="2020-08-31T00:00:00"/>
    <x v="4"/>
    <x v="4"/>
    <n v="8.557377049180328"/>
  </r>
  <r>
    <x v="0"/>
    <n v="0"/>
    <s v="2020-2022"/>
    <x v="54"/>
    <x v="11"/>
    <s v="Tuberculosis"/>
    <s v="Madagascar-Tuberculosis"/>
    <n v="1"/>
    <x v="1"/>
    <x v="0"/>
    <x v="0"/>
    <n v="697"/>
    <s v="FR697-MDG-T"/>
    <x v="0"/>
    <x v="0"/>
    <d v="2020-03-23T00:00:00"/>
    <x v="14"/>
    <x v="13"/>
    <n v="8.5901639344262293"/>
  </r>
  <r>
    <x v="1"/>
    <n v="0"/>
    <s v="2020-2022"/>
    <x v="54"/>
    <x v="12"/>
    <s v="Tuberculosis,Malaria"/>
    <s v="Madagascar-Tuberculosis,Malaria"/>
    <n v="1"/>
    <x v="1"/>
    <x v="1"/>
    <x v="0"/>
    <n v="0"/>
    <s v=""/>
    <x v="1"/>
    <x v="1"/>
    <s v=""/>
    <x v="1"/>
    <x v="1"/>
    <s v=""/>
  </r>
  <r>
    <x v="1"/>
    <n v="0"/>
    <s v="2020-2022"/>
    <x v="54"/>
    <x v="13"/>
    <s v="Tuberculosis,Malaria,RSSH"/>
    <s v="Madagascar-Tuberculosis,Malaria,RSSH"/>
    <n v="1"/>
    <x v="1"/>
    <x v="1"/>
    <x v="0"/>
    <n v="0"/>
    <s v=""/>
    <x v="1"/>
    <x v="1"/>
    <s v=""/>
    <x v="1"/>
    <x v="1"/>
    <s v=""/>
  </r>
  <r>
    <x v="1"/>
    <n v="0"/>
    <s v="2020-2022"/>
    <x v="54"/>
    <x v="14"/>
    <s v="Tuberculosis,RSSH"/>
    <s v="Madagascar-Tuberculosis,RSSH"/>
    <n v="1"/>
    <x v="1"/>
    <x v="1"/>
    <x v="0"/>
    <n v="0"/>
    <s v=""/>
    <x v="1"/>
    <x v="1"/>
    <s v=""/>
    <x v="1"/>
    <x v="1"/>
    <s v=""/>
  </r>
  <r>
    <x v="1"/>
    <n v="1"/>
    <s v="2020-2022"/>
    <x v="55"/>
    <x v="0"/>
    <s v="HIV/AIDS"/>
    <s v="Malawi-HIV/AIDS"/>
    <n v="1"/>
    <x v="1"/>
    <x v="6"/>
    <x v="2"/>
    <n v="0"/>
    <s v=""/>
    <x v="1"/>
    <x v="1"/>
    <s v=""/>
    <x v="1"/>
    <x v="1"/>
    <s v=""/>
  </r>
  <r>
    <x v="1"/>
    <n v="0"/>
    <s v="2020-2022"/>
    <x v="55"/>
    <x v="1"/>
    <s v="HIV/AIDS,Malaria"/>
    <s v="Malawi-HIV/AIDS,Malaria"/>
    <n v="1"/>
    <x v="1"/>
    <x v="1"/>
    <x v="2"/>
    <n v="0"/>
    <s v=""/>
    <x v="1"/>
    <x v="1"/>
    <s v=""/>
    <x v="1"/>
    <x v="1"/>
    <s v=""/>
  </r>
  <r>
    <x v="1"/>
    <n v="0"/>
    <s v="2020-2022"/>
    <x v="55"/>
    <x v="2"/>
    <s v="HIV/AIDS,Malaria,RSSH"/>
    <s v="Malawi-HIV/AIDS,Malaria,RSSH"/>
    <n v="1"/>
    <x v="1"/>
    <x v="1"/>
    <x v="2"/>
    <n v="0"/>
    <s v=""/>
    <x v="1"/>
    <x v="1"/>
    <s v=""/>
    <x v="1"/>
    <x v="1"/>
    <s v=""/>
  </r>
  <r>
    <x v="1"/>
    <n v="0"/>
    <s v="2020-2022"/>
    <x v="55"/>
    <x v="3"/>
    <s v="HIV/AIDS,RSSH"/>
    <s v="Malawi-HIV/AIDS,RSSH"/>
    <n v="1"/>
    <x v="1"/>
    <x v="1"/>
    <x v="2"/>
    <n v="0"/>
    <s v=""/>
    <x v="1"/>
    <x v="1"/>
    <s v=""/>
    <x v="1"/>
    <x v="1"/>
    <s v=""/>
  </r>
  <r>
    <x v="0"/>
    <n v="0"/>
    <s v="2020-2022"/>
    <x v="55"/>
    <x v="4"/>
    <s v="HIV/AIDS, Tuberculosis"/>
    <s v="Malawi-HIV/AIDS, Tuberculosis"/>
    <n v="1"/>
    <x v="1"/>
    <x v="6"/>
    <x v="2"/>
    <n v="689"/>
    <s v="FR689-MWI-C"/>
    <x v="0"/>
    <x v="0"/>
    <d v="2020-03-23T00:00:00"/>
    <x v="2"/>
    <x v="2"/>
    <n v="6.9508196721311473"/>
  </r>
  <r>
    <x v="1"/>
    <n v="0"/>
    <s v="2020-2022"/>
    <x v="55"/>
    <x v="5"/>
    <s v="HIV/AIDS,Tuberculosis,Malaria"/>
    <s v="Malawi-HIV/AIDS,Tuberculosis,Malaria"/>
    <n v="1"/>
    <x v="1"/>
    <x v="1"/>
    <x v="2"/>
    <n v="0"/>
    <s v=""/>
    <x v="1"/>
    <x v="1"/>
    <s v=""/>
    <x v="1"/>
    <x v="1"/>
    <s v=""/>
  </r>
  <r>
    <x v="1"/>
    <n v="0"/>
    <s v="2020-2022"/>
    <x v="55"/>
    <x v="6"/>
    <s v="HIV/AIDS,Tuberculosis,Malaria,RSSH"/>
    <s v="Malawi-HIV/AIDS,Tuberculosis,Malaria,RSSH"/>
    <n v="1"/>
    <x v="1"/>
    <x v="1"/>
    <x v="2"/>
    <n v="0"/>
    <s v=""/>
    <x v="1"/>
    <x v="1"/>
    <s v=""/>
    <x v="1"/>
    <x v="1"/>
    <s v=""/>
  </r>
  <r>
    <x v="1"/>
    <n v="0"/>
    <s v="2020-2022"/>
    <x v="55"/>
    <x v="7"/>
    <s v="HIV/AIDS,Tuberculosis,RSSH"/>
    <s v="Malawi-HIV/AIDS,Tuberculosis,RSSH"/>
    <n v="1"/>
    <x v="1"/>
    <x v="1"/>
    <x v="2"/>
    <n v="0"/>
    <s v=""/>
    <x v="1"/>
    <x v="1"/>
    <s v=""/>
    <x v="1"/>
    <x v="1"/>
    <s v=""/>
  </r>
  <r>
    <x v="0"/>
    <n v="0"/>
    <s v="2020-2022"/>
    <x v="55"/>
    <x v="8"/>
    <s v="Malaria"/>
    <s v="Malawi-Malaria"/>
    <n v="1"/>
    <x v="1"/>
    <x v="0"/>
    <x v="2"/>
    <n v="690"/>
    <s v="FR690-MWI-M"/>
    <x v="0"/>
    <x v="0"/>
    <d v="2020-03-23T00:00:00"/>
    <x v="2"/>
    <x v="2"/>
    <n v="6.9508196721311473"/>
  </r>
  <r>
    <x v="1"/>
    <n v="0"/>
    <s v="2020-2022"/>
    <x v="55"/>
    <x v="9"/>
    <s v="Malaria,RSSH"/>
    <s v="Malawi-Malaria,RSSH"/>
    <n v="1"/>
    <x v="1"/>
    <x v="1"/>
    <x v="2"/>
    <n v="0"/>
    <s v=""/>
    <x v="1"/>
    <x v="1"/>
    <s v=""/>
    <x v="1"/>
    <x v="1"/>
    <s v=""/>
  </r>
  <r>
    <x v="1"/>
    <n v="0"/>
    <s v="2020-2022"/>
    <x v="55"/>
    <x v="10"/>
    <s v="RSSH"/>
    <s v="Malawi-RSSH"/>
    <n v="1"/>
    <x v="1"/>
    <x v="2"/>
    <x v="2"/>
    <n v="0"/>
    <s v=""/>
    <x v="1"/>
    <x v="1"/>
    <s v=""/>
    <x v="1"/>
    <x v="1"/>
    <s v=""/>
  </r>
  <r>
    <x v="1"/>
    <n v="1"/>
    <s v="2020-2022"/>
    <x v="55"/>
    <x v="11"/>
    <s v="Tuberculosis"/>
    <s v="Malawi-Tuberculosis"/>
    <n v="1"/>
    <x v="1"/>
    <x v="6"/>
    <x v="2"/>
    <n v="0"/>
    <s v=""/>
    <x v="1"/>
    <x v="1"/>
    <s v=""/>
    <x v="1"/>
    <x v="1"/>
    <s v=""/>
  </r>
  <r>
    <x v="1"/>
    <n v="0"/>
    <s v="2020-2022"/>
    <x v="55"/>
    <x v="12"/>
    <s v="Tuberculosis,Malaria"/>
    <s v="Malawi-Tuberculosis,Malaria"/>
    <n v="1"/>
    <x v="1"/>
    <x v="1"/>
    <x v="2"/>
    <n v="0"/>
    <s v=""/>
    <x v="1"/>
    <x v="1"/>
    <s v=""/>
    <x v="1"/>
    <x v="1"/>
    <s v=""/>
  </r>
  <r>
    <x v="1"/>
    <n v="0"/>
    <s v="2020-2022"/>
    <x v="55"/>
    <x v="13"/>
    <s v="Tuberculosis,Malaria,RSSH"/>
    <s v="Malawi-Tuberculosis,Malaria,RSSH"/>
    <n v="1"/>
    <x v="1"/>
    <x v="1"/>
    <x v="2"/>
    <n v="0"/>
    <s v=""/>
    <x v="1"/>
    <x v="1"/>
    <s v=""/>
    <x v="1"/>
    <x v="1"/>
    <s v=""/>
  </r>
  <r>
    <x v="1"/>
    <n v="0"/>
    <s v="2020-2022"/>
    <x v="55"/>
    <x v="14"/>
    <s v="Tuberculosis,RSSH"/>
    <s v="Malawi-Tuberculosis,RSSH"/>
    <n v="1"/>
    <x v="1"/>
    <x v="1"/>
    <x v="2"/>
    <n v="0"/>
    <s v=""/>
    <x v="1"/>
    <x v="1"/>
    <s v=""/>
    <x v="1"/>
    <x v="1"/>
    <s v=""/>
  </r>
  <r>
    <x v="0"/>
    <n v="0"/>
    <s v="2020-2022"/>
    <x v="56"/>
    <x v="0"/>
    <s v="HIV/AIDS"/>
    <s v="Malaysia-HIV/AIDS"/>
    <n v="1"/>
    <x v="0"/>
    <x v="4"/>
    <x v="1"/>
    <n v="1046"/>
    <s v="FR1046-MYS-H"/>
    <x v="6"/>
    <x v="0"/>
    <d v="2021-09-10T00:00:00"/>
    <x v="24"/>
    <x v="22"/>
    <n v="7.5409836065573774"/>
  </r>
  <r>
    <x v="1"/>
    <n v="0"/>
    <s v="2020-2022"/>
    <x v="56"/>
    <x v="1"/>
    <s v="HIV/AIDS,Malaria"/>
    <s v="Malaysia-HIV/AIDS,Malaria"/>
    <n v="0"/>
    <x v="0"/>
    <x v="1"/>
    <x v="1"/>
    <n v="0"/>
    <s v=""/>
    <x v="1"/>
    <x v="1"/>
    <s v=""/>
    <x v="1"/>
    <x v="1"/>
    <s v=""/>
  </r>
  <r>
    <x v="1"/>
    <n v="0"/>
    <s v="2020-2022"/>
    <x v="56"/>
    <x v="2"/>
    <s v="HIV/AIDS,Malaria,RSSH"/>
    <s v="Malaysia-HIV/AIDS,Malaria,RSSH"/>
    <n v="0"/>
    <x v="0"/>
    <x v="1"/>
    <x v="1"/>
    <n v="0"/>
    <s v=""/>
    <x v="1"/>
    <x v="1"/>
    <s v=""/>
    <x v="1"/>
    <x v="1"/>
    <s v=""/>
  </r>
  <r>
    <x v="1"/>
    <n v="0"/>
    <s v="2020-2022"/>
    <x v="56"/>
    <x v="3"/>
    <s v="HIV/AIDS,RSSH"/>
    <s v="Malaysia-HIV/AIDS,RSSH"/>
    <n v="1"/>
    <x v="0"/>
    <x v="1"/>
    <x v="1"/>
    <n v="0"/>
    <s v=""/>
    <x v="1"/>
    <x v="1"/>
    <s v=""/>
    <x v="1"/>
    <x v="1"/>
    <s v=""/>
  </r>
  <r>
    <x v="1"/>
    <n v="0"/>
    <s v="2020-2022"/>
    <x v="56"/>
    <x v="4"/>
    <s v="HIV/AIDS, Tuberculosis"/>
    <s v="Malaysia-HIV/AIDS, Tuberculosis"/>
    <n v="0"/>
    <x v="0"/>
    <x v="1"/>
    <x v="1"/>
    <n v="0"/>
    <s v=""/>
    <x v="1"/>
    <x v="1"/>
    <s v=""/>
    <x v="1"/>
    <x v="1"/>
    <s v=""/>
  </r>
  <r>
    <x v="1"/>
    <n v="0"/>
    <s v="2020-2022"/>
    <x v="56"/>
    <x v="5"/>
    <s v="HIV/AIDS,Tuberculosis,Malaria"/>
    <s v="Malaysia-HIV/AIDS,Tuberculosis,Malaria"/>
    <n v="0"/>
    <x v="0"/>
    <x v="1"/>
    <x v="1"/>
    <n v="0"/>
    <s v=""/>
    <x v="1"/>
    <x v="1"/>
    <s v=""/>
    <x v="1"/>
    <x v="1"/>
    <s v=""/>
  </r>
  <r>
    <x v="1"/>
    <n v="0"/>
    <s v="2020-2022"/>
    <x v="56"/>
    <x v="6"/>
    <s v="HIV/AIDS,Tuberculosis,Malaria,RSSH"/>
    <s v="Malaysia-HIV/AIDS,Tuberculosis,Malaria,RSSH"/>
    <n v="0"/>
    <x v="0"/>
    <x v="1"/>
    <x v="1"/>
    <n v="0"/>
    <s v=""/>
    <x v="1"/>
    <x v="1"/>
    <s v=""/>
    <x v="1"/>
    <x v="1"/>
    <s v=""/>
  </r>
  <r>
    <x v="1"/>
    <n v="0"/>
    <s v="2020-2022"/>
    <x v="56"/>
    <x v="7"/>
    <s v="HIV/AIDS,Tuberculosis,RSSH"/>
    <s v="Malaysia-HIV/AIDS,Tuberculosis,RSSH"/>
    <n v="0"/>
    <x v="0"/>
    <x v="1"/>
    <x v="1"/>
    <n v="0"/>
    <s v=""/>
    <x v="1"/>
    <x v="1"/>
    <s v=""/>
    <x v="1"/>
    <x v="1"/>
    <s v=""/>
  </r>
  <r>
    <x v="1"/>
    <n v="0"/>
    <s v="2020-2022"/>
    <x v="56"/>
    <x v="8"/>
    <s v="Malaria"/>
    <s v="Malaysia-Malaria"/>
    <n v="0"/>
    <x v="0"/>
    <x v="1"/>
    <x v="1"/>
    <n v="0"/>
    <s v=""/>
    <x v="1"/>
    <x v="1"/>
    <s v=""/>
    <x v="1"/>
    <x v="1"/>
    <s v=""/>
  </r>
  <r>
    <x v="1"/>
    <n v="0"/>
    <s v="2020-2022"/>
    <x v="56"/>
    <x v="9"/>
    <s v="Malaria,RSSH"/>
    <s v="Malaysia-Malaria,RSSH"/>
    <n v="0"/>
    <x v="0"/>
    <x v="1"/>
    <x v="1"/>
    <n v="0"/>
    <s v=""/>
    <x v="1"/>
    <x v="1"/>
    <s v=""/>
    <x v="1"/>
    <x v="1"/>
    <s v=""/>
  </r>
  <r>
    <x v="1"/>
    <n v="0"/>
    <s v="2020-2022"/>
    <x v="56"/>
    <x v="10"/>
    <s v="RSSH"/>
    <s v="Malaysia-RSSH"/>
    <n v="1"/>
    <x v="0"/>
    <x v="2"/>
    <x v="1"/>
    <n v="0"/>
    <s v=""/>
    <x v="1"/>
    <x v="1"/>
    <s v=""/>
    <x v="1"/>
    <x v="1"/>
    <s v=""/>
  </r>
  <r>
    <x v="1"/>
    <n v="0"/>
    <s v="2020-2022"/>
    <x v="56"/>
    <x v="11"/>
    <s v="Tuberculosis"/>
    <s v="Malaysia-Tuberculosis"/>
    <n v="0"/>
    <x v="0"/>
    <x v="1"/>
    <x v="1"/>
    <n v="0"/>
    <s v=""/>
    <x v="1"/>
    <x v="1"/>
    <s v=""/>
    <x v="1"/>
    <x v="1"/>
    <s v=""/>
  </r>
  <r>
    <x v="1"/>
    <n v="0"/>
    <s v="2020-2022"/>
    <x v="56"/>
    <x v="12"/>
    <s v="Tuberculosis,Malaria"/>
    <s v="Malaysia-Tuberculosis,Malaria"/>
    <n v="0"/>
    <x v="0"/>
    <x v="1"/>
    <x v="1"/>
    <n v="0"/>
    <s v=""/>
    <x v="1"/>
    <x v="1"/>
    <s v=""/>
    <x v="1"/>
    <x v="1"/>
    <s v=""/>
  </r>
  <r>
    <x v="1"/>
    <n v="0"/>
    <s v="2020-2022"/>
    <x v="56"/>
    <x v="13"/>
    <s v="Tuberculosis,Malaria,RSSH"/>
    <s v="Malaysia-Tuberculosis,Malaria,RSSH"/>
    <n v="0"/>
    <x v="0"/>
    <x v="1"/>
    <x v="1"/>
    <n v="0"/>
    <s v=""/>
    <x v="1"/>
    <x v="1"/>
    <s v=""/>
    <x v="1"/>
    <x v="1"/>
    <s v=""/>
  </r>
  <r>
    <x v="1"/>
    <n v="0"/>
    <s v="2020-2022"/>
    <x v="56"/>
    <x v="14"/>
    <s v="Tuberculosis,RSSH"/>
    <s v="Malaysia-Tuberculosis,RSSH"/>
    <n v="0"/>
    <x v="0"/>
    <x v="1"/>
    <x v="1"/>
    <n v="0"/>
    <s v=""/>
    <x v="1"/>
    <x v="1"/>
    <s v=""/>
    <x v="1"/>
    <x v="1"/>
    <s v=""/>
  </r>
  <r>
    <x v="1"/>
    <n v="1"/>
    <s v="2020-2022"/>
    <x v="57"/>
    <x v="0"/>
    <s v="HIV/AIDS"/>
    <s v="Mali-HIV/AIDS"/>
    <n v="1"/>
    <x v="6"/>
    <x v="0"/>
    <x v="2"/>
    <n v="0"/>
    <s v=""/>
    <x v="1"/>
    <x v="1"/>
    <s v=""/>
    <x v="1"/>
    <x v="1"/>
    <s v=""/>
  </r>
  <r>
    <x v="1"/>
    <n v="0"/>
    <s v="2020-2022"/>
    <x v="57"/>
    <x v="1"/>
    <s v="HIV/AIDS,Malaria"/>
    <s v="Mali-HIV/AIDS,Malaria"/>
    <n v="1"/>
    <x v="6"/>
    <x v="1"/>
    <x v="2"/>
    <n v="0"/>
    <s v=""/>
    <x v="1"/>
    <x v="1"/>
    <s v=""/>
    <x v="1"/>
    <x v="1"/>
    <s v=""/>
  </r>
  <r>
    <x v="1"/>
    <n v="0"/>
    <s v="2020-2022"/>
    <x v="57"/>
    <x v="2"/>
    <s v="HIV/AIDS,Malaria,RSSH"/>
    <s v="Mali-HIV/AIDS,Malaria,RSSH"/>
    <n v="1"/>
    <x v="6"/>
    <x v="1"/>
    <x v="2"/>
    <n v="0"/>
    <s v=""/>
    <x v="1"/>
    <x v="1"/>
    <s v=""/>
    <x v="1"/>
    <x v="1"/>
    <s v=""/>
  </r>
  <r>
    <x v="1"/>
    <n v="0"/>
    <s v="2020-2022"/>
    <x v="57"/>
    <x v="3"/>
    <s v="HIV/AIDS,RSSH"/>
    <s v="Mali-HIV/AIDS,RSSH"/>
    <n v="1"/>
    <x v="6"/>
    <x v="1"/>
    <x v="2"/>
    <n v="0"/>
    <s v=""/>
    <x v="1"/>
    <x v="1"/>
    <s v=""/>
    <x v="1"/>
    <x v="1"/>
    <s v=""/>
  </r>
  <r>
    <x v="1"/>
    <n v="0"/>
    <s v="2020-2022"/>
    <x v="57"/>
    <x v="4"/>
    <s v="HIV/AIDS, Tuberculosis"/>
    <s v="Mali-HIV/AIDS, Tuberculosis"/>
    <n v="1"/>
    <x v="6"/>
    <x v="1"/>
    <x v="2"/>
    <n v="0"/>
    <s v=""/>
    <x v="1"/>
    <x v="1"/>
    <s v=""/>
    <x v="1"/>
    <x v="1"/>
    <s v=""/>
  </r>
  <r>
    <x v="1"/>
    <n v="0"/>
    <s v="2020-2022"/>
    <x v="57"/>
    <x v="5"/>
    <s v="HIV/AIDS,Tuberculosis,Malaria"/>
    <s v="Mali-HIV/AIDS,Tuberculosis,Malaria"/>
    <n v="1"/>
    <x v="6"/>
    <x v="1"/>
    <x v="2"/>
    <n v="0"/>
    <s v=""/>
    <x v="1"/>
    <x v="1"/>
    <s v=""/>
    <x v="1"/>
    <x v="1"/>
    <s v=""/>
  </r>
  <r>
    <x v="1"/>
    <n v="0"/>
    <s v="2020-2022"/>
    <x v="57"/>
    <x v="6"/>
    <s v="HIV/AIDS,Tuberculosis,Malaria,RSSH"/>
    <s v="Mali-HIV/AIDS,Tuberculosis,Malaria,RSSH"/>
    <n v="1"/>
    <x v="6"/>
    <x v="1"/>
    <x v="2"/>
    <n v="0"/>
    <s v=""/>
    <x v="1"/>
    <x v="1"/>
    <s v=""/>
    <x v="1"/>
    <x v="1"/>
    <s v=""/>
  </r>
  <r>
    <x v="0"/>
    <n v="0"/>
    <s v="2020-2022"/>
    <x v="57"/>
    <x v="7"/>
    <s v="HIV/AIDS,Tuberculosis,RSSH"/>
    <s v="Mali-HIV/AIDS,Tuberculosis,RSSH"/>
    <n v="1"/>
    <x v="6"/>
    <x v="0"/>
    <x v="2"/>
    <n v="780"/>
    <s v="FR780-MLI-Z"/>
    <x v="8"/>
    <x v="0"/>
    <d v="2020-06-30T00:00:00"/>
    <x v="18"/>
    <x v="16"/>
    <n v="5.5737704918032787"/>
  </r>
  <r>
    <x v="0"/>
    <n v="0"/>
    <s v="2020-2022"/>
    <x v="57"/>
    <x v="8"/>
    <s v="Malaria"/>
    <s v="Mali-Malaria"/>
    <n v="1"/>
    <x v="6"/>
    <x v="0"/>
    <x v="2"/>
    <n v="1035"/>
    <s v="FR1035-MLI-M"/>
    <x v="4"/>
    <x v="0"/>
    <d v="2021-04-30T00:00:00"/>
    <x v="19"/>
    <x v="23"/>
    <n v="7.442622950819672"/>
  </r>
  <r>
    <x v="1"/>
    <n v="0"/>
    <s v="2020-2022"/>
    <x v="57"/>
    <x v="9"/>
    <s v="Malaria,RSSH"/>
    <s v="Mali-Malaria,RSSH"/>
    <n v="1"/>
    <x v="6"/>
    <x v="1"/>
    <x v="2"/>
    <n v="0"/>
    <s v=""/>
    <x v="1"/>
    <x v="1"/>
    <s v=""/>
    <x v="1"/>
    <x v="1"/>
    <s v=""/>
  </r>
  <r>
    <x v="1"/>
    <n v="0"/>
    <s v="2020-2022"/>
    <x v="57"/>
    <x v="10"/>
    <s v="RSSH"/>
    <s v="Mali-RSSH"/>
    <n v="1"/>
    <x v="6"/>
    <x v="2"/>
    <x v="2"/>
    <n v="0"/>
    <s v=""/>
    <x v="1"/>
    <x v="1"/>
    <s v=""/>
    <x v="1"/>
    <x v="1"/>
    <s v=""/>
  </r>
  <r>
    <x v="1"/>
    <n v="1"/>
    <s v="2020-2022"/>
    <x v="57"/>
    <x v="11"/>
    <s v="Tuberculosis"/>
    <s v="Mali-Tuberculosis"/>
    <n v="1"/>
    <x v="6"/>
    <x v="0"/>
    <x v="2"/>
    <n v="0"/>
    <s v=""/>
    <x v="1"/>
    <x v="1"/>
    <s v=""/>
    <x v="1"/>
    <x v="1"/>
    <s v=""/>
  </r>
  <r>
    <x v="1"/>
    <n v="0"/>
    <s v="2020-2022"/>
    <x v="57"/>
    <x v="12"/>
    <s v="Tuberculosis,Malaria"/>
    <s v="Mali-Tuberculosis,Malaria"/>
    <n v="1"/>
    <x v="6"/>
    <x v="1"/>
    <x v="2"/>
    <n v="0"/>
    <s v=""/>
    <x v="1"/>
    <x v="1"/>
    <s v=""/>
    <x v="1"/>
    <x v="1"/>
    <s v=""/>
  </r>
  <r>
    <x v="1"/>
    <n v="0"/>
    <s v="2020-2022"/>
    <x v="57"/>
    <x v="13"/>
    <s v="Tuberculosis,Malaria,RSSH"/>
    <s v="Mali-Tuberculosis,Malaria,RSSH"/>
    <n v="1"/>
    <x v="6"/>
    <x v="1"/>
    <x v="2"/>
    <n v="0"/>
    <s v=""/>
    <x v="1"/>
    <x v="1"/>
    <s v=""/>
    <x v="1"/>
    <x v="1"/>
    <s v=""/>
  </r>
  <r>
    <x v="1"/>
    <n v="0"/>
    <s v="2020-2022"/>
    <x v="57"/>
    <x v="14"/>
    <s v="Tuberculosis,RSSH"/>
    <s v="Mali-Tuberculosis,RSSH"/>
    <n v="1"/>
    <x v="6"/>
    <x v="1"/>
    <x v="2"/>
    <n v="0"/>
    <s v=""/>
    <x v="1"/>
    <x v="1"/>
    <s v=""/>
    <x v="1"/>
    <x v="1"/>
    <s v=""/>
  </r>
  <r>
    <x v="1"/>
    <n v="1"/>
    <s v="2020-2022"/>
    <x v="58"/>
    <x v="0"/>
    <s v="HIV/AIDS"/>
    <s v="Mauritania-HIV/AIDS"/>
    <n v="1"/>
    <x v="7"/>
    <x v="5"/>
    <x v="1"/>
    <n v="0"/>
    <s v=""/>
    <x v="1"/>
    <x v="1"/>
    <s v=""/>
    <x v="1"/>
    <x v="1"/>
    <s v=""/>
  </r>
  <r>
    <x v="1"/>
    <n v="0"/>
    <s v="2020-2022"/>
    <x v="58"/>
    <x v="1"/>
    <s v="HIV/AIDS,Malaria"/>
    <s v="Mauritania-HIV/AIDS,Malaria"/>
    <n v="1"/>
    <x v="7"/>
    <x v="1"/>
    <x v="1"/>
    <n v="0"/>
    <s v=""/>
    <x v="1"/>
    <x v="1"/>
    <s v=""/>
    <x v="1"/>
    <x v="1"/>
    <s v=""/>
  </r>
  <r>
    <x v="1"/>
    <n v="0"/>
    <s v="2020-2022"/>
    <x v="58"/>
    <x v="2"/>
    <s v="HIV/AIDS,Malaria,RSSH"/>
    <s v="Mauritania-HIV/AIDS,Malaria,RSSH"/>
    <n v="1"/>
    <x v="7"/>
    <x v="1"/>
    <x v="1"/>
    <n v="0"/>
    <s v=""/>
    <x v="1"/>
    <x v="1"/>
    <s v=""/>
    <x v="1"/>
    <x v="1"/>
    <s v=""/>
  </r>
  <r>
    <x v="1"/>
    <n v="0"/>
    <s v="2020-2022"/>
    <x v="58"/>
    <x v="3"/>
    <s v="HIV/AIDS,RSSH"/>
    <s v="Mauritania-HIV/AIDS,RSSH"/>
    <n v="1"/>
    <x v="7"/>
    <x v="1"/>
    <x v="1"/>
    <n v="0"/>
    <s v=""/>
    <x v="1"/>
    <x v="1"/>
    <s v=""/>
    <x v="1"/>
    <x v="1"/>
    <s v=""/>
  </r>
  <r>
    <x v="1"/>
    <n v="0"/>
    <s v="2020-2022"/>
    <x v="58"/>
    <x v="4"/>
    <s v="HIV/AIDS, Tuberculosis"/>
    <s v="Mauritania-HIV/AIDS, Tuberculosis"/>
    <n v="1"/>
    <x v="7"/>
    <x v="1"/>
    <x v="1"/>
    <n v="0"/>
    <s v=""/>
    <x v="1"/>
    <x v="1"/>
    <s v=""/>
    <x v="1"/>
    <x v="1"/>
    <s v=""/>
  </r>
  <r>
    <x v="0"/>
    <n v="0"/>
    <s v="2020-2022"/>
    <x v="58"/>
    <x v="5"/>
    <s v="HIV/AIDS,Tuberculosis,Malaria"/>
    <s v="Mauritania-HIV/AIDS,Tuberculosis,Malaria"/>
    <n v="1"/>
    <x v="7"/>
    <x v="5"/>
    <x v="1"/>
    <n v="1019"/>
    <s v="FR1019-MRT-Z"/>
    <x v="4"/>
    <x v="0"/>
    <d v="2021-04-30T00:00:00"/>
    <x v="19"/>
    <x v="23"/>
    <n v="7.442622950819672"/>
  </r>
  <r>
    <x v="1"/>
    <n v="0"/>
    <s v="2020-2022"/>
    <x v="58"/>
    <x v="6"/>
    <s v="HIV/AIDS,Tuberculosis,Malaria,RSSH"/>
    <s v="Mauritania-HIV/AIDS,Tuberculosis,Malaria,RSSH"/>
    <n v="1"/>
    <x v="7"/>
    <x v="1"/>
    <x v="1"/>
    <n v="0"/>
    <s v=""/>
    <x v="1"/>
    <x v="1"/>
    <s v=""/>
    <x v="1"/>
    <x v="1"/>
    <s v=""/>
  </r>
  <r>
    <x v="1"/>
    <n v="0"/>
    <s v="2020-2022"/>
    <x v="58"/>
    <x v="7"/>
    <s v="HIV/AIDS,Tuberculosis,RSSH"/>
    <s v="Mauritania-HIV/AIDS,Tuberculosis,RSSH"/>
    <n v="1"/>
    <x v="7"/>
    <x v="1"/>
    <x v="1"/>
    <n v="0"/>
    <s v=""/>
    <x v="1"/>
    <x v="1"/>
    <s v=""/>
    <x v="1"/>
    <x v="1"/>
    <s v=""/>
  </r>
  <r>
    <x v="1"/>
    <n v="1"/>
    <s v="2020-2022"/>
    <x v="58"/>
    <x v="8"/>
    <s v="Malaria"/>
    <s v="Mauritania-Malaria"/>
    <n v="1"/>
    <x v="7"/>
    <x v="5"/>
    <x v="1"/>
    <n v="0"/>
    <s v=""/>
    <x v="1"/>
    <x v="1"/>
    <s v=""/>
    <x v="1"/>
    <x v="1"/>
    <s v=""/>
  </r>
  <r>
    <x v="1"/>
    <n v="0"/>
    <s v="2020-2022"/>
    <x v="58"/>
    <x v="9"/>
    <s v="Malaria,RSSH"/>
    <s v="Mauritania-Malaria,RSSH"/>
    <n v="1"/>
    <x v="7"/>
    <x v="1"/>
    <x v="1"/>
    <n v="0"/>
    <s v=""/>
    <x v="1"/>
    <x v="1"/>
    <s v=""/>
    <x v="1"/>
    <x v="1"/>
    <s v=""/>
  </r>
  <r>
    <x v="1"/>
    <n v="0"/>
    <s v="2020-2022"/>
    <x v="58"/>
    <x v="10"/>
    <s v="RSSH"/>
    <s v="Mauritania-RSSH"/>
    <n v="1"/>
    <x v="7"/>
    <x v="2"/>
    <x v="1"/>
    <n v="0"/>
    <s v=""/>
    <x v="1"/>
    <x v="1"/>
    <s v=""/>
    <x v="1"/>
    <x v="1"/>
    <s v=""/>
  </r>
  <r>
    <x v="1"/>
    <n v="1"/>
    <s v="2020-2022"/>
    <x v="58"/>
    <x v="11"/>
    <s v="Tuberculosis"/>
    <s v="Mauritania-Tuberculosis"/>
    <n v="1"/>
    <x v="7"/>
    <x v="5"/>
    <x v="1"/>
    <n v="0"/>
    <s v=""/>
    <x v="1"/>
    <x v="1"/>
    <s v=""/>
    <x v="1"/>
    <x v="1"/>
    <s v=""/>
  </r>
  <r>
    <x v="1"/>
    <n v="0"/>
    <s v="2020-2022"/>
    <x v="58"/>
    <x v="12"/>
    <s v="Tuberculosis,Malaria"/>
    <s v="Mauritania-Tuberculosis,Malaria"/>
    <n v="1"/>
    <x v="7"/>
    <x v="1"/>
    <x v="1"/>
    <n v="0"/>
    <s v=""/>
    <x v="1"/>
    <x v="1"/>
    <s v=""/>
    <x v="1"/>
    <x v="1"/>
    <s v=""/>
  </r>
  <r>
    <x v="1"/>
    <n v="0"/>
    <s v="2020-2022"/>
    <x v="58"/>
    <x v="13"/>
    <s v="Tuberculosis,Malaria,RSSH"/>
    <s v="Mauritania-Tuberculosis,Malaria,RSSH"/>
    <n v="1"/>
    <x v="7"/>
    <x v="1"/>
    <x v="1"/>
    <n v="0"/>
    <s v=""/>
    <x v="1"/>
    <x v="1"/>
    <s v=""/>
    <x v="1"/>
    <x v="1"/>
    <s v=""/>
  </r>
  <r>
    <x v="1"/>
    <n v="0"/>
    <s v="2020-2022"/>
    <x v="58"/>
    <x v="14"/>
    <s v="Tuberculosis,RSSH"/>
    <s v="Mauritania-Tuberculosis,RSSH"/>
    <n v="1"/>
    <x v="7"/>
    <x v="1"/>
    <x v="1"/>
    <n v="0"/>
    <s v=""/>
    <x v="1"/>
    <x v="1"/>
    <s v=""/>
    <x v="1"/>
    <x v="1"/>
    <s v=""/>
  </r>
  <r>
    <x v="0"/>
    <n v="0"/>
    <s v="2020-2022"/>
    <x v="59"/>
    <x v="0"/>
    <s v="HIV/AIDS"/>
    <s v="Mauritius-HIV/AIDS"/>
    <n v="1"/>
    <x v="1"/>
    <x v="4"/>
    <x v="1"/>
    <n v="869"/>
    <s v="FR869-MUS-H"/>
    <x v="5"/>
    <x v="0"/>
    <d v="2020-08-31T00:00:00"/>
    <x v="14"/>
    <x v="13"/>
    <n v="3.3114754098360657"/>
  </r>
  <r>
    <x v="1"/>
    <n v="0"/>
    <s v="2020-2022"/>
    <x v="59"/>
    <x v="1"/>
    <s v="HIV/AIDS,Malaria"/>
    <s v="Mauritius-HIV/AIDS,Malaria"/>
    <n v="0"/>
    <x v="1"/>
    <x v="1"/>
    <x v="1"/>
    <n v="0"/>
    <s v=""/>
    <x v="1"/>
    <x v="1"/>
    <s v=""/>
    <x v="1"/>
    <x v="1"/>
    <s v=""/>
  </r>
  <r>
    <x v="1"/>
    <n v="0"/>
    <s v="2020-2022"/>
    <x v="59"/>
    <x v="2"/>
    <s v="HIV/AIDS,Malaria,RSSH"/>
    <s v="Mauritius-HIV/AIDS,Malaria,RSSH"/>
    <n v="0"/>
    <x v="1"/>
    <x v="1"/>
    <x v="1"/>
    <n v="0"/>
    <s v=""/>
    <x v="1"/>
    <x v="1"/>
    <s v=""/>
    <x v="1"/>
    <x v="1"/>
    <s v=""/>
  </r>
  <r>
    <x v="1"/>
    <n v="0"/>
    <s v="2020-2022"/>
    <x v="59"/>
    <x v="3"/>
    <s v="HIV/AIDS,RSSH"/>
    <s v="Mauritius-HIV/AIDS,RSSH"/>
    <n v="1"/>
    <x v="1"/>
    <x v="1"/>
    <x v="1"/>
    <n v="0"/>
    <s v=""/>
    <x v="1"/>
    <x v="1"/>
    <s v=""/>
    <x v="1"/>
    <x v="1"/>
    <s v=""/>
  </r>
  <r>
    <x v="1"/>
    <n v="0"/>
    <s v="2020-2022"/>
    <x v="59"/>
    <x v="4"/>
    <s v="HIV/AIDS, Tuberculosis"/>
    <s v="Mauritius-HIV/AIDS, Tuberculosis"/>
    <n v="0"/>
    <x v="1"/>
    <x v="1"/>
    <x v="1"/>
    <n v="0"/>
    <s v=""/>
    <x v="1"/>
    <x v="1"/>
    <s v=""/>
    <x v="1"/>
    <x v="1"/>
    <s v=""/>
  </r>
  <r>
    <x v="1"/>
    <n v="0"/>
    <s v="2020-2022"/>
    <x v="59"/>
    <x v="5"/>
    <s v="HIV/AIDS,Tuberculosis,Malaria"/>
    <s v="Mauritius-HIV/AIDS,Tuberculosis,Malaria"/>
    <n v="0"/>
    <x v="1"/>
    <x v="1"/>
    <x v="1"/>
    <n v="0"/>
    <s v=""/>
    <x v="1"/>
    <x v="1"/>
    <s v=""/>
    <x v="1"/>
    <x v="1"/>
    <s v=""/>
  </r>
  <r>
    <x v="1"/>
    <n v="0"/>
    <s v="2020-2022"/>
    <x v="59"/>
    <x v="6"/>
    <s v="HIV/AIDS,Tuberculosis,Malaria,RSSH"/>
    <s v="Mauritius-HIV/AIDS,Tuberculosis,Malaria,RSSH"/>
    <n v="0"/>
    <x v="1"/>
    <x v="1"/>
    <x v="1"/>
    <n v="0"/>
    <s v=""/>
    <x v="1"/>
    <x v="1"/>
    <s v=""/>
    <x v="1"/>
    <x v="1"/>
    <s v=""/>
  </r>
  <r>
    <x v="1"/>
    <n v="0"/>
    <s v="2020-2022"/>
    <x v="59"/>
    <x v="7"/>
    <s v="HIV/AIDS,Tuberculosis,RSSH"/>
    <s v="Mauritius-HIV/AIDS,Tuberculosis,RSSH"/>
    <n v="0"/>
    <x v="1"/>
    <x v="1"/>
    <x v="1"/>
    <n v="0"/>
    <s v=""/>
    <x v="1"/>
    <x v="1"/>
    <s v=""/>
    <x v="1"/>
    <x v="1"/>
    <s v=""/>
  </r>
  <r>
    <x v="1"/>
    <n v="0"/>
    <s v="2020-2022"/>
    <x v="59"/>
    <x v="8"/>
    <s v="Malaria"/>
    <s v="Mauritius-Malaria"/>
    <n v="0"/>
    <x v="1"/>
    <x v="1"/>
    <x v="1"/>
    <n v="0"/>
    <s v=""/>
    <x v="1"/>
    <x v="1"/>
    <s v=""/>
    <x v="1"/>
    <x v="1"/>
    <s v=""/>
  </r>
  <r>
    <x v="1"/>
    <n v="0"/>
    <s v="2020-2022"/>
    <x v="59"/>
    <x v="9"/>
    <s v="Malaria,RSSH"/>
    <s v="Mauritius-Malaria,RSSH"/>
    <n v="0"/>
    <x v="1"/>
    <x v="1"/>
    <x v="1"/>
    <n v="0"/>
    <s v=""/>
    <x v="1"/>
    <x v="1"/>
    <s v=""/>
    <x v="1"/>
    <x v="1"/>
    <s v=""/>
  </r>
  <r>
    <x v="1"/>
    <n v="0"/>
    <s v="2020-2022"/>
    <x v="59"/>
    <x v="10"/>
    <s v="RSSH"/>
    <s v="Mauritius-RSSH"/>
    <n v="1"/>
    <x v="1"/>
    <x v="2"/>
    <x v="1"/>
    <n v="0"/>
    <s v=""/>
    <x v="1"/>
    <x v="1"/>
    <s v=""/>
    <x v="1"/>
    <x v="1"/>
    <s v=""/>
  </r>
  <r>
    <x v="1"/>
    <n v="0"/>
    <s v="2020-2022"/>
    <x v="59"/>
    <x v="11"/>
    <s v="Tuberculosis"/>
    <s v="Mauritius-Tuberculosis"/>
    <n v="0"/>
    <x v="1"/>
    <x v="1"/>
    <x v="1"/>
    <n v="0"/>
    <s v=""/>
    <x v="1"/>
    <x v="1"/>
    <s v=""/>
    <x v="1"/>
    <x v="1"/>
    <s v=""/>
  </r>
  <r>
    <x v="1"/>
    <n v="0"/>
    <s v="2020-2022"/>
    <x v="59"/>
    <x v="12"/>
    <s v="Tuberculosis,Malaria"/>
    <s v="Mauritius-Tuberculosis,Malaria"/>
    <n v="0"/>
    <x v="1"/>
    <x v="1"/>
    <x v="1"/>
    <n v="0"/>
    <s v=""/>
    <x v="1"/>
    <x v="1"/>
    <s v=""/>
    <x v="1"/>
    <x v="1"/>
    <s v=""/>
  </r>
  <r>
    <x v="1"/>
    <n v="0"/>
    <s v="2020-2022"/>
    <x v="59"/>
    <x v="13"/>
    <s v="Tuberculosis,Malaria,RSSH"/>
    <s v="Mauritius-Tuberculosis,Malaria,RSSH"/>
    <n v="0"/>
    <x v="1"/>
    <x v="1"/>
    <x v="1"/>
    <n v="0"/>
    <s v=""/>
    <x v="1"/>
    <x v="1"/>
    <s v=""/>
    <x v="1"/>
    <x v="1"/>
    <s v=""/>
  </r>
  <r>
    <x v="1"/>
    <n v="0"/>
    <s v="2020-2022"/>
    <x v="59"/>
    <x v="14"/>
    <s v="Tuberculosis,RSSH"/>
    <s v="Mauritius-Tuberculosis,RSSH"/>
    <n v="0"/>
    <x v="1"/>
    <x v="1"/>
    <x v="1"/>
    <n v="0"/>
    <s v=""/>
    <x v="1"/>
    <x v="1"/>
    <s v=""/>
    <x v="1"/>
    <x v="1"/>
    <s v=""/>
  </r>
  <r>
    <x v="1"/>
    <n v="1"/>
    <s v="2020-2022"/>
    <x v="60"/>
    <x v="0"/>
    <s v="HIV/AIDS"/>
    <s v="Moldova-HIV/AIDS"/>
    <n v="1"/>
    <x v="2"/>
    <x v="5"/>
    <x v="1"/>
    <n v="0"/>
    <s v=""/>
    <x v="1"/>
    <x v="1"/>
    <s v=""/>
    <x v="1"/>
    <x v="1"/>
    <s v=""/>
  </r>
  <r>
    <x v="1"/>
    <n v="0"/>
    <s v="2020-2022"/>
    <x v="60"/>
    <x v="1"/>
    <s v="HIV/AIDS,Malaria"/>
    <s v="Moldova-HIV/AIDS,Malaria"/>
    <n v="0"/>
    <x v="2"/>
    <x v="1"/>
    <x v="1"/>
    <n v="0"/>
    <s v=""/>
    <x v="1"/>
    <x v="1"/>
    <s v=""/>
    <x v="1"/>
    <x v="1"/>
    <s v=""/>
  </r>
  <r>
    <x v="1"/>
    <n v="0"/>
    <s v="2020-2022"/>
    <x v="60"/>
    <x v="2"/>
    <s v="HIV/AIDS,Malaria,RSSH"/>
    <s v="Moldova-HIV/AIDS,Malaria,RSSH"/>
    <n v="0"/>
    <x v="2"/>
    <x v="1"/>
    <x v="1"/>
    <n v="0"/>
    <s v=""/>
    <x v="1"/>
    <x v="1"/>
    <s v=""/>
    <x v="1"/>
    <x v="1"/>
    <s v=""/>
  </r>
  <r>
    <x v="1"/>
    <n v="0"/>
    <s v="2020-2022"/>
    <x v="60"/>
    <x v="3"/>
    <s v="HIV/AIDS,RSSH"/>
    <s v="Moldova-HIV/AIDS,RSSH"/>
    <n v="1"/>
    <x v="2"/>
    <x v="1"/>
    <x v="1"/>
    <n v="0"/>
    <s v=""/>
    <x v="1"/>
    <x v="1"/>
    <s v=""/>
    <x v="1"/>
    <x v="1"/>
    <s v=""/>
  </r>
  <r>
    <x v="0"/>
    <n v="0"/>
    <s v="2020-2022"/>
    <x v="60"/>
    <x v="4"/>
    <s v="HIV/AIDS, Tuberculosis"/>
    <s v="Moldova-HIV/AIDS, Tuberculosis"/>
    <n v="1"/>
    <x v="2"/>
    <x v="5"/>
    <x v="1"/>
    <n v="847"/>
    <s v="FR847-MDA-C"/>
    <x v="8"/>
    <x v="0"/>
    <d v="2020-06-30T00:00:00"/>
    <x v="15"/>
    <x v="14"/>
    <n v="4.918032786885246"/>
  </r>
  <r>
    <x v="1"/>
    <n v="0"/>
    <s v="2020-2022"/>
    <x v="60"/>
    <x v="5"/>
    <s v="HIV/AIDS,Tuberculosis,Malaria"/>
    <s v="Moldova-HIV/AIDS,Tuberculosis,Malaria"/>
    <n v="0"/>
    <x v="2"/>
    <x v="1"/>
    <x v="1"/>
    <n v="0"/>
    <s v=""/>
    <x v="1"/>
    <x v="1"/>
    <s v=""/>
    <x v="1"/>
    <x v="1"/>
    <s v=""/>
  </r>
  <r>
    <x v="1"/>
    <n v="0"/>
    <s v="2020-2022"/>
    <x v="60"/>
    <x v="6"/>
    <s v="HIV/AIDS,Tuberculosis,Malaria,RSSH"/>
    <s v="Moldova-HIV/AIDS,Tuberculosis,Malaria,RSSH"/>
    <n v="0"/>
    <x v="2"/>
    <x v="1"/>
    <x v="1"/>
    <n v="0"/>
    <s v=""/>
    <x v="1"/>
    <x v="1"/>
    <s v=""/>
    <x v="1"/>
    <x v="1"/>
    <s v=""/>
  </r>
  <r>
    <x v="1"/>
    <n v="0"/>
    <s v="2020-2022"/>
    <x v="60"/>
    <x v="7"/>
    <s v="HIV/AIDS,Tuberculosis,RSSH"/>
    <s v="Moldova-HIV/AIDS,Tuberculosis,RSSH"/>
    <n v="1"/>
    <x v="2"/>
    <x v="1"/>
    <x v="1"/>
    <n v="0"/>
    <s v=""/>
    <x v="1"/>
    <x v="1"/>
    <s v=""/>
    <x v="1"/>
    <x v="1"/>
    <s v=""/>
  </r>
  <r>
    <x v="1"/>
    <n v="0"/>
    <s v="2020-2022"/>
    <x v="60"/>
    <x v="8"/>
    <s v="Malaria"/>
    <s v="Moldova-Malaria"/>
    <n v="0"/>
    <x v="2"/>
    <x v="1"/>
    <x v="1"/>
    <n v="0"/>
    <s v=""/>
    <x v="1"/>
    <x v="1"/>
    <s v=""/>
    <x v="1"/>
    <x v="1"/>
    <s v=""/>
  </r>
  <r>
    <x v="1"/>
    <n v="0"/>
    <s v="2020-2022"/>
    <x v="60"/>
    <x v="9"/>
    <s v="Malaria,RSSH"/>
    <s v="Moldova-Malaria,RSSH"/>
    <n v="0"/>
    <x v="2"/>
    <x v="1"/>
    <x v="1"/>
    <n v="0"/>
    <s v=""/>
    <x v="1"/>
    <x v="1"/>
    <s v=""/>
    <x v="1"/>
    <x v="1"/>
    <s v=""/>
  </r>
  <r>
    <x v="1"/>
    <n v="0"/>
    <s v="2020-2022"/>
    <x v="60"/>
    <x v="10"/>
    <s v="RSSH"/>
    <s v="Moldova-RSSH"/>
    <n v="1"/>
    <x v="2"/>
    <x v="2"/>
    <x v="1"/>
    <n v="0"/>
    <s v=""/>
    <x v="1"/>
    <x v="1"/>
    <s v=""/>
    <x v="1"/>
    <x v="1"/>
    <s v=""/>
  </r>
  <r>
    <x v="1"/>
    <n v="1"/>
    <s v="2020-2022"/>
    <x v="60"/>
    <x v="11"/>
    <s v="Tuberculosis"/>
    <s v="Moldova-Tuberculosis"/>
    <n v="1"/>
    <x v="2"/>
    <x v="5"/>
    <x v="1"/>
    <n v="0"/>
    <s v=""/>
    <x v="1"/>
    <x v="1"/>
    <s v=""/>
    <x v="1"/>
    <x v="1"/>
    <s v=""/>
  </r>
  <r>
    <x v="1"/>
    <n v="0"/>
    <s v="2020-2022"/>
    <x v="60"/>
    <x v="12"/>
    <s v="Tuberculosis,Malaria"/>
    <s v="Moldova-Tuberculosis,Malaria"/>
    <n v="0"/>
    <x v="2"/>
    <x v="1"/>
    <x v="1"/>
    <n v="0"/>
    <s v=""/>
    <x v="1"/>
    <x v="1"/>
    <s v=""/>
    <x v="1"/>
    <x v="1"/>
    <s v=""/>
  </r>
  <r>
    <x v="1"/>
    <n v="0"/>
    <s v="2020-2022"/>
    <x v="60"/>
    <x v="13"/>
    <s v="Tuberculosis,Malaria,RSSH"/>
    <s v="Moldova-Tuberculosis,Malaria,RSSH"/>
    <n v="0"/>
    <x v="2"/>
    <x v="1"/>
    <x v="1"/>
    <n v="0"/>
    <s v=""/>
    <x v="1"/>
    <x v="1"/>
    <s v=""/>
    <x v="1"/>
    <x v="1"/>
    <s v=""/>
  </r>
  <r>
    <x v="1"/>
    <n v="0"/>
    <s v="2020-2022"/>
    <x v="60"/>
    <x v="14"/>
    <s v="Tuberculosis,RSSH"/>
    <s v="Moldova-Tuberculosis,RSSH"/>
    <n v="1"/>
    <x v="2"/>
    <x v="1"/>
    <x v="1"/>
    <n v="0"/>
    <s v=""/>
    <x v="1"/>
    <x v="1"/>
    <s v=""/>
    <x v="1"/>
    <x v="1"/>
    <s v=""/>
  </r>
  <r>
    <x v="1"/>
    <n v="1"/>
    <s v="2020-2022"/>
    <x v="61"/>
    <x v="0"/>
    <s v="HIV/AIDS"/>
    <s v="Mongolia-HIV/AIDS"/>
    <n v="1"/>
    <x v="0"/>
    <x v="5"/>
    <x v="1"/>
    <n v="0"/>
    <s v=""/>
    <x v="1"/>
    <x v="1"/>
    <s v=""/>
    <x v="1"/>
    <x v="1"/>
    <s v=""/>
  </r>
  <r>
    <x v="1"/>
    <n v="0"/>
    <s v="2020-2022"/>
    <x v="61"/>
    <x v="1"/>
    <s v="HIV/AIDS,Malaria"/>
    <s v="Mongolia-HIV/AIDS,Malaria"/>
    <n v="0"/>
    <x v="0"/>
    <x v="1"/>
    <x v="1"/>
    <n v="0"/>
    <s v=""/>
    <x v="1"/>
    <x v="1"/>
    <s v=""/>
    <x v="1"/>
    <x v="1"/>
    <s v=""/>
  </r>
  <r>
    <x v="1"/>
    <n v="0"/>
    <s v="2020-2022"/>
    <x v="61"/>
    <x v="2"/>
    <s v="HIV/AIDS,Malaria,RSSH"/>
    <s v="Mongolia-HIV/AIDS,Malaria,RSSH"/>
    <n v="0"/>
    <x v="0"/>
    <x v="1"/>
    <x v="1"/>
    <n v="0"/>
    <s v=""/>
    <x v="1"/>
    <x v="1"/>
    <s v=""/>
    <x v="1"/>
    <x v="1"/>
    <s v=""/>
  </r>
  <r>
    <x v="1"/>
    <n v="0"/>
    <s v="2020-2022"/>
    <x v="61"/>
    <x v="3"/>
    <s v="HIV/AIDS,RSSH"/>
    <s v="Mongolia-HIV/AIDS,RSSH"/>
    <n v="1"/>
    <x v="0"/>
    <x v="1"/>
    <x v="1"/>
    <n v="0"/>
    <s v=""/>
    <x v="1"/>
    <x v="1"/>
    <s v=""/>
    <x v="1"/>
    <x v="1"/>
    <s v=""/>
  </r>
  <r>
    <x v="0"/>
    <n v="0"/>
    <s v="2020-2022"/>
    <x v="61"/>
    <x v="4"/>
    <s v="HIV/AIDS, Tuberculosis"/>
    <s v="Mongolia-HIV/AIDS, Tuberculosis"/>
    <n v="1"/>
    <x v="0"/>
    <x v="5"/>
    <x v="1"/>
    <n v="861"/>
    <s v="FR861-MNG-C"/>
    <x v="0"/>
    <x v="0"/>
    <d v="2020-03-23T00:00:00"/>
    <x v="27"/>
    <x v="2"/>
    <n v="6.9508196721311473"/>
  </r>
  <r>
    <x v="1"/>
    <n v="0"/>
    <s v="2020-2022"/>
    <x v="61"/>
    <x v="5"/>
    <s v="HIV/AIDS,Tuberculosis,Malaria"/>
    <s v="Mongolia-HIV/AIDS,Tuberculosis,Malaria"/>
    <n v="0"/>
    <x v="0"/>
    <x v="1"/>
    <x v="1"/>
    <n v="0"/>
    <s v=""/>
    <x v="1"/>
    <x v="1"/>
    <s v=""/>
    <x v="1"/>
    <x v="1"/>
    <s v=""/>
  </r>
  <r>
    <x v="1"/>
    <n v="0"/>
    <s v="2020-2022"/>
    <x v="61"/>
    <x v="6"/>
    <s v="HIV/AIDS,Tuberculosis,Malaria,RSSH"/>
    <s v="Mongolia-HIV/AIDS,Tuberculosis,Malaria,RSSH"/>
    <n v="0"/>
    <x v="0"/>
    <x v="1"/>
    <x v="1"/>
    <n v="0"/>
    <s v=""/>
    <x v="1"/>
    <x v="1"/>
    <s v=""/>
    <x v="1"/>
    <x v="1"/>
    <s v=""/>
  </r>
  <r>
    <x v="1"/>
    <n v="0"/>
    <s v="2020-2022"/>
    <x v="61"/>
    <x v="7"/>
    <s v="HIV/AIDS,Tuberculosis,RSSH"/>
    <s v="Mongolia-HIV/AIDS,Tuberculosis,RSSH"/>
    <n v="1"/>
    <x v="0"/>
    <x v="1"/>
    <x v="1"/>
    <n v="0"/>
    <s v=""/>
    <x v="1"/>
    <x v="1"/>
    <s v=""/>
    <x v="1"/>
    <x v="1"/>
    <s v=""/>
  </r>
  <r>
    <x v="1"/>
    <n v="0"/>
    <s v="2020-2022"/>
    <x v="61"/>
    <x v="8"/>
    <s v="Malaria"/>
    <s v="Mongolia-Malaria"/>
    <n v="0"/>
    <x v="0"/>
    <x v="1"/>
    <x v="1"/>
    <n v="0"/>
    <s v=""/>
    <x v="1"/>
    <x v="1"/>
    <s v=""/>
    <x v="1"/>
    <x v="1"/>
    <s v=""/>
  </r>
  <r>
    <x v="1"/>
    <n v="0"/>
    <s v="2020-2022"/>
    <x v="61"/>
    <x v="9"/>
    <s v="Malaria,RSSH"/>
    <s v="Mongolia-Malaria,RSSH"/>
    <n v="0"/>
    <x v="0"/>
    <x v="1"/>
    <x v="1"/>
    <n v="0"/>
    <s v=""/>
    <x v="1"/>
    <x v="1"/>
    <s v=""/>
    <x v="1"/>
    <x v="1"/>
    <s v=""/>
  </r>
  <r>
    <x v="1"/>
    <n v="0"/>
    <s v="2020-2022"/>
    <x v="61"/>
    <x v="10"/>
    <s v="RSSH"/>
    <s v="Mongolia-RSSH"/>
    <n v="1"/>
    <x v="0"/>
    <x v="2"/>
    <x v="1"/>
    <n v="0"/>
    <s v=""/>
    <x v="1"/>
    <x v="1"/>
    <s v=""/>
    <x v="1"/>
    <x v="1"/>
    <s v=""/>
  </r>
  <r>
    <x v="1"/>
    <n v="1"/>
    <s v="2020-2022"/>
    <x v="61"/>
    <x v="11"/>
    <s v="Tuberculosis"/>
    <s v="Mongolia-Tuberculosis"/>
    <n v="1"/>
    <x v="0"/>
    <x v="5"/>
    <x v="1"/>
    <n v="0"/>
    <s v=""/>
    <x v="1"/>
    <x v="1"/>
    <s v=""/>
    <x v="1"/>
    <x v="1"/>
    <s v=""/>
  </r>
  <r>
    <x v="1"/>
    <n v="0"/>
    <s v="2020-2022"/>
    <x v="61"/>
    <x v="12"/>
    <s v="Tuberculosis,Malaria"/>
    <s v="Mongolia-Tuberculosis,Malaria"/>
    <n v="0"/>
    <x v="0"/>
    <x v="1"/>
    <x v="1"/>
    <n v="0"/>
    <s v=""/>
    <x v="1"/>
    <x v="1"/>
    <s v=""/>
    <x v="1"/>
    <x v="1"/>
    <s v=""/>
  </r>
  <r>
    <x v="1"/>
    <n v="0"/>
    <s v="2020-2022"/>
    <x v="61"/>
    <x v="13"/>
    <s v="Tuberculosis,Malaria,RSSH"/>
    <s v="Mongolia-Tuberculosis,Malaria,RSSH"/>
    <n v="0"/>
    <x v="0"/>
    <x v="1"/>
    <x v="1"/>
    <n v="0"/>
    <s v=""/>
    <x v="1"/>
    <x v="1"/>
    <s v=""/>
    <x v="1"/>
    <x v="1"/>
    <s v=""/>
  </r>
  <r>
    <x v="1"/>
    <n v="0"/>
    <s v="2020-2022"/>
    <x v="61"/>
    <x v="14"/>
    <s v="Tuberculosis,RSSH"/>
    <s v="Mongolia-Tuberculosis,RSSH"/>
    <n v="1"/>
    <x v="0"/>
    <x v="1"/>
    <x v="1"/>
    <n v="0"/>
    <s v=""/>
    <x v="1"/>
    <x v="1"/>
    <s v=""/>
    <x v="1"/>
    <x v="1"/>
    <s v=""/>
  </r>
  <r>
    <x v="0"/>
    <n v="0"/>
    <s v="2020-2022"/>
    <x v="62"/>
    <x v="0"/>
    <s v="HIV/AIDS"/>
    <s v="Montenegro-HIV/AIDS"/>
    <n v="1"/>
    <x v="2"/>
    <x v="5"/>
    <x v="1"/>
    <n v="1007"/>
    <s v="FR1007-MNE-H"/>
    <x v="6"/>
    <x v="0"/>
    <d v="2021-09-10T00:00:00"/>
    <x v="28"/>
    <x v="26"/>
    <n v="3.3114754098360657"/>
  </r>
  <r>
    <x v="1"/>
    <n v="0"/>
    <s v="2020-2022"/>
    <x v="62"/>
    <x v="1"/>
    <s v="HIV/AIDS,Malaria"/>
    <s v="Montenegro-HIV/AIDS,Malaria"/>
    <n v="0"/>
    <x v="2"/>
    <x v="1"/>
    <x v="1"/>
    <n v="0"/>
    <s v=""/>
    <x v="1"/>
    <x v="1"/>
    <s v=""/>
    <x v="1"/>
    <x v="1"/>
    <s v=""/>
  </r>
  <r>
    <x v="1"/>
    <n v="0"/>
    <s v="2020-2022"/>
    <x v="62"/>
    <x v="2"/>
    <s v="HIV/AIDS,Malaria,RSSH"/>
    <s v="Montenegro-HIV/AIDS,Malaria,RSSH"/>
    <n v="0"/>
    <x v="2"/>
    <x v="1"/>
    <x v="1"/>
    <n v="0"/>
    <s v=""/>
    <x v="1"/>
    <x v="1"/>
    <s v=""/>
    <x v="1"/>
    <x v="1"/>
    <s v=""/>
  </r>
  <r>
    <x v="1"/>
    <n v="0"/>
    <s v="2020-2022"/>
    <x v="62"/>
    <x v="3"/>
    <s v="HIV/AIDS,RSSH"/>
    <s v="Montenegro-HIV/AIDS,RSSH"/>
    <n v="1"/>
    <x v="2"/>
    <x v="1"/>
    <x v="1"/>
    <n v="0"/>
    <s v=""/>
    <x v="1"/>
    <x v="1"/>
    <s v=""/>
    <x v="1"/>
    <x v="1"/>
    <s v=""/>
  </r>
  <r>
    <x v="1"/>
    <n v="0"/>
    <s v="2020-2022"/>
    <x v="62"/>
    <x v="4"/>
    <s v="HIV/AIDS, Tuberculosis"/>
    <s v="Montenegro-HIV/AIDS, Tuberculosis"/>
    <n v="0"/>
    <x v="2"/>
    <x v="1"/>
    <x v="1"/>
    <n v="0"/>
    <s v=""/>
    <x v="1"/>
    <x v="1"/>
    <s v=""/>
    <x v="1"/>
    <x v="1"/>
    <s v=""/>
  </r>
  <r>
    <x v="1"/>
    <n v="0"/>
    <s v="2020-2022"/>
    <x v="62"/>
    <x v="5"/>
    <s v="HIV/AIDS,Tuberculosis,Malaria"/>
    <s v="Montenegro-HIV/AIDS,Tuberculosis,Malaria"/>
    <n v="0"/>
    <x v="2"/>
    <x v="1"/>
    <x v="1"/>
    <n v="0"/>
    <s v=""/>
    <x v="1"/>
    <x v="1"/>
    <s v=""/>
    <x v="1"/>
    <x v="1"/>
    <s v=""/>
  </r>
  <r>
    <x v="1"/>
    <n v="0"/>
    <s v="2020-2022"/>
    <x v="62"/>
    <x v="6"/>
    <s v="HIV/AIDS,Tuberculosis,Malaria,RSSH"/>
    <s v="Montenegro-HIV/AIDS,Tuberculosis,Malaria,RSSH"/>
    <n v="0"/>
    <x v="2"/>
    <x v="1"/>
    <x v="1"/>
    <n v="0"/>
    <s v=""/>
    <x v="1"/>
    <x v="1"/>
    <s v=""/>
    <x v="1"/>
    <x v="1"/>
    <s v=""/>
  </r>
  <r>
    <x v="1"/>
    <n v="0"/>
    <s v="2020-2022"/>
    <x v="62"/>
    <x v="7"/>
    <s v="HIV/AIDS,Tuberculosis,RSSH"/>
    <s v="Montenegro-HIV/AIDS,Tuberculosis,RSSH"/>
    <n v="0"/>
    <x v="2"/>
    <x v="1"/>
    <x v="1"/>
    <n v="0"/>
    <s v=""/>
    <x v="1"/>
    <x v="1"/>
    <s v=""/>
    <x v="1"/>
    <x v="1"/>
    <s v=""/>
  </r>
  <r>
    <x v="1"/>
    <n v="0"/>
    <s v="2020-2022"/>
    <x v="62"/>
    <x v="8"/>
    <s v="Malaria"/>
    <s v="Montenegro-Malaria"/>
    <n v="0"/>
    <x v="2"/>
    <x v="1"/>
    <x v="1"/>
    <n v="0"/>
    <s v=""/>
    <x v="1"/>
    <x v="1"/>
    <s v=""/>
    <x v="1"/>
    <x v="1"/>
    <s v=""/>
  </r>
  <r>
    <x v="1"/>
    <n v="0"/>
    <s v="2020-2022"/>
    <x v="62"/>
    <x v="9"/>
    <s v="Malaria,RSSH"/>
    <s v="Montenegro-Malaria,RSSH"/>
    <n v="0"/>
    <x v="2"/>
    <x v="1"/>
    <x v="1"/>
    <n v="0"/>
    <s v=""/>
    <x v="1"/>
    <x v="1"/>
    <s v=""/>
    <x v="1"/>
    <x v="1"/>
    <s v=""/>
  </r>
  <r>
    <x v="1"/>
    <n v="0"/>
    <s v="2020-2022"/>
    <x v="62"/>
    <x v="10"/>
    <s v="RSSH"/>
    <s v="Montenegro-RSSH"/>
    <n v="1"/>
    <x v="2"/>
    <x v="2"/>
    <x v="1"/>
    <n v="0"/>
    <s v=""/>
    <x v="1"/>
    <x v="1"/>
    <s v=""/>
    <x v="1"/>
    <x v="1"/>
    <s v=""/>
  </r>
  <r>
    <x v="1"/>
    <n v="0"/>
    <s v="2020-2022"/>
    <x v="62"/>
    <x v="11"/>
    <s v="Tuberculosis"/>
    <s v="Montenegro-Tuberculosis"/>
    <n v="0"/>
    <x v="2"/>
    <x v="1"/>
    <x v="1"/>
    <n v="0"/>
    <s v=""/>
    <x v="1"/>
    <x v="1"/>
    <s v=""/>
    <x v="1"/>
    <x v="1"/>
    <s v=""/>
  </r>
  <r>
    <x v="1"/>
    <n v="0"/>
    <s v="2020-2022"/>
    <x v="62"/>
    <x v="12"/>
    <s v="Tuberculosis,Malaria"/>
    <s v="Montenegro-Tuberculosis,Malaria"/>
    <n v="0"/>
    <x v="2"/>
    <x v="1"/>
    <x v="1"/>
    <n v="0"/>
    <s v=""/>
    <x v="1"/>
    <x v="1"/>
    <s v=""/>
    <x v="1"/>
    <x v="1"/>
    <s v=""/>
  </r>
  <r>
    <x v="1"/>
    <n v="0"/>
    <s v="2020-2022"/>
    <x v="62"/>
    <x v="13"/>
    <s v="Tuberculosis,Malaria,RSSH"/>
    <s v="Montenegro-Tuberculosis,Malaria,RSSH"/>
    <n v="0"/>
    <x v="2"/>
    <x v="1"/>
    <x v="1"/>
    <n v="0"/>
    <s v=""/>
    <x v="1"/>
    <x v="1"/>
    <s v=""/>
    <x v="1"/>
    <x v="1"/>
    <s v=""/>
  </r>
  <r>
    <x v="1"/>
    <n v="0"/>
    <s v="2020-2022"/>
    <x v="62"/>
    <x v="14"/>
    <s v="Tuberculosis,RSSH"/>
    <s v="Montenegro-Tuberculosis,RSSH"/>
    <n v="0"/>
    <x v="2"/>
    <x v="1"/>
    <x v="1"/>
    <n v="0"/>
    <s v=""/>
    <x v="1"/>
    <x v="1"/>
    <s v=""/>
    <x v="1"/>
    <x v="1"/>
    <s v=""/>
  </r>
  <r>
    <x v="1"/>
    <n v="1"/>
    <s v="2020-2022"/>
    <x v="63"/>
    <x v="0"/>
    <s v="HIV/AIDS"/>
    <s v="Morocco-HIV/AIDS"/>
    <n v="1"/>
    <x v="7"/>
    <x v="6"/>
    <x v="1"/>
    <n v="0"/>
    <s v=""/>
    <x v="1"/>
    <x v="1"/>
    <s v=""/>
    <x v="1"/>
    <x v="1"/>
    <s v=""/>
  </r>
  <r>
    <x v="1"/>
    <n v="0"/>
    <s v="2020-2022"/>
    <x v="63"/>
    <x v="1"/>
    <s v="HIV/AIDS,Malaria"/>
    <s v="Morocco-HIV/AIDS,Malaria"/>
    <n v="0"/>
    <x v="7"/>
    <x v="1"/>
    <x v="1"/>
    <n v="0"/>
    <s v=""/>
    <x v="1"/>
    <x v="1"/>
    <s v=""/>
    <x v="1"/>
    <x v="1"/>
    <s v=""/>
  </r>
  <r>
    <x v="1"/>
    <n v="0"/>
    <s v="2020-2022"/>
    <x v="63"/>
    <x v="2"/>
    <s v="HIV/AIDS,Malaria,RSSH"/>
    <s v="Morocco-HIV/AIDS,Malaria,RSSH"/>
    <n v="0"/>
    <x v="7"/>
    <x v="1"/>
    <x v="1"/>
    <n v="0"/>
    <s v=""/>
    <x v="1"/>
    <x v="1"/>
    <s v=""/>
    <x v="1"/>
    <x v="1"/>
    <s v=""/>
  </r>
  <r>
    <x v="1"/>
    <n v="0"/>
    <s v="2020-2022"/>
    <x v="63"/>
    <x v="3"/>
    <s v="HIV/AIDS,RSSH"/>
    <s v="Morocco-HIV/AIDS,RSSH"/>
    <n v="1"/>
    <x v="7"/>
    <x v="1"/>
    <x v="1"/>
    <n v="0"/>
    <s v=""/>
    <x v="1"/>
    <x v="1"/>
    <s v=""/>
    <x v="1"/>
    <x v="1"/>
    <s v=""/>
  </r>
  <r>
    <x v="0"/>
    <n v="0"/>
    <s v="2020-2022"/>
    <x v="63"/>
    <x v="4"/>
    <s v="HIV/AIDS, Tuberculosis"/>
    <s v="Morocco-HIV/AIDS, Tuberculosis"/>
    <n v="1"/>
    <x v="7"/>
    <x v="6"/>
    <x v="1"/>
    <n v="959"/>
    <s v="FR959-MAR-C"/>
    <x v="2"/>
    <x v="0"/>
    <d v="2020-05-31T00:00:00"/>
    <x v="15"/>
    <x v="14"/>
    <n v="5.9016393442622954"/>
  </r>
  <r>
    <x v="1"/>
    <n v="0"/>
    <s v="2020-2022"/>
    <x v="63"/>
    <x v="5"/>
    <s v="HIV/AIDS,Tuberculosis,Malaria"/>
    <s v="Morocco-HIV/AIDS,Tuberculosis,Malaria"/>
    <n v="0"/>
    <x v="7"/>
    <x v="1"/>
    <x v="1"/>
    <n v="0"/>
    <s v=""/>
    <x v="1"/>
    <x v="1"/>
    <s v=""/>
    <x v="1"/>
    <x v="1"/>
    <s v=""/>
  </r>
  <r>
    <x v="1"/>
    <n v="0"/>
    <s v="2020-2022"/>
    <x v="63"/>
    <x v="6"/>
    <s v="HIV/AIDS,Tuberculosis,Malaria,RSSH"/>
    <s v="Morocco-HIV/AIDS,Tuberculosis,Malaria,RSSH"/>
    <n v="0"/>
    <x v="7"/>
    <x v="1"/>
    <x v="1"/>
    <n v="0"/>
    <s v=""/>
    <x v="1"/>
    <x v="1"/>
    <s v=""/>
    <x v="1"/>
    <x v="1"/>
    <s v=""/>
  </r>
  <r>
    <x v="1"/>
    <n v="0"/>
    <s v="2020-2022"/>
    <x v="63"/>
    <x v="7"/>
    <s v="HIV/AIDS,Tuberculosis,RSSH"/>
    <s v="Morocco-HIV/AIDS,Tuberculosis,RSSH"/>
    <n v="1"/>
    <x v="7"/>
    <x v="1"/>
    <x v="1"/>
    <n v="0"/>
    <s v=""/>
    <x v="1"/>
    <x v="1"/>
    <s v=""/>
    <x v="1"/>
    <x v="1"/>
    <s v=""/>
  </r>
  <r>
    <x v="1"/>
    <n v="0"/>
    <s v="2020-2022"/>
    <x v="63"/>
    <x v="8"/>
    <s v="Malaria"/>
    <s v="Morocco-Malaria"/>
    <n v="0"/>
    <x v="7"/>
    <x v="1"/>
    <x v="1"/>
    <n v="0"/>
    <s v=""/>
    <x v="1"/>
    <x v="1"/>
    <s v=""/>
    <x v="1"/>
    <x v="1"/>
    <s v=""/>
  </r>
  <r>
    <x v="1"/>
    <n v="0"/>
    <s v="2020-2022"/>
    <x v="63"/>
    <x v="9"/>
    <s v="Malaria,RSSH"/>
    <s v="Morocco-Malaria,RSSH"/>
    <n v="0"/>
    <x v="7"/>
    <x v="1"/>
    <x v="1"/>
    <n v="0"/>
    <s v=""/>
    <x v="1"/>
    <x v="1"/>
    <s v=""/>
    <x v="1"/>
    <x v="1"/>
    <s v=""/>
  </r>
  <r>
    <x v="1"/>
    <n v="0"/>
    <s v="2020-2022"/>
    <x v="63"/>
    <x v="10"/>
    <s v="RSSH"/>
    <s v="Morocco-RSSH"/>
    <n v="1"/>
    <x v="7"/>
    <x v="2"/>
    <x v="1"/>
    <n v="0"/>
    <s v=""/>
    <x v="1"/>
    <x v="1"/>
    <s v=""/>
    <x v="1"/>
    <x v="1"/>
    <s v=""/>
  </r>
  <r>
    <x v="1"/>
    <n v="1"/>
    <s v="2020-2022"/>
    <x v="63"/>
    <x v="11"/>
    <s v="Tuberculosis"/>
    <s v="Morocco-Tuberculosis"/>
    <n v="1"/>
    <x v="7"/>
    <x v="6"/>
    <x v="1"/>
    <n v="0"/>
    <s v=""/>
    <x v="1"/>
    <x v="1"/>
    <s v=""/>
    <x v="1"/>
    <x v="1"/>
    <s v=""/>
  </r>
  <r>
    <x v="1"/>
    <n v="0"/>
    <s v="2020-2022"/>
    <x v="63"/>
    <x v="12"/>
    <s v="Tuberculosis,Malaria"/>
    <s v="Morocco-Tuberculosis,Malaria"/>
    <n v="0"/>
    <x v="7"/>
    <x v="1"/>
    <x v="1"/>
    <n v="0"/>
    <s v=""/>
    <x v="1"/>
    <x v="1"/>
    <s v=""/>
    <x v="1"/>
    <x v="1"/>
    <s v=""/>
  </r>
  <r>
    <x v="1"/>
    <n v="0"/>
    <s v="2020-2022"/>
    <x v="63"/>
    <x v="13"/>
    <s v="Tuberculosis,Malaria,RSSH"/>
    <s v="Morocco-Tuberculosis,Malaria,RSSH"/>
    <n v="0"/>
    <x v="7"/>
    <x v="1"/>
    <x v="1"/>
    <n v="0"/>
    <s v=""/>
    <x v="1"/>
    <x v="1"/>
    <s v=""/>
    <x v="1"/>
    <x v="1"/>
    <s v=""/>
  </r>
  <r>
    <x v="1"/>
    <n v="0"/>
    <s v="2020-2022"/>
    <x v="63"/>
    <x v="14"/>
    <s v="Tuberculosis,RSSH"/>
    <s v="Morocco-Tuberculosis,RSSH"/>
    <n v="1"/>
    <x v="7"/>
    <x v="1"/>
    <x v="1"/>
    <n v="0"/>
    <s v=""/>
    <x v="1"/>
    <x v="1"/>
    <s v=""/>
    <x v="1"/>
    <x v="1"/>
    <s v=""/>
  </r>
  <r>
    <x v="1"/>
    <n v="1"/>
    <s v="2020-2022"/>
    <x v="64"/>
    <x v="0"/>
    <s v="HIV/AIDS"/>
    <s v="Mozambique-HIV/AIDS"/>
    <n v="1"/>
    <x v="8"/>
    <x v="0"/>
    <x v="2"/>
    <n v="0"/>
    <s v=""/>
    <x v="1"/>
    <x v="1"/>
    <s v=""/>
    <x v="1"/>
    <x v="1"/>
    <s v=""/>
  </r>
  <r>
    <x v="1"/>
    <n v="0"/>
    <s v="2020-2022"/>
    <x v="64"/>
    <x v="1"/>
    <s v="HIV/AIDS,Malaria"/>
    <s v="Mozambique-HIV/AIDS,Malaria"/>
    <n v="1"/>
    <x v="8"/>
    <x v="1"/>
    <x v="2"/>
    <n v="0"/>
    <s v=""/>
    <x v="1"/>
    <x v="1"/>
    <s v=""/>
    <x v="1"/>
    <x v="1"/>
    <s v=""/>
  </r>
  <r>
    <x v="1"/>
    <n v="0"/>
    <s v="2020-2022"/>
    <x v="64"/>
    <x v="2"/>
    <s v="HIV/AIDS,Malaria,RSSH"/>
    <s v="Mozambique-HIV/AIDS,Malaria,RSSH"/>
    <n v="1"/>
    <x v="8"/>
    <x v="1"/>
    <x v="2"/>
    <n v="0"/>
    <s v=""/>
    <x v="1"/>
    <x v="1"/>
    <s v=""/>
    <x v="1"/>
    <x v="1"/>
    <s v=""/>
  </r>
  <r>
    <x v="1"/>
    <n v="0"/>
    <s v="2020-2022"/>
    <x v="64"/>
    <x v="3"/>
    <s v="HIV/AIDS,RSSH"/>
    <s v="Mozambique-HIV/AIDS,RSSH"/>
    <n v="1"/>
    <x v="8"/>
    <x v="1"/>
    <x v="2"/>
    <n v="0"/>
    <s v=""/>
    <x v="1"/>
    <x v="1"/>
    <s v=""/>
    <x v="1"/>
    <x v="1"/>
    <s v=""/>
  </r>
  <r>
    <x v="0"/>
    <n v="0"/>
    <s v="2020-2022"/>
    <x v="64"/>
    <x v="4"/>
    <s v="HIV/AIDS, Tuberculosis"/>
    <s v="Mozambique-HIV/AIDS, Tuberculosis"/>
    <n v="1"/>
    <x v="8"/>
    <x v="0"/>
    <x v="2"/>
    <n v="817"/>
    <s v="FR817-MOZ-C"/>
    <x v="2"/>
    <x v="0"/>
    <d v="2020-05-31T00:00:00"/>
    <x v="14"/>
    <x v="13"/>
    <n v="6.3278688524590168"/>
  </r>
  <r>
    <x v="1"/>
    <n v="0"/>
    <s v="2020-2022"/>
    <x v="64"/>
    <x v="5"/>
    <s v="HIV/AIDS,Tuberculosis,Malaria"/>
    <s v="Mozambique-HIV/AIDS,Tuberculosis,Malaria"/>
    <n v="1"/>
    <x v="8"/>
    <x v="1"/>
    <x v="2"/>
    <n v="0"/>
    <s v=""/>
    <x v="1"/>
    <x v="1"/>
    <s v=""/>
    <x v="1"/>
    <x v="1"/>
    <s v=""/>
  </r>
  <r>
    <x v="1"/>
    <n v="0"/>
    <s v="2020-2022"/>
    <x v="64"/>
    <x v="6"/>
    <s v="HIV/AIDS,Tuberculosis,Malaria,RSSH"/>
    <s v="Mozambique-HIV/AIDS,Tuberculosis,Malaria,RSSH"/>
    <n v="1"/>
    <x v="8"/>
    <x v="1"/>
    <x v="2"/>
    <n v="0"/>
    <s v=""/>
    <x v="1"/>
    <x v="1"/>
    <s v=""/>
    <x v="1"/>
    <x v="1"/>
    <s v=""/>
  </r>
  <r>
    <x v="1"/>
    <n v="0"/>
    <s v="2020-2022"/>
    <x v="64"/>
    <x v="7"/>
    <s v="HIV/AIDS,Tuberculosis,RSSH"/>
    <s v="Mozambique-HIV/AIDS,Tuberculosis,RSSH"/>
    <n v="1"/>
    <x v="8"/>
    <x v="1"/>
    <x v="2"/>
    <n v="0"/>
    <s v=""/>
    <x v="1"/>
    <x v="1"/>
    <s v=""/>
    <x v="1"/>
    <x v="1"/>
    <s v=""/>
  </r>
  <r>
    <x v="0"/>
    <n v="0"/>
    <s v="2020-2022"/>
    <x v="64"/>
    <x v="8"/>
    <s v="Malaria"/>
    <s v="Mozambique-Malaria"/>
    <n v="1"/>
    <x v="8"/>
    <x v="0"/>
    <x v="2"/>
    <n v="818"/>
    <s v="FR818-MOZ-M"/>
    <x v="2"/>
    <x v="0"/>
    <d v="2020-05-31T00:00:00"/>
    <x v="16"/>
    <x v="14"/>
    <n v="5.9016393442622954"/>
  </r>
  <r>
    <x v="1"/>
    <n v="0"/>
    <s v="2020-2022"/>
    <x v="64"/>
    <x v="9"/>
    <s v="Malaria,RSSH"/>
    <s v="Mozambique-Malaria,RSSH"/>
    <n v="1"/>
    <x v="8"/>
    <x v="1"/>
    <x v="2"/>
    <n v="0"/>
    <s v=""/>
    <x v="1"/>
    <x v="1"/>
    <s v=""/>
    <x v="1"/>
    <x v="1"/>
    <s v=""/>
  </r>
  <r>
    <x v="1"/>
    <n v="0"/>
    <s v="2020-2022"/>
    <x v="64"/>
    <x v="10"/>
    <s v="RSSH"/>
    <s v="Mozambique-RSSH"/>
    <n v="1"/>
    <x v="8"/>
    <x v="2"/>
    <x v="2"/>
    <n v="0"/>
    <s v=""/>
    <x v="1"/>
    <x v="1"/>
    <s v=""/>
    <x v="1"/>
    <x v="1"/>
    <s v=""/>
  </r>
  <r>
    <x v="1"/>
    <n v="1"/>
    <s v="2020-2022"/>
    <x v="64"/>
    <x v="11"/>
    <s v="Tuberculosis"/>
    <s v="Mozambique-Tuberculosis"/>
    <n v="1"/>
    <x v="8"/>
    <x v="0"/>
    <x v="2"/>
    <n v="0"/>
    <s v=""/>
    <x v="1"/>
    <x v="1"/>
    <s v=""/>
    <x v="1"/>
    <x v="1"/>
    <s v=""/>
  </r>
  <r>
    <x v="1"/>
    <n v="0"/>
    <s v="2020-2022"/>
    <x v="64"/>
    <x v="12"/>
    <s v="Tuberculosis,Malaria"/>
    <s v="Mozambique-Tuberculosis,Malaria"/>
    <n v="1"/>
    <x v="8"/>
    <x v="1"/>
    <x v="2"/>
    <n v="0"/>
    <s v=""/>
    <x v="1"/>
    <x v="1"/>
    <s v=""/>
    <x v="1"/>
    <x v="1"/>
    <s v=""/>
  </r>
  <r>
    <x v="1"/>
    <n v="0"/>
    <s v="2020-2022"/>
    <x v="64"/>
    <x v="13"/>
    <s v="Tuberculosis,Malaria,RSSH"/>
    <s v="Mozambique-Tuberculosis,Malaria,RSSH"/>
    <n v="1"/>
    <x v="8"/>
    <x v="1"/>
    <x v="2"/>
    <n v="0"/>
    <s v=""/>
    <x v="1"/>
    <x v="1"/>
    <s v=""/>
    <x v="1"/>
    <x v="1"/>
    <s v=""/>
  </r>
  <r>
    <x v="1"/>
    <n v="0"/>
    <s v="2020-2022"/>
    <x v="64"/>
    <x v="14"/>
    <s v="Tuberculosis,RSSH"/>
    <s v="Mozambique-Tuberculosis,RSSH"/>
    <n v="1"/>
    <x v="8"/>
    <x v="1"/>
    <x v="2"/>
    <n v="0"/>
    <s v=""/>
    <x v="1"/>
    <x v="1"/>
    <s v=""/>
    <x v="1"/>
    <x v="1"/>
    <s v=""/>
  </r>
  <r>
    <x v="1"/>
    <n v="1"/>
    <s v="2020-2022"/>
    <x v="65"/>
    <x v="0"/>
    <s v="HIV/AIDS"/>
    <s v="Multicountry Caribbean MCC-HIV/AIDS"/>
    <n v="1"/>
    <x v="4"/>
    <x v="5"/>
    <x v="1"/>
    <n v="0"/>
    <s v=""/>
    <x v="1"/>
    <x v="1"/>
    <s v=""/>
    <x v="1"/>
    <x v="1"/>
    <s v=""/>
  </r>
  <r>
    <x v="1"/>
    <n v="0"/>
    <s v="2020-2022"/>
    <x v="65"/>
    <x v="1"/>
    <s v="HIV/AIDS,Malaria"/>
    <s v="Multicountry Caribbean MCC-HIV/AIDS,Malaria"/>
    <n v="0"/>
    <x v="4"/>
    <x v="1"/>
    <x v="1"/>
    <n v="0"/>
    <s v=""/>
    <x v="1"/>
    <x v="1"/>
    <s v=""/>
    <x v="1"/>
    <x v="1"/>
    <s v=""/>
  </r>
  <r>
    <x v="1"/>
    <n v="0"/>
    <s v="2020-2022"/>
    <x v="65"/>
    <x v="2"/>
    <s v="HIV/AIDS,Malaria,RSSH"/>
    <s v="Multicountry Caribbean MCC-HIV/AIDS,Malaria,RSSH"/>
    <n v="0"/>
    <x v="4"/>
    <x v="1"/>
    <x v="1"/>
    <n v="0"/>
    <s v=""/>
    <x v="1"/>
    <x v="1"/>
    <s v=""/>
    <x v="1"/>
    <x v="1"/>
    <s v=""/>
  </r>
  <r>
    <x v="1"/>
    <n v="0"/>
    <s v="2020-2022"/>
    <x v="65"/>
    <x v="3"/>
    <s v="HIV/AIDS,RSSH"/>
    <s v="Multicountry Caribbean MCC-HIV/AIDS,RSSH"/>
    <n v="1"/>
    <x v="4"/>
    <x v="1"/>
    <x v="1"/>
    <n v="0"/>
    <s v=""/>
    <x v="1"/>
    <x v="1"/>
    <s v=""/>
    <x v="1"/>
    <x v="1"/>
    <s v=""/>
  </r>
  <r>
    <x v="0"/>
    <n v="0"/>
    <s v="2020-2022"/>
    <x v="65"/>
    <x v="4"/>
    <s v="HIV/AIDS, Tuberculosis"/>
    <s v="Multicountry Caribbean MCC-HIV/AIDS, Tuberculosis"/>
    <n v="1"/>
    <x v="4"/>
    <x v="5"/>
    <x v="1"/>
    <n v="999"/>
    <s v="FR999-MCC-C"/>
    <x v="6"/>
    <x v="0"/>
    <d v="2021-09-10T00:00:00"/>
    <x v="12"/>
    <x v="11"/>
    <n v="9.3770491803278695"/>
  </r>
  <r>
    <x v="1"/>
    <n v="0"/>
    <s v="2020-2022"/>
    <x v="65"/>
    <x v="5"/>
    <s v="HIV/AIDS,Tuberculosis,Malaria"/>
    <s v="Multicountry Caribbean MCC-HIV/AIDS,Tuberculosis,Malaria"/>
    <n v="0"/>
    <x v="4"/>
    <x v="1"/>
    <x v="1"/>
    <n v="0"/>
    <s v=""/>
    <x v="1"/>
    <x v="1"/>
    <s v=""/>
    <x v="1"/>
    <x v="1"/>
    <s v=""/>
  </r>
  <r>
    <x v="1"/>
    <n v="0"/>
    <s v="2020-2022"/>
    <x v="65"/>
    <x v="6"/>
    <s v="HIV/AIDS,Tuberculosis,Malaria,RSSH"/>
    <s v="Multicountry Caribbean MCC-HIV/AIDS,Tuberculosis,Malaria,RSSH"/>
    <n v="0"/>
    <x v="4"/>
    <x v="1"/>
    <x v="1"/>
    <n v="0"/>
    <s v=""/>
    <x v="1"/>
    <x v="1"/>
    <s v=""/>
    <x v="1"/>
    <x v="1"/>
    <s v=""/>
  </r>
  <r>
    <x v="1"/>
    <n v="0"/>
    <s v="2020-2022"/>
    <x v="65"/>
    <x v="7"/>
    <s v="HIV/AIDS,Tuberculosis,RSSH"/>
    <s v="Multicountry Caribbean MCC-HIV/AIDS,Tuberculosis,RSSH"/>
    <n v="1"/>
    <x v="4"/>
    <x v="1"/>
    <x v="1"/>
    <n v="0"/>
    <s v=""/>
    <x v="1"/>
    <x v="1"/>
    <s v=""/>
    <x v="1"/>
    <x v="1"/>
    <s v=""/>
  </r>
  <r>
    <x v="1"/>
    <n v="0"/>
    <s v="2020-2022"/>
    <x v="65"/>
    <x v="8"/>
    <s v="Malaria"/>
    <s v="Multicountry Caribbean MCC-Malaria"/>
    <n v="0"/>
    <x v="4"/>
    <x v="1"/>
    <x v="1"/>
    <n v="0"/>
    <s v=""/>
    <x v="1"/>
    <x v="1"/>
    <s v=""/>
    <x v="1"/>
    <x v="1"/>
    <s v=""/>
  </r>
  <r>
    <x v="1"/>
    <n v="0"/>
    <s v="2020-2022"/>
    <x v="65"/>
    <x v="9"/>
    <s v="Malaria,RSSH"/>
    <s v="Multicountry Caribbean MCC-Malaria,RSSH"/>
    <n v="0"/>
    <x v="4"/>
    <x v="1"/>
    <x v="1"/>
    <n v="0"/>
    <s v=""/>
    <x v="1"/>
    <x v="1"/>
    <s v=""/>
    <x v="1"/>
    <x v="1"/>
    <s v=""/>
  </r>
  <r>
    <x v="1"/>
    <n v="0"/>
    <s v="2020-2022"/>
    <x v="65"/>
    <x v="10"/>
    <s v="RSSH"/>
    <s v="Multicountry Caribbean MCC-RSSH"/>
    <n v="1"/>
    <x v="4"/>
    <x v="1"/>
    <x v="1"/>
    <n v="0"/>
    <s v=""/>
    <x v="1"/>
    <x v="1"/>
    <s v=""/>
    <x v="1"/>
    <x v="1"/>
    <s v=""/>
  </r>
  <r>
    <x v="1"/>
    <n v="1"/>
    <s v="2020-2022"/>
    <x v="65"/>
    <x v="11"/>
    <s v="Tuberculosis"/>
    <s v="Multicountry Caribbean MCC-Tuberculosis"/>
    <n v="1"/>
    <x v="4"/>
    <x v="5"/>
    <x v="1"/>
    <n v="0"/>
    <s v=""/>
    <x v="1"/>
    <x v="1"/>
    <s v=""/>
    <x v="1"/>
    <x v="1"/>
    <s v=""/>
  </r>
  <r>
    <x v="1"/>
    <n v="0"/>
    <s v="2020-2022"/>
    <x v="65"/>
    <x v="12"/>
    <s v="Tuberculosis,Malaria"/>
    <s v="Multicountry Caribbean MCC-Tuberculosis,Malaria"/>
    <n v="0"/>
    <x v="4"/>
    <x v="1"/>
    <x v="1"/>
    <n v="0"/>
    <s v=""/>
    <x v="1"/>
    <x v="1"/>
    <s v=""/>
    <x v="1"/>
    <x v="1"/>
    <s v=""/>
  </r>
  <r>
    <x v="1"/>
    <n v="0"/>
    <s v="2020-2022"/>
    <x v="65"/>
    <x v="13"/>
    <s v="Tuberculosis,Malaria,RSSH"/>
    <s v="Multicountry Caribbean MCC-Tuberculosis,Malaria,RSSH"/>
    <n v="0"/>
    <x v="4"/>
    <x v="1"/>
    <x v="1"/>
    <n v="0"/>
    <s v=""/>
    <x v="1"/>
    <x v="1"/>
    <s v=""/>
    <x v="1"/>
    <x v="1"/>
    <s v=""/>
  </r>
  <r>
    <x v="1"/>
    <n v="0"/>
    <s v="2020-2022"/>
    <x v="65"/>
    <x v="14"/>
    <s v="Tuberculosis,RSSH"/>
    <s v="Multicountry Caribbean MCC-Tuberculosis,RSSH"/>
    <n v="1"/>
    <x v="4"/>
    <x v="1"/>
    <x v="1"/>
    <n v="0"/>
    <s v=""/>
    <x v="1"/>
    <x v="1"/>
    <s v=""/>
    <x v="1"/>
    <x v="1"/>
    <s v=""/>
  </r>
  <r>
    <x v="1"/>
    <n v="0"/>
    <s v="2020-2022"/>
    <x v="66"/>
    <x v="0"/>
    <s v="HIV/AIDS"/>
    <s v="Multicountry East Asia and Pacific RAI-HIV/AIDS"/>
    <n v="0"/>
    <x v="3"/>
    <x v="1"/>
    <x v="2"/>
    <n v="0"/>
    <s v=""/>
    <x v="1"/>
    <x v="1"/>
    <s v=""/>
    <x v="1"/>
    <x v="1"/>
    <s v=""/>
  </r>
  <r>
    <x v="1"/>
    <n v="0"/>
    <s v="2020-2022"/>
    <x v="66"/>
    <x v="1"/>
    <s v="HIV/AIDS,Malaria"/>
    <s v="Multicountry East Asia and Pacific RAI-HIV/AIDS,Malaria"/>
    <n v="0"/>
    <x v="3"/>
    <x v="1"/>
    <x v="2"/>
    <n v="0"/>
    <s v=""/>
    <x v="1"/>
    <x v="1"/>
    <s v=""/>
    <x v="1"/>
    <x v="1"/>
    <s v=""/>
  </r>
  <r>
    <x v="1"/>
    <n v="0"/>
    <s v="2020-2022"/>
    <x v="66"/>
    <x v="2"/>
    <s v="HIV/AIDS,Malaria,RSSH"/>
    <s v="Multicountry East Asia and Pacific RAI-HIV/AIDS,Malaria,RSSH"/>
    <n v="0"/>
    <x v="3"/>
    <x v="1"/>
    <x v="2"/>
    <n v="0"/>
    <s v=""/>
    <x v="1"/>
    <x v="1"/>
    <s v=""/>
    <x v="1"/>
    <x v="1"/>
    <s v=""/>
  </r>
  <r>
    <x v="1"/>
    <n v="0"/>
    <s v="2020-2022"/>
    <x v="66"/>
    <x v="3"/>
    <s v="HIV/AIDS,RSSH"/>
    <s v="Multicountry East Asia and Pacific RAI-HIV/AIDS,RSSH"/>
    <n v="0"/>
    <x v="3"/>
    <x v="1"/>
    <x v="2"/>
    <n v="0"/>
    <s v=""/>
    <x v="1"/>
    <x v="1"/>
    <s v=""/>
    <x v="1"/>
    <x v="1"/>
    <s v=""/>
  </r>
  <r>
    <x v="1"/>
    <n v="0"/>
    <s v="2020-2022"/>
    <x v="66"/>
    <x v="4"/>
    <s v="HIV/AIDS, Tuberculosis"/>
    <s v="Multicountry East Asia and Pacific RAI-HIV/AIDS, Tuberculosis"/>
    <n v="0"/>
    <x v="3"/>
    <x v="1"/>
    <x v="2"/>
    <n v="0"/>
    <s v=""/>
    <x v="1"/>
    <x v="1"/>
    <s v=""/>
    <x v="1"/>
    <x v="1"/>
    <s v=""/>
  </r>
  <r>
    <x v="1"/>
    <n v="0"/>
    <s v="2020-2022"/>
    <x v="66"/>
    <x v="5"/>
    <s v="HIV/AIDS,Tuberculosis,Malaria"/>
    <s v="Multicountry East Asia and Pacific RAI-HIV/AIDS,Tuberculosis,Malaria"/>
    <n v="0"/>
    <x v="3"/>
    <x v="1"/>
    <x v="2"/>
    <n v="0"/>
    <s v=""/>
    <x v="1"/>
    <x v="1"/>
    <s v=""/>
    <x v="1"/>
    <x v="1"/>
    <s v=""/>
  </r>
  <r>
    <x v="1"/>
    <n v="0"/>
    <s v="2020-2022"/>
    <x v="66"/>
    <x v="6"/>
    <s v="HIV/AIDS,Tuberculosis,Malaria,RSSH"/>
    <s v="Multicountry East Asia and Pacific RAI-HIV/AIDS,Tuberculosis,Malaria,RSSH"/>
    <n v="0"/>
    <x v="3"/>
    <x v="1"/>
    <x v="2"/>
    <n v="0"/>
    <s v=""/>
    <x v="1"/>
    <x v="1"/>
    <s v=""/>
    <x v="1"/>
    <x v="1"/>
    <s v=""/>
  </r>
  <r>
    <x v="1"/>
    <n v="0"/>
    <s v="2020-2022"/>
    <x v="66"/>
    <x v="7"/>
    <s v="HIV/AIDS,Tuberculosis,RSSH"/>
    <s v="Multicountry East Asia and Pacific RAI-HIV/AIDS,Tuberculosis,RSSH"/>
    <n v="0"/>
    <x v="3"/>
    <x v="1"/>
    <x v="2"/>
    <n v="0"/>
    <s v=""/>
    <x v="1"/>
    <x v="1"/>
    <s v=""/>
    <x v="1"/>
    <x v="1"/>
    <s v=""/>
  </r>
  <r>
    <x v="0"/>
    <n v="0"/>
    <s v="2020-2022"/>
    <x v="66"/>
    <x v="8"/>
    <s v="Malaria"/>
    <s v="Multicountry East Asia and Pacific RAI-Malaria"/>
    <n v="1"/>
    <x v="3"/>
    <x v="0"/>
    <x v="2"/>
    <n v="678"/>
    <s v="FR678-MCRAI-M"/>
    <x v="0"/>
    <x v="0"/>
    <d v="2020-03-23T00:00:00"/>
    <x v="18"/>
    <x v="16"/>
    <n v="8.8196721311475414"/>
  </r>
  <r>
    <x v="1"/>
    <n v="0"/>
    <s v="2020-2022"/>
    <x v="66"/>
    <x v="9"/>
    <s v="Malaria,RSSH"/>
    <s v="Multicountry East Asia and Pacific RAI-Malaria,RSSH"/>
    <n v="1"/>
    <x v="3"/>
    <x v="1"/>
    <x v="2"/>
    <n v="0"/>
    <s v=""/>
    <x v="1"/>
    <x v="1"/>
    <s v=""/>
    <x v="1"/>
    <x v="1"/>
    <s v=""/>
  </r>
  <r>
    <x v="1"/>
    <n v="0"/>
    <s v="2020-2022"/>
    <x v="66"/>
    <x v="10"/>
    <s v="RSSH"/>
    <s v="Multicountry East Asia and Pacific RAI-RSSH"/>
    <n v="1"/>
    <x v="3"/>
    <x v="1"/>
    <x v="2"/>
    <n v="0"/>
    <s v=""/>
    <x v="1"/>
    <x v="1"/>
    <s v=""/>
    <x v="1"/>
    <x v="1"/>
    <s v=""/>
  </r>
  <r>
    <x v="1"/>
    <n v="0"/>
    <s v="2020-2022"/>
    <x v="66"/>
    <x v="11"/>
    <s v="Tuberculosis"/>
    <s v="Multicountry East Asia and Pacific RAI-Tuberculosis"/>
    <n v="0"/>
    <x v="3"/>
    <x v="1"/>
    <x v="2"/>
    <n v="0"/>
    <s v=""/>
    <x v="1"/>
    <x v="1"/>
    <s v=""/>
    <x v="1"/>
    <x v="1"/>
    <s v=""/>
  </r>
  <r>
    <x v="1"/>
    <n v="0"/>
    <s v="2020-2022"/>
    <x v="66"/>
    <x v="12"/>
    <s v="Tuberculosis,Malaria"/>
    <s v="Multicountry East Asia and Pacific RAI-Tuberculosis,Malaria"/>
    <n v="0"/>
    <x v="3"/>
    <x v="1"/>
    <x v="2"/>
    <n v="0"/>
    <s v=""/>
    <x v="1"/>
    <x v="1"/>
    <s v=""/>
    <x v="1"/>
    <x v="1"/>
    <s v=""/>
  </r>
  <r>
    <x v="1"/>
    <n v="0"/>
    <s v="2020-2022"/>
    <x v="66"/>
    <x v="13"/>
    <s v="Tuberculosis,Malaria,RSSH"/>
    <s v="Multicountry East Asia and Pacific RAI-Tuberculosis,Malaria,RSSH"/>
    <n v="0"/>
    <x v="3"/>
    <x v="1"/>
    <x v="2"/>
    <n v="0"/>
    <s v=""/>
    <x v="1"/>
    <x v="1"/>
    <s v=""/>
    <x v="1"/>
    <x v="1"/>
    <s v=""/>
  </r>
  <r>
    <x v="1"/>
    <n v="0"/>
    <s v="2020-2022"/>
    <x v="66"/>
    <x v="14"/>
    <s v="Tuberculosis,RSSH"/>
    <s v="Multicountry East Asia and Pacific RAI-Tuberculosis,RSSH"/>
    <n v="0"/>
    <x v="3"/>
    <x v="1"/>
    <x v="2"/>
    <n v="0"/>
    <s v=""/>
    <x v="1"/>
    <x v="1"/>
    <s v=""/>
    <x v="1"/>
    <x v="1"/>
    <s v=""/>
  </r>
  <r>
    <x v="1"/>
    <n v="1"/>
    <s v="2020-2022"/>
    <x v="67"/>
    <x v="0"/>
    <s v="HIV/AIDS"/>
    <s v="Multicountry Middle East MER-HIV/AIDS"/>
    <n v="1"/>
    <x v="7"/>
    <x v="2"/>
    <x v="0"/>
    <n v="0"/>
    <s v=""/>
    <x v="1"/>
    <x v="1"/>
    <s v=""/>
    <x v="1"/>
    <x v="1"/>
    <s v=""/>
  </r>
  <r>
    <x v="1"/>
    <n v="0"/>
    <s v="2020-2022"/>
    <x v="67"/>
    <x v="1"/>
    <s v="HIV/AIDS,Malaria"/>
    <s v="Multicountry Middle East MER-HIV/AIDS,Malaria"/>
    <n v="1"/>
    <x v="7"/>
    <x v="1"/>
    <x v="0"/>
    <n v="0"/>
    <s v=""/>
    <x v="1"/>
    <x v="1"/>
    <s v=""/>
    <x v="1"/>
    <x v="1"/>
    <s v=""/>
  </r>
  <r>
    <x v="1"/>
    <n v="0"/>
    <s v="2020-2022"/>
    <x v="67"/>
    <x v="2"/>
    <s v="HIV/AIDS,Malaria,RSSH"/>
    <s v="Multicountry Middle East MER-HIV/AIDS,Malaria,RSSH"/>
    <n v="1"/>
    <x v="7"/>
    <x v="1"/>
    <x v="0"/>
    <n v="0"/>
    <s v=""/>
    <x v="1"/>
    <x v="1"/>
    <s v=""/>
    <x v="1"/>
    <x v="1"/>
    <s v=""/>
  </r>
  <r>
    <x v="1"/>
    <n v="0"/>
    <s v="2020-2022"/>
    <x v="67"/>
    <x v="3"/>
    <s v="HIV/AIDS,RSSH"/>
    <s v="Multicountry Middle East MER-HIV/AIDS,RSSH"/>
    <n v="1"/>
    <x v="7"/>
    <x v="1"/>
    <x v="0"/>
    <n v="0"/>
    <s v=""/>
    <x v="1"/>
    <x v="1"/>
    <s v=""/>
    <x v="1"/>
    <x v="1"/>
    <s v=""/>
  </r>
  <r>
    <x v="1"/>
    <n v="0"/>
    <s v="2020-2022"/>
    <x v="67"/>
    <x v="4"/>
    <s v="HIV/AIDS, Tuberculosis"/>
    <s v="Multicountry Middle East MER-HIV/AIDS, Tuberculosis"/>
    <n v="1"/>
    <x v="7"/>
    <x v="1"/>
    <x v="0"/>
    <n v="0"/>
    <s v=""/>
    <x v="1"/>
    <x v="1"/>
    <s v=""/>
    <x v="1"/>
    <x v="1"/>
    <s v=""/>
  </r>
  <r>
    <x v="0"/>
    <n v="0"/>
    <s v="2020-2022"/>
    <x v="67"/>
    <x v="5"/>
    <s v="HIV/AIDS,Tuberculosis,Malaria"/>
    <s v="Multicountry Middle East MER-HIV/AIDS,Tuberculosis,Malaria"/>
    <n v="1"/>
    <x v="7"/>
    <x v="0"/>
    <x v="0"/>
    <n v="1030"/>
    <s v="FR1030-MCMER-Z"/>
    <x v="4"/>
    <x v="0"/>
    <d v="2021-04-30T00:00:00"/>
    <x v="9"/>
    <x v="27"/>
    <n v="5.3770491803278686"/>
  </r>
  <r>
    <x v="1"/>
    <n v="0"/>
    <s v="2020-2022"/>
    <x v="67"/>
    <x v="6"/>
    <s v="HIV/AIDS,Tuberculosis,Malaria,RSSH"/>
    <s v="Multicountry Middle East MER-HIV/AIDS,Tuberculosis,Malaria,RSSH"/>
    <n v="1"/>
    <x v="7"/>
    <x v="1"/>
    <x v="0"/>
    <n v="0"/>
    <s v=""/>
    <x v="1"/>
    <x v="1"/>
    <s v=""/>
    <x v="1"/>
    <x v="1"/>
    <s v=""/>
  </r>
  <r>
    <x v="1"/>
    <n v="0"/>
    <s v="2020-2022"/>
    <x v="67"/>
    <x v="7"/>
    <s v="HIV/AIDS,Tuberculosis,RSSH"/>
    <s v="Multicountry Middle East MER-HIV/AIDS,Tuberculosis,RSSH"/>
    <n v="1"/>
    <x v="7"/>
    <x v="1"/>
    <x v="0"/>
    <n v="0"/>
    <s v=""/>
    <x v="1"/>
    <x v="1"/>
    <s v=""/>
    <x v="1"/>
    <x v="1"/>
    <s v=""/>
  </r>
  <r>
    <x v="1"/>
    <n v="1"/>
    <s v="2020-2022"/>
    <x v="67"/>
    <x v="8"/>
    <s v="Malaria"/>
    <s v="Multicountry Middle East MER-Malaria"/>
    <n v="1"/>
    <x v="7"/>
    <x v="2"/>
    <x v="0"/>
    <n v="0"/>
    <s v=""/>
    <x v="1"/>
    <x v="1"/>
    <s v=""/>
    <x v="1"/>
    <x v="1"/>
    <s v=""/>
  </r>
  <r>
    <x v="1"/>
    <n v="0"/>
    <s v="2020-2022"/>
    <x v="67"/>
    <x v="9"/>
    <s v="Malaria,RSSH"/>
    <s v="Multicountry Middle East MER-Malaria,RSSH"/>
    <n v="1"/>
    <x v="7"/>
    <x v="1"/>
    <x v="0"/>
    <n v="0"/>
    <s v=""/>
    <x v="1"/>
    <x v="1"/>
    <s v=""/>
    <x v="1"/>
    <x v="1"/>
    <s v=""/>
  </r>
  <r>
    <x v="1"/>
    <n v="0"/>
    <s v="2020-2022"/>
    <x v="67"/>
    <x v="10"/>
    <s v="RSSH"/>
    <s v="Multicountry Middle East MER-RSSH"/>
    <n v="1"/>
    <x v="7"/>
    <x v="1"/>
    <x v="0"/>
    <n v="0"/>
    <s v=""/>
    <x v="1"/>
    <x v="1"/>
    <s v=""/>
    <x v="1"/>
    <x v="1"/>
    <s v=""/>
  </r>
  <r>
    <x v="1"/>
    <n v="1"/>
    <s v="2020-2022"/>
    <x v="67"/>
    <x v="11"/>
    <s v="Tuberculosis"/>
    <s v="Multicountry Middle East MER-Tuberculosis"/>
    <n v="1"/>
    <x v="7"/>
    <x v="2"/>
    <x v="0"/>
    <n v="0"/>
    <s v=""/>
    <x v="1"/>
    <x v="1"/>
    <s v=""/>
    <x v="1"/>
    <x v="1"/>
    <s v=""/>
  </r>
  <r>
    <x v="1"/>
    <n v="0"/>
    <s v="2020-2022"/>
    <x v="67"/>
    <x v="12"/>
    <s v="Tuberculosis,Malaria"/>
    <s v="Multicountry Middle East MER-Tuberculosis,Malaria"/>
    <n v="1"/>
    <x v="7"/>
    <x v="1"/>
    <x v="0"/>
    <n v="0"/>
    <s v=""/>
    <x v="1"/>
    <x v="1"/>
    <s v=""/>
    <x v="1"/>
    <x v="1"/>
    <s v=""/>
  </r>
  <r>
    <x v="1"/>
    <n v="0"/>
    <s v="2020-2022"/>
    <x v="67"/>
    <x v="13"/>
    <s v="Tuberculosis,Malaria,RSSH"/>
    <s v="Multicountry Middle East MER-Tuberculosis,Malaria,RSSH"/>
    <n v="1"/>
    <x v="7"/>
    <x v="1"/>
    <x v="0"/>
    <n v="0"/>
    <s v=""/>
    <x v="1"/>
    <x v="1"/>
    <s v=""/>
    <x v="1"/>
    <x v="1"/>
    <s v=""/>
  </r>
  <r>
    <x v="1"/>
    <n v="0"/>
    <s v="2020-2022"/>
    <x v="67"/>
    <x v="14"/>
    <s v="Tuberculosis,RSSH"/>
    <s v="Multicountry Middle East MER-Tuberculosis,RSSH"/>
    <n v="1"/>
    <x v="7"/>
    <x v="1"/>
    <x v="0"/>
    <n v="0"/>
    <s v=""/>
    <x v="1"/>
    <x v="1"/>
    <s v=""/>
    <x v="1"/>
    <x v="1"/>
    <s v=""/>
  </r>
  <r>
    <x v="1"/>
    <n v="1"/>
    <s v="2020-2022"/>
    <x v="68"/>
    <x v="0"/>
    <s v="HIV/AIDS"/>
    <s v="Multicountry Western Pacific-HIV/AIDS"/>
    <n v="1"/>
    <x v="0"/>
    <x v="5"/>
    <x v="1"/>
    <n v="0"/>
    <s v=""/>
    <x v="1"/>
    <x v="1"/>
    <s v=""/>
    <x v="1"/>
    <x v="1"/>
    <s v=""/>
  </r>
  <r>
    <x v="1"/>
    <n v="0"/>
    <s v="2020-2022"/>
    <x v="68"/>
    <x v="1"/>
    <s v="HIV/AIDS,Malaria"/>
    <s v="Multicountry Western Pacific-HIV/AIDS,Malaria"/>
    <n v="1"/>
    <x v="0"/>
    <x v="1"/>
    <x v="1"/>
    <n v="0"/>
    <s v=""/>
    <x v="1"/>
    <x v="1"/>
    <s v=""/>
    <x v="1"/>
    <x v="1"/>
    <s v=""/>
  </r>
  <r>
    <x v="1"/>
    <n v="0"/>
    <s v="2020-2022"/>
    <x v="68"/>
    <x v="2"/>
    <s v="HIV/AIDS,Malaria,RSSH"/>
    <s v="Multicountry Western Pacific-HIV/AIDS,Malaria,RSSH"/>
    <n v="1"/>
    <x v="0"/>
    <x v="1"/>
    <x v="1"/>
    <n v="0"/>
    <s v=""/>
    <x v="1"/>
    <x v="1"/>
    <s v=""/>
    <x v="1"/>
    <x v="1"/>
    <s v=""/>
  </r>
  <r>
    <x v="1"/>
    <n v="0"/>
    <s v="2020-2022"/>
    <x v="68"/>
    <x v="3"/>
    <s v="HIV/AIDS,RSSH"/>
    <s v="Multicountry Western Pacific-HIV/AIDS,RSSH"/>
    <n v="1"/>
    <x v="0"/>
    <x v="1"/>
    <x v="1"/>
    <n v="0"/>
    <s v=""/>
    <x v="1"/>
    <x v="1"/>
    <s v=""/>
    <x v="1"/>
    <x v="1"/>
    <s v=""/>
  </r>
  <r>
    <x v="0"/>
    <n v="0"/>
    <s v="2020-2022"/>
    <x v="68"/>
    <x v="4"/>
    <s v="HIV/AIDS, Tuberculosis"/>
    <s v="Multicountry Western Pacific-HIV/AIDS, Tuberculosis"/>
    <n v="1"/>
    <x v="0"/>
    <x v="5"/>
    <x v="1"/>
    <n v="870"/>
    <s v="FR870-MCWP-C"/>
    <x v="5"/>
    <x v="0"/>
    <d v="2020-08-31T00:00:00"/>
    <x v="17"/>
    <x v="15"/>
    <n v="3.7049180327868854"/>
  </r>
  <r>
    <x v="1"/>
    <n v="0"/>
    <s v="2020-2022"/>
    <x v="68"/>
    <x v="5"/>
    <s v="HIV/AIDS,Tuberculosis,Malaria"/>
    <s v="Multicountry Western Pacific-HIV/AIDS,Tuberculosis,Malaria"/>
    <n v="1"/>
    <x v="0"/>
    <x v="1"/>
    <x v="1"/>
    <n v="0"/>
    <s v=""/>
    <x v="1"/>
    <x v="1"/>
    <s v=""/>
    <x v="1"/>
    <x v="1"/>
    <s v=""/>
  </r>
  <r>
    <x v="1"/>
    <n v="0"/>
    <s v="2020-2022"/>
    <x v="68"/>
    <x v="6"/>
    <s v="HIV/AIDS,Tuberculosis,Malaria,RSSH"/>
    <s v="Multicountry Western Pacific-HIV/AIDS,Tuberculosis,Malaria,RSSH"/>
    <n v="1"/>
    <x v="0"/>
    <x v="1"/>
    <x v="1"/>
    <n v="0"/>
    <s v=""/>
    <x v="1"/>
    <x v="1"/>
    <s v=""/>
    <x v="1"/>
    <x v="1"/>
    <s v=""/>
  </r>
  <r>
    <x v="1"/>
    <n v="0"/>
    <s v="2020-2022"/>
    <x v="68"/>
    <x v="7"/>
    <s v="HIV/AIDS,Tuberculosis,RSSH"/>
    <s v="Multicountry Western Pacific-HIV/AIDS,Tuberculosis,RSSH"/>
    <n v="1"/>
    <x v="0"/>
    <x v="1"/>
    <x v="1"/>
    <n v="0"/>
    <s v=""/>
    <x v="1"/>
    <x v="1"/>
    <s v=""/>
    <x v="1"/>
    <x v="1"/>
    <s v=""/>
  </r>
  <r>
    <x v="0"/>
    <n v="0"/>
    <s v="2020-2022"/>
    <x v="68"/>
    <x v="8"/>
    <s v="Malaria"/>
    <s v="Multicountry Western Pacific-Malaria"/>
    <n v="1"/>
    <x v="0"/>
    <x v="5"/>
    <x v="1"/>
    <n v="871"/>
    <s v="FR871-MCWP-M"/>
    <x v="8"/>
    <x v="0"/>
    <d v="2020-06-30T00:00:00"/>
    <x v="15"/>
    <x v="14"/>
    <n v="4.918032786885246"/>
  </r>
  <r>
    <x v="1"/>
    <n v="0"/>
    <s v="2020-2022"/>
    <x v="68"/>
    <x v="9"/>
    <s v="Malaria,RSSH"/>
    <s v="Multicountry Western Pacific-Malaria,RSSH"/>
    <n v="1"/>
    <x v="0"/>
    <x v="1"/>
    <x v="1"/>
    <n v="0"/>
    <s v=""/>
    <x v="1"/>
    <x v="1"/>
    <s v=""/>
    <x v="1"/>
    <x v="1"/>
    <s v=""/>
  </r>
  <r>
    <x v="1"/>
    <n v="0"/>
    <s v="2020-2022"/>
    <x v="68"/>
    <x v="10"/>
    <s v="RSSH"/>
    <s v="Multicountry Western Pacific-RSSH"/>
    <n v="1"/>
    <x v="0"/>
    <x v="1"/>
    <x v="1"/>
    <n v="0"/>
    <s v=""/>
    <x v="1"/>
    <x v="1"/>
    <s v=""/>
    <x v="1"/>
    <x v="1"/>
    <s v=""/>
  </r>
  <r>
    <x v="1"/>
    <n v="1"/>
    <s v="2020-2022"/>
    <x v="68"/>
    <x v="11"/>
    <s v="Tuberculosis"/>
    <s v="Multicountry Western Pacific-Tuberculosis"/>
    <n v="1"/>
    <x v="0"/>
    <x v="5"/>
    <x v="1"/>
    <n v="0"/>
    <s v=""/>
    <x v="1"/>
    <x v="1"/>
    <s v=""/>
    <x v="1"/>
    <x v="1"/>
    <s v=""/>
  </r>
  <r>
    <x v="1"/>
    <n v="0"/>
    <s v="2020-2022"/>
    <x v="68"/>
    <x v="12"/>
    <s v="Tuberculosis,Malaria"/>
    <s v="Multicountry Western Pacific-Tuberculosis,Malaria"/>
    <n v="1"/>
    <x v="0"/>
    <x v="1"/>
    <x v="1"/>
    <n v="0"/>
    <s v=""/>
    <x v="1"/>
    <x v="1"/>
    <s v=""/>
    <x v="1"/>
    <x v="1"/>
    <s v=""/>
  </r>
  <r>
    <x v="1"/>
    <n v="0"/>
    <s v="2020-2022"/>
    <x v="68"/>
    <x v="13"/>
    <s v="Tuberculosis,Malaria,RSSH"/>
    <s v="Multicountry Western Pacific-Tuberculosis,Malaria,RSSH"/>
    <n v="1"/>
    <x v="0"/>
    <x v="1"/>
    <x v="1"/>
    <n v="0"/>
    <s v=""/>
    <x v="1"/>
    <x v="1"/>
    <s v=""/>
    <x v="1"/>
    <x v="1"/>
    <s v=""/>
  </r>
  <r>
    <x v="1"/>
    <n v="0"/>
    <s v="2020-2022"/>
    <x v="68"/>
    <x v="14"/>
    <s v="Tuberculosis,RSSH"/>
    <s v="Multicountry Western Pacific-Tuberculosis,RSSH"/>
    <n v="1"/>
    <x v="0"/>
    <x v="1"/>
    <x v="1"/>
    <n v="0"/>
    <s v=""/>
    <x v="1"/>
    <x v="1"/>
    <s v=""/>
    <x v="1"/>
    <x v="1"/>
    <s v=""/>
  </r>
  <r>
    <x v="1"/>
    <n v="1"/>
    <s v="2020-2022"/>
    <x v="69"/>
    <x v="0"/>
    <s v="HIV/AIDS"/>
    <s v="Myanmar-HIV/AIDS"/>
    <n v="1"/>
    <x v="3"/>
    <x v="6"/>
    <x v="2"/>
    <n v="0"/>
    <s v=""/>
    <x v="1"/>
    <x v="1"/>
    <s v=""/>
    <x v="1"/>
    <x v="1"/>
    <s v=""/>
  </r>
  <r>
    <x v="1"/>
    <n v="0"/>
    <s v="2020-2022"/>
    <x v="69"/>
    <x v="1"/>
    <s v="HIV/AIDS,Malaria"/>
    <s v="Myanmar-HIV/AIDS,Malaria"/>
    <n v="0"/>
    <x v="3"/>
    <x v="1"/>
    <x v="2"/>
    <n v="0"/>
    <s v=""/>
    <x v="1"/>
    <x v="1"/>
    <s v=""/>
    <x v="1"/>
    <x v="1"/>
    <s v=""/>
  </r>
  <r>
    <x v="1"/>
    <n v="0"/>
    <s v="2020-2022"/>
    <x v="69"/>
    <x v="2"/>
    <s v="HIV/AIDS,Malaria,RSSH"/>
    <s v="Myanmar-HIV/AIDS,Malaria,RSSH"/>
    <n v="0"/>
    <x v="3"/>
    <x v="1"/>
    <x v="2"/>
    <n v="0"/>
    <s v=""/>
    <x v="1"/>
    <x v="1"/>
    <s v=""/>
    <x v="1"/>
    <x v="1"/>
    <s v=""/>
  </r>
  <r>
    <x v="1"/>
    <n v="0"/>
    <s v="2020-2022"/>
    <x v="69"/>
    <x v="3"/>
    <s v="HIV/AIDS,RSSH"/>
    <s v="Myanmar-HIV/AIDS,RSSH"/>
    <n v="1"/>
    <x v="3"/>
    <x v="1"/>
    <x v="2"/>
    <n v="0"/>
    <s v=""/>
    <x v="1"/>
    <x v="1"/>
    <s v=""/>
    <x v="1"/>
    <x v="1"/>
    <s v=""/>
  </r>
  <r>
    <x v="0"/>
    <n v="0"/>
    <s v="2020-2022"/>
    <x v="69"/>
    <x v="4"/>
    <s v="HIV/AIDS, Tuberculosis"/>
    <s v="Myanmar-HIV/AIDS, Tuberculosis"/>
    <n v="1"/>
    <x v="3"/>
    <x v="6"/>
    <x v="2"/>
    <n v="677"/>
    <s v="FR677-MMR-C"/>
    <x v="0"/>
    <x v="0"/>
    <d v="2020-03-23T00:00:00"/>
    <x v="14"/>
    <x v="13"/>
    <n v="8.5901639344262293"/>
  </r>
  <r>
    <x v="1"/>
    <n v="0"/>
    <s v="2020-2022"/>
    <x v="69"/>
    <x v="5"/>
    <s v="HIV/AIDS,Tuberculosis,Malaria"/>
    <s v="Myanmar-HIV/AIDS,Tuberculosis,Malaria"/>
    <n v="0"/>
    <x v="3"/>
    <x v="1"/>
    <x v="2"/>
    <n v="0"/>
    <s v=""/>
    <x v="1"/>
    <x v="1"/>
    <s v=""/>
    <x v="1"/>
    <x v="1"/>
    <s v=""/>
  </r>
  <r>
    <x v="1"/>
    <n v="0"/>
    <s v="2020-2022"/>
    <x v="69"/>
    <x v="6"/>
    <s v="HIV/AIDS,Tuberculosis,Malaria,RSSH"/>
    <s v="Myanmar-HIV/AIDS,Tuberculosis,Malaria,RSSH"/>
    <n v="0"/>
    <x v="3"/>
    <x v="1"/>
    <x v="2"/>
    <n v="0"/>
    <s v=""/>
    <x v="1"/>
    <x v="1"/>
    <s v=""/>
    <x v="1"/>
    <x v="1"/>
    <s v=""/>
  </r>
  <r>
    <x v="1"/>
    <n v="0"/>
    <s v="2020-2022"/>
    <x v="69"/>
    <x v="7"/>
    <s v="HIV/AIDS,Tuberculosis,RSSH"/>
    <s v="Myanmar-HIV/AIDS,Tuberculosis,RSSH"/>
    <n v="1"/>
    <x v="3"/>
    <x v="1"/>
    <x v="2"/>
    <n v="0"/>
    <s v=""/>
    <x v="1"/>
    <x v="1"/>
    <s v=""/>
    <x v="1"/>
    <x v="1"/>
    <s v=""/>
  </r>
  <r>
    <x v="1"/>
    <n v="0"/>
    <s v="2020-2022"/>
    <x v="69"/>
    <x v="8"/>
    <s v="Malaria"/>
    <s v="Myanmar-Malaria"/>
    <n v="0"/>
    <x v="3"/>
    <x v="0"/>
    <x v="2"/>
    <n v="0"/>
    <s v=""/>
    <x v="1"/>
    <x v="1"/>
    <s v=""/>
    <x v="1"/>
    <x v="1"/>
    <s v=""/>
  </r>
  <r>
    <x v="1"/>
    <n v="0"/>
    <s v="2020-2022"/>
    <x v="69"/>
    <x v="9"/>
    <s v="Malaria,RSSH"/>
    <s v="Myanmar-Malaria,RSSH"/>
    <n v="0"/>
    <x v="3"/>
    <x v="1"/>
    <x v="2"/>
    <n v="0"/>
    <s v=""/>
    <x v="1"/>
    <x v="1"/>
    <s v=""/>
    <x v="1"/>
    <x v="1"/>
    <s v=""/>
  </r>
  <r>
    <x v="1"/>
    <n v="0"/>
    <s v="2020-2022"/>
    <x v="69"/>
    <x v="10"/>
    <s v="RSSH"/>
    <s v="Myanmar-RSSH"/>
    <n v="1"/>
    <x v="3"/>
    <x v="2"/>
    <x v="2"/>
    <n v="0"/>
    <s v=""/>
    <x v="1"/>
    <x v="1"/>
    <s v=""/>
    <x v="1"/>
    <x v="1"/>
    <s v=""/>
  </r>
  <r>
    <x v="1"/>
    <n v="1"/>
    <s v="2020-2022"/>
    <x v="69"/>
    <x v="11"/>
    <s v="Tuberculosis"/>
    <s v="Myanmar-Tuberculosis"/>
    <n v="1"/>
    <x v="3"/>
    <x v="6"/>
    <x v="2"/>
    <n v="0"/>
    <s v=""/>
    <x v="1"/>
    <x v="1"/>
    <s v=""/>
    <x v="1"/>
    <x v="1"/>
    <s v=""/>
  </r>
  <r>
    <x v="1"/>
    <n v="0"/>
    <s v="2020-2022"/>
    <x v="69"/>
    <x v="12"/>
    <s v="Tuberculosis,Malaria"/>
    <s v="Myanmar-Tuberculosis,Malaria"/>
    <n v="0"/>
    <x v="3"/>
    <x v="1"/>
    <x v="2"/>
    <n v="0"/>
    <s v=""/>
    <x v="1"/>
    <x v="1"/>
    <s v=""/>
    <x v="1"/>
    <x v="1"/>
    <s v=""/>
  </r>
  <r>
    <x v="1"/>
    <n v="0"/>
    <s v="2020-2022"/>
    <x v="69"/>
    <x v="13"/>
    <s v="Tuberculosis,Malaria,RSSH"/>
    <s v="Myanmar-Tuberculosis,Malaria,RSSH"/>
    <n v="0"/>
    <x v="3"/>
    <x v="1"/>
    <x v="2"/>
    <n v="0"/>
    <s v=""/>
    <x v="1"/>
    <x v="1"/>
    <s v=""/>
    <x v="1"/>
    <x v="1"/>
    <s v=""/>
  </r>
  <r>
    <x v="1"/>
    <n v="0"/>
    <s v="2020-2022"/>
    <x v="69"/>
    <x v="14"/>
    <s v="Tuberculosis,RSSH"/>
    <s v="Myanmar-Tuberculosis,RSSH"/>
    <n v="1"/>
    <x v="3"/>
    <x v="1"/>
    <x v="2"/>
    <n v="0"/>
    <s v=""/>
    <x v="1"/>
    <x v="1"/>
    <s v=""/>
    <x v="1"/>
    <x v="1"/>
    <s v=""/>
  </r>
  <r>
    <x v="1"/>
    <n v="1"/>
    <s v="2020-2022"/>
    <x v="70"/>
    <x v="0"/>
    <s v="HIV/AIDS"/>
    <s v="Namibia-HIV/AIDS"/>
    <n v="1"/>
    <x v="1"/>
    <x v="6"/>
    <x v="0"/>
    <n v="0"/>
    <s v=""/>
    <x v="1"/>
    <x v="1"/>
    <s v=""/>
    <x v="1"/>
    <x v="1"/>
    <s v=""/>
  </r>
  <r>
    <x v="1"/>
    <n v="0"/>
    <s v="2020-2022"/>
    <x v="70"/>
    <x v="1"/>
    <s v="HIV/AIDS,Malaria"/>
    <s v="Namibia-HIV/AIDS,Malaria"/>
    <n v="1"/>
    <x v="1"/>
    <x v="1"/>
    <x v="0"/>
    <n v="0"/>
    <s v=""/>
    <x v="1"/>
    <x v="1"/>
    <s v=""/>
    <x v="1"/>
    <x v="1"/>
    <s v=""/>
  </r>
  <r>
    <x v="1"/>
    <n v="0"/>
    <s v="2020-2022"/>
    <x v="70"/>
    <x v="2"/>
    <s v="HIV/AIDS,Malaria,RSSH"/>
    <s v="Namibia-HIV/AIDS,Malaria,RSSH"/>
    <n v="1"/>
    <x v="1"/>
    <x v="1"/>
    <x v="0"/>
    <n v="0"/>
    <s v=""/>
    <x v="1"/>
    <x v="1"/>
    <s v=""/>
    <x v="1"/>
    <x v="1"/>
    <s v=""/>
  </r>
  <r>
    <x v="1"/>
    <n v="0"/>
    <s v="2020-2022"/>
    <x v="70"/>
    <x v="3"/>
    <s v="HIV/AIDS,RSSH"/>
    <s v="Namibia-HIV/AIDS,RSSH"/>
    <n v="1"/>
    <x v="1"/>
    <x v="1"/>
    <x v="0"/>
    <n v="0"/>
    <s v=""/>
    <x v="1"/>
    <x v="1"/>
    <s v=""/>
    <x v="1"/>
    <x v="1"/>
    <s v=""/>
  </r>
  <r>
    <x v="1"/>
    <n v="0"/>
    <s v="2020-2022"/>
    <x v="70"/>
    <x v="4"/>
    <s v="HIV/AIDS, Tuberculosis"/>
    <s v="Namibia-HIV/AIDS, Tuberculosis"/>
    <n v="1"/>
    <x v="1"/>
    <x v="1"/>
    <x v="0"/>
    <n v="0"/>
    <s v=""/>
    <x v="1"/>
    <x v="1"/>
    <s v=""/>
    <x v="1"/>
    <x v="1"/>
    <s v=""/>
  </r>
  <r>
    <x v="0"/>
    <n v="0"/>
    <s v="2020-2022"/>
    <x v="70"/>
    <x v="5"/>
    <s v="HIV/AIDS,Tuberculosis,Malaria"/>
    <s v="Namibia-HIV/AIDS,Tuberculosis,Malaria"/>
    <n v="1"/>
    <x v="1"/>
    <x v="6"/>
    <x v="0"/>
    <n v="805"/>
    <s v="FR805-NAM-Z"/>
    <x v="0"/>
    <x v="0"/>
    <d v="2020-03-23T00:00:00"/>
    <x v="2"/>
    <x v="2"/>
    <n v="6.9508196721311473"/>
  </r>
  <r>
    <x v="1"/>
    <n v="0"/>
    <s v="2020-2022"/>
    <x v="70"/>
    <x v="6"/>
    <s v="HIV/AIDS,Tuberculosis,Malaria,RSSH"/>
    <s v="Namibia-HIV/AIDS,Tuberculosis,Malaria,RSSH"/>
    <n v="1"/>
    <x v="1"/>
    <x v="1"/>
    <x v="0"/>
    <n v="0"/>
    <s v=""/>
    <x v="1"/>
    <x v="1"/>
    <s v=""/>
    <x v="1"/>
    <x v="1"/>
    <s v=""/>
  </r>
  <r>
    <x v="1"/>
    <n v="0"/>
    <s v="2020-2022"/>
    <x v="70"/>
    <x v="7"/>
    <s v="HIV/AIDS,Tuberculosis,RSSH"/>
    <s v="Namibia-HIV/AIDS,Tuberculosis,RSSH"/>
    <n v="1"/>
    <x v="1"/>
    <x v="1"/>
    <x v="0"/>
    <n v="0"/>
    <s v=""/>
    <x v="1"/>
    <x v="1"/>
    <s v=""/>
    <x v="1"/>
    <x v="1"/>
    <s v=""/>
  </r>
  <r>
    <x v="1"/>
    <n v="1"/>
    <s v="2020-2022"/>
    <x v="70"/>
    <x v="8"/>
    <s v="Malaria"/>
    <s v="Namibia-Malaria"/>
    <n v="1"/>
    <x v="1"/>
    <x v="6"/>
    <x v="0"/>
    <n v="0"/>
    <s v=""/>
    <x v="1"/>
    <x v="1"/>
    <s v=""/>
    <x v="1"/>
    <x v="1"/>
    <s v=""/>
  </r>
  <r>
    <x v="1"/>
    <n v="0"/>
    <s v="2020-2022"/>
    <x v="70"/>
    <x v="9"/>
    <s v="Malaria,RSSH"/>
    <s v="Namibia-Malaria,RSSH"/>
    <n v="1"/>
    <x v="1"/>
    <x v="1"/>
    <x v="0"/>
    <n v="0"/>
    <s v=""/>
    <x v="1"/>
    <x v="1"/>
    <s v=""/>
    <x v="1"/>
    <x v="1"/>
    <s v=""/>
  </r>
  <r>
    <x v="1"/>
    <n v="0"/>
    <s v="2020-2022"/>
    <x v="70"/>
    <x v="10"/>
    <s v="RSSH"/>
    <s v="Namibia-RSSH"/>
    <n v="1"/>
    <x v="1"/>
    <x v="2"/>
    <x v="0"/>
    <n v="0"/>
    <s v=""/>
    <x v="1"/>
    <x v="1"/>
    <s v=""/>
    <x v="1"/>
    <x v="1"/>
    <s v=""/>
  </r>
  <r>
    <x v="1"/>
    <n v="1"/>
    <s v="2020-2022"/>
    <x v="70"/>
    <x v="11"/>
    <s v="Tuberculosis"/>
    <s v="Namibia-Tuberculosis"/>
    <n v="1"/>
    <x v="1"/>
    <x v="6"/>
    <x v="0"/>
    <n v="0"/>
    <s v=""/>
    <x v="1"/>
    <x v="1"/>
    <s v=""/>
    <x v="1"/>
    <x v="1"/>
    <s v=""/>
  </r>
  <r>
    <x v="1"/>
    <n v="0"/>
    <s v="2020-2022"/>
    <x v="70"/>
    <x v="12"/>
    <s v="Tuberculosis,Malaria"/>
    <s v="Namibia-Tuberculosis,Malaria"/>
    <n v="1"/>
    <x v="1"/>
    <x v="1"/>
    <x v="0"/>
    <n v="0"/>
    <s v=""/>
    <x v="1"/>
    <x v="1"/>
    <s v=""/>
    <x v="1"/>
    <x v="1"/>
    <s v=""/>
  </r>
  <r>
    <x v="1"/>
    <n v="0"/>
    <s v="2020-2022"/>
    <x v="70"/>
    <x v="13"/>
    <s v="Tuberculosis,Malaria,RSSH"/>
    <s v="Namibia-Tuberculosis,Malaria,RSSH"/>
    <n v="1"/>
    <x v="1"/>
    <x v="1"/>
    <x v="0"/>
    <n v="0"/>
    <s v=""/>
    <x v="1"/>
    <x v="1"/>
    <s v=""/>
    <x v="1"/>
    <x v="1"/>
    <s v=""/>
  </r>
  <r>
    <x v="1"/>
    <n v="0"/>
    <s v="2020-2022"/>
    <x v="70"/>
    <x v="14"/>
    <s v="Tuberculosis,RSSH"/>
    <s v="Namibia-Tuberculosis,RSSH"/>
    <n v="1"/>
    <x v="1"/>
    <x v="1"/>
    <x v="0"/>
    <n v="0"/>
    <s v=""/>
    <x v="1"/>
    <x v="1"/>
    <s v=""/>
    <x v="1"/>
    <x v="1"/>
    <s v=""/>
  </r>
  <r>
    <x v="0"/>
    <n v="0"/>
    <s v="2020-2022"/>
    <x v="71"/>
    <x v="0"/>
    <s v="HIV/AIDS"/>
    <s v="Nepal-HIV/AIDS"/>
    <n v="1"/>
    <x v="0"/>
    <x v="0"/>
    <x v="0"/>
    <n v="968"/>
    <s v="FR968-NPL-H"/>
    <x v="5"/>
    <x v="0"/>
    <d v="2020-08-31T00:00:00"/>
    <x v="29"/>
    <x v="28"/>
    <n v="6.0983606557377046"/>
  </r>
  <r>
    <x v="1"/>
    <n v="0"/>
    <s v="2020-2022"/>
    <x v="71"/>
    <x v="1"/>
    <s v="HIV/AIDS,Malaria"/>
    <s v="Nepal-HIV/AIDS,Malaria"/>
    <n v="1"/>
    <x v="0"/>
    <x v="1"/>
    <x v="0"/>
    <n v="0"/>
    <s v=""/>
    <x v="1"/>
    <x v="1"/>
    <s v=""/>
    <x v="1"/>
    <x v="1"/>
    <s v=""/>
  </r>
  <r>
    <x v="1"/>
    <n v="0"/>
    <s v="2020-2022"/>
    <x v="71"/>
    <x v="2"/>
    <s v="HIV/AIDS,Malaria,RSSH"/>
    <s v="Nepal-HIV/AIDS,Malaria,RSSH"/>
    <n v="1"/>
    <x v="0"/>
    <x v="1"/>
    <x v="0"/>
    <n v="0"/>
    <s v=""/>
    <x v="1"/>
    <x v="1"/>
    <s v=""/>
    <x v="1"/>
    <x v="1"/>
    <s v=""/>
  </r>
  <r>
    <x v="1"/>
    <n v="0"/>
    <s v="2020-2022"/>
    <x v="71"/>
    <x v="3"/>
    <s v="HIV/AIDS,RSSH"/>
    <s v="Nepal-HIV/AIDS,RSSH"/>
    <n v="1"/>
    <x v="0"/>
    <x v="1"/>
    <x v="0"/>
    <n v="0"/>
    <s v=""/>
    <x v="1"/>
    <x v="1"/>
    <s v=""/>
    <x v="1"/>
    <x v="1"/>
    <s v=""/>
  </r>
  <r>
    <x v="1"/>
    <n v="0"/>
    <s v="2020-2022"/>
    <x v="71"/>
    <x v="4"/>
    <s v="HIV/AIDS, Tuberculosis"/>
    <s v="Nepal-HIV/AIDS, Tuberculosis"/>
    <n v="1"/>
    <x v="0"/>
    <x v="1"/>
    <x v="0"/>
    <n v="0"/>
    <s v=""/>
    <x v="1"/>
    <x v="1"/>
    <s v=""/>
    <x v="1"/>
    <x v="1"/>
    <s v=""/>
  </r>
  <r>
    <x v="1"/>
    <n v="0"/>
    <s v="2020-2022"/>
    <x v="71"/>
    <x v="5"/>
    <s v="HIV/AIDS,Tuberculosis,Malaria"/>
    <s v="Nepal-HIV/AIDS,Tuberculosis,Malaria"/>
    <n v="1"/>
    <x v="0"/>
    <x v="1"/>
    <x v="0"/>
    <n v="0"/>
    <s v=""/>
    <x v="1"/>
    <x v="1"/>
    <s v=""/>
    <x v="1"/>
    <x v="1"/>
    <s v=""/>
  </r>
  <r>
    <x v="1"/>
    <n v="0"/>
    <s v="2020-2022"/>
    <x v="71"/>
    <x v="6"/>
    <s v="HIV/AIDS,Tuberculosis,Malaria,RSSH"/>
    <s v="Nepal-HIV/AIDS,Tuberculosis,Malaria,RSSH"/>
    <n v="1"/>
    <x v="0"/>
    <x v="1"/>
    <x v="0"/>
    <n v="0"/>
    <s v=""/>
    <x v="1"/>
    <x v="1"/>
    <s v=""/>
    <x v="1"/>
    <x v="1"/>
    <s v=""/>
  </r>
  <r>
    <x v="1"/>
    <n v="0"/>
    <s v="2020-2022"/>
    <x v="71"/>
    <x v="7"/>
    <s v="HIV/AIDS,Tuberculosis,RSSH"/>
    <s v="Nepal-HIV/AIDS,Tuberculosis,RSSH"/>
    <n v="1"/>
    <x v="0"/>
    <x v="1"/>
    <x v="0"/>
    <n v="0"/>
    <s v=""/>
    <x v="1"/>
    <x v="1"/>
    <s v=""/>
    <x v="1"/>
    <x v="1"/>
    <s v=""/>
  </r>
  <r>
    <x v="0"/>
    <n v="0"/>
    <s v="2020-2022"/>
    <x v="71"/>
    <x v="8"/>
    <s v="Malaria"/>
    <s v="Nepal-Malaria"/>
    <n v="1"/>
    <x v="0"/>
    <x v="0"/>
    <x v="0"/>
    <n v="969"/>
    <s v="FR969-NPL-M"/>
    <x v="5"/>
    <x v="0"/>
    <d v="2020-08-31T00:00:00"/>
    <x v="29"/>
    <x v="28"/>
    <n v="6.0983606557377046"/>
  </r>
  <r>
    <x v="1"/>
    <n v="0"/>
    <s v="2020-2022"/>
    <x v="71"/>
    <x v="9"/>
    <s v="Malaria,RSSH"/>
    <s v="Nepal-Malaria,RSSH"/>
    <n v="1"/>
    <x v="0"/>
    <x v="1"/>
    <x v="0"/>
    <n v="0"/>
    <s v=""/>
    <x v="1"/>
    <x v="1"/>
    <s v=""/>
    <x v="1"/>
    <x v="1"/>
    <s v=""/>
  </r>
  <r>
    <x v="1"/>
    <n v="0"/>
    <s v="2020-2022"/>
    <x v="71"/>
    <x v="10"/>
    <s v="RSSH"/>
    <s v="Nepal-RSSH"/>
    <n v="1"/>
    <x v="0"/>
    <x v="2"/>
    <x v="0"/>
    <n v="0"/>
    <s v=""/>
    <x v="1"/>
    <x v="1"/>
    <s v=""/>
    <x v="1"/>
    <x v="1"/>
    <s v=""/>
  </r>
  <r>
    <x v="0"/>
    <n v="0"/>
    <s v="2020-2022"/>
    <x v="71"/>
    <x v="11"/>
    <s v="Tuberculosis"/>
    <s v="Nepal-Tuberculosis"/>
    <n v="1"/>
    <x v="0"/>
    <x v="0"/>
    <x v="0"/>
    <n v="970"/>
    <s v="FR970-NPL-T"/>
    <x v="5"/>
    <x v="0"/>
    <d v="2020-08-31T00:00:00"/>
    <x v="29"/>
    <x v="28"/>
    <n v="6.0983606557377046"/>
  </r>
  <r>
    <x v="1"/>
    <n v="0"/>
    <s v="2020-2022"/>
    <x v="71"/>
    <x v="12"/>
    <s v="Tuberculosis,Malaria"/>
    <s v="Nepal-Tuberculosis,Malaria"/>
    <n v="1"/>
    <x v="0"/>
    <x v="1"/>
    <x v="0"/>
    <n v="0"/>
    <s v=""/>
    <x v="1"/>
    <x v="1"/>
    <s v=""/>
    <x v="1"/>
    <x v="1"/>
    <s v=""/>
  </r>
  <r>
    <x v="1"/>
    <n v="0"/>
    <s v="2020-2022"/>
    <x v="71"/>
    <x v="13"/>
    <s v="Tuberculosis,Malaria,RSSH"/>
    <s v="Nepal-Tuberculosis,Malaria,RSSH"/>
    <n v="1"/>
    <x v="0"/>
    <x v="1"/>
    <x v="0"/>
    <n v="0"/>
    <s v=""/>
    <x v="1"/>
    <x v="1"/>
    <s v=""/>
    <x v="1"/>
    <x v="1"/>
    <s v=""/>
  </r>
  <r>
    <x v="1"/>
    <n v="0"/>
    <s v="2020-2022"/>
    <x v="71"/>
    <x v="14"/>
    <s v="Tuberculosis,RSSH"/>
    <s v="Nepal-Tuberculosis,RSSH"/>
    <n v="1"/>
    <x v="0"/>
    <x v="1"/>
    <x v="0"/>
    <n v="0"/>
    <s v=""/>
    <x v="1"/>
    <x v="1"/>
    <s v=""/>
    <x v="1"/>
    <x v="1"/>
    <s v=""/>
  </r>
  <r>
    <x v="1"/>
    <n v="1"/>
    <s v="2020-2022"/>
    <x v="72"/>
    <x v="0"/>
    <s v="HIV/AIDS"/>
    <s v="Nicaragua-HIV/AIDS"/>
    <n v="1"/>
    <x v="4"/>
    <x v="5"/>
    <x v="1"/>
    <n v="0"/>
    <s v=""/>
    <x v="1"/>
    <x v="1"/>
    <s v=""/>
    <x v="1"/>
    <x v="1"/>
    <s v=""/>
  </r>
  <r>
    <x v="1"/>
    <n v="0"/>
    <s v="2020-2022"/>
    <x v="72"/>
    <x v="1"/>
    <s v="HIV/AIDS,Malaria"/>
    <s v="Nicaragua-HIV/AIDS,Malaria"/>
    <n v="1"/>
    <x v="4"/>
    <x v="1"/>
    <x v="1"/>
    <n v="0"/>
    <s v=""/>
    <x v="1"/>
    <x v="1"/>
    <s v=""/>
    <x v="1"/>
    <x v="1"/>
    <s v=""/>
  </r>
  <r>
    <x v="1"/>
    <n v="0"/>
    <s v="2020-2022"/>
    <x v="72"/>
    <x v="2"/>
    <s v="HIV/AIDS,Malaria,RSSH"/>
    <s v="Nicaragua-HIV/AIDS,Malaria,RSSH"/>
    <n v="1"/>
    <x v="4"/>
    <x v="1"/>
    <x v="1"/>
    <n v="0"/>
    <s v=""/>
    <x v="1"/>
    <x v="1"/>
    <s v=""/>
    <x v="1"/>
    <x v="1"/>
    <s v=""/>
  </r>
  <r>
    <x v="1"/>
    <n v="0"/>
    <s v="2020-2022"/>
    <x v="72"/>
    <x v="3"/>
    <s v="HIV/AIDS,RSSH"/>
    <s v="Nicaragua-HIV/AIDS,RSSH"/>
    <n v="1"/>
    <x v="4"/>
    <x v="1"/>
    <x v="1"/>
    <n v="0"/>
    <s v=""/>
    <x v="1"/>
    <x v="1"/>
    <s v=""/>
    <x v="1"/>
    <x v="1"/>
    <s v=""/>
  </r>
  <r>
    <x v="0"/>
    <n v="0"/>
    <s v="2020-2022"/>
    <x v="72"/>
    <x v="4"/>
    <s v="HIV/AIDS, Tuberculosis"/>
    <s v="Nicaragua-HIV/AIDS, Tuberculosis"/>
    <n v="1"/>
    <x v="4"/>
    <x v="5"/>
    <x v="1"/>
    <n v="1002"/>
    <s v="FR1002-NIC-C"/>
    <x v="3"/>
    <x v="0"/>
    <d v="2021-02-08T00:00:00"/>
    <x v="9"/>
    <x v="8"/>
    <n v="9.4754098360655732"/>
  </r>
  <r>
    <x v="1"/>
    <n v="0"/>
    <s v="2020-2022"/>
    <x v="72"/>
    <x v="5"/>
    <s v="HIV/AIDS,Tuberculosis,Malaria"/>
    <s v="Nicaragua-HIV/AIDS,Tuberculosis,Malaria"/>
    <n v="1"/>
    <x v="4"/>
    <x v="1"/>
    <x v="1"/>
    <n v="0"/>
    <s v=""/>
    <x v="1"/>
    <x v="1"/>
    <s v=""/>
    <x v="1"/>
    <x v="1"/>
    <s v=""/>
  </r>
  <r>
    <x v="1"/>
    <n v="0"/>
    <s v="2020-2022"/>
    <x v="72"/>
    <x v="6"/>
    <s v="HIV/AIDS,Tuberculosis,Malaria,RSSH"/>
    <s v="Nicaragua-HIV/AIDS,Tuberculosis,Malaria,RSSH"/>
    <n v="1"/>
    <x v="4"/>
    <x v="1"/>
    <x v="1"/>
    <n v="0"/>
    <s v=""/>
    <x v="1"/>
    <x v="1"/>
    <s v=""/>
    <x v="1"/>
    <x v="1"/>
    <s v=""/>
  </r>
  <r>
    <x v="1"/>
    <n v="0"/>
    <s v="2020-2022"/>
    <x v="72"/>
    <x v="7"/>
    <s v="HIV/AIDS,Tuberculosis,RSSH"/>
    <s v="Nicaragua-HIV/AIDS,Tuberculosis,RSSH"/>
    <n v="1"/>
    <x v="4"/>
    <x v="1"/>
    <x v="1"/>
    <n v="0"/>
    <s v=""/>
    <x v="1"/>
    <x v="1"/>
    <s v=""/>
    <x v="1"/>
    <x v="1"/>
    <s v=""/>
  </r>
  <r>
    <x v="0"/>
    <n v="0"/>
    <s v="2020-2022"/>
    <x v="72"/>
    <x v="8"/>
    <s v="Malaria"/>
    <s v="Nicaragua-Malaria"/>
    <n v="1"/>
    <x v="4"/>
    <x v="5"/>
    <x v="1"/>
    <n v="1004"/>
    <s v="FR1004-NIC-M"/>
    <x v="4"/>
    <x v="0"/>
    <d v="2021-04-30T00:00:00"/>
    <x v="9"/>
    <x v="8"/>
    <n v="6.8196721311475406"/>
  </r>
  <r>
    <x v="1"/>
    <n v="0"/>
    <s v="2020-2022"/>
    <x v="72"/>
    <x v="9"/>
    <s v="Malaria,RSSH"/>
    <s v="Nicaragua-Malaria,RSSH"/>
    <n v="1"/>
    <x v="4"/>
    <x v="1"/>
    <x v="1"/>
    <n v="0"/>
    <s v=""/>
    <x v="1"/>
    <x v="1"/>
    <s v=""/>
    <x v="1"/>
    <x v="1"/>
    <s v=""/>
  </r>
  <r>
    <x v="1"/>
    <n v="0"/>
    <s v="2020-2022"/>
    <x v="72"/>
    <x v="10"/>
    <s v="RSSH"/>
    <s v="Nicaragua-RSSH"/>
    <n v="1"/>
    <x v="4"/>
    <x v="2"/>
    <x v="1"/>
    <n v="0"/>
    <s v=""/>
    <x v="1"/>
    <x v="1"/>
    <s v=""/>
    <x v="1"/>
    <x v="1"/>
    <s v=""/>
  </r>
  <r>
    <x v="1"/>
    <n v="1"/>
    <s v="2020-2022"/>
    <x v="72"/>
    <x v="11"/>
    <s v="Tuberculosis"/>
    <s v="Nicaragua-Tuberculosis"/>
    <n v="1"/>
    <x v="4"/>
    <x v="5"/>
    <x v="1"/>
    <n v="0"/>
    <s v=""/>
    <x v="1"/>
    <x v="1"/>
    <s v=""/>
    <x v="1"/>
    <x v="1"/>
    <s v=""/>
  </r>
  <r>
    <x v="1"/>
    <n v="0"/>
    <s v="2020-2022"/>
    <x v="72"/>
    <x v="12"/>
    <s v="Tuberculosis,Malaria"/>
    <s v="Nicaragua-Tuberculosis,Malaria"/>
    <n v="1"/>
    <x v="4"/>
    <x v="1"/>
    <x v="1"/>
    <n v="0"/>
    <s v=""/>
    <x v="1"/>
    <x v="1"/>
    <s v=""/>
    <x v="1"/>
    <x v="1"/>
    <s v=""/>
  </r>
  <r>
    <x v="1"/>
    <n v="0"/>
    <s v="2020-2022"/>
    <x v="72"/>
    <x v="13"/>
    <s v="Tuberculosis,Malaria,RSSH"/>
    <s v="Nicaragua-Tuberculosis,Malaria,RSSH"/>
    <n v="1"/>
    <x v="4"/>
    <x v="1"/>
    <x v="1"/>
    <n v="0"/>
    <s v=""/>
    <x v="1"/>
    <x v="1"/>
    <s v=""/>
    <x v="1"/>
    <x v="1"/>
    <s v=""/>
  </r>
  <r>
    <x v="1"/>
    <n v="0"/>
    <s v="2020-2022"/>
    <x v="72"/>
    <x v="14"/>
    <s v="Tuberculosis,RSSH"/>
    <s v="Nicaragua-Tuberculosis,RSSH"/>
    <n v="1"/>
    <x v="4"/>
    <x v="1"/>
    <x v="1"/>
    <n v="0"/>
    <s v=""/>
    <x v="1"/>
    <x v="1"/>
    <s v=""/>
    <x v="1"/>
    <x v="1"/>
    <s v=""/>
  </r>
  <r>
    <x v="1"/>
    <n v="1"/>
    <s v="2020-2022"/>
    <x v="73"/>
    <x v="0"/>
    <s v="HIV/AIDS"/>
    <s v="Niger-HIV/AIDS"/>
    <n v="1"/>
    <x v="9"/>
    <x v="0"/>
    <x v="0"/>
    <n v="0"/>
    <s v=""/>
    <x v="1"/>
    <x v="1"/>
    <s v=""/>
    <x v="1"/>
    <x v="1"/>
    <s v=""/>
  </r>
  <r>
    <x v="1"/>
    <n v="0"/>
    <s v="2020-2022"/>
    <x v="73"/>
    <x v="1"/>
    <s v="HIV/AIDS,Malaria"/>
    <s v="Niger-HIV/AIDS,Malaria"/>
    <n v="1"/>
    <x v="9"/>
    <x v="1"/>
    <x v="0"/>
    <n v="0"/>
    <s v=""/>
    <x v="1"/>
    <x v="1"/>
    <s v=""/>
    <x v="1"/>
    <x v="1"/>
    <s v=""/>
  </r>
  <r>
    <x v="1"/>
    <n v="0"/>
    <s v="2020-2022"/>
    <x v="73"/>
    <x v="2"/>
    <s v="HIV/AIDS,Malaria,RSSH"/>
    <s v="Niger-HIV/AIDS,Malaria,RSSH"/>
    <n v="1"/>
    <x v="9"/>
    <x v="1"/>
    <x v="0"/>
    <n v="0"/>
    <s v=""/>
    <x v="1"/>
    <x v="1"/>
    <s v=""/>
    <x v="1"/>
    <x v="1"/>
    <s v=""/>
  </r>
  <r>
    <x v="0"/>
    <n v="0"/>
    <s v="2020-2022"/>
    <x v="73"/>
    <x v="3"/>
    <s v="HIV/AIDS,RSSH"/>
    <s v="Niger-HIV/AIDS,RSSH"/>
    <n v="1"/>
    <x v="9"/>
    <x v="0"/>
    <x v="0"/>
    <n v="736"/>
    <s v="FR736-NER-H"/>
    <x v="2"/>
    <x v="0"/>
    <d v="2020-05-31T00:00:00"/>
    <x v="15"/>
    <x v="14"/>
    <n v="5.9016393442622954"/>
  </r>
  <r>
    <x v="1"/>
    <n v="0"/>
    <s v="2020-2022"/>
    <x v="73"/>
    <x v="4"/>
    <s v="HIV/AIDS, Tuberculosis"/>
    <s v="Niger-HIV/AIDS, Tuberculosis"/>
    <n v="1"/>
    <x v="9"/>
    <x v="1"/>
    <x v="0"/>
    <n v="0"/>
    <s v=""/>
    <x v="1"/>
    <x v="1"/>
    <s v=""/>
    <x v="1"/>
    <x v="1"/>
    <s v=""/>
  </r>
  <r>
    <x v="1"/>
    <n v="0"/>
    <s v="2020-2022"/>
    <x v="73"/>
    <x v="5"/>
    <s v="HIV/AIDS,Tuberculosis,Malaria"/>
    <s v="Niger-HIV/AIDS,Tuberculosis,Malaria"/>
    <n v="1"/>
    <x v="9"/>
    <x v="1"/>
    <x v="0"/>
    <n v="0"/>
    <s v=""/>
    <x v="1"/>
    <x v="1"/>
    <s v=""/>
    <x v="1"/>
    <x v="1"/>
    <s v=""/>
  </r>
  <r>
    <x v="1"/>
    <n v="0"/>
    <s v="2020-2022"/>
    <x v="73"/>
    <x v="6"/>
    <s v="HIV/AIDS,Tuberculosis,Malaria,RSSH"/>
    <s v="Niger-HIV/AIDS,Tuberculosis,Malaria,RSSH"/>
    <n v="1"/>
    <x v="9"/>
    <x v="1"/>
    <x v="0"/>
    <n v="0"/>
    <s v=""/>
    <x v="1"/>
    <x v="1"/>
    <s v=""/>
    <x v="1"/>
    <x v="1"/>
    <s v=""/>
  </r>
  <r>
    <x v="1"/>
    <n v="0"/>
    <s v="2020-2022"/>
    <x v="73"/>
    <x v="7"/>
    <s v="HIV/AIDS,Tuberculosis,RSSH"/>
    <s v="Niger-HIV/AIDS,Tuberculosis,RSSH"/>
    <n v="1"/>
    <x v="9"/>
    <x v="1"/>
    <x v="0"/>
    <n v="0"/>
    <s v=""/>
    <x v="1"/>
    <x v="1"/>
    <s v=""/>
    <x v="1"/>
    <x v="1"/>
    <s v=""/>
  </r>
  <r>
    <x v="0"/>
    <n v="0"/>
    <s v="2020-2022"/>
    <x v="73"/>
    <x v="8"/>
    <s v="Malaria"/>
    <s v="Niger-Malaria"/>
    <n v="1"/>
    <x v="9"/>
    <x v="0"/>
    <x v="0"/>
    <n v="737"/>
    <s v="FR737-NER-M"/>
    <x v="8"/>
    <x v="0"/>
    <d v="2020-06-30T00:00:00"/>
    <x v="15"/>
    <x v="14"/>
    <n v="4.918032786885246"/>
  </r>
  <r>
    <x v="1"/>
    <n v="0"/>
    <s v="2020-2022"/>
    <x v="73"/>
    <x v="9"/>
    <s v="Malaria,RSSH"/>
    <s v="Niger-Malaria,RSSH"/>
    <n v="1"/>
    <x v="9"/>
    <x v="1"/>
    <x v="0"/>
    <n v="0"/>
    <s v=""/>
    <x v="1"/>
    <x v="1"/>
    <s v=""/>
    <x v="1"/>
    <x v="1"/>
    <s v=""/>
  </r>
  <r>
    <x v="1"/>
    <n v="0"/>
    <s v="2020-2022"/>
    <x v="73"/>
    <x v="10"/>
    <s v="RSSH"/>
    <s v="Niger-RSSH"/>
    <n v="1"/>
    <x v="9"/>
    <x v="2"/>
    <x v="0"/>
    <n v="0"/>
    <s v=""/>
    <x v="1"/>
    <x v="1"/>
    <s v=""/>
    <x v="1"/>
    <x v="1"/>
    <s v=""/>
  </r>
  <r>
    <x v="0"/>
    <n v="0"/>
    <s v="2020-2022"/>
    <x v="73"/>
    <x v="11"/>
    <s v="Tuberculosis"/>
    <s v="Niger-Tuberculosis"/>
    <n v="1"/>
    <x v="9"/>
    <x v="3"/>
    <x v="0"/>
    <n v="1031"/>
    <s v="FR1031-NER-T"/>
    <x v="4"/>
    <x v="0"/>
    <d v="2021-04-30T00:00:00"/>
    <x v="9"/>
    <x v="8"/>
    <n v="6.8196721311475406"/>
  </r>
  <r>
    <x v="1"/>
    <n v="0"/>
    <s v="2020-2022"/>
    <x v="73"/>
    <x v="12"/>
    <s v="Tuberculosis,Malaria"/>
    <s v="Niger-Tuberculosis,Malaria"/>
    <n v="1"/>
    <x v="9"/>
    <x v="1"/>
    <x v="0"/>
    <n v="0"/>
    <s v=""/>
    <x v="1"/>
    <x v="1"/>
    <s v=""/>
    <x v="1"/>
    <x v="1"/>
    <s v=""/>
  </r>
  <r>
    <x v="1"/>
    <n v="0"/>
    <s v="2020-2022"/>
    <x v="73"/>
    <x v="13"/>
    <s v="Tuberculosis,Malaria,RSSH"/>
    <s v="Niger-Tuberculosis,Malaria,RSSH"/>
    <n v="1"/>
    <x v="9"/>
    <x v="1"/>
    <x v="0"/>
    <n v="0"/>
    <s v=""/>
    <x v="1"/>
    <x v="1"/>
    <s v=""/>
    <x v="1"/>
    <x v="1"/>
    <s v=""/>
  </r>
  <r>
    <x v="1"/>
    <n v="0"/>
    <s v="2020-2022"/>
    <x v="73"/>
    <x v="14"/>
    <s v="Tuberculosis,RSSH"/>
    <s v="Niger-Tuberculosis,RSSH"/>
    <n v="1"/>
    <x v="9"/>
    <x v="1"/>
    <x v="0"/>
    <n v="0"/>
    <s v=""/>
    <x v="1"/>
    <x v="1"/>
    <s v=""/>
    <x v="1"/>
    <x v="1"/>
    <s v=""/>
  </r>
  <r>
    <x v="1"/>
    <n v="1"/>
    <s v="2020-2022"/>
    <x v="74"/>
    <x v="0"/>
    <s v="HIV/AIDS"/>
    <s v="Nigeria-HIV/AIDS"/>
    <n v="1"/>
    <x v="6"/>
    <x v="3"/>
    <x v="2"/>
    <n v="0"/>
    <s v=""/>
    <x v="1"/>
    <x v="1"/>
    <s v=""/>
    <x v="1"/>
    <x v="1"/>
    <s v=""/>
  </r>
  <r>
    <x v="1"/>
    <n v="0"/>
    <s v="2020-2022"/>
    <x v="74"/>
    <x v="1"/>
    <s v="HIV/AIDS,Malaria"/>
    <s v="Nigeria-HIV/AIDS,Malaria"/>
    <n v="1"/>
    <x v="6"/>
    <x v="1"/>
    <x v="2"/>
    <n v="0"/>
    <s v=""/>
    <x v="1"/>
    <x v="1"/>
    <s v=""/>
    <x v="1"/>
    <x v="1"/>
    <s v=""/>
  </r>
  <r>
    <x v="1"/>
    <n v="0"/>
    <s v="2020-2022"/>
    <x v="74"/>
    <x v="2"/>
    <s v="HIV/AIDS,Malaria,RSSH"/>
    <s v="Nigeria-HIV/AIDS,Malaria,RSSH"/>
    <n v="1"/>
    <x v="6"/>
    <x v="1"/>
    <x v="2"/>
    <n v="0"/>
    <s v=""/>
    <x v="1"/>
    <x v="1"/>
    <s v=""/>
    <x v="1"/>
    <x v="1"/>
    <s v=""/>
  </r>
  <r>
    <x v="1"/>
    <n v="0"/>
    <s v="2020-2022"/>
    <x v="74"/>
    <x v="3"/>
    <s v="HIV/AIDS,RSSH"/>
    <s v="Nigeria-HIV/AIDS,RSSH"/>
    <n v="1"/>
    <x v="6"/>
    <x v="1"/>
    <x v="2"/>
    <n v="0"/>
    <s v=""/>
    <x v="1"/>
    <x v="1"/>
    <s v=""/>
    <x v="1"/>
    <x v="1"/>
    <s v=""/>
  </r>
  <r>
    <x v="0"/>
    <n v="0"/>
    <s v="2020-2022"/>
    <x v="74"/>
    <x v="4"/>
    <s v="HIV/AIDS, Tuberculosis"/>
    <s v="Nigeria-HIV/AIDS, Tuberculosis"/>
    <n v="1"/>
    <x v="6"/>
    <x v="3"/>
    <x v="2"/>
    <n v="733"/>
    <s v="FR733-NGA-C"/>
    <x v="0"/>
    <x v="0"/>
    <d v="2020-03-23T00:00:00"/>
    <x v="16"/>
    <x v="14"/>
    <n v="8.1639344262295079"/>
  </r>
  <r>
    <x v="1"/>
    <n v="0"/>
    <s v="2020-2022"/>
    <x v="74"/>
    <x v="5"/>
    <s v="HIV/AIDS,Tuberculosis,Malaria"/>
    <s v="Nigeria-HIV/AIDS,Tuberculosis,Malaria"/>
    <n v="1"/>
    <x v="6"/>
    <x v="1"/>
    <x v="2"/>
    <n v="0"/>
    <s v=""/>
    <x v="1"/>
    <x v="1"/>
    <s v=""/>
    <x v="1"/>
    <x v="1"/>
    <s v=""/>
  </r>
  <r>
    <x v="1"/>
    <n v="0"/>
    <s v="2020-2022"/>
    <x v="74"/>
    <x v="6"/>
    <s v="HIV/AIDS,Tuberculosis,Malaria,RSSH"/>
    <s v="Nigeria-HIV/AIDS,Tuberculosis,Malaria,RSSH"/>
    <n v="1"/>
    <x v="6"/>
    <x v="1"/>
    <x v="2"/>
    <n v="0"/>
    <s v=""/>
    <x v="1"/>
    <x v="1"/>
    <s v=""/>
    <x v="1"/>
    <x v="1"/>
    <s v=""/>
  </r>
  <r>
    <x v="1"/>
    <n v="0"/>
    <s v="2020-2022"/>
    <x v="74"/>
    <x v="7"/>
    <s v="HIV/AIDS,Tuberculosis,RSSH"/>
    <s v="Nigeria-HIV/AIDS,Tuberculosis,RSSH"/>
    <n v="1"/>
    <x v="6"/>
    <x v="1"/>
    <x v="2"/>
    <n v="0"/>
    <s v=""/>
    <x v="1"/>
    <x v="1"/>
    <s v=""/>
    <x v="1"/>
    <x v="1"/>
    <s v=""/>
  </r>
  <r>
    <x v="1"/>
    <n v="1"/>
    <s v="2020-2022"/>
    <x v="74"/>
    <x v="8"/>
    <s v="Malaria"/>
    <s v="Nigeria-Malaria"/>
    <n v="1"/>
    <x v="6"/>
    <x v="3"/>
    <x v="2"/>
    <n v="0"/>
    <s v=""/>
    <x v="1"/>
    <x v="1"/>
    <s v=""/>
    <x v="1"/>
    <x v="1"/>
    <s v=""/>
  </r>
  <r>
    <x v="0"/>
    <n v="0"/>
    <s v="2020-2022"/>
    <x v="74"/>
    <x v="9"/>
    <s v="Malaria,RSSH"/>
    <s v="Nigeria-Malaria,RSSH"/>
    <n v="1"/>
    <x v="6"/>
    <x v="3"/>
    <x v="2"/>
    <n v="734"/>
    <s v="FR734-NGA-Z"/>
    <x v="0"/>
    <x v="0"/>
    <d v="2020-03-23T00:00:00"/>
    <x v="16"/>
    <x v="14"/>
    <n v="8.1639344262295079"/>
  </r>
  <r>
    <x v="1"/>
    <n v="0"/>
    <s v="2020-2022"/>
    <x v="74"/>
    <x v="10"/>
    <s v="RSSH"/>
    <s v="Nigeria-RSSH"/>
    <n v="1"/>
    <x v="6"/>
    <x v="2"/>
    <x v="2"/>
    <n v="0"/>
    <s v=""/>
    <x v="1"/>
    <x v="1"/>
    <s v=""/>
    <x v="1"/>
    <x v="1"/>
    <s v=""/>
  </r>
  <r>
    <x v="1"/>
    <n v="1"/>
    <s v="2020-2022"/>
    <x v="74"/>
    <x v="11"/>
    <s v="Tuberculosis"/>
    <s v="Nigeria-Tuberculosis"/>
    <n v="1"/>
    <x v="6"/>
    <x v="3"/>
    <x v="2"/>
    <n v="0"/>
    <s v=""/>
    <x v="1"/>
    <x v="1"/>
    <s v=""/>
    <x v="1"/>
    <x v="1"/>
    <s v=""/>
  </r>
  <r>
    <x v="1"/>
    <n v="0"/>
    <s v="2020-2022"/>
    <x v="74"/>
    <x v="12"/>
    <s v="Tuberculosis,Malaria"/>
    <s v="Nigeria-Tuberculosis,Malaria"/>
    <n v="1"/>
    <x v="6"/>
    <x v="1"/>
    <x v="2"/>
    <n v="0"/>
    <s v=""/>
    <x v="1"/>
    <x v="1"/>
    <s v=""/>
    <x v="1"/>
    <x v="1"/>
    <s v=""/>
  </r>
  <r>
    <x v="1"/>
    <n v="0"/>
    <s v="2020-2022"/>
    <x v="74"/>
    <x v="13"/>
    <s v="Tuberculosis,Malaria,RSSH"/>
    <s v="Nigeria-Tuberculosis,Malaria,RSSH"/>
    <n v="1"/>
    <x v="6"/>
    <x v="1"/>
    <x v="2"/>
    <n v="0"/>
    <s v=""/>
    <x v="1"/>
    <x v="1"/>
    <s v=""/>
    <x v="1"/>
    <x v="1"/>
    <s v=""/>
  </r>
  <r>
    <x v="1"/>
    <n v="0"/>
    <s v="2020-2022"/>
    <x v="74"/>
    <x v="14"/>
    <s v="Tuberculosis,RSSH"/>
    <s v="Nigeria-Tuberculosis,RSSH"/>
    <n v="1"/>
    <x v="6"/>
    <x v="1"/>
    <x v="2"/>
    <n v="0"/>
    <s v=""/>
    <x v="1"/>
    <x v="1"/>
    <s v=""/>
    <x v="1"/>
    <x v="1"/>
    <s v=""/>
  </r>
  <r>
    <x v="0"/>
    <n v="0"/>
    <s v="2020-2022"/>
    <x v="75"/>
    <x v="0"/>
    <s v="HIV/AIDS"/>
    <s v="Pakistan-HIV/AIDS"/>
    <n v="1"/>
    <x v="3"/>
    <x v="0"/>
    <x v="2"/>
    <n v="937"/>
    <s v="FR937-PAK-H"/>
    <x v="5"/>
    <x v="0"/>
    <d v="2020-08-31T00:00:00"/>
    <x v="17"/>
    <x v="15"/>
    <n v="3.7049180327868854"/>
  </r>
  <r>
    <x v="1"/>
    <n v="0"/>
    <s v="2020-2022"/>
    <x v="75"/>
    <x v="1"/>
    <s v="HIV/AIDS,Malaria"/>
    <s v="Pakistan-HIV/AIDS,Malaria"/>
    <n v="1"/>
    <x v="3"/>
    <x v="1"/>
    <x v="2"/>
    <n v="0"/>
    <s v=""/>
    <x v="1"/>
    <x v="1"/>
    <s v=""/>
    <x v="1"/>
    <x v="1"/>
    <s v=""/>
  </r>
  <r>
    <x v="1"/>
    <n v="0"/>
    <s v="2020-2022"/>
    <x v="75"/>
    <x v="2"/>
    <s v="HIV/AIDS,Malaria,RSSH"/>
    <s v="Pakistan-HIV/AIDS,Malaria,RSSH"/>
    <n v="1"/>
    <x v="3"/>
    <x v="1"/>
    <x v="2"/>
    <n v="0"/>
    <s v=""/>
    <x v="1"/>
    <x v="1"/>
    <s v=""/>
    <x v="1"/>
    <x v="1"/>
    <s v=""/>
  </r>
  <r>
    <x v="1"/>
    <n v="0"/>
    <s v="2020-2022"/>
    <x v="75"/>
    <x v="3"/>
    <s v="HIV/AIDS,RSSH"/>
    <s v="Pakistan-HIV/AIDS,RSSH"/>
    <n v="1"/>
    <x v="3"/>
    <x v="1"/>
    <x v="2"/>
    <n v="0"/>
    <s v=""/>
    <x v="1"/>
    <x v="1"/>
    <s v=""/>
    <x v="1"/>
    <x v="1"/>
    <s v=""/>
  </r>
  <r>
    <x v="1"/>
    <n v="0"/>
    <s v="2020-2022"/>
    <x v="75"/>
    <x v="4"/>
    <s v="HIV/AIDS, Tuberculosis"/>
    <s v="Pakistan-HIV/AIDS, Tuberculosis"/>
    <n v="1"/>
    <x v="3"/>
    <x v="1"/>
    <x v="2"/>
    <n v="0"/>
    <s v=""/>
    <x v="1"/>
    <x v="1"/>
    <s v=""/>
    <x v="1"/>
    <x v="1"/>
    <s v=""/>
  </r>
  <r>
    <x v="1"/>
    <n v="0"/>
    <s v="2020-2022"/>
    <x v="75"/>
    <x v="5"/>
    <s v="HIV/AIDS,Tuberculosis,Malaria"/>
    <s v="Pakistan-HIV/AIDS,Tuberculosis,Malaria"/>
    <n v="1"/>
    <x v="3"/>
    <x v="1"/>
    <x v="2"/>
    <n v="0"/>
    <s v=""/>
    <x v="1"/>
    <x v="1"/>
    <s v=""/>
    <x v="1"/>
    <x v="1"/>
    <s v=""/>
  </r>
  <r>
    <x v="1"/>
    <n v="0"/>
    <s v="2020-2022"/>
    <x v="75"/>
    <x v="6"/>
    <s v="HIV/AIDS,Tuberculosis,Malaria,RSSH"/>
    <s v="Pakistan-HIV/AIDS,Tuberculosis,Malaria,RSSH"/>
    <n v="1"/>
    <x v="3"/>
    <x v="1"/>
    <x v="2"/>
    <n v="0"/>
    <s v=""/>
    <x v="1"/>
    <x v="1"/>
    <s v=""/>
    <x v="1"/>
    <x v="1"/>
    <s v=""/>
  </r>
  <r>
    <x v="1"/>
    <n v="0"/>
    <s v="2020-2022"/>
    <x v="75"/>
    <x v="7"/>
    <s v="HIV/AIDS,Tuberculosis,RSSH"/>
    <s v="Pakistan-HIV/AIDS,Tuberculosis,RSSH"/>
    <n v="1"/>
    <x v="3"/>
    <x v="1"/>
    <x v="2"/>
    <n v="0"/>
    <s v=""/>
    <x v="1"/>
    <x v="1"/>
    <s v=""/>
    <x v="1"/>
    <x v="1"/>
    <s v=""/>
  </r>
  <r>
    <x v="0"/>
    <n v="0"/>
    <s v="2020-2022"/>
    <x v="75"/>
    <x v="8"/>
    <s v="Malaria"/>
    <s v="Pakistan-Malaria"/>
    <n v="1"/>
    <x v="3"/>
    <x v="6"/>
    <x v="2"/>
    <n v="938"/>
    <s v="FR938-PAK-M"/>
    <x v="2"/>
    <x v="0"/>
    <d v="2020-05-31T00:00:00"/>
    <x v="14"/>
    <x v="13"/>
    <n v="6.3278688524590168"/>
  </r>
  <r>
    <x v="1"/>
    <n v="0"/>
    <s v="2020-2022"/>
    <x v="75"/>
    <x v="9"/>
    <s v="Malaria,RSSH"/>
    <s v="Pakistan-Malaria,RSSH"/>
    <n v="1"/>
    <x v="3"/>
    <x v="1"/>
    <x v="2"/>
    <n v="0"/>
    <s v=""/>
    <x v="1"/>
    <x v="1"/>
    <s v=""/>
    <x v="1"/>
    <x v="1"/>
    <s v=""/>
  </r>
  <r>
    <x v="1"/>
    <n v="0"/>
    <s v="2020-2022"/>
    <x v="75"/>
    <x v="10"/>
    <s v="RSSH"/>
    <s v="Pakistan-RSSH"/>
    <n v="1"/>
    <x v="3"/>
    <x v="2"/>
    <x v="2"/>
    <n v="0"/>
    <s v=""/>
    <x v="1"/>
    <x v="1"/>
    <s v=""/>
    <x v="1"/>
    <x v="1"/>
    <s v=""/>
  </r>
  <r>
    <x v="0"/>
    <n v="0"/>
    <s v="2020-2022"/>
    <x v="75"/>
    <x v="11"/>
    <s v="Tuberculosis"/>
    <s v="Pakistan-Tuberculosis"/>
    <n v="1"/>
    <x v="3"/>
    <x v="6"/>
    <x v="2"/>
    <n v="1743"/>
    <s v="FR743-PAK-T-01"/>
    <x v="5"/>
    <x v="0"/>
    <d v="2020-08-31T00:00:00"/>
    <x v="20"/>
    <x v="10"/>
    <n v="10.360655737704919"/>
  </r>
  <r>
    <x v="1"/>
    <n v="0"/>
    <s v="2020-2022"/>
    <x v="75"/>
    <x v="12"/>
    <s v="Tuberculosis,Malaria"/>
    <s v="Pakistan-Tuberculosis,Malaria"/>
    <n v="1"/>
    <x v="3"/>
    <x v="1"/>
    <x v="2"/>
    <n v="0"/>
    <s v=""/>
    <x v="1"/>
    <x v="1"/>
    <s v=""/>
    <x v="1"/>
    <x v="1"/>
    <s v=""/>
  </r>
  <r>
    <x v="1"/>
    <n v="0"/>
    <s v="2020-2022"/>
    <x v="75"/>
    <x v="13"/>
    <s v="Tuberculosis,Malaria,RSSH"/>
    <s v="Pakistan-Tuberculosis,Malaria,RSSH"/>
    <n v="1"/>
    <x v="3"/>
    <x v="1"/>
    <x v="2"/>
    <n v="0"/>
    <s v=""/>
    <x v="1"/>
    <x v="1"/>
    <s v=""/>
    <x v="1"/>
    <x v="1"/>
    <s v=""/>
  </r>
  <r>
    <x v="1"/>
    <n v="0"/>
    <s v="2020-2022"/>
    <x v="75"/>
    <x v="14"/>
    <s v="Tuberculosis,RSSH"/>
    <s v="Pakistan-Tuberculosis,RSSH"/>
    <n v="1"/>
    <x v="3"/>
    <x v="1"/>
    <x v="2"/>
    <n v="0"/>
    <s v=""/>
    <x v="1"/>
    <x v="1"/>
    <s v=""/>
    <x v="1"/>
    <x v="1"/>
    <s v=""/>
  </r>
  <r>
    <x v="1"/>
    <n v="1"/>
    <s v="2020-2022"/>
    <x v="76"/>
    <x v="0"/>
    <s v="HIV/AIDS"/>
    <s v="Papua New Guinea-HIV/AIDS"/>
    <n v="1"/>
    <x v="0"/>
    <x v="0"/>
    <x v="0"/>
    <n v="0"/>
    <s v=""/>
    <x v="1"/>
    <x v="1"/>
    <s v=""/>
    <x v="1"/>
    <x v="1"/>
    <s v=""/>
  </r>
  <r>
    <x v="1"/>
    <n v="0"/>
    <s v="2020-2022"/>
    <x v="76"/>
    <x v="1"/>
    <s v="HIV/AIDS,Malaria"/>
    <s v="Papua New Guinea-HIV/AIDS,Malaria"/>
    <n v="1"/>
    <x v="0"/>
    <x v="1"/>
    <x v="0"/>
    <n v="0"/>
    <s v=""/>
    <x v="1"/>
    <x v="1"/>
    <s v=""/>
    <x v="1"/>
    <x v="1"/>
    <s v=""/>
  </r>
  <r>
    <x v="1"/>
    <n v="0"/>
    <s v="2020-2022"/>
    <x v="76"/>
    <x v="2"/>
    <s v="HIV/AIDS,Malaria,RSSH"/>
    <s v="Papua New Guinea-HIV/AIDS,Malaria,RSSH"/>
    <n v="1"/>
    <x v="0"/>
    <x v="1"/>
    <x v="0"/>
    <n v="0"/>
    <s v=""/>
    <x v="1"/>
    <x v="1"/>
    <s v=""/>
    <x v="1"/>
    <x v="1"/>
    <s v=""/>
  </r>
  <r>
    <x v="1"/>
    <n v="0"/>
    <s v="2020-2022"/>
    <x v="76"/>
    <x v="3"/>
    <s v="HIV/AIDS,RSSH"/>
    <s v="Papua New Guinea-HIV/AIDS,RSSH"/>
    <n v="1"/>
    <x v="0"/>
    <x v="1"/>
    <x v="0"/>
    <n v="0"/>
    <s v=""/>
    <x v="1"/>
    <x v="1"/>
    <s v=""/>
    <x v="1"/>
    <x v="1"/>
    <s v=""/>
  </r>
  <r>
    <x v="0"/>
    <n v="0"/>
    <s v="2020-2022"/>
    <x v="76"/>
    <x v="4"/>
    <s v="HIV/AIDS, Tuberculosis"/>
    <s v="Papua New Guinea-HIV/AIDS, Tuberculosis"/>
    <n v="1"/>
    <x v="0"/>
    <x v="0"/>
    <x v="0"/>
    <n v="858"/>
    <s v="FR858-PNG-C"/>
    <x v="8"/>
    <x v="0"/>
    <d v="2020-06-30T00:00:00"/>
    <x v="17"/>
    <x v="15"/>
    <n v="5.7377049180327866"/>
  </r>
  <r>
    <x v="1"/>
    <n v="0"/>
    <s v="2020-2022"/>
    <x v="76"/>
    <x v="5"/>
    <s v="HIV/AIDS,Tuberculosis,Malaria"/>
    <s v="Papua New Guinea-HIV/AIDS,Tuberculosis,Malaria"/>
    <n v="1"/>
    <x v="0"/>
    <x v="1"/>
    <x v="0"/>
    <n v="0"/>
    <s v=""/>
    <x v="1"/>
    <x v="1"/>
    <s v=""/>
    <x v="1"/>
    <x v="1"/>
    <s v=""/>
  </r>
  <r>
    <x v="1"/>
    <n v="0"/>
    <s v="2020-2022"/>
    <x v="76"/>
    <x v="6"/>
    <s v="HIV/AIDS,Tuberculosis,Malaria,RSSH"/>
    <s v="Papua New Guinea-HIV/AIDS,Tuberculosis,Malaria,RSSH"/>
    <n v="1"/>
    <x v="0"/>
    <x v="1"/>
    <x v="0"/>
    <n v="0"/>
    <s v=""/>
    <x v="1"/>
    <x v="1"/>
    <s v=""/>
    <x v="1"/>
    <x v="1"/>
    <s v=""/>
  </r>
  <r>
    <x v="1"/>
    <n v="0"/>
    <s v="2020-2022"/>
    <x v="76"/>
    <x v="7"/>
    <s v="HIV/AIDS,Tuberculosis,RSSH"/>
    <s v="Papua New Guinea-HIV/AIDS,Tuberculosis,RSSH"/>
    <n v="1"/>
    <x v="0"/>
    <x v="1"/>
    <x v="0"/>
    <n v="0"/>
    <s v=""/>
    <x v="1"/>
    <x v="1"/>
    <s v=""/>
    <x v="1"/>
    <x v="1"/>
    <s v=""/>
  </r>
  <r>
    <x v="0"/>
    <n v="0"/>
    <s v="2020-2022"/>
    <x v="76"/>
    <x v="8"/>
    <s v="Malaria"/>
    <s v="Papua New Guinea-Malaria"/>
    <n v="1"/>
    <x v="0"/>
    <x v="0"/>
    <x v="0"/>
    <n v="859"/>
    <s v="FR859-PNG-M"/>
    <x v="2"/>
    <x v="0"/>
    <d v="2020-05-31T00:00:00"/>
    <x v="18"/>
    <x v="16"/>
    <n v="6.557377049180328"/>
  </r>
  <r>
    <x v="1"/>
    <n v="0"/>
    <s v="2020-2022"/>
    <x v="76"/>
    <x v="9"/>
    <s v="Malaria,RSSH"/>
    <s v="Papua New Guinea-Malaria,RSSH"/>
    <n v="1"/>
    <x v="0"/>
    <x v="1"/>
    <x v="0"/>
    <n v="0"/>
    <s v=""/>
    <x v="1"/>
    <x v="1"/>
    <s v=""/>
    <x v="1"/>
    <x v="1"/>
    <s v=""/>
  </r>
  <r>
    <x v="1"/>
    <n v="0"/>
    <s v="2020-2022"/>
    <x v="76"/>
    <x v="10"/>
    <s v="RSSH"/>
    <s v="Papua New Guinea-RSSH"/>
    <n v="1"/>
    <x v="0"/>
    <x v="2"/>
    <x v="0"/>
    <n v="0"/>
    <s v=""/>
    <x v="1"/>
    <x v="1"/>
    <s v=""/>
    <x v="1"/>
    <x v="1"/>
    <s v=""/>
  </r>
  <r>
    <x v="1"/>
    <n v="1"/>
    <s v="2020-2022"/>
    <x v="76"/>
    <x v="11"/>
    <s v="Tuberculosis"/>
    <s v="Papua New Guinea-Tuberculosis"/>
    <n v="1"/>
    <x v="0"/>
    <x v="0"/>
    <x v="0"/>
    <n v="0"/>
    <s v=""/>
    <x v="1"/>
    <x v="1"/>
    <s v=""/>
    <x v="1"/>
    <x v="1"/>
    <s v=""/>
  </r>
  <r>
    <x v="1"/>
    <n v="0"/>
    <s v="2020-2022"/>
    <x v="76"/>
    <x v="12"/>
    <s v="Tuberculosis,Malaria"/>
    <s v="Papua New Guinea-Tuberculosis,Malaria"/>
    <n v="1"/>
    <x v="0"/>
    <x v="1"/>
    <x v="0"/>
    <n v="0"/>
    <s v=""/>
    <x v="1"/>
    <x v="1"/>
    <s v=""/>
    <x v="1"/>
    <x v="1"/>
    <s v=""/>
  </r>
  <r>
    <x v="1"/>
    <n v="0"/>
    <s v="2020-2022"/>
    <x v="76"/>
    <x v="13"/>
    <s v="Tuberculosis,Malaria,RSSH"/>
    <s v="Papua New Guinea-Tuberculosis,Malaria,RSSH"/>
    <n v="1"/>
    <x v="0"/>
    <x v="1"/>
    <x v="0"/>
    <n v="0"/>
    <s v=""/>
    <x v="1"/>
    <x v="1"/>
    <s v=""/>
    <x v="1"/>
    <x v="1"/>
    <s v=""/>
  </r>
  <r>
    <x v="1"/>
    <n v="0"/>
    <s v="2020-2022"/>
    <x v="76"/>
    <x v="14"/>
    <s v="Tuberculosis,RSSH"/>
    <s v="Papua New Guinea-Tuberculosis,RSSH"/>
    <n v="1"/>
    <x v="0"/>
    <x v="1"/>
    <x v="0"/>
    <n v="0"/>
    <s v=""/>
    <x v="1"/>
    <x v="1"/>
    <s v=""/>
    <x v="1"/>
    <x v="1"/>
    <s v=""/>
  </r>
  <r>
    <x v="0"/>
    <n v="0"/>
    <s v="2020-2022"/>
    <x v="77"/>
    <x v="0"/>
    <s v="HIV/AIDS"/>
    <s v="Paraguay-HIV/AIDS"/>
    <n v="1"/>
    <x v="4"/>
    <x v="5"/>
    <x v="1"/>
    <n v="829"/>
    <s v="FR829-PRY-H"/>
    <x v="8"/>
    <x v="0"/>
    <d v="2020-06-30T00:00:00"/>
    <x v="25"/>
    <x v="24"/>
    <n v="7.442622950819672"/>
  </r>
  <r>
    <x v="1"/>
    <n v="0"/>
    <s v="2020-2022"/>
    <x v="77"/>
    <x v="1"/>
    <s v="HIV/AIDS,Malaria"/>
    <s v="Paraguay-HIV/AIDS,Malaria"/>
    <n v="0"/>
    <x v="4"/>
    <x v="1"/>
    <x v="1"/>
    <n v="0"/>
    <s v=""/>
    <x v="1"/>
    <x v="1"/>
    <s v=""/>
    <x v="1"/>
    <x v="1"/>
    <s v=""/>
  </r>
  <r>
    <x v="1"/>
    <n v="0"/>
    <s v="2020-2022"/>
    <x v="77"/>
    <x v="2"/>
    <s v="HIV/AIDS,Malaria,RSSH"/>
    <s v="Paraguay-HIV/AIDS,Malaria,RSSH"/>
    <n v="0"/>
    <x v="4"/>
    <x v="1"/>
    <x v="1"/>
    <n v="0"/>
    <s v=""/>
    <x v="1"/>
    <x v="1"/>
    <s v=""/>
    <x v="1"/>
    <x v="1"/>
    <s v=""/>
  </r>
  <r>
    <x v="1"/>
    <n v="0"/>
    <s v="2020-2022"/>
    <x v="77"/>
    <x v="3"/>
    <s v="HIV/AIDS,RSSH"/>
    <s v="Paraguay-HIV/AIDS,RSSH"/>
    <n v="1"/>
    <x v="4"/>
    <x v="1"/>
    <x v="1"/>
    <n v="0"/>
    <s v=""/>
    <x v="1"/>
    <x v="1"/>
    <s v=""/>
    <x v="1"/>
    <x v="1"/>
    <s v=""/>
  </r>
  <r>
    <x v="1"/>
    <n v="0"/>
    <s v="2020-2022"/>
    <x v="77"/>
    <x v="4"/>
    <s v="HIV/AIDS, Tuberculosis"/>
    <s v="Paraguay-HIV/AIDS, Tuberculosis"/>
    <n v="0"/>
    <x v="4"/>
    <x v="1"/>
    <x v="1"/>
    <n v="0"/>
    <s v=""/>
    <x v="1"/>
    <x v="1"/>
    <s v=""/>
    <x v="1"/>
    <x v="1"/>
    <s v=""/>
  </r>
  <r>
    <x v="1"/>
    <n v="0"/>
    <s v="2020-2022"/>
    <x v="77"/>
    <x v="5"/>
    <s v="HIV/AIDS,Tuberculosis,Malaria"/>
    <s v="Paraguay-HIV/AIDS,Tuberculosis,Malaria"/>
    <n v="0"/>
    <x v="4"/>
    <x v="1"/>
    <x v="1"/>
    <n v="0"/>
    <s v=""/>
    <x v="1"/>
    <x v="1"/>
    <s v=""/>
    <x v="1"/>
    <x v="1"/>
    <s v=""/>
  </r>
  <r>
    <x v="1"/>
    <n v="0"/>
    <s v="2020-2022"/>
    <x v="77"/>
    <x v="6"/>
    <s v="HIV/AIDS,Tuberculosis,Malaria,RSSH"/>
    <s v="Paraguay-HIV/AIDS,Tuberculosis,Malaria,RSSH"/>
    <n v="0"/>
    <x v="4"/>
    <x v="1"/>
    <x v="1"/>
    <n v="0"/>
    <s v=""/>
    <x v="1"/>
    <x v="1"/>
    <s v=""/>
    <x v="1"/>
    <x v="1"/>
    <s v=""/>
  </r>
  <r>
    <x v="1"/>
    <n v="0"/>
    <s v="2020-2022"/>
    <x v="77"/>
    <x v="7"/>
    <s v="HIV/AIDS,Tuberculosis,RSSH"/>
    <s v="Paraguay-HIV/AIDS,Tuberculosis,RSSH"/>
    <n v="0"/>
    <x v="4"/>
    <x v="1"/>
    <x v="1"/>
    <n v="0"/>
    <s v=""/>
    <x v="1"/>
    <x v="1"/>
    <s v=""/>
    <x v="1"/>
    <x v="1"/>
    <s v=""/>
  </r>
  <r>
    <x v="1"/>
    <n v="0"/>
    <s v="2020-2022"/>
    <x v="77"/>
    <x v="8"/>
    <s v="Malaria"/>
    <s v="Paraguay-Malaria"/>
    <n v="0"/>
    <x v="4"/>
    <x v="1"/>
    <x v="1"/>
    <n v="0"/>
    <s v=""/>
    <x v="1"/>
    <x v="1"/>
    <s v=""/>
    <x v="1"/>
    <x v="1"/>
    <s v=""/>
  </r>
  <r>
    <x v="1"/>
    <n v="0"/>
    <s v="2020-2022"/>
    <x v="77"/>
    <x v="9"/>
    <s v="Malaria,RSSH"/>
    <s v="Paraguay-Malaria,RSSH"/>
    <n v="0"/>
    <x v="4"/>
    <x v="1"/>
    <x v="1"/>
    <n v="0"/>
    <s v=""/>
    <x v="1"/>
    <x v="1"/>
    <s v=""/>
    <x v="1"/>
    <x v="1"/>
    <s v=""/>
  </r>
  <r>
    <x v="1"/>
    <n v="0"/>
    <s v="2020-2022"/>
    <x v="77"/>
    <x v="10"/>
    <s v="RSSH"/>
    <s v="Paraguay-RSSH"/>
    <n v="1"/>
    <x v="4"/>
    <x v="2"/>
    <x v="1"/>
    <n v="0"/>
    <s v=""/>
    <x v="1"/>
    <x v="1"/>
    <s v=""/>
    <x v="1"/>
    <x v="1"/>
    <s v=""/>
  </r>
  <r>
    <x v="1"/>
    <n v="0"/>
    <s v="2020-2022"/>
    <x v="77"/>
    <x v="11"/>
    <s v="Tuberculosis"/>
    <s v="Paraguay-Tuberculosis"/>
    <n v="0"/>
    <x v="4"/>
    <x v="1"/>
    <x v="1"/>
    <n v="0"/>
    <s v=""/>
    <x v="1"/>
    <x v="1"/>
    <s v=""/>
    <x v="1"/>
    <x v="1"/>
    <s v=""/>
  </r>
  <r>
    <x v="1"/>
    <n v="0"/>
    <s v="2020-2022"/>
    <x v="77"/>
    <x v="12"/>
    <s v="Tuberculosis,Malaria"/>
    <s v="Paraguay-Tuberculosis,Malaria"/>
    <n v="0"/>
    <x v="4"/>
    <x v="1"/>
    <x v="1"/>
    <n v="0"/>
    <s v=""/>
    <x v="1"/>
    <x v="1"/>
    <s v=""/>
    <x v="1"/>
    <x v="1"/>
    <s v=""/>
  </r>
  <r>
    <x v="1"/>
    <n v="0"/>
    <s v="2020-2022"/>
    <x v="77"/>
    <x v="13"/>
    <s v="Tuberculosis,Malaria,RSSH"/>
    <s v="Paraguay-Tuberculosis,Malaria,RSSH"/>
    <n v="0"/>
    <x v="4"/>
    <x v="1"/>
    <x v="1"/>
    <n v="0"/>
    <s v=""/>
    <x v="1"/>
    <x v="1"/>
    <s v=""/>
    <x v="1"/>
    <x v="1"/>
    <s v=""/>
  </r>
  <r>
    <x v="1"/>
    <n v="0"/>
    <s v="2020-2022"/>
    <x v="77"/>
    <x v="14"/>
    <s v="Tuberculosis,RSSH"/>
    <s v="Paraguay-Tuberculosis,RSSH"/>
    <n v="0"/>
    <x v="4"/>
    <x v="1"/>
    <x v="1"/>
    <n v="0"/>
    <s v=""/>
    <x v="1"/>
    <x v="1"/>
    <s v=""/>
    <x v="1"/>
    <x v="1"/>
    <s v=""/>
  </r>
  <r>
    <x v="1"/>
    <n v="1"/>
    <s v="2020-2022"/>
    <x v="78"/>
    <x v="0"/>
    <s v="HIV/AIDS"/>
    <s v="Peru-HIV/AIDS"/>
    <n v="1"/>
    <x v="4"/>
    <x v="5"/>
    <x v="1"/>
    <n v="0"/>
    <s v=""/>
    <x v="1"/>
    <x v="1"/>
    <s v=""/>
    <x v="1"/>
    <x v="1"/>
    <s v=""/>
  </r>
  <r>
    <x v="1"/>
    <n v="0"/>
    <s v="2020-2022"/>
    <x v="78"/>
    <x v="1"/>
    <s v="HIV/AIDS,Malaria"/>
    <s v="Peru-HIV/AIDS,Malaria"/>
    <n v="0"/>
    <x v="4"/>
    <x v="1"/>
    <x v="1"/>
    <n v="0"/>
    <s v=""/>
    <x v="1"/>
    <x v="1"/>
    <s v=""/>
    <x v="1"/>
    <x v="1"/>
    <s v=""/>
  </r>
  <r>
    <x v="1"/>
    <n v="0"/>
    <s v="2020-2022"/>
    <x v="78"/>
    <x v="2"/>
    <s v="HIV/AIDS,Malaria,RSSH"/>
    <s v="Peru-HIV/AIDS,Malaria,RSSH"/>
    <n v="0"/>
    <x v="4"/>
    <x v="1"/>
    <x v="1"/>
    <n v="0"/>
    <s v=""/>
    <x v="1"/>
    <x v="1"/>
    <s v=""/>
    <x v="1"/>
    <x v="1"/>
    <s v=""/>
  </r>
  <r>
    <x v="1"/>
    <n v="0"/>
    <s v="2020-2022"/>
    <x v="78"/>
    <x v="3"/>
    <s v="HIV/AIDS,RSSH"/>
    <s v="Peru-HIV/AIDS,RSSH"/>
    <n v="1"/>
    <x v="4"/>
    <x v="1"/>
    <x v="1"/>
    <n v="0"/>
    <s v=""/>
    <x v="1"/>
    <x v="1"/>
    <s v=""/>
    <x v="1"/>
    <x v="1"/>
    <s v=""/>
  </r>
  <r>
    <x v="0"/>
    <n v="0"/>
    <s v="2020-2022"/>
    <x v="78"/>
    <x v="4"/>
    <s v="HIV/AIDS, Tuberculosis"/>
    <s v="Peru-HIV/AIDS, Tuberculosis"/>
    <n v="1"/>
    <x v="4"/>
    <x v="5"/>
    <x v="1"/>
    <n v="1044"/>
    <s v="FR1044-PER-C"/>
    <x v="6"/>
    <x v="0"/>
    <d v="2021-09-10T00:00:00"/>
    <x v="30"/>
    <x v="29"/>
    <n v="8.4590163934426226"/>
  </r>
  <r>
    <x v="1"/>
    <n v="0"/>
    <s v="2020-2022"/>
    <x v="78"/>
    <x v="5"/>
    <s v="HIV/AIDS,Tuberculosis,Malaria"/>
    <s v="Peru-HIV/AIDS,Tuberculosis,Malaria"/>
    <n v="0"/>
    <x v="4"/>
    <x v="1"/>
    <x v="1"/>
    <n v="0"/>
    <s v=""/>
    <x v="1"/>
    <x v="1"/>
    <s v=""/>
    <x v="1"/>
    <x v="1"/>
    <s v=""/>
  </r>
  <r>
    <x v="1"/>
    <n v="0"/>
    <s v="2020-2022"/>
    <x v="78"/>
    <x v="6"/>
    <s v="HIV/AIDS,Tuberculosis,Malaria,RSSH"/>
    <s v="Peru-HIV/AIDS,Tuberculosis,Malaria,RSSH"/>
    <n v="0"/>
    <x v="4"/>
    <x v="1"/>
    <x v="1"/>
    <n v="0"/>
    <s v=""/>
    <x v="1"/>
    <x v="1"/>
    <s v=""/>
    <x v="1"/>
    <x v="1"/>
    <s v=""/>
  </r>
  <r>
    <x v="1"/>
    <n v="0"/>
    <s v="2020-2022"/>
    <x v="78"/>
    <x v="7"/>
    <s v="HIV/AIDS,Tuberculosis,RSSH"/>
    <s v="Peru-HIV/AIDS,Tuberculosis,RSSH"/>
    <n v="1"/>
    <x v="4"/>
    <x v="1"/>
    <x v="1"/>
    <n v="0"/>
    <s v=""/>
    <x v="1"/>
    <x v="1"/>
    <s v=""/>
    <x v="1"/>
    <x v="1"/>
    <s v=""/>
  </r>
  <r>
    <x v="1"/>
    <n v="0"/>
    <s v="2020-2022"/>
    <x v="78"/>
    <x v="8"/>
    <s v="Malaria"/>
    <s v="Peru-Malaria"/>
    <n v="0"/>
    <x v="4"/>
    <x v="1"/>
    <x v="1"/>
    <n v="0"/>
    <s v=""/>
    <x v="1"/>
    <x v="1"/>
    <s v=""/>
    <x v="1"/>
    <x v="1"/>
    <s v=""/>
  </r>
  <r>
    <x v="1"/>
    <n v="0"/>
    <s v="2020-2022"/>
    <x v="78"/>
    <x v="9"/>
    <s v="Malaria,RSSH"/>
    <s v="Peru-Malaria,RSSH"/>
    <n v="0"/>
    <x v="4"/>
    <x v="1"/>
    <x v="1"/>
    <n v="0"/>
    <s v=""/>
    <x v="1"/>
    <x v="1"/>
    <s v=""/>
    <x v="1"/>
    <x v="1"/>
    <s v=""/>
  </r>
  <r>
    <x v="1"/>
    <n v="0"/>
    <s v="2020-2022"/>
    <x v="78"/>
    <x v="10"/>
    <s v="RSSH"/>
    <s v="Peru-RSSH"/>
    <n v="1"/>
    <x v="4"/>
    <x v="2"/>
    <x v="1"/>
    <n v="0"/>
    <s v=""/>
    <x v="1"/>
    <x v="1"/>
    <s v=""/>
    <x v="1"/>
    <x v="1"/>
    <s v=""/>
  </r>
  <r>
    <x v="1"/>
    <n v="1"/>
    <s v="2020-2022"/>
    <x v="78"/>
    <x v="11"/>
    <s v="Tuberculosis"/>
    <s v="Peru-Tuberculosis"/>
    <n v="1"/>
    <x v="4"/>
    <x v="5"/>
    <x v="1"/>
    <n v="0"/>
    <s v=""/>
    <x v="1"/>
    <x v="1"/>
    <s v=""/>
    <x v="1"/>
    <x v="1"/>
    <s v=""/>
  </r>
  <r>
    <x v="1"/>
    <n v="0"/>
    <s v="2020-2022"/>
    <x v="78"/>
    <x v="12"/>
    <s v="Tuberculosis,Malaria"/>
    <s v="Peru-Tuberculosis,Malaria"/>
    <n v="0"/>
    <x v="4"/>
    <x v="1"/>
    <x v="1"/>
    <n v="0"/>
    <s v=""/>
    <x v="1"/>
    <x v="1"/>
    <s v=""/>
    <x v="1"/>
    <x v="1"/>
    <s v=""/>
  </r>
  <r>
    <x v="1"/>
    <n v="0"/>
    <s v="2020-2022"/>
    <x v="78"/>
    <x v="13"/>
    <s v="Tuberculosis,Malaria,RSSH"/>
    <s v="Peru-Tuberculosis,Malaria,RSSH"/>
    <n v="0"/>
    <x v="4"/>
    <x v="1"/>
    <x v="1"/>
    <n v="0"/>
    <s v=""/>
    <x v="1"/>
    <x v="1"/>
    <s v=""/>
    <x v="1"/>
    <x v="1"/>
    <s v=""/>
  </r>
  <r>
    <x v="1"/>
    <n v="0"/>
    <s v="2020-2022"/>
    <x v="78"/>
    <x v="14"/>
    <s v="Tuberculosis,RSSH"/>
    <s v="Peru-Tuberculosis,RSSH"/>
    <n v="1"/>
    <x v="4"/>
    <x v="1"/>
    <x v="1"/>
    <n v="0"/>
    <s v=""/>
    <x v="1"/>
    <x v="1"/>
    <s v=""/>
    <x v="1"/>
    <x v="1"/>
    <s v=""/>
  </r>
  <r>
    <x v="0"/>
    <n v="0"/>
    <s v="2020-2022"/>
    <x v="79"/>
    <x v="0"/>
    <s v="HIV/AIDS"/>
    <s v="Philippines-HIV/AIDS"/>
    <n v="1"/>
    <x v="3"/>
    <x v="0"/>
    <x v="2"/>
    <n v="686"/>
    <s v="FR686-PHL-H"/>
    <x v="0"/>
    <x v="0"/>
    <d v="2020-03-23T00:00:00"/>
    <x v="2"/>
    <x v="2"/>
    <n v="6.9508196721311473"/>
  </r>
  <r>
    <x v="1"/>
    <n v="0"/>
    <s v="2020-2022"/>
    <x v="79"/>
    <x v="1"/>
    <s v="HIV/AIDS,Malaria"/>
    <s v="Philippines-HIV/AIDS,Malaria"/>
    <n v="1"/>
    <x v="3"/>
    <x v="1"/>
    <x v="2"/>
    <n v="0"/>
    <s v=""/>
    <x v="1"/>
    <x v="1"/>
    <s v=""/>
    <x v="1"/>
    <x v="1"/>
    <s v=""/>
  </r>
  <r>
    <x v="1"/>
    <n v="0"/>
    <s v="2020-2022"/>
    <x v="79"/>
    <x v="2"/>
    <s v="HIV/AIDS,Malaria,RSSH"/>
    <s v="Philippines-HIV/AIDS,Malaria,RSSH"/>
    <n v="1"/>
    <x v="3"/>
    <x v="1"/>
    <x v="2"/>
    <n v="0"/>
    <s v=""/>
    <x v="1"/>
    <x v="1"/>
    <s v=""/>
    <x v="1"/>
    <x v="1"/>
    <s v=""/>
  </r>
  <r>
    <x v="1"/>
    <n v="0"/>
    <s v="2020-2022"/>
    <x v="79"/>
    <x v="3"/>
    <s v="HIV/AIDS,RSSH"/>
    <s v="Philippines-HIV/AIDS,RSSH"/>
    <n v="1"/>
    <x v="3"/>
    <x v="1"/>
    <x v="2"/>
    <n v="0"/>
    <s v=""/>
    <x v="1"/>
    <x v="1"/>
    <s v=""/>
    <x v="1"/>
    <x v="1"/>
    <s v=""/>
  </r>
  <r>
    <x v="1"/>
    <n v="0"/>
    <s v="2020-2022"/>
    <x v="79"/>
    <x v="4"/>
    <s v="HIV/AIDS, Tuberculosis"/>
    <s v="Philippines-HIV/AIDS, Tuberculosis"/>
    <n v="1"/>
    <x v="3"/>
    <x v="1"/>
    <x v="2"/>
    <n v="0"/>
    <s v=""/>
    <x v="1"/>
    <x v="1"/>
    <s v=""/>
    <x v="1"/>
    <x v="1"/>
    <s v=""/>
  </r>
  <r>
    <x v="1"/>
    <n v="0"/>
    <s v="2020-2022"/>
    <x v="79"/>
    <x v="5"/>
    <s v="HIV/AIDS,Tuberculosis,Malaria"/>
    <s v="Philippines-HIV/AIDS,Tuberculosis,Malaria"/>
    <n v="1"/>
    <x v="3"/>
    <x v="1"/>
    <x v="2"/>
    <n v="0"/>
    <s v=""/>
    <x v="1"/>
    <x v="1"/>
    <s v=""/>
    <x v="1"/>
    <x v="1"/>
    <s v=""/>
  </r>
  <r>
    <x v="1"/>
    <n v="0"/>
    <s v="2020-2022"/>
    <x v="79"/>
    <x v="6"/>
    <s v="HIV/AIDS,Tuberculosis,Malaria,RSSH"/>
    <s v="Philippines-HIV/AIDS,Tuberculosis,Malaria,RSSH"/>
    <n v="1"/>
    <x v="3"/>
    <x v="1"/>
    <x v="2"/>
    <n v="0"/>
    <s v=""/>
    <x v="1"/>
    <x v="1"/>
    <s v=""/>
    <x v="1"/>
    <x v="1"/>
    <s v=""/>
  </r>
  <r>
    <x v="1"/>
    <n v="0"/>
    <s v="2020-2022"/>
    <x v="79"/>
    <x v="7"/>
    <s v="HIV/AIDS,Tuberculosis,RSSH"/>
    <s v="Philippines-HIV/AIDS,Tuberculosis,RSSH"/>
    <n v="1"/>
    <x v="3"/>
    <x v="1"/>
    <x v="2"/>
    <n v="0"/>
    <s v=""/>
    <x v="1"/>
    <x v="1"/>
    <s v=""/>
    <x v="1"/>
    <x v="1"/>
    <s v=""/>
  </r>
  <r>
    <x v="0"/>
    <n v="0"/>
    <s v="2020-2022"/>
    <x v="79"/>
    <x v="8"/>
    <s v="Malaria"/>
    <s v="Philippines-Malaria"/>
    <n v="1"/>
    <x v="3"/>
    <x v="0"/>
    <x v="2"/>
    <n v="687"/>
    <s v="FR687-PHL-M"/>
    <x v="0"/>
    <x v="0"/>
    <d v="2020-03-23T00:00:00"/>
    <x v="31"/>
    <x v="2"/>
    <n v="6.9508196721311473"/>
  </r>
  <r>
    <x v="1"/>
    <n v="0"/>
    <s v="2020-2022"/>
    <x v="79"/>
    <x v="9"/>
    <s v="Malaria,RSSH"/>
    <s v="Philippines-Malaria,RSSH"/>
    <n v="1"/>
    <x v="3"/>
    <x v="1"/>
    <x v="2"/>
    <n v="0"/>
    <s v=""/>
    <x v="1"/>
    <x v="1"/>
    <s v=""/>
    <x v="1"/>
    <x v="1"/>
    <s v=""/>
  </r>
  <r>
    <x v="1"/>
    <n v="0"/>
    <s v="2020-2022"/>
    <x v="79"/>
    <x v="10"/>
    <s v="RSSH"/>
    <s v="Philippines-RSSH"/>
    <n v="1"/>
    <x v="3"/>
    <x v="2"/>
    <x v="2"/>
    <n v="0"/>
    <s v=""/>
    <x v="1"/>
    <x v="1"/>
    <s v=""/>
    <x v="1"/>
    <x v="1"/>
    <s v=""/>
  </r>
  <r>
    <x v="0"/>
    <n v="0"/>
    <s v="2020-2022"/>
    <x v="79"/>
    <x v="11"/>
    <s v="Tuberculosis"/>
    <s v="Philippines-Tuberculosis"/>
    <n v="1"/>
    <x v="3"/>
    <x v="0"/>
    <x v="2"/>
    <n v="688"/>
    <s v="FR688-PHL-T"/>
    <x v="0"/>
    <x v="0"/>
    <d v="2020-03-23T00:00:00"/>
    <x v="2"/>
    <x v="2"/>
    <n v="6.9508196721311473"/>
  </r>
  <r>
    <x v="1"/>
    <n v="0"/>
    <s v="2020-2022"/>
    <x v="79"/>
    <x v="12"/>
    <s v="Tuberculosis,Malaria"/>
    <s v="Philippines-Tuberculosis,Malaria"/>
    <n v="1"/>
    <x v="3"/>
    <x v="1"/>
    <x v="2"/>
    <n v="0"/>
    <s v=""/>
    <x v="1"/>
    <x v="1"/>
    <s v=""/>
    <x v="1"/>
    <x v="1"/>
    <s v=""/>
  </r>
  <r>
    <x v="1"/>
    <n v="0"/>
    <s v="2020-2022"/>
    <x v="79"/>
    <x v="13"/>
    <s v="Tuberculosis,Malaria,RSSH"/>
    <s v="Philippines-Tuberculosis,Malaria,RSSH"/>
    <n v="1"/>
    <x v="3"/>
    <x v="1"/>
    <x v="2"/>
    <n v="0"/>
    <s v=""/>
    <x v="1"/>
    <x v="1"/>
    <s v=""/>
    <x v="1"/>
    <x v="1"/>
    <s v=""/>
  </r>
  <r>
    <x v="1"/>
    <n v="0"/>
    <s v="2020-2022"/>
    <x v="79"/>
    <x v="14"/>
    <s v="Tuberculosis,RSSH"/>
    <s v="Philippines-Tuberculosis,RSSH"/>
    <n v="1"/>
    <x v="3"/>
    <x v="1"/>
    <x v="2"/>
    <n v="0"/>
    <s v=""/>
    <x v="1"/>
    <x v="1"/>
    <s v=""/>
    <x v="1"/>
    <x v="1"/>
    <s v=""/>
  </r>
  <r>
    <x v="0"/>
    <n v="0"/>
    <s v="2020-2022"/>
    <x v="80"/>
    <x v="0"/>
    <s v="HIV/AIDS"/>
    <s v="Russian Federation-HIV/AIDS"/>
    <n v="1"/>
    <x v="2"/>
    <x v="5"/>
    <x v="1"/>
    <n v="964"/>
    <s v="FR964-RUS-H"/>
    <x v="5"/>
    <x v="0"/>
    <d v="2020-08-31T00:00:00"/>
    <x v="20"/>
    <x v="10"/>
    <n v="10.360655737704919"/>
  </r>
  <r>
    <x v="1"/>
    <n v="0"/>
    <s v="2020-2022"/>
    <x v="80"/>
    <x v="1"/>
    <s v="HIV/AIDS,Malaria"/>
    <s v="Russian Federation-HIV/AIDS,Malaria"/>
    <n v="0"/>
    <x v="2"/>
    <x v="1"/>
    <x v="1"/>
    <n v="0"/>
    <s v=""/>
    <x v="1"/>
    <x v="1"/>
    <s v=""/>
    <x v="1"/>
    <x v="1"/>
    <s v=""/>
  </r>
  <r>
    <x v="1"/>
    <n v="0"/>
    <s v="2020-2022"/>
    <x v="80"/>
    <x v="2"/>
    <s v="HIV/AIDS,Malaria,RSSH"/>
    <s v="Russian Federation-HIV/AIDS,Malaria,RSSH"/>
    <n v="0"/>
    <x v="2"/>
    <x v="1"/>
    <x v="1"/>
    <n v="0"/>
    <s v=""/>
    <x v="1"/>
    <x v="1"/>
    <s v=""/>
    <x v="1"/>
    <x v="1"/>
    <s v=""/>
  </r>
  <r>
    <x v="1"/>
    <n v="0"/>
    <s v="2020-2022"/>
    <x v="80"/>
    <x v="3"/>
    <s v="HIV/AIDS,RSSH"/>
    <s v="Russian Federation-HIV/AIDS,RSSH"/>
    <n v="1"/>
    <x v="2"/>
    <x v="1"/>
    <x v="1"/>
    <n v="0"/>
    <s v=""/>
    <x v="1"/>
    <x v="1"/>
    <s v=""/>
    <x v="1"/>
    <x v="1"/>
    <s v=""/>
  </r>
  <r>
    <x v="1"/>
    <n v="0"/>
    <s v="2020-2022"/>
    <x v="80"/>
    <x v="4"/>
    <s v="HIV/AIDS, Tuberculosis"/>
    <s v="Russian Federation-HIV/AIDS, Tuberculosis"/>
    <n v="0"/>
    <x v="2"/>
    <x v="1"/>
    <x v="1"/>
    <n v="0"/>
    <s v=""/>
    <x v="1"/>
    <x v="1"/>
    <s v=""/>
    <x v="1"/>
    <x v="1"/>
    <s v=""/>
  </r>
  <r>
    <x v="1"/>
    <n v="0"/>
    <s v="2020-2022"/>
    <x v="80"/>
    <x v="5"/>
    <s v="HIV/AIDS,Tuberculosis,Malaria"/>
    <s v="Russian Federation-HIV/AIDS,Tuberculosis,Malaria"/>
    <n v="0"/>
    <x v="2"/>
    <x v="1"/>
    <x v="1"/>
    <n v="0"/>
    <s v=""/>
    <x v="1"/>
    <x v="1"/>
    <s v=""/>
    <x v="1"/>
    <x v="1"/>
    <s v=""/>
  </r>
  <r>
    <x v="1"/>
    <n v="0"/>
    <s v="2020-2022"/>
    <x v="80"/>
    <x v="6"/>
    <s v="HIV/AIDS,Tuberculosis,Malaria,RSSH"/>
    <s v="Russian Federation-HIV/AIDS,Tuberculosis,Malaria,RSSH"/>
    <n v="0"/>
    <x v="2"/>
    <x v="1"/>
    <x v="1"/>
    <n v="0"/>
    <s v=""/>
    <x v="1"/>
    <x v="1"/>
    <s v=""/>
    <x v="1"/>
    <x v="1"/>
    <s v=""/>
  </r>
  <r>
    <x v="1"/>
    <n v="0"/>
    <s v="2020-2022"/>
    <x v="80"/>
    <x v="7"/>
    <s v="HIV/AIDS,Tuberculosis,RSSH"/>
    <s v="Russian Federation-HIV/AIDS,Tuberculosis,RSSH"/>
    <n v="0"/>
    <x v="2"/>
    <x v="1"/>
    <x v="1"/>
    <n v="0"/>
    <s v=""/>
    <x v="1"/>
    <x v="1"/>
    <s v=""/>
    <x v="1"/>
    <x v="1"/>
    <s v=""/>
  </r>
  <r>
    <x v="1"/>
    <n v="0"/>
    <s v="2020-2022"/>
    <x v="80"/>
    <x v="8"/>
    <s v="Malaria"/>
    <s v="Russian Federation-Malaria"/>
    <n v="0"/>
    <x v="2"/>
    <x v="1"/>
    <x v="1"/>
    <n v="0"/>
    <s v=""/>
    <x v="1"/>
    <x v="1"/>
    <s v=""/>
    <x v="1"/>
    <x v="1"/>
    <s v=""/>
  </r>
  <r>
    <x v="1"/>
    <n v="0"/>
    <s v="2020-2022"/>
    <x v="80"/>
    <x v="9"/>
    <s v="Malaria,RSSH"/>
    <s v="Russian Federation-Malaria,RSSH"/>
    <n v="0"/>
    <x v="2"/>
    <x v="1"/>
    <x v="1"/>
    <n v="0"/>
    <s v=""/>
    <x v="1"/>
    <x v="1"/>
    <s v=""/>
    <x v="1"/>
    <x v="1"/>
    <s v=""/>
  </r>
  <r>
    <x v="1"/>
    <n v="0"/>
    <s v="2020-2022"/>
    <x v="80"/>
    <x v="10"/>
    <s v="RSSH"/>
    <s v="Russian Federation-RSSH"/>
    <n v="1"/>
    <x v="2"/>
    <x v="2"/>
    <x v="1"/>
    <n v="0"/>
    <s v=""/>
    <x v="1"/>
    <x v="1"/>
    <s v=""/>
    <x v="1"/>
    <x v="1"/>
    <s v=""/>
  </r>
  <r>
    <x v="1"/>
    <n v="0"/>
    <s v="2020-2022"/>
    <x v="80"/>
    <x v="11"/>
    <s v="Tuberculosis"/>
    <s v="Russian Federation-Tuberculosis"/>
    <n v="0"/>
    <x v="2"/>
    <x v="1"/>
    <x v="1"/>
    <n v="0"/>
    <s v=""/>
    <x v="1"/>
    <x v="1"/>
    <s v=""/>
    <x v="1"/>
    <x v="1"/>
    <s v=""/>
  </r>
  <r>
    <x v="1"/>
    <n v="0"/>
    <s v="2020-2022"/>
    <x v="80"/>
    <x v="12"/>
    <s v="Tuberculosis,Malaria"/>
    <s v="Russian Federation-Tuberculosis,Malaria"/>
    <n v="0"/>
    <x v="2"/>
    <x v="1"/>
    <x v="1"/>
    <n v="0"/>
    <s v=""/>
    <x v="1"/>
    <x v="1"/>
    <s v=""/>
    <x v="1"/>
    <x v="1"/>
    <s v=""/>
  </r>
  <r>
    <x v="1"/>
    <n v="0"/>
    <s v="2020-2022"/>
    <x v="80"/>
    <x v="13"/>
    <s v="Tuberculosis,Malaria,RSSH"/>
    <s v="Russian Federation-Tuberculosis,Malaria,RSSH"/>
    <n v="0"/>
    <x v="2"/>
    <x v="1"/>
    <x v="1"/>
    <n v="0"/>
    <s v=""/>
    <x v="1"/>
    <x v="1"/>
    <s v=""/>
    <x v="1"/>
    <x v="1"/>
    <s v=""/>
  </r>
  <r>
    <x v="1"/>
    <n v="0"/>
    <s v="2020-2022"/>
    <x v="80"/>
    <x v="14"/>
    <s v="Tuberculosis,RSSH"/>
    <s v="Russian Federation-Tuberculosis,RSSH"/>
    <n v="0"/>
    <x v="2"/>
    <x v="1"/>
    <x v="1"/>
    <n v="0"/>
    <s v=""/>
    <x v="1"/>
    <x v="1"/>
    <s v=""/>
    <x v="1"/>
    <x v="1"/>
    <s v=""/>
  </r>
  <r>
    <x v="1"/>
    <n v="1"/>
    <s v="2020-2022"/>
    <x v="81"/>
    <x v="0"/>
    <s v="HIV/AIDS"/>
    <s v="Rwanda-HIV/AIDS"/>
    <n v="1"/>
    <x v="1"/>
    <x v="6"/>
    <x v="0"/>
    <n v="0"/>
    <s v=""/>
    <x v="1"/>
    <x v="1"/>
    <s v=""/>
    <x v="1"/>
    <x v="1"/>
    <s v=""/>
  </r>
  <r>
    <x v="1"/>
    <n v="0"/>
    <s v="2020-2022"/>
    <x v="81"/>
    <x v="1"/>
    <s v="HIV/AIDS,Malaria"/>
    <s v="Rwanda-HIV/AIDS,Malaria"/>
    <n v="1"/>
    <x v="1"/>
    <x v="1"/>
    <x v="0"/>
    <n v="0"/>
    <s v=""/>
    <x v="1"/>
    <x v="1"/>
    <s v=""/>
    <x v="1"/>
    <x v="1"/>
    <s v=""/>
  </r>
  <r>
    <x v="1"/>
    <n v="0"/>
    <s v="2020-2022"/>
    <x v="81"/>
    <x v="2"/>
    <s v="HIV/AIDS,Malaria,RSSH"/>
    <s v="Rwanda-HIV/AIDS,Malaria,RSSH"/>
    <n v="1"/>
    <x v="1"/>
    <x v="1"/>
    <x v="0"/>
    <n v="0"/>
    <s v=""/>
    <x v="1"/>
    <x v="1"/>
    <s v=""/>
    <x v="1"/>
    <x v="1"/>
    <s v=""/>
  </r>
  <r>
    <x v="1"/>
    <n v="0"/>
    <s v="2020-2022"/>
    <x v="81"/>
    <x v="3"/>
    <s v="HIV/AIDS,RSSH"/>
    <s v="Rwanda-HIV/AIDS,RSSH"/>
    <n v="1"/>
    <x v="1"/>
    <x v="1"/>
    <x v="0"/>
    <n v="0"/>
    <s v=""/>
    <x v="1"/>
    <x v="1"/>
    <s v=""/>
    <x v="1"/>
    <x v="1"/>
    <s v=""/>
  </r>
  <r>
    <x v="0"/>
    <n v="0"/>
    <s v="2020-2022"/>
    <x v="81"/>
    <x v="4"/>
    <s v="HIV/AIDS, Tuberculosis"/>
    <s v="Rwanda-HIV/AIDS, Tuberculosis"/>
    <n v="1"/>
    <x v="1"/>
    <x v="6"/>
    <x v="0"/>
    <n v="905"/>
    <s v="FR905-RWA-C"/>
    <x v="2"/>
    <x v="0"/>
    <d v="2020-05-31T00:00:00"/>
    <x v="13"/>
    <x v="12"/>
    <n v="10.39344262295082"/>
  </r>
  <r>
    <x v="1"/>
    <n v="0"/>
    <s v="2020-2022"/>
    <x v="81"/>
    <x v="5"/>
    <s v="HIV/AIDS,Tuberculosis,Malaria"/>
    <s v="Rwanda-HIV/AIDS,Tuberculosis,Malaria"/>
    <n v="1"/>
    <x v="1"/>
    <x v="1"/>
    <x v="0"/>
    <n v="0"/>
    <s v=""/>
    <x v="1"/>
    <x v="1"/>
    <s v=""/>
    <x v="1"/>
    <x v="1"/>
    <s v=""/>
  </r>
  <r>
    <x v="1"/>
    <n v="0"/>
    <s v="2020-2022"/>
    <x v="81"/>
    <x v="6"/>
    <s v="HIV/AIDS,Tuberculosis,Malaria,RSSH"/>
    <s v="Rwanda-HIV/AIDS,Tuberculosis,Malaria,RSSH"/>
    <n v="1"/>
    <x v="1"/>
    <x v="1"/>
    <x v="0"/>
    <n v="0"/>
    <s v=""/>
    <x v="1"/>
    <x v="1"/>
    <s v=""/>
    <x v="1"/>
    <x v="1"/>
    <s v=""/>
  </r>
  <r>
    <x v="1"/>
    <n v="0"/>
    <s v="2020-2022"/>
    <x v="81"/>
    <x v="7"/>
    <s v="HIV/AIDS,Tuberculosis,RSSH"/>
    <s v="Rwanda-HIV/AIDS,Tuberculosis,RSSH"/>
    <n v="1"/>
    <x v="1"/>
    <x v="1"/>
    <x v="0"/>
    <n v="0"/>
    <s v=""/>
    <x v="1"/>
    <x v="1"/>
    <s v=""/>
    <x v="1"/>
    <x v="1"/>
    <s v=""/>
  </r>
  <r>
    <x v="0"/>
    <n v="0"/>
    <s v="2020-2022"/>
    <x v="81"/>
    <x v="8"/>
    <s v="Malaria"/>
    <s v="Rwanda-Malaria"/>
    <n v="1"/>
    <x v="1"/>
    <x v="6"/>
    <x v="0"/>
    <n v="904"/>
    <s v="FR904-RWA-M"/>
    <x v="2"/>
    <x v="0"/>
    <d v="2020-05-31T00:00:00"/>
    <x v="13"/>
    <x v="12"/>
    <n v="10.39344262295082"/>
  </r>
  <r>
    <x v="1"/>
    <n v="0"/>
    <s v="2020-2022"/>
    <x v="81"/>
    <x v="9"/>
    <s v="Malaria,RSSH"/>
    <s v="Rwanda-Malaria,RSSH"/>
    <n v="1"/>
    <x v="1"/>
    <x v="1"/>
    <x v="0"/>
    <n v="0"/>
    <s v=""/>
    <x v="1"/>
    <x v="1"/>
    <s v=""/>
    <x v="1"/>
    <x v="1"/>
    <s v=""/>
  </r>
  <r>
    <x v="1"/>
    <n v="0"/>
    <s v="2020-2022"/>
    <x v="81"/>
    <x v="10"/>
    <s v="RSSH"/>
    <s v="Rwanda-RSSH"/>
    <n v="1"/>
    <x v="1"/>
    <x v="2"/>
    <x v="0"/>
    <n v="0"/>
    <s v=""/>
    <x v="1"/>
    <x v="1"/>
    <s v=""/>
    <x v="1"/>
    <x v="1"/>
    <s v=""/>
  </r>
  <r>
    <x v="1"/>
    <n v="1"/>
    <s v="2020-2022"/>
    <x v="81"/>
    <x v="11"/>
    <s v="Tuberculosis"/>
    <s v="Rwanda-Tuberculosis"/>
    <n v="1"/>
    <x v="1"/>
    <x v="6"/>
    <x v="0"/>
    <n v="0"/>
    <s v=""/>
    <x v="1"/>
    <x v="1"/>
    <s v=""/>
    <x v="1"/>
    <x v="1"/>
    <s v=""/>
  </r>
  <r>
    <x v="1"/>
    <n v="0"/>
    <s v="2020-2022"/>
    <x v="81"/>
    <x v="12"/>
    <s v="Tuberculosis,Malaria"/>
    <s v="Rwanda-Tuberculosis,Malaria"/>
    <n v="1"/>
    <x v="1"/>
    <x v="1"/>
    <x v="0"/>
    <n v="0"/>
    <s v=""/>
    <x v="1"/>
    <x v="1"/>
    <s v=""/>
    <x v="1"/>
    <x v="1"/>
    <s v=""/>
  </r>
  <r>
    <x v="1"/>
    <n v="0"/>
    <s v="2020-2022"/>
    <x v="81"/>
    <x v="13"/>
    <s v="Tuberculosis,Malaria,RSSH"/>
    <s v="Rwanda-Tuberculosis,Malaria,RSSH"/>
    <n v="1"/>
    <x v="1"/>
    <x v="1"/>
    <x v="0"/>
    <n v="0"/>
    <s v=""/>
    <x v="1"/>
    <x v="1"/>
    <s v=""/>
    <x v="1"/>
    <x v="1"/>
    <s v=""/>
  </r>
  <r>
    <x v="1"/>
    <n v="0"/>
    <s v="2020-2022"/>
    <x v="81"/>
    <x v="14"/>
    <s v="Tuberculosis,RSSH"/>
    <s v="Rwanda-Tuberculosis,RSSH"/>
    <n v="1"/>
    <x v="1"/>
    <x v="1"/>
    <x v="0"/>
    <n v="0"/>
    <s v=""/>
    <x v="1"/>
    <x v="1"/>
    <s v=""/>
    <x v="1"/>
    <x v="1"/>
    <s v=""/>
  </r>
  <r>
    <x v="1"/>
    <n v="1"/>
    <s v="2020-2022"/>
    <x v="82"/>
    <x v="0"/>
    <s v="HIV/AIDS"/>
    <s v="Sao Tome and Principe-HIV/AIDS"/>
    <n v="1"/>
    <x v="5"/>
    <x v="5"/>
    <x v="1"/>
    <n v="0"/>
    <s v=""/>
    <x v="1"/>
    <x v="1"/>
    <s v=""/>
    <x v="1"/>
    <x v="1"/>
    <s v=""/>
  </r>
  <r>
    <x v="1"/>
    <n v="0"/>
    <s v="2020-2022"/>
    <x v="82"/>
    <x v="1"/>
    <s v="HIV/AIDS,Malaria"/>
    <s v="Sao Tome and Principe-HIV/AIDS,Malaria"/>
    <n v="1"/>
    <x v="5"/>
    <x v="1"/>
    <x v="1"/>
    <n v="0"/>
    <s v=""/>
    <x v="1"/>
    <x v="1"/>
    <s v=""/>
    <x v="1"/>
    <x v="1"/>
    <s v=""/>
  </r>
  <r>
    <x v="1"/>
    <n v="0"/>
    <s v="2020-2022"/>
    <x v="82"/>
    <x v="2"/>
    <s v="HIV/AIDS,Malaria,RSSH"/>
    <s v="Sao Tome and Principe-HIV/AIDS,Malaria,RSSH"/>
    <n v="1"/>
    <x v="5"/>
    <x v="1"/>
    <x v="1"/>
    <n v="0"/>
    <s v=""/>
    <x v="1"/>
    <x v="1"/>
    <s v=""/>
    <x v="1"/>
    <x v="1"/>
    <s v=""/>
  </r>
  <r>
    <x v="1"/>
    <n v="0"/>
    <s v="2020-2022"/>
    <x v="82"/>
    <x v="3"/>
    <s v="HIV/AIDS,RSSH"/>
    <s v="Sao Tome and Principe-HIV/AIDS,RSSH"/>
    <n v="1"/>
    <x v="5"/>
    <x v="1"/>
    <x v="1"/>
    <n v="0"/>
    <s v=""/>
    <x v="1"/>
    <x v="1"/>
    <s v=""/>
    <x v="1"/>
    <x v="1"/>
    <s v=""/>
  </r>
  <r>
    <x v="1"/>
    <n v="0"/>
    <s v="2020-2022"/>
    <x v="82"/>
    <x v="4"/>
    <s v="HIV/AIDS, Tuberculosis"/>
    <s v="Sao Tome and Principe-HIV/AIDS, Tuberculosis"/>
    <n v="1"/>
    <x v="5"/>
    <x v="1"/>
    <x v="1"/>
    <n v="0"/>
    <s v=""/>
    <x v="1"/>
    <x v="1"/>
    <s v=""/>
    <x v="1"/>
    <x v="1"/>
    <s v=""/>
  </r>
  <r>
    <x v="0"/>
    <n v="0"/>
    <s v="2020-2022"/>
    <x v="82"/>
    <x v="5"/>
    <s v="HIV/AIDS,Tuberculosis,Malaria"/>
    <s v="Sao Tome and Principe-HIV/AIDS,Tuberculosis,Malaria"/>
    <n v="1"/>
    <x v="5"/>
    <x v="5"/>
    <x v="1"/>
    <n v="919"/>
    <s v="FR919-STP-Z"/>
    <x v="8"/>
    <x v="0"/>
    <d v="2020-06-30T00:00:00"/>
    <x v="18"/>
    <x v="16"/>
    <n v="5.5737704918032787"/>
  </r>
  <r>
    <x v="1"/>
    <n v="0"/>
    <s v="2020-2022"/>
    <x v="82"/>
    <x v="6"/>
    <s v="HIV/AIDS,Tuberculosis,Malaria,RSSH"/>
    <s v="Sao Tome and Principe-HIV/AIDS,Tuberculosis,Malaria,RSSH"/>
    <n v="1"/>
    <x v="5"/>
    <x v="1"/>
    <x v="1"/>
    <n v="0"/>
    <s v=""/>
    <x v="1"/>
    <x v="1"/>
    <s v=""/>
    <x v="1"/>
    <x v="1"/>
    <s v=""/>
  </r>
  <r>
    <x v="1"/>
    <n v="0"/>
    <s v="2020-2022"/>
    <x v="82"/>
    <x v="7"/>
    <s v="HIV/AIDS,Tuberculosis,RSSH"/>
    <s v="Sao Tome and Principe-HIV/AIDS,Tuberculosis,RSSH"/>
    <n v="1"/>
    <x v="5"/>
    <x v="1"/>
    <x v="1"/>
    <n v="0"/>
    <s v=""/>
    <x v="1"/>
    <x v="1"/>
    <s v=""/>
    <x v="1"/>
    <x v="1"/>
    <s v=""/>
  </r>
  <r>
    <x v="1"/>
    <n v="1"/>
    <s v="2020-2022"/>
    <x v="82"/>
    <x v="8"/>
    <s v="Malaria"/>
    <s v="Sao Tome and Principe-Malaria"/>
    <n v="1"/>
    <x v="5"/>
    <x v="5"/>
    <x v="1"/>
    <n v="0"/>
    <s v=""/>
    <x v="1"/>
    <x v="1"/>
    <s v=""/>
    <x v="1"/>
    <x v="1"/>
    <s v=""/>
  </r>
  <r>
    <x v="1"/>
    <n v="0"/>
    <s v="2020-2022"/>
    <x v="82"/>
    <x v="9"/>
    <s v="Malaria,RSSH"/>
    <s v="Sao Tome and Principe-Malaria,RSSH"/>
    <n v="1"/>
    <x v="5"/>
    <x v="1"/>
    <x v="1"/>
    <n v="0"/>
    <s v=""/>
    <x v="1"/>
    <x v="1"/>
    <s v=""/>
    <x v="1"/>
    <x v="1"/>
    <s v=""/>
  </r>
  <r>
    <x v="1"/>
    <n v="0"/>
    <s v="2020-2022"/>
    <x v="82"/>
    <x v="10"/>
    <s v="RSSH"/>
    <s v="Sao Tome and Principe-RSSH"/>
    <n v="1"/>
    <x v="5"/>
    <x v="2"/>
    <x v="1"/>
    <n v="0"/>
    <s v=""/>
    <x v="1"/>
    <x v="1"/>
    <s v=""/>
    <x v="1"/>
    <x v="1"/>
    <s v=""/>
  </r>
  <r>
    <x v="1"/>
    <n v="1"/>
    <s v="2020-2022"/>
    <x v="82"/>
    <x v="11"/>
    <s v="Tuberculosis"/>
    <s v="Sao Tome and Principe-Tuberculosis"/>
    <n v="1"/>
    <x v="5"/>
    <x v="5"/>
    <x v="1"/>
    <n v="0"/>
    <s v=""/>
    <x v="1"/>
    <x v="1"/>
    <s v=""/>
    <x v="1"/>
    <x v="1"/>
    <s v=""/>
  </r>
  <r>
    <x v="1"/>
    <n v="0"/>
    <s v="2020-2022"/>
    <x v="82"/>
    <x v="12"/>
    <s v="Tuberculosis,Malaria"/>
    <s v="Sao Tome and Principe-Tuberculosis,Malaria"/>
    <n v="1"/>
    <x v="5"/>
    <x v="1"/>
    <x v="1"/>
    <n v="0"/>
    <s v=""/>
    <x v="1"/>
    <x v="1"/>
    <s v=""/>
    <x v="1"/>
    <x v="1"/>
    <s v=""/>
  </r>
  <r>
    <x v="1"/>
    <n v="0"/>
    <s v="2020-2022"/>
    <x v="82"/>
    <x v="13"/>
    <s v="Tuberculosis,Malaria,RSSH"/>
    <s v="Sao Tome and Principe-Tuberculosis,Malaria,RSSH"/>
    <n v="1"/>
    <x v="5"/>
    <x v="1"/>
    <x v="1"/>
    <n v="0"/>
    <s v=""/>
    <x v="1"/>
    <x v="1"/>
    <s v=""/>
    <x v="1"/>
    <x v="1"/>
    <s v=""/>
  </r>
  <r>
    <x v="1"/>
    <n v="0"/>
    <s v="2020-2022"/>
    <x v="82"/>
    <x v="14"/>
    <s v="Tuberculosis,RSSH"/>
    <s v="Sao Tome and Principe-Tuberculosis,RSSH"/>
    <n v="1"/>
    <x v="5"/>
    <x v="1"/>
    <x v="1"/>
    <n v="0"/>
    <s v=""/>
    <x v="1"/>
    <x v="1"/>
    <s v=""/>
    <x v="1"/>
    <x v="1"/>
    <s v=""/>
  </r>
  <r>
    <x v="0"/>
    <n v="0"/>
    <s v="2020-2022"/>
    <x v="83"/>
    <x v="0"/>
    <s v="HIV/AIDS"/>
    <s v="Senegal-HIV/AIDS"/>
    <n v="1"/>
    <x v="9"/>
    <x v="0"/>
    <x v="0"/>
    <n v="909"/>
    <s v="FR909-SEN-H"/>
    <x v="8"/>
    <x v="0"/>
    <d v="2020-06-30T00:00:00"/>
    <x v="17"/>
    <x v="15"/>
    <n v="5.7377049180327866"/>
  </r>
  <r>
    <x v="1"/>
    <n v="0"/>
    <s v="2020-2022"/>
    <x v="83"/>
    <x v="1"/>
    <s v="HIV/AIDS,Malaria"/>
    <s v="Senegal-HIV/AIDS,Malaria"/>
    <n v="1"/>
    <x v="9"/>
    <x v="1"/>
    <x v="0"/>
    <n v="0"/>
    <s v=""/>
    <x v="1"/>
    <x v="1"/>
    <s v=""/>
    <x v="1"/>
    <x v="1"/>
    <s v=""/>
  </r>
  <r>
    <x v="1"/>
    <n v="0"/>
    <s v="2020-2022"/>
    <x v="83"/>
    <x v="2"/>
    <s v="HIV/AIDS,Malaria,RSSH"/>
    <s v="Senegal-HIV/AIDS,Malaria,RSSH"/>
    <n v="1"/>
    <x v="9"/>
    <x v="1"/>
    <x v="0"/>
    <n v="0"/>
    <s v=""/>
    <x v="1"/>
    <x v="1"/>
    <s v=""/>
    <x v="1"/>
    <x v="1"/>
    <s v=""/>
  </r>
  <r>
    <x v="1"/>
    <n v="0"/>
    <s v="2020-2022"/>
    <x v="83"/>
    <x v="3"/>
    <s v="HIV/AIDS,RSSH"/>
    <s v="Senegal-HIV/AIDS,RSSH"/>
    <n v="1"/>
    <x v="9"/>
    <x v="1"/>
    <x v="0"/>
    <n v="0"/>
    <s v=""/>
    <x v="1"/>
    <x v="1"/>
    <s v=""/>
    <x v="1"/>
    <x v="1"/>
    <s v=""/>
  </r>
  <r>
    <x v="1"/>
    <n v="0"/>
    <s v="2020-2022"/>
    <x v="83"/>
    <x v="4"/>
    <s v="HIV/AIDS, Tuberculosis"/>
    <s v="Senegal-HIV/AIDS, Tuberculosis"/>
    <n v="1"/>
    <x v="9"/>
    <x v="1"/>
    <x v="0"/>
    <n v="0"/>
    <s v=""/>
    <x v="1"/>
    <x v="1"/>
    <s v=""/>
    <x v="1"/>
    <x v="1"/>
    <s v=""/>
  </r>
  <r>
    <x v="1"/>
    <n v="0"/>
    <s v="2020-2022"/>
    <x v="83"/>
    <x v="5"/>
    <s v="HIV/AIDS,Tuberculosis,Malaria"/>
    <s v="Senegal-HIV/AIDS,Tuberculosis,Malaria"/>
    <n v="1"/>
    <x v="9"/>
    <x v="1"/>
    <x v="0"/>
    <n v="0"/>
    <s v=""/>
    <x v="1"/>
    <x v="1"/>
    <s v=""/>
    <x v="1"/>
    <x v="1"/>
    <s v=""/>
  </r>
  <r>
    <x v="1"/>
    <n v="0"/>
    <s v="2020-2022"/>
    <x v="83"/>
    <x v="6"/>
    <s v="HIV/AIDS,Tuberculosis,Malaria,RSSH"/>
    <s v="Senegal-HIV/AIDS,Tuberculosis,Malaria,RSSH"/>
    <n v="1"/>
    <x v="9"/>
    <x v="1"/>
    <x v="0"/>
    <n v="0"/>
    <s v=""/>
    <x v="1"/>
    <x v="1"/>
    <s v=""/>
    <x v="1"/>
    <x v="1"/>
    <s v=""/>
  </r>
  <r>
    <x v="1"/>
    <n v="0"/>
    <s v="2020-2022"/>
    <x v="83"/>
    <x v="7"/>
    <s v="HIV/AIDS,Tuberculosis,RSSH"/>
    <s v="Senegal-HIV/AIDS,Tuberculosis,RSSH"/>
    <n v="1"/>
    <x v="9"/>
    <x v="1"/>
    <x v="0"/>
    <n v="0"/>
    <s v=""/>
    <x v="1"/>
    <x v="1"/>
    <s v=""/>
    <x v="1"/>
    <x v="1"/>
    <s v=""/>
  </r>
  <r>
    <x v="0"/>
    <n v="0"/>
    <s v="2020-2022"/>
    <x v="83"/>
    <x v="8"/>
    <s v="Malaria"/>
    <s v="Senegal-Malaria"/>
    <n v="1"/>
    <x v="9"/>
    <x v="0"/>
    <x v="0"/>
    <n v="912"/>
    <s v="FR912-SEN-M"/>
    <x v="8"/>
    <x v="0"/>
    <d v="2020-06-30T00:00:00"/>
    <x v="17"/>
    <x v="15"/>
    <n v="5.7377049180327866"/>
  </r>
  <r>
    <x v="1"/>
    <n v="0"/>
    <s v="2020-2022"/>
    <x v="83"/>
    <x v="9"/>
    <s v="Malaria,RSSH"/>
    <s v="Senegal-Malaria,RSSH"/>
    <n v="1"/>
    <x v="9"/>
    <x v="1"/>
    <x v="0"/>
    <n v="0"/>
    <s v=""/>
    <x v="1"/>
    <x v="1"/>
    <s v=""/>
    <x v="1"/>
    <x v="1"/>
    <s v=""/>
  </r>
  <r>
    <x v="1"/>
    <n v="0"/>
    <s v="2020-2022"/>
    <x v="83"/>
    <x v="10"/>
    <s v="RSSH"/>
    <s v="Senegal-RSSH"/>
    <n v="1"/>
    <x v="9"/>
    <x v="2"/>
    <x v="0"/>
    <n v="0"/>
    <s v=""/>
    <x v="1"/>
    <x v="1"/>
    <s v=""/>
    <x v="1"/>
    <x v="1"/>
    <s v=""/>
  </r>
  <r>
    <x v="1"/>
    <n v="1"/>
    <s v="2020-2022"/>
    <x v="83"/>
    <x v="11"/>
    <s v="Tuberculosis"/>
    <s v="Senegal-Tuberculosis"/>
    <n v="1"/>
    <x v="9"/>
    <x v="3"/>
    <x v="0"/>
    <n v="0"/>
    <s v=""/>
    <x v="1"/>
    <x v="1"/>
    <s v=""/>
    <x v="1"/>
    <x v="1"/>
    <s v=""/>
  </r>
  <r>
    <x v="1"/>
    <n v="0"/>
    <s v="2020-2022"/>
    <x v="83"/>
    <x v="12"/>
    <s v="Tuberculosis,Malaria"/>
    <s v="Senegal-Tuberculosis,Malaria"/>
    <n v="1"/>
    <x v="9"/>
    <x v="1"/>
    <x v="0"/>
    <n v="0"/>
    <s v=""/>
    <x v="1"/>
    <x v="1"/>
    <s v=""/>
    <x v="1"/>
    <x v="1"/>
    <s v=""/>
  </r>
  <r>
    <x v="1"/>
    <n v="0"/>
    <s v="2020-2022"/>
    <x v="83"/>
    <x v="13"/>
    <s v="Tuberculosis,Malaria,RSSH"/>
    <s v="Senegal-Tuberculosis,Malaria,RSSH"/>
    <n v="1"/>
    <x v="9"/>
    <x v="1"/>
    <x v="0"/>
    <n v="0"/>
    <s v=""/>
    <x v="1"/>
    <x v="1"/>
    <s v=""/>
    <x v="1"/>
    <x v="1"/>
    <s v=""/>
  </r>
  <r>
    <x v="0"/>
    <n v="0"/>
    <s v="2020-2022"/>
    <x v="83"/>
    <x v="14"/>
    <s v="Tuberculosis,RSSH"/>
    <s v="Senegal-Tuberculosis,RSSH"/>
    <n v="1"/>
    <x v="9"/>
    <x v="3"/>
    <x v="0"/>
    <n v="913"/>
    <s v="FR913-SEN-Z"/>
    <x v="8"/>
    <x v="0"/>
    <d v="2020-06-30T00:00:00"/>
    <x v="17"/>
    <x v="15"/>
    <n v="5.7377049180327866"/>
  </r>
  <r>
    <x v="0"/>
    <n v="0"/>
    <s v="2020-2022"/>
    <x v="84"/>
    <x v="0"/>
    <s v="HIV/AIDS"/>
    <s v="Serbia-HIV/AIDS"/>
    <n v="1"/>
    <x v="2"/>
    <x v="5"/>
    <x v="1"/>
    <n v="1047"/>
    <s v="FR1047-SRB-H"/>
    <x v="6"/>
    <x v="0"/>
    <d v="2021-09-10T00:00:00"/>
    <x v="30"/>
    <x v="29"/>
    <n v="8.4590163934426226"/>
  </r>
  <r>
    <x v="1"/>
    <n v="0"/>
    <s v="2020-2022"/>
    <x v="84"/>
    <x v="1"/>
    <s v="HIV/AIDS,Malaria"/>
    <s v="Serbia-HIV/AIDS,Malaria"/>
    <n v="0"/>
    <x v="2"/>
    <x v="1"/>
    <x v="1"/>
    <n v="0"/>
    <s v=""/>
    <x v="1"/>
    <x v="1"/>
    <s v=""/>
    <x v="1"/>
    <x v="1"/>
    <s v=""/>
  </r>
  <r>
    <x v="1"/>
    <n v="0"/>
    <s v="2020-2022"/>
    <x v="84"/>
    <x v="2"/>
    <s v="HIV/AIDS,Malaria,RSSH"/>
    <s v="Serbia-HIV/AIDS,Malaria,RSSH"/>
    <n v="0"/>
    <x v="2"/>
    <x v="1"/>
    <x v="1"/>
    <n v="0"/>
    <s v=""/>
    <x v="1"/>
    <x v="1"/>
    <s v=""/>
    <x v="1"/>
    <x v="1"/>
    <s v=""/>
  </r>
  <r>
    <x v="1"/>
    <n v="0"/>
    <s v="2020-2022"/>
    <x v="84"/>
    <x v="3"/>
    <s v="HIV/AIDS,RSSH"/>
    <s v="Serbia-HIV/AIDS,RSSH"/>
    <n v="1"/>
    <x v="2"/>
    <x v="1"/>
    <x v="1"/>
    <n v="0"/>
    <s v=""/>
    <x v="1"/>
    <x v="1"/>
    <s v=""/>
    <x v="1"/>
    <x v="1"/>
    <s v=""/>
  </r>
  <r>
    <x v="1"/>
    <n v="0"/>
    <s v="2020-2022"/>
    <x v="84"/>
    <x v="4"/>
    <s v="HIV/AIDS, Tuberculosis"/>
    <s v="Serbia-HIV/AIDS, Tuberculosis"/>
    <n v="0"/>
    <x v="2"/>
    <x v="1"/>
    <x v="1"/>
    <n v="0"/>
    <s v=""/>
    <x v="1"/>
    <x v="1"/>
    <s v=""/>
    <x v="1"/>
    <x v="1"/>
    <s v=""/>
  </r>
  <r>
    <x v="1"/>
    <n v="0"/>
    <s v="2020-2022"/>
    <x v="84"/>
    <x v="5"/>
    <s v="HIV/AIDS,Tuberculosis,Malaria"/>
    <s v="Serbia-HIV/AIDS,Tuberculosis,Malaria"/>
    <n v="0"/>
    <x v="2"/>
    <x v="1"/>
    <x v="1"/>
    <n v="0"/>
    <s v=""/>
    <x v="1"/>
    <x v="1"/>
    <s v=""/>
    <x v="1"/>
    <x v="1"/>
    <s v=""/>
  </r>
  <r>
    <x v="1"/>
    <n v="0"/>
    <s v="2020-2022"/>
    <x v="84"/>
    <x v="6"/>
    <s v="HIV/AIDS,Tuberculosis,Malaria,RSSH"/>
    <s v="Serbia-HIV/AIDS,Tuberculosis,Malaria,RSSH"/>
    <n v="0"/>
    <x v="2"/>
    <x v="1"/>
    <x v="1"/>
    <n v="0"/>
    <s v=""/>
    <x v="1"/>
    <x v="1"/>
    <s v=""/>
    <x v="1"/>
    <x v="1"/>
    <s v=""/>
  </r>
  <r>
    <x v="1"/>
    <n v="0"/>
    <s v="2020-2022"/>
    <x v="84"/>
    <x v="7"/>
    <s v="HIV/AIDS,Tuberculosis,RSSH"/>
    <s v="Serbia-HIV/AIDS,Tuberculosis,RSSH"/>
    <n v="0"/>
    <x v="2"/>
    <x v="1"/>
    <x v="1"/>
    <n v="0"/>
    <s v=""/>
    <x v="1"/>
    <x v="1"/>
    <s v=""/>
    <x v="1"/>
    <x v="1"/>
    <s v=""/>
  </r>
  <r>
    <x v="1"/>
    <n v="0"/>
    <s v="2020-2022"/>
    <x v="84"/>
    <x v="8"/>
    <s v="Malaria"/>
    <s v="Serbia-Malaria"/>
    <n v="0"/>
    <x v="2"/>
    <x v="1"/>
    <x v="1"/>
    <n v="0"/>
    <s v=""/>
    <x v="1"/>
    <x v="1"/>
    <s v=""/>
    <x v="1"/>
    <x v="1"/>
    <s v=""/>
  </r>
  <r>
    <x v="1"/>
    <n v="0"/>
    <s v="2020-2022"/>
    <x v="84"/>
    <x v="9"/>
    <s v="Malaria,RSSH"/>
    <s v="Serbia-Malaria,RSSH"/>
    <n v="0"/>
    <x v="2"/>
    <x v="1"/>
    <x v="1"/>
    <n v="0"/>
    <s v=""/>
    <x v="1"/>
    <x v="1"/>
    <s v=""/>
    <x v="1"/>
    <x v="1"/>
    <s v=""/>
  </r>
  <r>
    <x v="1"/>
    <n v="0"/>
    <s v="2020-2022"/>
    <x v="84"/>
    <x v="10"/>
    <s v="RSSH"/>
    <s v="Serbia-RSSH"/>
    <n v="1"/>
    <x v="2"/>
    <x v="2"/>
    <x v="1"/>
    <n v="0"/>
    <s v=""/>
    <x v="1"/>
    <x v="1"/>
    <s v=""/>
    <x v="1"/>
    <x v="1"/>
    <s v=""/>
  </r>
  <r>
    <x v="1"/>
    <n v="0"/>
    <s v="2020-2022"/>
    <x v="84"/>
    <x v="11"/>
    <s v="Tuberculosis"/>
    <s v="Serbia-Tuberculosis"/>
    <n v="0"/>
    <x v="2"/>
    <x v="1"/>
    <x v="1"/>
    <n v="0"/>
    <s v=""/>
    <x v="1"/>
    <x v="1"/>
    <s v=""/>
    <x v="1"/>
    <x v="1"/>
    <s v=""/>
  </r>
  <r>
    <x v="1"/>
    <n v="0"/>
    <s v="2020-2022"/>
    <x v="84"/>
    <x v="12"/>
    <s v="Tuberculosis,Malaria"/>
    <s v="Serbia-Tuberculosis,Malaria"/>
    <n v="0"/>
    <x v="2"/>
    <x v="1"/>
    <x v="1"/>
    <n v="0"/>
    <s v=""/>
    <x v="1"/>
    <x v="1"/>
    <s v=""/>
    <x v="1"/>
    <x v="1"/>
    <s v=""/>
  </r>
  <r>
    <x v="1"/>
    <n v="0"/>
    <s v="2020-2022"/>
    <x v="84"/>
    <x v="13"/>
    <s v="Tuberculosis,Malaria,RSSH"/>
    <s v="Serbia-Tuberculosis,Malaria,RSSH"/>
    <n v="0"/>
    <x v="2"/>
    <x v="1"/>
    <x v="1"/>
    <n v="0"/>
    <s v=""/>
    <x v="1"/>
    <x v="1"/>
    <s v=""/>
    <x v="1"/>
    <x v="1"/>
    <s v=""/>
  </r>
  <r>
    <x v="1"/>
    <n v="0"/>
    <s v="2020-2022"/>
    <x v="84"/>
    <x v="14"/>
    <s v="Tuberculosis,RSSH"/>
    <s v="Serbia-Tuberculosis,RSSH"/>
    <n v="0"/>
    <x v="2"/>
    <x v="1"/>
    <x v="1"/>
    <n v="0"/>
    <s v=""/>
    <x v="1"/>
    <x v="1"/>
    <s v=""/>
    <x v="1"/>
    <x v="1"/>
    <s v=""/>
  </r>
  <r>
    <x v="1"/>
    <n v="1"/>
    <s v="2020-2022"/>
    <x v="85"/>
    <x v="0"/>
    <s v="HIV/AIDS"/>
    <s v="Sierra Leone-HIV/AIDS"/>
    <n v="1"/>
    <x v="9"/>
    <x v="0"/>
    <x v="0"/>
    <n v="0"/>
    <s v=""/>
    <x v="1"/>
    <x v="1"/>
    <s v=""/>
    <x v="1"/>
    <x v="1"/>
    <s v=""/>
  </r>
  <r>
    <x v="1"/>
    <n v="0"/>
    <s v="2020-2022"/>
    <x v="85"/>
    <x v="1"/>
    <s v="HIV/AIDS,Malaria"/>
    <s v="Sierra Leone-HIV/AIDS,Malaria"/>
    <n v="1"/>
    <x v="9"/>
    <x v="1"/>
    <x v="0"/>
    <n v="0"/>
    <s v=""/>
    <x v="1"/>
    <x v="1"/>
    <s v=""/>
    <x v="1"/>
    <x v="1"/>
    <s v=""/>
  </r>
  <r>
    <x v="1"/>
    <n v="0"/>
    <s v="2020-2022"/>
    <x v="85"/>
    <x v="2"/>
    <s v="HIV/AIDS,Malaria,RSSH"/>
    <s v="Sierra Leone-HIV/AIDS,Malaria,RSSH"/>
    <n v="1"/>
    <x v="9"/>
    <x v="1"/>
    <x v="0"/>
    <n v="0"/>
    <s v=""/>
    <x v="1"/>
    <x v="1"/>
    <s v=""/>
    <x v="1"/>
    <x v="1"/>
    <s v=""/>
  </r>
  <r>
    <x v="1"/>
    <n v="0"/>
    <s v="2020-2022"/>
    <x v="85"/>
    <x v="3"/>
    <s v="HIV/AIDS,RSSH"/>
    <s v="Sierra Leone-HIV/AIDS,RSSH"/>
    <n v="1"/>
    <x v="9"/>
    <x v="1"/>
    <x v="0"/>
    <n v="0"/>
    <s v=""/>
    <x v="1"/>
    <x v="1"/>
    <s v=""/>
    <x v="1"/>
    <x v="1"/>
    <s v=""/>
  </r>
  <r>
    <x v="1"/>
    <n v="0"/>
    <s v="2020-2022"/>
    <x v="85"/>
    <x v="4"/>
    <s v="HIV/AIDS, Tuberculosis"/>
    <s v="Sierra Leone-HIV/AIDS, Tuberculosis"/>
    <n v="1"/>
    <x v="9"/>
    <x v="1"/>
    <x v="0"/>
    <n v="0"/>
    <s v=""/>
    <x v="1"/>
    <x v="1"/>
    <s v=""/>
    <x v="1"/>
    <x v="1"/>
    <s v=""/>
  </r>
  <r>
    <x v="1"/>
    <n v="0"/>
    <s v="2020-2022"/>
    <x v="85"/>
    <x v="5"/>
    <s v="HIV/AIDS,Tuberculosis,Malaria"/>
    <s v="Sierra Leone-HIV/AIDS,Tuberculosis,Malaria"/>
    <n v="1"/>
    <x v="9"/>
    <x v="1"/>
    <x v="0"/>
    <n v="0"/>
    <s v=""/>
    <x v="1"/>
    <x v="1"/>
    <s v=""/>
    <x v="1"/>
    <x v="1"/>
    <s v=""/>
  </r>
  <r>
    <x v="0"/>
    <n v="0"/>
    <s v="2020-2022"/>
    <x v="85"/>
    <x v="6"/>
    <s v="HIV/AIDS,Tuberculosis,Malaria,RSSH"/>
    <s v="Sierra Leone-HIV/AIDS,Tuberculosis,Malaria,RSSH"/>
    <n v="1"/>
    <x v="9"/>
    <x v="0"/>
    <x v="0"/>
    <n v="867"/>
    <s v="FR867-SLE-Z"/>
    <x v="5"/>
    <x v="0"/>
    <d v="2020-08-31T00:00:00"/>
    <x v="4"/>
    <x v="4"/>
    <n v="8.557377049180328"/>
  </r>
  <r>
    <x v="1"/>
    <n v="0"/>
    <s v="2020-2022"/>
    <x v="85"/>
    <x v="7"/>
    <s v="HIV/AIDS,Tuberculosis,RSSH"/>
    <s v="Sierra Leone-HIV/AIDS,Tuberculosis,RSSH"/>
    <n v="1"/>
    <x v="9"/>
    <x v="1"/>
    <x v="0"/>
    <n v="0"/>
    <s v=""/>
    <x v="1"/>
    <x v="1"/>
    <s v=""/>
    <x v="1"/>
    <x v="1"/>
    <s v=""/>
  </r>
  <r>
    <x v="1"/>
    <n v="1"/>
    <s v="2020-2022"/>
    <x v="85"/>
    <x v="8"/>
    <s v="Malaria"/>
    <s v="Sierra Leone-Malaria"/>
    <n v="1"/>
    <x v="9"/>
    <x v="0"/>
    <x v="0"/>
    <n v="0"/>
    <s v=""/>
    <x v="1"/>
    <x v="1"/>
    <s v=""/>
    <x v="1"/>
    <x v="1"/>
    <s v=""/>
  </r>
  <r>
    <x v="1"/>
    <n v="0"/>
    <s v="2020-2022"/>
    <x v="85"/>
    <x v="9"/>
    <s v="Malaria,RSSH"/>
    <s v="Sierra Leone-Malaria,RSSH"/>
    <n v="1"/>
    <x v="9"/>
    <x v="1"/>
    <x v="0"/>
    <n v="0"/>
    <s v=""/>
    <x v="1"/>
    <x v="1"/>
    <s v=""/>
    <x v="1"/>
    <x v="1"/>
    <s v=""/>
  </r>
  <r>
    <x v="1"/>
    <n v="0"/>
    <s v="2020-2022"/>
    <x v="85"/>
    <x v="10"/>
    <s v="RSSH"/>
    <s v="Sierra Leone-RSSH"/>
    <n v="1"/>
    <x v="9"/>
    <x v="2"/>
    <x v="0"/>
    <n v="0"/>
    <s v=""/>
    <x v="1"/>
    <x v="1"/>
    <s v=""/>
    <x v="1"/>
    <x v="1"/>
    <s v=""/>
  </r>
  <r>
    <x v="1"/>
    <n v="1"/>
    <s v="2020-2022"/>
    <x v="85"/>
    <x v="11"/>
    <s v="Tuberculosis"/>
    <s v="Sierra Leone-Tuberculosis"/>
    <n v="1"/>
    <x v="9"/>
    <x v="0"/>
    <x v="0"/>
    <n v="0"/>
    <s v=""/>
    <x v="1"/>
    <x v="1"/>
    <s v=""/>
    <x v="1"/>
    <x v="1"/>
    <s v=""/>
  </r>
  <r>
    <x v="1"/>
    <n v="0"/>
    <s v="2020-2022"/>
    <x v="85"/>
    <x v="12"/>
    <s v="Tuberculosis,Malaria"/>
    <s v="Sierra Leone-Tuberculosis,Malaria"/>
    <n v="1"/>
    <x v="9"/>
    <x v="1"/>
    <x v="0"/>
    <n v="0"/>
    <s v=""/>
    <x v="1"/>
    <x v="1"/>
    <s v=""/>
    <x v="1"/>
    <x v="1"/>
    <s v=""/>
  </r>
  <r>
    <x v="1"/>
    <n v="0"/>
    <s v="2020-2022"/>
    <x v="85"/>
    <x v="13"/>
    <s v="Tuberculosis,Malaria,RSSH"/>
    <s v="Sierra Leone-Tuberculosis,Malaria,RSSH"/>
    <n v="1"/>
    <x v="9"/>
    <x v="1"/>
    <x v="0"/>
    <n v="0"/>
    <s v=""/>
    <x v="1"/>
    <x v="1"/>
    <s v=""/>
    <x v="1"/>
    <x v="1"/>
    <s v=""/>
  </r>
  <r>
    <x v="1"/>
    <n v="0"/>
    <s v="2020-2022"/>
    <x v="85"/>
    <x v="14"/>
    <s v="Tuberculosis,RSSH"/>
    <s v="Sierra Leone-Tuberculosis,RSSH"/>
    <n v="1"/>
    <x v="9"/>
    <x v="1"/>
    <x v="0"/>
    <n v="0"/>
    <s v=""/>
    <x v="1"/>
    <x v="1"/>
    <s v=""/>
    <x v="1"/>
    <x v="1"/>
    <s v=""/>
  </r>
  <r>
    <x v="1"/>
    <n v="0"/>
    <s v="2020-2022"/>
    <x v="86"/>
    <x v="0"/>
    <s v="HIV/AIDS"/>
    <s v="Solomon Islands-HIV/AIDS"/>
    <n v="0"/>
    <x v="0"/>
    <x v="1"/>
    <x v="1"/>
    <n v="0"/>
    <s v=""/>
    <x v="1"/>
    <x v="1"/>
    <s v=""/>
    <x v="1"/>
    <x v="1"/>
    <s v=""/>
  </r>
  <r>
    <x v="1"/>
    <n v="0"/>
    <s v="2020-2022"/>
    <x v="86"/>
    <x v="1"/>
    <s v="HIV/AIDS,Malaria"/>
    <s v="Solomon Islands-HIV/AIDS,Malaria"/>
    <n v="0"/>
    <x v="0"/>
    <x v="1"/>
    <x v="1"/>
    <n v="0"/>
    <s v=""/>
    <x v="1"/>
    <x v="1"/>
    <s v=""/>
    <x v="1"/>
    <x v="1"/>
    <s v=""/>
  </r>
  <r>
    <x v="1"/>
    <n v="0"/>
    <s v="2020-2022"/>
    <x v="86"/>
    <x v="2"/>
    <s v="HIV/AIDS,Malaria,RSSH"/>
    <s v="Solomon Islands-HIV/AIDS,Malaria,RSSH"/>
    <n v="0"/>
    <x v="0"/>
    <x v="1"/>
    <x v="1"/>
    <n v="0"/>
    <s v=""/>
    <x v="1"/>
    <x v="1"/>
    <s v=""/>
    <x v="1"/>
    <x v="1"/>
    <s v=""/>
  </r>
  <r>
    <x v="1"/>
    <n v="0"/>
    <s v="2020-2022"/>
    <x v="86"/>
    <x v="3"/>
    <s v="HIV/AIDS,RSSH"/>
    <s v="Solomon Islands-HIV/AIDS,RSSH"/>
    <n v="1"/>
    <x v="0"/>
    <x v="1"/>
    <x v="1"/>
    <n v="0"/>
    <s v=""/>
    <x v="1"/>
    <x v="1"/>
    <s v=""/>
    <x v="1"/>
    <x v="1"/>
    <s v=""/>
  </r>
  <r>
    <x v="1"/>
    <n v="0"/>
    <s v="2020-2022"/>
    <x v="86"/>
    <x v="4"/>
    <s v="HIV/AIDS, Tuberculosis"/>
    <s v="Solomon Islands-HIV/AIDS, Tuberculosis"/>
    <n v="1"/>
    <x v="0"/>
    <x v="1"/>
    <x v="1"/>
    <n v="0"/>
    <s v=""/>
    <x v="1"/>
    <x v="1"/>
    <s v=""/>
    <x v="1"/>
    <x v="1"/>
    <s v=""/>
  </r>
  <r>
    <x v="1"/>
    <n v="0"/>
    <s v="2020-2022"/>
    <x v="86"/>
    <x v="5"/>
    <s v="HIV/AIDS,Tuberculosis,Malaria"/>
    <s v="Solomon Islands-HIV/AIDS,Tuberculosis,Malaria"/>
    <n v="0"/>
    <x v="0"/>
    <x v="1"/>
    <x v="1"/>
    <n v="0"/>
    <s v=""/>
    <x v="1"/>
    <x v="1"/>
    <s v=""/>
    <x v="1"/>
    <x v="1"/>
    <s v=""/>
  </r>
  <r>
    <x v="1"/>
    <n v="0"/>
    <s v="2020-2022"/>
    <x v="86"/>
    <x v="6"/>
    <s v="HIV/AIDS,Tuberculosis,Malaria,RSSH"/>
    <s v="Solomon Islands-HIV/AIDS,Tuberculosis,Malaria,RSSH"/>
    <n v="0"/>
    <x v="0"/>
    <x v="1"/>
    <x v="1"/>
    <n v="0"/>
    <s v=""/>
    <x v="1"/>
    <x v="1"/>
    <s v=""/>
    <x v="1"/>
    <x v="1"/>
    <s v=""/>
  </r>
  <r>
    <x v="1"/>
    <n v="0"/>
    <s v="2020-2022"/>
    <x v="86"/>
    <x v="7"/>
    <s v="HIV/AIDS,Tuberculosis,RSSH"/>
    <s v="Solomon Islands-HIV/AIDS,Tuberculosis,RSSH"/>
    <n v="0"/>
    <x v="0"/>
    <x v="1"/>
    <x v="1"/>
    <n v="0"/>
    <s v=""/>
    <x v="1"/>
    <x v="1"/>
    <s v=""/>
    <x v="1"/>
    <x v="1"/>
    <s v=""/>
  </r>
  <r>
    <x v="0"/>
    <n v="0"/>
    <s v="2020-2022"/>
    <x v="86"/>
    <x v="8"/>
    <s v="Malaria"/>
    <s v="Solomon Islands-Malaria"/>
    <n v="1"/>
    <x v="0"/>
    <x v="5"/>
    <x v="1"/>
    <n v="860"/>
    <s v="FR860-SLB-M"/>
    <x v="8"/>
    <x v="0"/>
    <d v="2020-06-30T00:00:00"/>
    <x v="17"/>
    <x v="15"/>
    <n v="5.7377049180327866"/>
  </r>
  <r>
    <x v="1"/>
    <n v="0"/>
    <s v="2020-2022"/>
    <x v="86"/>
    <x v="9"/>
    <s v="Malaria,RSSH"/>
    <s v="Solomon Islands-Malaria,RSSH"/>
    <n v="1"/>
    <x v="0"/>
    <x v="1"/>
    <x v="1"/>
    <n v="0"/>
    <s v=""/>
    <x v="1"/>
    <x v="1"/>
    <s v=""/>
    <x v="1"/>
    <x v="1"/>
    <s v=""/>
  </r>
  <r>
    <x v="1"/>
    <n v="0"/>
    <s v="2020-2022"/>
    <x v="86"/>
    <x v="10"/>
    <s v="RSSH"/>
    <s v="Solomon Islands-RSSH"/>
    <n v="1"/>
    <x v="0"/>
    <x v="2"/>
    <x v="1"/>
    <n v="0"/>
    <s v=""/>
    <x v="1"/>
    <x v="1"/>
    <s v=""/>
    <x v="1"/>
    <x v="1"/>
    <s v=""/>
  </r>
  <r>
    <x v="0"/>
    <n v="0"/>
    <s v="2020-2022"/>
    <x v="86"/>
    <x v="11"/>
    <s v="Tuberculosis"/>
    <s v="Solomon Islands-Tuberculosis"/>
    <n v="1"/>
    <x v="0"/>
    <x v="5"/>
    <x v="1"/>
    <n v="954"/>
    <s v="FR954-SLB-T"/>
    <x v="2"/>
    <x v="0"/>
    <d v="2020-05-31T00:00:00"/>
    <x v="14"/>
    <x v="13"/>
    <n v="6.3278688524590168"/>
  </r>
  <r>
    <x v="1"/>
    <n v="0"/>
    <s v="2020-2022"/>
    <x v="86"/>
    <x v="12"/>
    <s v="Tuberculosis,Malaria"/>
    <s v="Solomon Islands-Tuberculosis,Malaria"/>
    <n v="1"/>
    <x v="0"/>
    <x v="1"/>
    <x v="1"/>
    <n v="0"/>
    <s v=""/>
    <x v="1"/>
    <x v="1"/>
    <s v=""/>
    <x v="1"/>
    <x v="1"/>
    <s v=""/>
  </r>
  <r>
    <x v="1"/>
    <n v="0"/>
    <s v="2020-2022"/>
    <x v="86"/>
    <x v="13"/>
    <s v="Tuberculosis,Malaria,RSSH"/>
    <s v="Solomon Islands-Tuberculosis,Malaria,RSSH"/>
    <n v="1"/>
    <x v="0"/>
    <x v="1"/>
    <x v="1"/>
    <n v="0"/>
    <s v=""/>
    <x v="1"/>
    <x v="1"/>
    <s v=""/>
    <x v="1"/>
    <x v="1"/>
    <s v=""/>
  </r>
  <r>
    <x v="1"/>
    <n v="0"/>
    <s v="2020-2022"/>
    <x v="86"/>
    <x v="14"/>
    <s v="Tuberculosis,RSSH"/>
    <s v="Solomon Islands-Tuberculosis,RSSH"/>
    <n v="1"/>
    <x v="0"/>
    <x v="1"/>
    <x v="1"/>
    <n v="0"/>
    <s v=""/>
    <x v="1"/>
    <x v="1"/>
    <s v=""/>
    <x v="1"/>
    <x v="1"/>
    <s v=""/>
  </r>
  <r>
    <x v="0"/>
    <n v="0"/>
    <s v="2020-2022"/>
    <x v="87"/>
    <x v="0"/>
    <s v="HIV/AIDS"/>
    <s v="Somalia-HIV/AIDS"/>
    <n v="1"/>
    <x v="7"/>
    <x v="0"/>
    <x v="0"/>
    <n v="845"/>
    <s v="FR845-SOM-H"/>
    <x v="0"/>
    <x v="0"/>
    <d v="2020-03-23T00:00:00"/>
    <x v="16"/>
    <x v="14"/>
    <n v="8.1639344262295079"/>
  </r>
  <r>
    <x v="1"/>
    <n v="0"/>
    <s v="2020-2022"/>
    <x v="87"/>
    <x v="1"/>
    <s v="HIV/AIDS,Malaria"/>
    <s v="Somalia-HIV/AIDS,Malaria"/>
    <n v="1"/>
    <x v="7"/>
    <x v="1"/>
    <x v="0"/>
    <n v="0"/>
    <s v=""/>
    <x v="1"/>
    <x v="1"/>
    <s v=""/>
    <x v="1"/>
    <x v="1"/>
    <s v=""/>
  </r>
  <r>
    <x v="1"/>
    <n v="0"/>
    <s v="2020-2022"/>
    <x v="87"/>
    <x v="2"/>
    <s v="HIV/AIDS,Malaria,RSSH"/>
    <s v="Somalia-HIV/AIDS,Malaria,RSSH"/>
    <n v="1"/>
    <x v="7"/>
    <x v="1"/>
    <x v="0"/>
    <n v="0"/>
    <s v=""/>
    <x v="1"/>
    <x v="1"/>
    <s v=""/>
    <x v="1"/>
    <x v="1"/>
    <s v=""/>
  </r>
  <r>
    <x v="1"/>
    <n v="0"/>
    <s v="2020-2022"/>
    <x v="87"/>
    <x v="3"/>
    <s v="HIV/AIDS,RSSH"/>
    <s v="Somalia-HIV/AIDS,RSSH"/>
    <n v="1"/>
    <x v="7"/>
    <x v="1"/>
    <x v="0"/>
    <n v="0"/>
    <s v=""/>
    <x v="1"/>
    <x v="1"/>
    <s v=""/>
    <x v="1"/>
    <x v="1"/>
    <s v=""/>
  </r>
  <r>
    <x v="1"/>
    <n v="0"/>
    <s v="2020-2022"/>
    <x v="87"/>
    <x v="4"/>
    <s v="HIV/AIDS, Tuberculosis"/>
    <s v="Somalia-HIV/AIDS, Tuberculosis"/>
    <n v="1"/>
    <x v="7"/>
    <x v="1"/>
    <x v="0"/>
    <n v="0"/>
    <s v=""/>
    <x v="1"/>
    <x v="1"/>
    <s v=""/>
    <x v="1"/>
    <x v="1"/>
    <s v=""/>
  </r>
  <r>
    <x v="1"/>
    <n v="0"/>
    <s v="2020-2022"/>
    <x v="87"/>
    <x v="5"/>
    <s v="HIV/AIDS,Tuberculosis,Malaria"/>
    <s v="Somalia-HIV/AIDS,Tuberculosis,Malaria"/>
    <n v="1"/>
    <x v="7"/>
    <x v="1"/>
    <x v="0"/>
    <n v="0"/>
    <s v=""/>
    <x v="1"/>
    <x v="1"/>
    <s v=""/>
    <x v="1"/>
    <x v="1"/>
    <s v=""/>
  </r>
  <r>
    <x v="1"/>
    <n v="0"/>
    <s v="2020-2022"/>
    <x v="87"/>
    <x v="6"/>
    <s v="HIV/AIDS,Tuberculosis,Malaria,RSSH"/>
    <s v="Somalia-HIV/AIDS,Tuberculosis,Malaria,RSSH"/>
    <n v="1"/>
    <x v="7"/>
    <x v="1"/>
    <x v="0"/>
    <n v="0"/>
    <s v=""/>
    <x v="1"/>
    <x v="1"/>
    <s v=""/>
    <x v="1"/>
    <x v="1"/>
    <s v=""/>
  </r>
  <r>
    <x v="1"/>
    <n v="0"/>
    <s v="2020-2022"/>
    <x v="87"/>
    <x v="7"/>
    <s v="HIV/AIDS,Tuberculosis,RSSH"/>
    <s v="Somalia-HIV/AIDS,Tuberculosis,RSSH"/>
    <n v="1"/>
    <x v="7"/>
    <x v="1"/>
    <x v="0"/>
    <n v="0"/>
    <s v=""/>
    <x v="1"/>
    <x v="1"/>
    <s v=""/>
    <x v="1"/>
    <x v="1"/>
    <s v=""/>
  </r>
  <r>
    <x v="0"/>
    <n v="0"/>
    <s v="2020-2022"/>
    <x v="87"/>
    <x v="8"/>
    <s v="Malaria"/>
    <s v="Somalia-Malaria"/>
    <n v="1"/>
    <x v="7"/>
    <x v="0"/>
    <x v="0"/>
    <n v="868"/>
    <s v="FR868-SOM-M"/>
    <x v="8"/>
    <x v="0"/>
    <d v="2020-06-30T00:00:00"/>
    <x v="18"/>
    <x v="16"/>
    <n v="5.5737704918032787"/>
  </r>
  <r>
    <x v="1"/>
    <n v="0"/>
    <s v="2020-2022"/>
    <x v="87"/>
    <x v="9"/>
    <s v="Malaria,RSSH"/>
    <s v="Somalia-Malaria,RSSH"/>
    <n v="1"/>
    <x v="7"/>
    <x v="1"/>
    <x v="0"/>
    <n v="0"/>
    <s v=""/>
    <x v="1"/>
    <x v="1"/>
    <s v=""/>
    <x v="1"/>
    <x v="1"/>
    <s v=""/>
  </r>
  <r>
    <x v="1"/>
    <n v="0"/>
    <s v="2020-2022"/>
    <x v="87"/>
    <x v="10"/>
    <s v="RSSH"/>
    <s v="Somalia-RSSH"/>
    <n v="1"/>
    <x v="7"/>
    <x v="2"/>
    <x v="0"/>
    <n v="0"/>
    <s v=""/>
    <x v="1"/>
    <x v="1"/>
    <s v=""/>
    <x v="1"/>
    <x v="1"/>
    <s v=""/>
  </r>
  <r>
    <x v="0"/>
    <n v="0"/>
    <s v="2020-2022"/>
    <x v="87"/>
    <x v="11"/>
    <s v="Tuberculosis"/>
    <s v="Somalia-Tuberculosis"/>
    <n v="1"/>
    <x v="7"/>
    <x v="0"/>
    <x v="0"/>
    <n v="723"/>
    <s v="FR723-SOM-T"/>
    <x v="8"/>
    <x v="0"/>
    <d v="2020-06-30T00:00:00"/>
    <x v="18"/>
    <x v="16"/>
    <n v="5.5737704918032787"/>
  </r>
  <r>
    <x v="1"/>
    <n v="0"/>
    <s v="2020-2022"/>
    <x v="87"/>
    <x v="12"/>
    <s v="Tuberculosis,Malaria"/>
    <s v="Somalia-Tuberculosis,Malaria"/>
    <n v="1"/>
    <x v="7"/>
    <x v="1"/>
    <x v="0"/>
    <n v="0"/>
    <s v=""/>
    <x v="1"/>
    <x v="1"/>
    <s v=""/>
    <x v="1"/>
    <x v="1"/>
    <s v=""/>
  </r>
  <r>
    <x v="1"/>
    <n v="0"/>
    <s v="2020-2022"/>
    <x v="87"/>
    <x v="13"/>
    <s v="Tuberculosis,Malaria,RSSH"/>
    <s v="Somalia-Tuberculosis,Malaria,RSSH"/>
    <n v="1"/>
    <x v="7"/>
    <x v="1"/>
    <x v="0"/>
    <n v="0"/>
    <s v=""/>
    <x v="1"/>
    <x v="1"/>
    <s v=""/>
    <x v="1"/>
    <x v="1"/>
    <s v=""/>
  </r>
  <r>
    <x v="1"/>
    <n v="0"/>
    <s v="2020-2022"/>
    <x v="87"/>
    <x v="14"/>
    <s v="Tuberculosis,RSSH"/>
    <s v="Somalia-Tuberculosis,RSSH"/>
    <n v="1"/>
    <x v="7"/>
    <x v="1"/>
    <x v="0"/>
    <n v="0"/>
    <s v=""/>
    <x v="1"/>
    <x v="1"/>
    <s v=""/>
    <x v="1"/>
    <x v="1"/>
    <s v=""/>
  </r>
  <r>
    <x v="1"/>
    <n v="1"/>
    <s v="2020-2022"/>
    <x v="88"/>
    <x v="0"/>
    <s v="HIV/AIDS"/>
    <s v="South Africa-HIV/AIDS"/>
    <n v="1"/>
    <x v="8"/>
    <x v="2"/>
    <x v="2"/>
    <n v="0"/>
    <s v=""/>
    <x v="1"/>
    <x v="1"/>
    <s v=""/>
    <x v="1"/>
    <x v="1"/>
    <s v=""/>
  </r>
  <r>
    <x v="1"/>
    <n v="0"/>
    <s v="2020-2022"/>
    <x v="88"/>
    <x v="1"/>
    <s v="HIV/AIDS,Malaria"/>
    <s v="South Africa-HIV/AIDS,Malaria"/>
    <n v="0"/>
    <x v="8"/>
    <x v="1"/>
    <x v="2"/>
    <n v="0"/>
    <s v=""/>
    <x v="1"/>
    <x v="1"/>
    <s v=""/>
    <x v="1"/>
    <x v="1"/>
    <s v=""/>
  </r>
  <r>
    <x v="1"/>
    <n v="0"/>
    <s v="2020-2022"/>
    <x v="88"/>
    <x v="2"/>
    <s v="HIV/AIDS,Malaria,RSSH"/>
    <s v="South Africa-HIV/AIDS,Malaria,RSSH"/>
    <n v="0"/>
    <x v="8"/>
    <x v="1"/>
    <x v="2"/>
    <n v="0"/>
    <s v=""/>
    <x v="1"/>
    <x v="1"/>
    <s v=""/>
    <x v="1"/>
    <x v="1"/>
    <s v=""/>
  </r>
  <r>
    <x v="1"/>
    <n v="0"/>
    <s v="2020-2022"/>
    <x v="88"/>
    <x v="3"/>
    <s v="HIV/AIDS,RSSH"/>
    <s v="South Africa-HIV/AIDS,RSSH"/>
    <n v="1"/>
    <x v="8"/>
    <x v="1"/>
    <x v="2"/>
    <n v="0"/>
    <s v=""/>
    <x v="1"/>
    <x v="1"/>
    <s v=""/>
    <x v="1"/>
    <x v="1"/>
    <s v=""/>
  </r>
  <r>
    <x v="0"/>
    <n v="0"/>
    <s v="2020-2022"/>
    <x v="88"/>
    <x v="4"/>
    <s v="HIV/AIDS, Tuberculosis"/>
    <s v="South Africa-HIV/AIDS, Tuberculosis"/>
    <n v="1"/>
    <x v="8"/>
    <x v="0"/>
    <x v="2"/>
    <n v="1042"/>
    <s v="FR1042-ZAF-C"/>
    <x v="6"/>
    <x v="0"/>
    <d v="2021-09-10T00:00:00"/>
    <x v="24"/>
    <x v="22"/>
    <n v="7.5409836065573774"/>
  </r>
  <r>
    <x v="1"/>
    <n v="0"/>
    <s v="2020-2022"/>
    <x v="88"/>
    <x v="5"/>
    <s v="HIV/AIDS,Tuberculosis,Malaria"/>
    <s v="South Africa-HIV/AIDS,Tuberculosis,Malaria"/>
    <n v="0"/>
    <x v="8"/>
    <x v="1"/>
    <x v="2"/>
    <n v="0"/>
    <s v=""/>
    <x v="1"/>
    <x v="1"/>
    <s v=""/>
    <x v="1"/>
    <x v="1"/>
    <s v=""/>
  </r>
  <r>
    <x v="1"/>
    <n v="0"/>
    <s v="2020-2022"/>
    <x v="88"/>
    <x v="6"/>
    <s v="HIV/AIDS,Tuberculosis,Malaria,RSSH"/>
    <s v="South Africa-HIV/AIDS,Tuberculosis,Malaria,RSSH"/>
    <n v="0"/>
    <x v="8"/>
    <x v="1"/>
    <x v="2"/>
    <n v="0"/>
    <s v=""/>
    <x v="1"/>
    <x v="1"/>
    <s v=""/>
    <x v="1"/>
    <x v="1"/>
    <s v=""/>
  </r>
  <r>
    <x v="1"/>
    <n v="0"/>
    <s v="2020-2022"/>
    <x v="88"/>
    <x v="7"/>
    <s v="HIV/AIDS,Tuberculosis,RSSH"/>
    <s v="South Africa-HIV/AIDS,Tuberculosis,RSSH"/>
    <n v="1"/>
    <x v="8"/>
    <x v="1"/>
    <x v="2"/>
    <n v="0"/>
    <s v=""/>
    <x v="1"/>
    <x v="1"/>
    <s v=""/>
    <x v="1"/>
    <x v="1"/>
    <s v=""/>
  </r>
  <r>
    <x v="1"/>
    <n v="0"/>
    <s v="2020-2022"/>
    <x v="88"/>
    <x v="8"/>
    <s v="Malaria"/>
    <s v="South Africa-Malaria"/>
    <n v="0"/>
    <x v="8"/>
    <x v="1"/>
    <x v="2"/>
    <n v="0"/>
    <s v=""/>
    <x v="1"/>
    <x v="1"/>
    <s v=""/>
    <x v="1"/>
    <x v="1"/>
    <s v=""/>
  </r>
  <r>
    <x v="1"/>
    <n v="0"/>
    <s v="2020-2022"/>
    <x v="88"/>
    <x v="9"/>
    <s v="Malaria,RSSH"/>
    <s v="South Africa-Malaria,RSSH"/>
    <n v="0"/>
    <x v="8"/>
    <x v="1"/>
    <x v="2"/>
    <n v="0"/>
    <s v=""/>
    <x v="1"/>
    <x v="1"/>
    <s v=""/>
    <x v="1"/>
    <x v="1"/>
    <s v=""/>
  </r>
  <r>
    <x v="1"/>
    <n v="0"/>
    <s v="2020-2022"/>
    <x v="88"/>
    <x v="10"/>
    <s v="RSSH"/>
    <s v="South Africa-RSSH"/>
    <n v="1"/>
    <x v="8"/>
    <x v="2"/>
    <x v="2"/>
    <n v="0"/>
    <s v=""/>
    <x v="1"/>
    <x v="1"/>
    <s v=""/>
    <x v="1"/>
    <x v="1"/>
    <s v=""/>
  </r>
  <r>
    <x v="1"/>
    <n v="1"/>
    <s v="2020-2022"/>
    <x v="88"/>
    <x v="11"/>
    <s v="Tuberculosis"/>
    <s v="South Africa-Tuberculosis"/>
    <n v="1"/>
    <x v="8"/>
    <x v="2"/>
    <x v="2"/>
    <n v="0"/>
    <s v=""/>
    <x v="1"/>
    <x v="1"/>
    <s v=""/>
    <x v="1"/>
    <x v="1"/>
    <s v=""/>
  </r>
  <r>
    <x v="1"/>
    <n v="0"/>
    <s v="2020-2022"/>
    <x v="88"/>
    <x v="12"/>
    <s v="Tuberculosis,Malaria"/>
    <s v="South Africa-Tuberculosis,Malaria"/>
    <n v="0"/>
    <x v="8"/>
    <x v="1"/>
    <x v="2"/>
    <n v="0"/>
    <s v=""/>
    <x v="1"/>
    <x v="1"/>
    <s v=""/>
    <x v="1"/>
    <x v="1"/>
    <s v=""/>
  </r>
  <r>
    <x v="1"/>
    <n v="0"/>
    <s v="2020-2022"/>
    <x v="88"/>
    <x v="13"/>
    <s v="Tuberculosis,Malaria,RSSH"/>
    <s v="South Africa-Tuberculosis,Malaria,RSSH"/>
    <n v="0"/>
    <x v="8"/>
    <x v="1"/>
    <x v="2"/>
    <n v="0"/>
    <s v=""/>
    <x v="1"/>
    <x v="1"/>
    <s v=""/>
    <x v="1"/>
    <x v="1"/>
    <s v=""/>
  </r>
  <r>
    <x v="1"/>
    <n v="0"/>
    <s v="2020-2022"/>
    <x v="88"/>
    <x v="14"/>
    <s v="Tuberculosis,RSSH"/>
    <s v="South Africa-Tuberculosis,RSSH"/>
    <n v="1"/>
    <x v="8"/>
    <x v="1"/>
    <x v="2"/>
    <n v="0"/>
    <s v=""/>
    <x v="1"/>
    <x v="1"/>
    <s v=""/>
    <x v="1"/>
    <x v="1"/>
    <s v=""/>
  </r>
  <r>
    <x v="1"/>
    <n v="1"/>
    <s v="2020-2022"/>
    <x v="89"/>
    <x v="0"/>
    <s v="HIV/AIDS"/>
    <s v="South Sudan-HIV/AIDS"/>
    <n v="1"/>
    <x v="7"/>
    <x v="0"/>
    <x v="0"/>
    <n v="0"/>
    <s v=""/>
    <x v="1"/>
    <x v="1"/>
    <s v=""/>
    <x v="1"/>
    <x v="1"/>
    <s v=""/>
  </r>
  <r>
    <x v="1"/>
    <n v="0"/>
    <s v="2020-2022"/>
    <x v="89"/>
    <x v="1"/>
    <s v="HIV/AIDS,Malaria"/>
    <s v="South Sudan-HIV/AIDS,Malaria"/>
    <n v="1"/>
    <x v="7"/>
    <x v="1"/>
    <x v="0"/>
    <n v="0"/>
    <s v=""/>
    <x v="1"/>
    <x v="1"/>
    <s v=""/>
    <x v="1"/>
    <x v="1"/>
    <s v=""/>
  </r>
  <r>
    <x v="1"/>
    <n v="0"/>
    <s v="2020-2022"/>
    <x v="89"/>
    <x v="2"/>
    <s v="HIV/AIDS,Malaria,RSSH"/>
    <s v="South Sudan-HIV/AIDS,Malaria,RSSH"/>
    <n v="1"/>
    <x v="7"/>
    <x v="1"/>
    <x v="0"/>
    <n v="0"/>
    <s v=""/>
    <x v="1"/>
    <x v="1"/>
    <s v=""/>
    <x v="1"/>
    <x v="1"/>
    <s v=""/>
  </r>
  <r>
    <x v="1"/>
    <n v="0"/>
    <s v="2020-2022"/>
    <x v="89"/>
    <x v="3"/>
    <s v="HIV/AIDS,RSSH"/>
    <s v="South Sudan-HIV/AIDS,RSSH"/>
    <n v="1"/>
    <x v="7"/>
    <x v="1"/>
    <x v="0"/>
    <n v="0"/>
    <s v=""/>
    <x v="1"/>
    <x v="1"/>
    <s v=""/>
    <x v="1"/>
    <x v="1"/>
    <s v=""/>
  </r>
  <r>
    <x v="0"/>
    <n v="0"/>
    <s v="2020-2022"/>
    <x v="89"/>
    <x v="4"/>
    <s v="HIV/AIDS, Tuberculosis"/>
    <s v="South Sudan-HIV/AIDS, Tuberculosis"/>
    <n v="1"/>
    <x v="7"/>
    <x v="0"/>
    <x v="0"/>
    <n v="962"/>
    <s v="FR962-SSD-C"/>
    <x v="2"/>
    <x v="0"/>
    <d v="2020-05-31T00:00:00"/>
    <x v="16"/>
    <x v="14"/>
    <n v="5.9016393442622954"/>
  </r>
  <r>
    <x v="1"/>
    <n v="0"/>
    <s v="2020-2022"/>
    <x v="89"/>
    <x v="5"/>
    <s v="HIV/AIDS,Tuberculosis,Malaria"/>
    <s v="South Sudan-HIV/AIDS,Tuberculosis,Malaria"/>
    <n v="1"/>
    <x v="7"/>
    <x v="1"/>
    <x v="0"/>
    <n v="0"/>
    <s v=""/>
    <x v="1"/>
    <x v="1"/>
    <s v=""/>
    <x v="1"/>
    <x v="1"/>
    <s v=""/>
  </r>
  <r>
    <x v="1"/>
    <n v="0"/>
    <s v="2020-2022"/>
    <x v="89"/>
    <x v="6"/>
    <s v="HIV/AIDS,Tuberculosis,Malaria,RSSH"/>
    <s v="South Sudan-HIV/AIDS,Tuberculosis,Malaria,RSSH"/>
    <n v="1"/>
    <x v="7"/>
    <x v="1"/>
    <x v="0"/>
    <n v="0"/>
    <s v=""/>
    <x v="1"/>
    <x v="1"/>
    <s v=""/>
    <x v="1"/>
    <x v="1"/>
    <s v=""/>
  </r>
  <r>
    <x v="1"/>
    <n v="0"/>
    <s v="2020-2022"/>
    <x v="89"/>
    <x v="7"/>
    <s v="HIV/AIDS,Tuberculosis,RSSH"/>
    <s v="South Sudan-HIV/AIDS,Tuberculosis,RSSH"/>
    <n v="1"/>
    <x v="7"/>
    <x v="1"/>
    <x v="0"/>
    <n v="0"/>
    <s v=""/>
    <x v="1"/>
    <x v="1"/>
    <s v=""/>
    <x v="1"/>
    <x v="1"/>
    <s v=""/>
  </r>
  <r>
    <x v="0"/>
    <n v="0"/>
    <s v="2020-2022"/>
    <x v="89"/>
    <x v="8"/>
    <s v="Malaria"/>
    <s v="South Sudan-Malaria"/>
    <n v="1"/>
    <x v="7"/>
    <x v="0"/>
    <x v="0"/>
    <n v="781"/>
    <s v="FR781-SSD-M"/>
    <x v="8"/>
    <x v="0"/>
    <d v="2020-06-30T00:00:00"/>
    <x v="8"/>
    <x v="7"/>
    <n v="15.60655737704918"/>
  </r>
  <r>
    <x v="1"/>
    <n v="0"/>
    <s v="2020-2022"/>
    <x v="89"/>
    <x v="9"/>
    <s v="Malaria,RSSH"/>
    <s v="South Sudan-Malaria,RSSH"/>
    <n v="1"/>
    <x v="7"/>
    <x v="1"/>
    <x v="0"/>
    <n v="0"/>
    <s v=""/>
    <x v="1"/>
    <x v="1"/>
    <s v=""/>
    <x v="1"/>
    <x v="1"/>
    <s v=""/>
  </r>
  <r>
    <x v="1"/>
    <n v="0"/>
    <s v="2020-2022"/>
    <x v="89"/>
    <x v="10"/>
    <s v="RSSH"/>
    <s v="South Sudan-RSSH"/>
    <n v="1"/>
    <x v="7"/>
    <x v="2"/>
    <x v="0"/>
    <n v="0"/>
    <s v=""/>
    <x v="1"/>
    <x v="1"/>
    <s v=""/>
    <x v="1"/>
    <x v="1"/>
    <s v=""/>
  </r>
  <r>
    <x v="1"/>
    <n v="1"/>
    <s v="2020-2022"/>
    <x v="89"/>
    <x v="11"/>
    <s v="Tuberculosis"/>
    <s v="South Sudan-Tuberculosis"/>
    <n v="1"/>
    <x v="7"/>
    <x v="0"/>
    <x v="0"/>
    <n v="0"/>
    <s v=""/>
    <x v="1"/>
    <x v="1"/>
    <s v=""/>
    <x v="1"/>
    <x v="1"/>
    <s v=""/>
  </r>
  <r>
    <x v="1"/>
    <n v="0"/>
    <s v="2020-2022"/>
    <x v="89"/>
    <x v="12"/>
    <s v="Tuberculosis,Malaria"/>
    <s v="South Sudan-Tuberculosis,Malaria"/>
    <n v="1"/>
    <x v="7"/>
    <x v="1"/>
    <x v="0"/>
    <n v="0"/>
    <s v=""/>
    <x v="1"/>
    <x v="1"/>
    <s v=""/>
    <x v="1"/>
    <x v="1"/>
    <s v=""/>
  </r>
  <r>
    <x v="1"/>
    <n v="0"/>
    <s v="2020-2022"/>
    <x v="89"/>
    <x v="13"/>
    <s v="Tuberculosis,Malaria,RSSH"/>
    <s v="South Sudan-Tuberculosis,Malaria,RSSH"/>
    <n v="1"/>
    <x v="7"/>
    <x v="1"/>
    <x v="0"/>
    <n v="0"/>
    <s v=""/>
    <x v="1"/>
    <x v="1"/>
    <s v=""/>
    <x v="1"/>
    <x v="1"/>
    <s v=""/>
  </r>
  <r>
    <x v="1"/>
    <n v="0"/>
    <s v="2020-2022"/>
    <x v="89"/>
    <x v="14"/>
    <s v="Tuberculosis,RSSH"/>
    <s v="South Sudan-Tuberculosis,RSSH"/>
    <n v="1"/>
    <x v="7"/>
    <x v="1"/>
    <x v="0"/>
    <n v="0"/>
    <s v=""/>
    <x v="1"/>
    <x v="1"/>
    <s v=""/>
    <x v="1"/>
    <x v="1"/>
    <s v=""/>
  </r>
  <r>
    <x v="0"/>
    <n v="0"/>
    <s v="2020-2022"/>
    <x v="90"/>
    <x v="0"/>
    <s v="HIV/AIDS"/>
    <s v="Sri Lanka-HIV/AIDS"/>
    <n v="1"/>
    <x v="0"/>
    <x v="5"/>
    <x v="1"/>
    <n v="1008"/>
    <s v="FR1008-LKA-H"/>
    <x v="3"/>
    <x v="0"/>
    <d v="2021-02-08T00:00:00"/>
    <x v="8"/>
    <x v="7"/>
    <n v="8.2950819672131146"/>
  </r>
  <r>
    <x v="1"/>
    <n v="0"/>
    <s v="2020-2022"/>
    <x v="90"/>
    <x v="1"/>
    <s v="HIV/AIDS,Malaria"/>
    <s v="Sri Lanka-HIV/AIDS,Malaria"/>
    <n v="0"/>
    <x v="0"/>
    <x v="1"/>
    <x v="1"/>
    <n v="0"/>
    <s v=""/>
    <x v="1"/>
    <x v="1"/>
    <s v=""/>
    <x v="1"/>
    <x v="1"/>
    <s v=""/>
  </r>
  <r>
    <x v="1"/>
    <n v="0"/>
    <s v="2020-2022"/>
    <x v="90"/>
    <x v="2"/>
    <s v="HIV/AIDS,Malaria,RSSH"/>
    <s v="Sri Lanka-HIV/AIDS,Malaria,RSSH"/>
    <n v="0"/>
    <x v="0"/>
    <x v="1"/>
    <x v="1"/>
    <n v="0"/>
    <s v=""/>
    <x v="1"/>
    <x v="1"/>
    <s v=""/>
    <x v="1"/>
    <x v="1"/>
    <s v=""/>
  </r>
  <r>
    <x v="1"/>
    <n v="0"/>
    <s v="2020-2022"/>
    <x v="90"/>
    <x v="3"/>
    <s v="HIV/AIDS,RSSH"/>
    <s v="Sri Lanka-HIV/AIDS,RSSH"/>
    <n v="1"/>
    <x v="0"/>
    <x v="1"/>
    <x v="1"/>
    <n v="0"/>
    <s v=""/>
    <x v="1"/>
    <x v="1"/>
    <s v=""/>
    <x v="1"/>
    <x v="1"/>
    <s v=""/>
  </r>
  <r>
    <x v="1"/>
    <n v="0"/>
    <s v="2020-2022"/>
    <x v="90"/>
    <x v="4"/>
    <s v="HIV/AIDS, Tuberculosis"/>
    <s v="Sri Lanka-HIV/AIDS, Tuberculosis"/>
    <n v="1"/>
    <x v="0"/>
    <x v="1"/>
    <x v="1"/>
    <n v="0"/>
    <s v=""/>
    <x v="1"/>
    <x v="1"/>
    <s v=""/>
    <x v="1"/>
    <x v="1"/>
    <s v=""/>
  </r>
  <r>
    <x v="1"/>
    <n v="0"/>
    <s v="2020-2022"/>
    <x v="90"/>
    <x v="5"/>
    <s v="HIV/AIDS,Tuberculosis,Malaria"/>
    <s v="Sri Lanka-HIV/AIDS,Tuberculosis,Malaria"/>
    <n v="0"/>
    <x v="0"/>
    <x v="1"/>
    <x v="1"/>
    <n v="0"/>
    <s v=""/>
    <x v="1"/>
    <x v="1"/>
    <s v=""/>
    <x v="1"/>
    <x v="1"/>
    <s v=""/>
  </r>
  <r>
    <x v="1"/>
    <n v="0"/>
    <s v="2020-2022"/>
    <x v="90"/>
    <x v="6"/>
    <s v="HIV/AIDS,Tuberculosis,Malaria,RSSH"/>
    <s v="Sri Lanka-HIV/AIDS,Tuberculosis,Malaria,RSSH"/>
    <n v="0"/>
    <x v="0"/>
    <x v="1"/>
    <x v="1"/>
    <n v="0"/>
    <s v=""/>
    <x v="1"/>
    <x v="1"/>
    <s v=""/>
    <x v="1"/>
    <x v="1"/>
    <s v=""/>
  </r>
  <r>
    <x v="1"/>
    <n v="0"/>
    <s v="2020-2022"/>
    <x v="90"/>
    <x v="7"/>
    <s v="HIV/AIDS,Tuberculosis,RSSH"/>
    <s v="Sri Lanka-HIV/AIDS,Tuberculosis,RSSH"/>
    <n v="1"/>
    <x v="0"/>
    <x v="1"/>
    <x v="1"/>
    <n v="0"/>
    <s v=""/>
    <x v="1"/>
    <x v="1"/>
    <s v=""/>
    <x v="1"/>
    <x v="1"/>
    <s v=""/>
  </r>
  <r>
    <x v="1"/>
    <n v="0"/>
    <s v="2020-2022"/>
    <x v="90"/>
    <x v="8"/>
    <s v="Malaria"/>
    <s v="Sri Lanka-Malaria"/>
    <n v="0"/>
    <x v="0"/>
    <x v="1"/>
    <x v="1"/>
    <n v="0"/>
    <s v=""/>
    <x v="1"/>
    <x v="1"/>
    <s v=""/>
    <x v="1"/>
    <x v="1"/>
    <s v=""/>
  </r>
  <r>
    <x v="1"/>
    <n v="0"/>
    <s v="2020-2022"/>
    <x v="90"/>
    <x v="9"/>
    <s v="Malaria,RSSH"/>
    <s v="Sri Lanka-Malaria,RSSH"/>
    <n v="0"/>
    <x v="0"/>
    <x v="1"/>
    <x v="1"/>
    <n v="0"/>
    <s v=""/>
    <x v="1"/>
    <x v="1"/>
    <s v=""/>
    <x v="1"/>
    <x v="1"/>
    <s v=""/>
  </r>
  <r>
    <x v="0"/>
    <n v="0"/>
    <s v="2020-2022"/>
    <x v="90"/>
    <x v="10"/>
    <s v="RSSH"/>
    <s v="Sri Lanka-RSSH"/>
    <n v="1"/>
    <x v="0"/>
    <x v="5"/>
    <x v="1"/>
    <n v="1602"/>
    <s v="FR602-LKA-S-01"/>
    <x v="5"/>
    <x v="0"/>
    <d v="2020-08-31T00:00:00"/>
    <x v="32"/>
    <x v="25"/>
    <n v="9.5081967213114762"/>
  </r>
  <r>
    <x v="0"/>
    <n v="0"/>
    <s v="2020-2022"/>
    <x v="90"/>
    <x v="11"/>
    <s v="Tuberculosis"/>
    <s v="Sri Lanka-Tuberculosis"/>
    <n v="1"/>
    <x v="0"/>
    <x v="6"/>
    <x v="1"/>
    <n v="1009"/>
    <s v="FR1009-LKA-T"/>
    <x v="4"/>
    <x v="0"/>
    <d v="2021-04-30T00:00:00"/>
    <x v="9"/>
    <x v="8"/>
    <n v="6.8196721311475406"/>
  </r>
  <r>
    <x v="1"/>
    <n v="0"/>
    <s v="2020-2022"/>
    <x v="90"/>
    <x v="12"/>
    <s v="Tuberculosis,Malaria"/>
    <s v="Sri Lanka-Tuberculosis,Malaria"/>
    <n v="0"/>
    <x v="0"/>
    <x v="1"/>
    <x v="1"/>
    <n v="0"/>
    <s v=""/>
    <x v="1"/>
    <x v="1"/>
    <s v=""/>
    <x v="1"/>
    <x v="1"/>
    <s v=""/>
  </r>
  <r>
    <x v="1"/>
    <n v="0"/>
    <s v="2020-2022"/>
    <x v="90"/>
    <x v="13"/>
    <s v="Tuberculosis,Malaria,RSSH"/>
    <s v="Sri Lanka-Tuberculosis,Malaria,RSSH"/>
    <n v="0"/>
    <x v="0"/>
    <x v="1"/>
    <x v="1"/>
    <n v="0"/>
    <s v=""/>
    <x v="1"/>
    <x v="1"/>
    <s v=""/>
    <x v="1"/>
    <x v="1"/>
    <s v=""/>
  </r>
  <r>
    <x v="1"/>
    <n v="0"/>
    <s v="2020-2022"/>
    <x v="90"/>
    <x v="14"/>
    <s v="Tuberculosis,RSSH"/>
    <s v="Sri Lanka-Tuberculosis,RSSH"/>
    <n v="1"/>
    <x v="0"/>
    <x v="1"/>
    <x v="1"/>
    <n v="0"/>
    <s v=""/>
    <x v="1"/>
    <x v="1"/>
    <s v=""/>
    <x v="1"/>
    <x v="1"/>
    <s v=""/>
  </r>
  <r>
    <x v="1"/>
    <n v="1"/>
    <s v="2020-2022"/>
    <x v="91"/>
    <x v="0"/>
    <s v="HIV/AIDS"/>
    <s v="Sudan-HIV/AIDS"/>
    <n v="1"/>
    <x v="7"/>
    <x v="0"/>
    <x v="0"/>
    <n v="0"/>
    <s v=""/>
    <x v="1"/>
    <x v="1"/>
    <s v=""/>
    <x v="1"/>
    <x v="1"/>
    <s v=""/>
  </r>
  <r>
    <x v="1"/>
    <n v="0"/>
    <s v="2020-2022"/>
    <x v="91"/>
    <x v="1"/>
    <s v="HIV/AIDS,Malaria"/>
    <s v="Sudan-HIV/AIDS,Malaria"/>
    <n v="1"/>
    <x v="7"/>
    <x v="1"/>
    <x v="0"/>
    <n v="0"/>
    <s v=""/>
    <x v="1"/>
    <x v="1"/>
    <s v=""/>
    <x v="1"/>
    <x v="1"/>
    <s v=""/>
  </r>
  <r>
    <x v="1"/>
    <n v="0"/>
    <s v="2020-2022"/>
    <x v="91"/>
    <x v="2"/>
    <s v="HIV/AIDS,Malaria,RSSH"/>
    <s v="Sudan-HIV/AIDS,Malaria,RSSH"/>
    <n v="1"/>
    <x v="7"/>
    <x v="1"/>
    <x v="0"/>
    <n v="0"/>
    <s v=""/>
    <x v="1"/>
    <x v="1"/>
    <s v=""/>
    <x v="1"/>
    <x v="1"/>
    <s v=""/>
  </r>
  <r>
    <x v="1"/>
    <n v="0"/>
    <s v="2020-2022"/>
    <x v="91"/>
    <x v="3"/>
    <s v="HIV/AIDS,RSSH"/>
    <s v="Sudan-HIV/AIDS,RSSH"/>
    <n v="1"/>
    <x v="7"/>
    <x v="1"/>
    <x v="0"/>
    <n v="0"/>
    <s v=""/>
    <x v="1"/>
    <x v="1"/>
    <s v=""/>
    <x v="1"/>
    <x v="1"/>
    <s v=""/>
  </r>
  <r>
    <x v="1"/>
    <n v="0"/>
    <s v="2020-2022"/>
    <x v="91"/>
    <x v="4"/>
    <s v="HIV/AIDS, Tuberculosis"/>
    <s v="Sudan-HIV/AIDS, Tuberculosis"/>
    <n v="1"/>
    <x v="7"/>
    <x v="1"/>
    <x v="0"/>
    <n v="0"/>
    <s v=""/>
    <x v="1"/>
    <x v="1"/>
    <s v=""/>
    <x v="1"/>
    <x v="1"/>
    <s v=""/>
  </r>
  <r>
    <x v="0"/>
    <n v="0"/>
    <s v="2020-2022"/>
    <x v="91"/>
    <x v="5"/>
    <s v="HIV/AIDS,Tuberculosis,Malaria"/>
    <s v="Sudan-HIV/AIDS,Tuberculosis,Malaria"/>
    <n v="1"/>
    <x v="7"/>
    <x v="0"/>
    <x v="0"/>
    <n v="947"/>
    <s v="FR947-SDN-Z"/>
    <x v="8"/>
    <x v="0"/>
    <d v="2020-06-30T00:00:00"/>
    <x v="17"/>
    <x v="15"/>
    <n v="5.7377049180327866"/>
  </r>
  <r>
    <x v="1"/>
    <n v="0"/>
    <s v="2020-2022"/>
    <x v="91"/>
    <x v="6"/>
    <s v="HIV/AIDS,Tuberculosis,Malaria,RSSH"/>
    <s v="Sudan-HIV/AIDS,Tuberculosis,Malaria,RSSH"/>
    <n v="1"/>
    <x v="7"/>
    <x v="1"/>
    <x v="0"/>
    <n v="0"/>
    <s v=""/>
    <x v="1"/>
    <x v="1"/>
    <s v=""/>
    <x v="1"/>
    <x v="1"/>
    <s v=""/>
  </r>
  <r>
    <x v="1"/>
    <n v="0"/>
    <s v="2020-2022"/>
    <x v="91"/>
    <x v="7"/>
    <s v="HIV/AIDS,Tuberculosis,RSSH"/>
    <s v="Sudan-HIV/AIDS,Tuberculosis,RSSH"/>
    <n v="1"/>
    <x v="7"/>
    <x v="1"/>
    <x v="0"/>
    <n v="0"/>
    <s v=""/>
    <x v="1"/>
    <x v="1"/>
    <s v=""/>
    <x v="1"/>
    <x v="1"/>
    <s v=""/>
  </r>
  <r>
    <x v="1"/>
    <n v="1"/>
    <s v="2020-2022"/>
    <x v="91"/>
    <x v="8"/>
    <s v="Malaria"/>
    <s v="Sudan-Malaria"/>
    <n v="1"/>
    <x v="7"/>
    <x v="0"/>
    <x v="0"/>
    <n v="0"/>
    <s v=""/>
    <x v="1"/>
    <x v="1"/>
    <s v=""/>
    <x v="1"/>
    <x v="1"/>
    <s v=""/>
  </r>
  <r>
    <x v="1"/>
    <n v="0"/>
    <s v="2020-2022"/>
    <x v="91"/>
    <x v="9"/>
    <s v="Malaria,RSSH"/>
    <s v="Sudan-Malaria,RSSH"/>
    <n v="1"/>
    <x v="7"/>
    <x v="1"/>
    <x v="0"/>
    <n v="0"/>
    <s v=""/>
    <x v="1"/>
    <x v="1"/>
    <s v=""/>
    <x v="1"/>
    <x v="1"/>
    <s v=""/>
  </r>
  <r>
    <x v="1"/>
    <n v="0"/>
    <s v="2020-2022"/>
    <x v="91"/>
    <x v="10"/>
    <s v="RSSH"/>
    <s v="Sudan-RSSH"/>
    <n v="1"/>
    <x v="7"/>
    <x v="2"/>
    <x v="0"/>
    <n v="0"/>
    <s v=""/>
    <x v="1"/>
    <x v="1"/>
    <s v=""/>
    <x v="1"/>
    <x v="1"/>
    <s v=""/>
  </r>
  <r>
    <x v="1"/>
    <n v="1"/>
    <s v="2020-2022"/>
    <x v="91"/>
    <x v="11"/>
    <s v="Tuberculosis"/>
    <s v="Sudan-Tuberculosis"/>
    <n v="1"/>
    <x v="7"/>
    <x v="0"/>
    <x v="0"/>
    <n v="0"/>
    <s v=""/>
    <x v="1"/>
    <x v="1"/>
    <s v=""/>
    <x v="1"/>
    <x v="1"/>
    <s v=""/>
  </r>
  <r>
    <x v="1"/>
    <n v="0"/>
    <s v="2020-2022"/>
    <x v="91"/>
    <x v="12"/>
    <s v="Tuberculosis,Malaria"/>
    <s v="Sudan-Tuberculosis,Malaria"/>
    <n v="1"/>
    <x v="7"/>
    <x v="1"/>
    <x v="0"/>
    <n v="0"/>
    <s v=""/>
    <x v="1"/>
    <x v="1"/>
    <s v=""/>
    <x v="1"/>
    <x v="1"/>
    <s v=""/>
  </r>
  <r>
    <x v="1"/>
    <n v="0"/>
    <s v="2020-2022"/>
    <x v="91"/>
    <x v="13"/>
    <s v="Tuberculosis,Malaria,RSSH"/>
    <s v="Sudan-Tuberculosis,Malaria,RSSH"/>
    <n v="1"/>
    <x v="7"/>
    <x v="1"/>
    <x v="0"/>
    <n v="0"/>
    <s v=""/>
    <x v="1"/>
    <x v="1"/>
    <s v=""/>
    <x v="1"/>
    <x v="1"/>
    <s v=""/>
  </r>
  <r>
    <x v="1"/>
    <n v="0"/>
    <s v="2020-2022"/>
    <x v="91"/>
    <x v="14"/>
    <s v="Tuberculosis,RSSH"/>
    <s v="Sudan-Tuberculosis,RSSH"/>
    <n v="1"/>
    <x v="7"/>
    <x v="1"/>
    <x v="0"/>
    <n v="0"/>
    <s v=""/>
    <x v="1"/>
    <x v="1"/>
    <s v=""/>
    <x v="1"/>
    <x v="1"/>
    <s v=""/>
  </r>
  <r>
    <x v="0"/>
    <n v="0"/>
    <s v="2020-2022"/>
    <x v="92"/>
    <x v="0"/>
    <s v="HIV/AIDS"/>
    <s v="Suriname-HIV/AIDS"/>
    <n v="1"/>
    <x v="4"/>
    <x v="5"/>
    <x v="1"/>
    <n v="1025"/>
    <s v="FR1025-SUR-H"/>
    <x v="3"/>
    <x v="0"/>
    <d v="2021-02-08T00:00:00"/>
    <x v="9"/>
    <x v="8"/>
    <n v="9.4754098360655732"/>
  </r>
  <r>
    <x v="1"/>
    <n v="0"/>
    <s v="2020-2022"/>
    <x v="92"/>
    <x v="1"/>
    <s v="HIV/AIDS,Malaria"/>
    <s v="Suriname-HIV/AIDS,Malaria"/>
    <n v="1"/>
    <x v="4"/>
    <x v="1"/>
    <x v="1"/>
    <n v="0"/>
    <s v=""/>
    <x v="1"/>
    <x v="1"/>
    <s v=""/>
    <x v="1"/>
    <x v="1"/>
    <s v=""/>
  </r>
  <r>
    <x v="1"/>
    <n v="0"/>
    <s v="2020-2022"/>
    <x v="92"/>
    <x v="2"/>
    <s v="HIV/AIDS,Malaria,RSSH"/>
    <s v="Suriname-HIV/AIDS,Malaria,RSSH"/>
    <n v="1"/>
    <x v="4"/>
    <x v="1"/>
    <x v="1"/>
    <n v="0"/>
    <s v=""/>
    <x v="1"/>
    <x v="1"/>
    <s v=""/>
    <x v="1"/>
    <x v="1"/>
    <s v=""/>
  </r>
  <r>
    <x v="1"/>
    <n v="0"/>
    <s v="2020-2022"/>
    <x v="92"/>
    <x v="3"/>
    <s v="HIV/AIDS,RSSH"/>
    <s v="Suriname-HIV/AIDS,RSSH"/>
    <n v="1"/>
    <x v="4"/>
    <x v="1"/>
    <x v="1"/>
    <n v="0"/>
    <s v=""/>
    <x v="1"/>
    <x v="1"/>
    <s v=""/>
    <x v="1"/>
    <x v="1"/>
    <s v=""/>
  </r>
  <r>
    <x v="1"/>
    <n v="0"/>
    <s v="2020-2022"/>
    <x v="92"/>
    <x v="4"/>
    <s v="HIV/AIDS, Tuberculosis"/>
    <s v="Suriname-HIV/AIDS, Tuberculosis"/>
    <n v="0"/>
    <x v="4"/>
    <x v="1"/>
    <x v="1"/>
    <n v="0"/>
    <s v=""/>
    <x v="1"/>
    <x v="1"/>
    <s v=""/>
    <x v="1"/>
    <x v="1"/>
    <s v=""/>
  </r>
  <r>
    <x v="1"/>
    <n v="0"/>
    <s v="2020-2022"/>
    <x v="92"/>
    <x v="5"/>
    <s v="HIV/AIDS,Tuberculosis,Malaria"/>
    <s v="Suriname-HIV/AIDS,Tuberculosis,Malaria"/>
    <n v="0"/>
    <x v="4"/>
    <x v="1"/>
    <x v="1"/>
    <n v="0"/>
    <s v=""/>
    <x v="1"/>
    <x v="1"/>
    <s v=""/>
    <x v="1"/>
    <x v="1"/>
    <s v=""/>
  </r>
  <r>
    <x v="1"/>
    <n v="0"/>
    <s v="2020-2022"/>
    <x v="92"/>
    <x v="6"/>
    <s v="HIV/AIDS,Tuberculosis,Malaria,RSSH"/>
    <s v="Suriname-HIV/AIDS,Tuberculosis,Malaria,RSSH"/>
    <n v="0"/>
    <x v="4"/>
    <x v="1"/>
    <x v="1"/>
    <n v="0"/>
    <s v=""/>
    <x v="1"/>
    <x v="1"/>
    <s v=""/>
    <x v="1"/>
    <x v="1"/>
    <s v=""/>
  </r>
  <r>
    <x v="1"/>
    <n v="0"/>
    <s v="2020-2022"/>
    <x v="92"/>
    <x v="7"/>
    <s v="HIV/AIDS,Tuberculosis,RSSH"/>
    <s v="Suriname-HIV/AIDS,Tuberculosis,RSSH"/>
    <n v="0"/>
    <x v="4"/>
    <x v="1"/>
    <x v="1"/>
    <n v="0"/>
    <s v=""/>
    <x v="1"/>
    <x v="1"/>
    <s v=""/>
    <x v="1"/>
    <x v="1"/>
    <s v=""/>
  </r>
  <r>
    <x v="0"/>
    <n v="0"/>
    <s v="2020-2022"/>
    <x v="92"/>
    <x v="8"/>
    <s v="Malaria"/>
    <s v="Suriname-Malaria"/>
    <n v="1"/>
    <x v="4"/>
    <x v="5"/>
    <x v="1"/>
    <n v="863"/>
    <s v="FR863-SUR-M"/>
    <x v="2"/>
    <x v="0"/>
    <d v="2020-05-31T00:00:00"/>
    <x v="25"/>
    <x v="24"/>
    <n v="8.4262295081967213"/>
  </r>
  <r>
    <x v="1"/>
    <n v="0"/>
    <s v="2020-2022"/>
    <x v="92"/>
    <x v="9"/>
    <s v="Malaria,RSSH"/>
    <s v="Suriname-Malaria,RSSH"/>
    <n v="1"/>
    <x v="4"/>
    <x v="1"/>
    <x v="1"/>
    <n v="0"/>
    <s v=""/>
    <x v="1"/>
    <x v="1"/>
    <s v=""/>
    <x v="1"/>
    <x v="1"/>
    <s v=""/>
  </r>
  <r>
    <x v="1"/>
    <n v="0"/>
    <s v="2020-2022"/>
    <x v="92"/>
    <x v="10"/>
    <s v="RSSH"/>
    <s v="Suriname-RSSH"/>
    <n v="1"/>
    <x v="4"/>
    <x v="2"/>
    <x v="1"/>
    <n v="0"/>
    <s v=""/>
    <x v="1"/>
    <x v="1"/>
    <s v=""/>
    <x v="1"/>
    <x v="1"/>
    <s v=""/>
  </r>
  <r>
    <x v="1"/>
    <n v="0"/>
    <s v="2020-2022"/>
    <x v="92"/>
    <x v="11"/>
    <s v="Tuberculosis"/>
    <s v="Suriname-Tuberculosis"/>
    <n v="0"/>
    <x v="4"/>
    <x v="1"/>
    <x v="1"/>
    <n v="0"/>
    <s v=""/>
    <x v="1"/>
    <x v="1"/>
    <s v=""/>
    <x v="1"/>
    <x v="1"/>
    <s v=""/>
  </r>
  <r>
    <x v="1"/>
    <n v="0"/>
    <s v="2020-2022"/>
    <x v="92"/>
    <x v="12"/>
    <s v="Tuberculosis,Malaria"/>
    <s v="Suriname-Tuberculosis,Malaria"/>
    <n v="0"/>
    <x v="4"/>
    <x v="1"/>
    <x v="1"/>
    <n v="0"/>
    <s v=""/>
    <x v="1"/>
    <x v="1"/>
    <s v=""/>
    <x v="1"/>
    <x v="1"/>
    <s v=""/>
  </r>
  <r>
    <x v="1"/>
    <n v="0"/>
    <s v="2020-2022"/>
    <x v="92"/>
    <x v="13"/>
    <s v="Tuberculosis,Malaria,RSSH"/>
    <s v="Suriname-Tuberculosis,Malaria,RSSH"/>
    <n v="0"/>
    <x v="4"/>
    <x v="1"/>
    <x v="1"/>
    <n v="0"/>
    <s v=""/>
    <x v="1"/>
    <x v="1"/>
    <s v=""/>
    <x v="1"/>
    <x v="1"/>
    <s v=""/>
  </r>
  <r>
    <x v="1"/>
    <n v="0"/>
    <s v="2020-2022"/>
    <x v="92"/>
    <x v="14"/>
    <s v="Tuberculosis,RSSH"/>
    <s v="Suriname-Tuberculosis,RSSH"/>
    <n v="0"/>
    <x v="4"/>
    <x v="1"/>
    <x v="1"/>
    <n v="0"/>
    <s v=""/>
    <x v="1"/>
    <x v="1"/>
    <s v=""/>
    <x v="1"/>
    <x v="1"/>
    <s v=""/>
  </r>
  <r>
    <x v="1"/>
    <n v="1"/>
    <s v="2020-2022"/>
    <x v="93"/>
    <x v="0"/>
    <s v="HIV/AIDS"/>
    <s v="Tajikistan-HIV/AIDS"/>
    <n v="1"/>
    <x v="2"/>
    <x v="5"/>
    <x v="1"/>
    <n v="0"/>
    <s v=""/>
    <x v="1"/>
    <x v="1"/>
    <s v=""/>
    <x v="1"/>
    <x v="1"/>
    <s v=""/>
  </r>
  <r>
    <x v="1"/>
    <n v="0"/>
    <s v="2020-2022"/>
    <x v="93"/>
    <x v="1"/>
    <s v="HIV/AIDS,Malaria"/>
    <s v="Tajikistan-HIV/AIDS,Malaria"/>
    <n v="0"/>
    <x v="2"/>
    <x v="1"/>
    <x v="1"/>
    <n v="0"/>
    <s v=""/>
    <x v="1"/>
    <x v="1"/>
    <s v=""/>
    <x v="1"/>
    <x v="1"/>
    <s v=""/>
  </r>
  <r>
    <x v="1"/>
    <n v="0"/>
    <s v="2020-2022"/>
    <x v="93"/>
    <x v="2"/>
    <s v="HIV/AIDS,Malaria,RSSH"/>
    <s v="Tajikistan-HIV/AIDS,Malaria,RSSH"/>
    <n v="0"/>
    <x v="2"/>
    <x v="1"/>
    <x v="1"/>
    <n v="0"/>
    <s v=""/>
    <x v="1"/>
    <x v="1"/>
    <s v=""/>
    <x v="1"/>
    <x v="1"/>
    <s v=""/>
  </r>
  <r>
    <x v="1"/>
    <n v="0"/>
    <s v="2020-2022"/>
    <x v="93"/>
    <x v="3"/>
    <s v="HIV/AIDS,RSSH"/>
    <s v="Tajikistan-HIV/AIDS,RSSH"/>
    <n v="1"/>
    <x v="2"/>
    <x v="1"/>
    <x v="1"/>
    <n v="0"/>
    <s v=""/>
    <x v="1"/>
    <x v="1"/>
    <s v=""/>
    <x v="1"/>
    <x v="1"/>
    <s v=""/>
  </r>
  <r>
    <x v="0"/>
    <n v="0"/>
    <s v="2020-2022"/>
    <x v="93"/>
    <x v="4"/>
    <s v="HIV/AIDS, Tuberculosis"/>
    <s v="Tajikistan-HIV/AIDS, Tuberculosis"/>
    <n v="1"/>
    <x v="2"/>
    <x v="5"/>
    <x v="1"/>
    <n v="915"/>
    <s v="FR915-TJK-C"/>
    <x v="0"/>
    <x v="0"/>
    <d v="2020-03-23T00:00:00"/>
    <x v="0"/>
    <x v="0"/>
    <n v="7.4754098360655741"/>
  </r>
  <r>
    <x v="1"/>
    <n v="0"/>
    <s v="2020-2022"/>
    <x v="93"/>
    <x v="5"/>
    <s v="HIV/AIDS,Tuberculosis,Malaria"/>
    <s v="Tajikistan-HIV/AIDS,Tuberculosis,Malaria"/>
    <n v="0"/>
    <x v="2"/>
    <x v="1"/>
    <x v="1"/>
    <n v="0"/>
    <s v=""/>
    <x v="1"/>
    <x v="1"/>
    <s v=""/>
    <x v="1"/>
    <x v="1"/>
    <s v=""/>
  </r>
  <r>
    <x v="1"/>
    <n v="0"/>
    <s v="2020-2022"/>
    <x v="93"/>
    <x v="6"/>
    <s v="HIV/AIDS,Tuberculosis,Malaria,RSSH"/>
    <s v="Tajikistan-HIV/AIDS,Tuberculosis,Malaria,RSSH"/>
    <n v="0"/>
    <x v="2"/>
    <x v="1"/>
    <x v="1"/>
    <n v="0"/>
    <s v=""/>
    <x v="1"/>
    <x v="1"/>
    <s v=""/>
    <x v="1"/>
    <x v="1"/>
    <s v=""/>
  </r>
  <r>
    <x v="1"/>
    <n v="0"/>
    <s v="2020-2022"/>
    <x v="93"/>
    <x v="7"/>
    <s v="HIV/AIDS,Tuberculosis,RSSH"/>
    <s v="Tajikistan-HIV/AIDS,Tuberculosis,RSSH"/>
    <n v="1"/>
    <x v="2"/>
    <x v="1"/>
    <x v="1"/>
    <n v="0"/>
    <s v=""/>
    <x v="1"/>
    <x v="1"/>
    <s v=""/>
    <x v="1"/>
    <x v="1"/>
    <s v=""/>
  </r>
  <r>
    <x v="1"/>
    <n v="0"/>
    <s v="2020-2022"/>
    <x v="93"/>
    <x v="8"/>
    <s v="Malaria"/>
    <s v="Tajikistan-Malaria"/>
    <n v="0"/>
    <x v="2"/>
    <x v="1"/>
    <x v="1"/>
    <n v="0"/>
    <s v=""/>
    <x v="1"/>
    <x v="1"/>
    <s v=""/>
    <x v="1"/>
    <x v="1"/>
    <s v=""/>
  </r>
  <r>
    <x v="1"/>
    <n v="0"/>
    <s v="2020-2022"/>
    <x v="93"/>
    <x v="9"/>
    <s v="Malaria,RSSH"/>
    <s v="Tajikistan-Malaria,RSSH"/>
    <n v="0"/>
    <x v="2"/>
    <x v="1"/>
    <x v="1"/>
    <n v="0"/>
    <s v=""/>
    <x v="1"/>
    <x v="1"/>
    <s v=""/>
    <x v="1"/>
    <x v="1"/>
    <s v=""/>
  </r>
  <r>
    <x v="1"/>
    <n v="0"/>
    <s v="2020-2022"/>
    <x v="93"/>
    <x v="10"/>
    <s v="RSSH"/>
    <s v="Tajikistan-RSSH"/>
    <n v="1"/>
    <x v="2"/>
    <x v="2"/>
    <x v="1"/>
    <n v="0"/>
    <s v=""/>
    <x v="1"/>
    <x v="1"/>
    <s v=""/>
    <x v="1"/>
    <x v="1"/>
    <s v=""/>
  </r>
  <r>
    <x v="1"/>
    <n v="1"/>
    <s v="2020-2022"/>
    <x v="93"/>
    <x v="11"/>
    <s v="Tuberculosis"/>
    <s v="Tajikistan-Tuberculosis"/>
    <n v="1"/>
    <x v="2"/>
    <x v="5"/>
    <x v="1"/>
    <n v="0"/>
    <s v=""/>
    <x v="1"/>
    <x v="1"/>
    <s v=""/>
    <x v="1"/>
    <x v="1"/>
    <s v=""/>
  </r>
  <r>
    <x v="1"/>
    <n v="0"/>
    <s v="2020-2022"/>
    <x v="93"/>
    <x v="12"/>
    <s v="Tuberculosis,Malaria"/>
    <s v="Tajikistan-Tuberculosis,Malaria"/>
    <n v="0"/>
    <x v="2"/>
    <x v="1"/>
    <x v="1"/>
    <n v="0"/>
    <s v=""/>
    <x v="1"/>
    <x v="1"/>
    <s v=""/>
    <x v="1"/>
    <x v="1"/>
    <s v=""/>
  </r>
  <r>
    <x v="1"/>
    <n v="0"/>
    <s v="2020-2022"/>
    <x v="93"/>
    <x v="13"/>
    <s v="Tuberculosis,Malaria,RSSH"/>
    <s v="Tajikistan-Tuberculosis,Malaria,RSSH"/>
    <n v="0"/>
    <x v="2"/>
    <x v="1"/>
    <x v="1"/>
    <n v="0"/>
    <s v=""/>
    <x v="1"/>
    <x v="1"/>
    <s v=""/>
    <x v="1"/>
    <x v="1"/>
    <s v=""/>
  </r>
  <r>
    <x v="1"/>
    <n v="0"/>
    <s v="2020-2022"/>
    <x v="93"/>
    <x v="14"/>
    <s v="Tuberculosis,RSSH"/>
    <s v="Tajikistan-Tuberculosis,RSSH"/>
    <n v="1"/>
    <x v="2"/>
    <x v="1"/>
    <x v="1"/>
    <n v="0"/>
    <s v=""/>
    <x v="1"/>
    <x v="1"/>
    <s v=""/>
    <x v="1"/>
    <x v="1"/>
    <s v=""/>
  </r>
  <r>
    <x v="1"/>
    <n v="1"/>
    <s v="2020-2022"/>
    <x v="94"/>
    <x v="0"/>
    <s v="HIV/AIDS"/>
    <s v="Tanzania (United Republic)-HIV/AIDS"/>
    <n v="1"/>
    <x v="8"/>
    <x v="0"/>
    <x v="2"/>
    <n v="0"/>
    <s v=""/>
    <x v="1"/>
    <x v="1"/>
    <s v=""/>
    <x v="1"/>
    <x v="1"/>
    <s v=""/>
  </r>
  <r>
    <x v="1"/>
    <n v="0"/>
    <s v="2020-2022"/>
    <x v="94"/>
    <x v="1"/>
    <s v="HIV/AIDS,Malaria"/>
    <s v="Tanzania (United Republic)-HIV/AIDS,Malaria"/>
    <n v="1"/>
    <x v="8"/>
    <x v="1"/>
    <x v="2"/>
    <n v="0"/>
    <s v=""/>
    <x v="1"/>
    <x v="1"/>
    <s v=""/>
    <x v="1"/>
    <x v="1"/>
    <s v=""/>
  </r>
  <r>
    <x v="1"/>
    <n v="0"/>
    <s v="2020-2022"/>
    <x v="94"/>
    <x v="2"/>
    <s v="HIV/AIDS,Malaria,RSSH"/>
    <s v="Tanzania (United Republic)-HIV/AIDS,Malaria,RSSH"/>
    <n v="1"/>
    <x v="8"/>
    <x v="1"/>
    <x v="2"/>
    <n v="0"/>
    <s v=""/>
    <x v="1"/>
    <x v="1"/>
    <s v=""/>
    <x v="1"/>
    <x v="1"/>
    <s v=""/>
  </r>
  <r>
    <x v="1"/>
    <n v="0"/>
    <s v="2020-2022"/>
    <x v="94"/>
    <x v="3"/>
    <s v="HIV/AIDS,RSSH"/>
    <s v="Tanzania (United Republic)-HIV/AIDS,RSSH"/>
    <n v="1"/>
    <x v="8"/>
    <x v="1"/>
    <x v="2"/>
    <n v="0"/>
    <s v=""/>
    <x v="1"/>
    <x v="1"/>
    <s v=""/>
    <x v="1"/>
    <x v="1"/>
    <s v=""/>
  </r>
  <r>
    <x v="0"/>
    <n v="0"/>
    <s v="2020-2022"/>
    <x v="94"/>
    <x v="4"/>
    <s v="HIV/AIDS, Tuberculosis"/>
    <s v="Tanzania (United Republic)-HIV/AIDS, Tuberculosis"/>
    <n v="1"/>
    <x v="8"/>
    <x v="0"/>
    <x v="2"/>
    <n v="834"/>
    <s v="FR834-TZA-C"/>
    <x v="8"/>
    <x v="0"/>
    <d v="2020-06-30T00:00:00"/>
    <x v="14"/>
    <x v="13"/>
    <n v="5.3442622950819674"/>
  </r>
  <r>
    <x v="1"/>
    <n v="0"/>
    <s v="2020-2022"/>
    <x v="94"/>
    <x v="5"/>
    <s v="HIV/AIDS,Tuberculosis,Malaria"/>
    <s v="Tanzania (United Republic)-HIV/AIDS,Tuberculosis,Malaria"/>
    <n v="1"/>
    <x v="8"/>
    <x v="1"/>
    <x v="2"/>
    <n v="0"/>
    <s v=""/>
    <x v="1"/>
    <x v="1"/>
    <s v=""/>
    <x v="1"/>
    <x v="1"/>
    <s v=""/>
  </r>
  <r>
    <x v="1"/>
    <n v="0"/>
    <s v="2020-2022"/>
    <x v="94"/>
    <x v="6"/>
    <s v="HIV/AIDS,Tuberculosis,Malaria,RSSH"/>
    <s v="Tanzania (United Republic)-HIV/AIDS,Tuberculosis,Malaria,RSSH"/>
    <n v="1"/>
    <x v="8"/>
    <x v="1"/>
    <x v="2"/>
    <n v="0"/>
    <s v=""/>
    <x v="1"/>
    <x v="1"/>
    <s v=""/>
    <x v="1"/>
    <x v="1"/>
    <s v=""/>
  </r>
  <r>
    <x v="1"/>
    <n v="0"/>
    <s v="2020-2022"/>
    <x v="94"/>
    <x v="7"/>
    <s v="HIV/AIDS,Tuberculosis,RSSH"/>
    <s v="Tanzania (United Republic)-HIV/AIDS,Tuberculosis,RSSH"/>
    <n v="1"/>
    <x v="8"/>
    <x v="1"/>
    <x v="2"/>
    <n v="0"/>
    <s v=""/>
    <x v="1"/>
    <x v="1"/>
    <s v=""/>
    <x v="1"/>
    <x v="1"/>
    <s v=""/>
  </r>
  <r>
    <x v="0"/>
    <n v="0"/>
    <s v="2020-2022"/>
    <x v="94"/>
    <x v="8"/>
    <s v="Malaria"/>
    <s v="Tanzania (United Republic)-Malaria"/>
    <n v="1"/>
    <x v="8"/>
    <x v="6"/>
    <x v="2"/>
    <n v="836"/>
    <s v="FR836-TZA-M"/>
    <x v="8"/>
    <x v="0"/>
    <d v="2020-06-30T00:00:00"/>
    <x v="14"/>
    <x v="13"/>
    <n v="5.3442622950819674"/>
  </r>
  <r>
    <x v="1"/>
    <n v="0"/>
    <s v="2020-2022"/>
    <x v="94"/>
    <x v="9"/>
    <s v="Malaria,RSSH"/>
    <s v="Tanzania (United Republic)-Malaria,RSSH"/>
    <n v="1"/>
    <x v="8"/>
    <x v="1"/>
    <x v="2"/>
    <n v="0"/>
    <s v=""/>
    <x v="1"/>
    <x v="1"/>
    <s v=""/>
    <x v="1"/>
    <x v="1"/>
    <s v=""/>
  </r>
  <r>
    <x v="1"/>
    <n v="0"/>
    <s v="2020-2022"/>
    <x v="94"/>
    <x v="10"/>
    <s v="RSSH"/>
    <s v="Tanzania (United Republic)-RSSH"/>
    <n v="1"/>
    <x v="8"/>
    <x v="2"/>
    <x v="2"/>
    <n v="0"/>
    <s v=""/>
    <x v="1"/>
    <x v="1"/>
    <s v=""/>
    <x v="1"/>
    <x v="1"/>
    <s v=""/>
  </r>
  <r>
    <x v="1"/>
    <n v="1"/>
    <s v="2020-2022"/>
    <x v="94"/>
    <x v="11"/>
    <s v="Tuberculosis"/>
    <s v="Tanzania (United Republic)-Tuberculosis"/>
    <n v="1"/>
    <x v="8"/>
    <x v="0"/>
    <x v="2"/>
    <n v="0"/>
    <s v=""/>
    <x v="1"/>
    <x v="1"/>
    <s v=""/>
    <x v="1"/>
    <x v="1"/>
    <s v=""/>
  </r>
  <r>
    <x v="1"/>
    <n v="0"/>
    <s v="2020-2022"/>
    <x v="94"/>
    <x v="12"/>
    <s v="Tuberculosis,Malaria"/>
    <s v="Tanzania (United Republic)-Tuberculosis,Malaria"/>
    <n v="1"/>
    <x v="8"/>
    <x v="1"/>
    <x v="2"/>
    <n v="0"/>
    <s v=""/>
    <x v="1"/>
    <x v="1"/>
    <s v=""/>
    <x v="1"/>
    <x v="1"/>
    <s v=""/>
  </r>
  <r>
    <x v="1"/>
    <n v="0"/>
    <s v="2020-2022"/>
    <x v="94"/>
    <x v="13"/>
    <s v="Tuberculosis,Malaria,RSSH"/>
    <s v="Tanzania (United Republic)-Tuberculosis,Malaria,RSSH"/>
    <n v="1"/>
    <x v="8"/>
    <x v="1"/>
    <x v="2"/>
    <n v="0"/>
    <s v=""/>
    <x v="1"/>
    <x v="1"/>
    <s v=""/>
    <x v="1"/>
    <x v="1"/>
    <s v=""/>
  </r>
  <r>
    <x v="1"/>
    <n v="0"/>
    <s v="2020-2022"/>
    <x v="94"/>
    <x v="14"/>
    <s v="Tuberculosis,RSSH"/>
    <s v="Tanzania (United Republic)-Tuberculosis,RSSH"/>
    <n v="1"/>
    <x v="8"/>
    <x v="1"/>
    <x v="2"/>
    <n v="0"/>
    <s v=""/>
    <x v="1"/>
    <x v="1"/>
    <s v=""/>
    <x v="1"/>
    <x v="1"/>
    <s v=""/>
  </r>
  <r>
    <x v="1"/>
    <n v="1"/>
    <s v="2020-2022"/>
    <x v="95"/>
    <x v="0"/>
    <s v="HIV/AIDS"/>
    <s v="Thailand-HIV/AIDS"/>
    <n v="1"/>
    <x v="3"/>
    <x v="0"/>
    <x v="2"/>
    <n v="0"/>
    <s v=""/>
    <x v="1"/>
    <x v="1"/>
    <s v=""/>
    <x v="1"/>
    <x v="1"/>
    <s v=""/>
  </r>
  <r>
    <x v="1"/>
    <n v="0"/>
    <s v="2020-2022"/>
    <x v="95"/>
    <x v="1"/>
    <s v="HIV/AIDS,Malaria"/>
    <s v="Thailand-HIV/AIDS,Malaria"/>
    <n v="0"/>
    <x v="3"/>
    <x v="1"/>
    <x v="2"/>
    <n v="0"/>
    <s v=""/>
    <x v="1"/>
    <x v="1"/>
    <s v=""/>
    <x v="1"/>
    <x v="1"/>
    <s v=""/>
  </r>
  <r>
    <x v="1"/>
    <n v="0"/>
    <s v="2020-2022"/>
    <x v="95"/>
    <x v="2"/>
    <s v="HIV/AIDS,Malaria,RSSH"/>
    <s v="Thailand-HIV/AIDS,Malaria,RSSH"/>
    <n v="0"/>
    <x v="3"/>
    <x v="1"/>
    <x v="2"/>
    <n v="0"/>
    <s v=""/>
    <x v="1"/>
    <x v="1"/>
    <s v=""/>
    <x v="1"/>
    <x v="1"/>
    <s v=""/>
  </r>
  <r>
    <x v="1"/>
    <n v="0"/>
    <s v="2020-2022"/>
    <x v="95"/>
    <x v="3"/>
    <s v="HIV/AIDS,RSSH"/>
    <s v="Thailand-HIV/AIDS,RSSH"/>
    <n v="1"/>
    <x v="3"/>
    <x v="1"/>
    <x v="2"/>
    <n v="0"/>
    <s v=""/>
    <x v="1"/>
    <x v="1"/>
    <s v=""/>
    <x v="1"/>
    <x v="1"/>
    <s v=""/>
  </r>
  <r>
    <x v="0"/>
    <n v="0"/>
    <s v="2020-2022"/>
    <x v="95"/>
    <x v="4"/>
    <s v="HIV/AIDS, Tuberculosis"/>
    <s v="Thailand-HIV/AIDS, Tuberculosis"/>
    <n v="1"/>
    <x v="3"/>
    <x v="0"/>
    <x v="2"/>
    <n v="749"/>
    <s v="FR749-THA-C"/>
    <x v="8"/>
    <x v="0"/>
    <d v="2020-06-30T00:00:00"/>
    <x v="0"/>
    <x v="0"/>
    <n v="4.2295081967213113"/>
  </r>
  <r>
    <x v="1"/>
    <n v="0"/>
    <s v="2020-2022"/>
    <x v="95"/>
    <x v="5"/>
    <s v="HIV/AIDS,Tuberculosis,Malaria"/>
    <s v="Thailand-HIV/AIDS,Tuberculosis,Malaria"/>
    <n v="0"/>
    <x v="3"/>
    <x v="1"/>
    <x v="2"/>
    <n v="0"/>
    <s v=""/>
    <x v="1"/>
    <x v="1"/>
    <s v=""/>
    <x v="1"/>
    <x v="1"/>
    <s v=""/>
  </r>
  <r>
    <x v="1"/>
    <n v="0"/>
    <s v="2020-2022"/>
    <x v="95"/>
    <x v="6"/>
    <s v="HIV/AIDS,Tuberculosis,Malaria,RSSH"/>
    <s v="Thailand-HIV/AIDS,Tuberculosis,Malaria,RSSH"/>
    <n v="0"/>
    <x v="3"/>
    <x v="1"/>
    <x v="2"/>
    <n v="0"/>
    <s v=""/>
    <x v="1"/>
    <x v="1"/>
    <s v=""/>
    <x v="1"/>
    <x v="1"/>
    <s v=""/>
  </r>
  <r>
    <x v="1"/>
    <n v="0"/>
    <s v="2020-2022"/>
    <x v="95"/>
    <x v="7"/>
    <s v="HIV/AIDS,Tuberculosis,RSSH"/>
    <s v="Thailand-HIV/AIDS,Tuberculosis,RSSH"/>
    <n v="1"/>
    <x v="3"/>
    <x v="1"/>
    <x v="2"/>
    <n v="0"/>
    <s v=""/>
    <x v="1"/>
    <x v="1"/>
    <s v=""/>
    <x v="1"/>
    <x v="1"/>
    <s v=""/>
  </r>
  <r>
    <x v="1"/>
    <n v="0"/>
    <s v="2020-2022"/>
    <x v="95"/>
    <x v="8"/>
    <s v="Malaria"/>
    <s v="Thailand-Malaria"/>
    <n v="0"/>
    <x v="3"/>
    <x v="0"/>
    <x v="2"/>
    <n v="0"/>
    <s v=""/>
    <x v="1"/>
    <x v="1"/>
    <s v=""/>
    <x v="1"/>
    <x v="1"/>
    <s v=""/>
  </r>
  <r>
    <x v="1"/>
    <n v="0"/>
    <s v="2020-2022"/>
    <x v="95"/>
    <x v="9"/>
    <s v="Malaria,RSSH"/>
    <s v="Thailand-Malaria,RSSH"/>
    <n v="0"/>
    <x v="3"/>
    <x v="1"/>
    <x v="2"/>
    <n v="0"/>
    <s v=""/>
    <x v="1"/>
    <x v="1"/>
    <s v=""/>
    <x v="1"/>
    <x v="1"/>
    <s v=""/>
  </r>
  <r>
    <x v="1"/>
    <n v="0"/>
    <s v="2020-2022"/>
    <x v="95"/>
    <x v="10"/>
    <s v="RSSH"/>
    <s v="Thailand-RSSH"/>
    <n v="1"/>
    <x v="3"/>
    <x v="2"/>
    <x v="2"/>
    <n v="0"/>
    <s v=""/>
    <x v="1"/>
    <x v="1"/>
    <s v=""/>
    <x v="1"/>
    <x v="1"/>
    <s v=""/>
  </r>
  <r>
    <x v="1"/>
    <n v="1"/>
    <s v="2020-2022"/>
    <x v="95"/>
    <x v="11"/>
    <s v="Tuberculosis"/>
    <s v="Thailand-Tuberculosis"/>
    <n v="1"/>
    <x v="3"/>
    <x v="0"/>
    <x v="2"/>
    <n v="0"/>
    <s v=""/>
    <x v="1"/>
    <x v="1"/>
    <s v=""/>
    <x v="1"/>
    <x v="1"/>
    <s v=""/>
  </r>
  <r>
    <x v="1"/>
    <n v="0"/>
    <s v="2020-2022"/>
    <x v="95"/>
    <x v="12"/>
    <s v="Tuberculosis,Malaria"/>
    <s v="Thailand-Tuberculosis,Malaria"/>
    <n v="0"/>
    <x v="3"/>
    <x v="1"/>
    <x v="2"/>
    <n v="0"/>
    <s v=""/>
    <x v="1"/>
    <x v="1"/>
    <s v=""/>
    <x v="1"/>
    <x v="1"/>
    <s v=""/>
  </r>
  <r>
    <x v="1"/>
    <n v="0"/>
    <s v="2020-2022"/>
    <x v="95"/>
    <x v="13"/>
    <s v="Tuberculosis,Malaria,RSSH"/>
    <s v="Thailand-Tuberculosis,Malaria,RSSH"/>
    <n v="0"/>
    <x v="3"/>
    <x v="1"/>
    <x v="2"/>
    <n v="0"/>
    <s v=""/>
    <x v="1"/>
    <x v="1"/>
    <s v=""/>
    <x v="1"/>
    <x v="1"/>
    <s v=""/>
  </r>
  <r>
    <x v="1"/>
    <n v="0"/>
    <s v="2020-2022"/>
    <x v="95"/>
    <x v="14"/>
    <s v="Tuberculosis,RSSH"/>
    <s v="Thailand-Tuberculosis,RSSH"/>
    <n v="1"/>
    <x v="3"/>
    <x v="1"/>
    <x v="2"/>
    <n v="0"/>
    <s v=""/>
    <x v="1"/>
    <x v="1"/>
    <s v=""/>
    <x v="1"/>
    <x v="1"/>
    <s v=""/>
  </r>
  <r>
    <x v="0"/>
    <n v="0"/>
    <s v="2020-2022"/>
    <x v="96"/>
    <x v="0"/>
    <s v="HIV/AIDS"/>
    <s v="Timor-Leste-HIV/AIDS"/>
    <n v="1"/>
    <x v="0"/>
    <x v="5"/>
    <x v="1"/>
    <n v="875"/>
    <s v="FR875-TLS-H"/>
    <x v="8"/>
    <x v="0"/>
    <d v="2020-06-30T00:00:00"/>
    <x v="14"/>
    <x v="13"/>
    <n v="5.3442622950819674"/>
  </r>
  <r>
    <x v="1"/>
    <n v="0"/>
    <s v="2020-2022"/>
    <x v="96"/>
    <x v="1"/>
    <s v="HIV/AIDS,Malaria"/>
    <s v="Timor-Leste-HIV/AIDS,Malaria"/>
    <n v="1"/>
    <x v="0"/>
    <x v="1"/>
    <x v="1"/>
    <n v="0"/>
    <s v=""/>
    <x v="1"/>
    <x v="1"/>
    <s v=""/>
    <x v="1"/>
    <x v="1"/>
    <s v=""/>
  </r>
  <r>
    <x v="1"/>
    <n v="0"/>
    <s v="2020-2022"/>
    <x v="96"/>
    <x v="2"/>
    <s v="HIV/AIDS,Malaria,RSSH"/>
    <s v="Timor-Leste-HIV/AIDS,Malaria,RSSH"/>
    <n v="1"/>
    <x v="0"/>
    <x v="1"/>
    <x v="1"/>
    <n v="0"/>
    <s v=""/>
    <x v="1"/>
    <x v="1"/>
    <s v=""/>
    <x v="1"/>
    <x v="1"/>
    <s v=""/>
  </r>
  <r>
    <x v="1"/>
    <n v="0"/>
    <s v="2020-2022"/>
    <x v="96"/>
    <x v="3"/>
    <s v="HIV/AIDS,RSSH"/>
    <s v="Timor-Leste-HIV/AIDS,RSSH"/>
    <n v="1"/>
    <x v="0"/>
    <x v="1"/>
    <x v="1"/>
    <n v="0"/>
    <s v=""/>
    <x v="1"/>
    <x v="1"/>
    <s v=""/>
    <x v="1"/>
    <x v="1"/>
    <s v=""/>
  </r>
  <r>
    <x v="1"/>
    <n v="0"/>
    <s v="2020-2022"/>
    <x v="96"/>
    <x v="4"/>
    <s v="HIV/AIDS, Tuberculosis"/>
    <s v="Timor-Leste-HIV/AIDS, Tuberculosis"/>
    <n v="1"/>
    <x v="0"/>
    <x v="1"/>
    <x v="1"/>
    <n v="0"/>
    <s v=""/>
    <x v="1"/>
    <x v="1"/>
    <s v=""/>
    <x v="1"/>
    <x v="1"/>
    <s v=""/>
  </r>
  <r>
    <x v="1"/>
    <n v="0"/>
    <s v="2020-2022"/>
    <x v="96"/>
    <x v="5"/>
    <s v="HIV/AIDS,Tuberculosis,Malaria"/>
    <s v="Timor-Leste-HIV/AIDS,Tuberculosis,Malaria"/>
    <n v="1"/>
    <x v="0"/>
    <x v="1"/>
    <x v="1"/>
    <n v="0"/>
    <s v=""/>
    <x v="1"/>
    <x v="1"/>
    <s v=""/>
    <x v="1"/>
    <x v="1"/>
    <s v=""/>
  </r>
  <r>
    <x v="1"/>
    <n v="0"/>
    <s v="2020-2022"/>
    <x v="96"/>
    <x v="6"/>
    <s v="HIV/AIDS,Tuberculosis,Malaria,RSSH"/>
    <s v="Timor-Leste-HIV/AIDS,Tuberculosis,Malaria,RSSH"/>
    <n v="1"/>
    <x v="0"/>
    <x v="1"/>
    <x v="1"/>
    <n v="0"/>
    <s v=""/>
    <x v="1"/>
    <x v="1"/>
    <s v=""/>
    <x v="1"/>
    <x v="1"/>
    <s v=""/>
  </r>
  <r>
    <x v="1"/>
    <n v="0"/>
    <s v="2020-2022"/>
    <x v="96"/>
    <x v="7"/>
    <s v="HIV/AIDS,Tuberculosis,RSSH"/>
    <s v="Timor-Leste-HIV/AIDS,Tuberculosis,RSSH"/>
    <n v="1"/>
    <x v="0"/>
    <x v="1"/>
    <x v="1"/>
    <n v="0"/>
    <s v=""/>
    <x v="1"/>
    <x v="1"/>
    <s v=""/>
    <x v="1"/>
    <x v="1"/>
    <s v=""/>
  </r>
  <r>
    <x v="0"/>
    <n v="0"/>
    <s v="2020-2022"/>
    <x v="96"/>
    <x v="8"/>
    <s v="Malaria"/>
    <s v="Timor-Leste-Malaria"/>
    <n v="1"/>
    <x v="0"/>
    <x v="5"/>
    <x v="1"/>
    <n v="877"/>
    <s v="FR877-TLS-M"/>
    <x v="2"/>
    <x v="0"/>
    <d v="2020-05-31T00:00:00"/>
    <x v="16"/>
    <x v="14"/>
    <n v="5.9016393442622954"/>
  </r>
  <r>
    <x v="1"/>
    <n v="0"/>
    <s v="2020-2022"/>
    <x v="96"/>
    <x v="9"/>
    <s v="Malaria,RSSH"/>
    <s v="Timor-Leste-Malaria,RSSH"/>
    <n v="1"/>
    <x v="0"/>
    <x v="1"/>
    <x v="1"/>
    <n v="0"/>
    <s v=""/>
    <x v="1"/>
    <x v="1"/>
    <s v=""/>
    <x v="1"/>
    <x v="1"/>
    <s v=""/>
  </r>
  <r>
    <x v="1"/>
    <n v="0"/>
    <s v="2020-2022"/>
    <x v="96"/>
    <x v="10"/>
    <s v="RSSH"/>
    <s v="Timor-Leste-RSSH"/>
    <n v="1"/>
    <x v="0"/>
    <x v="2"/>
    <x v="1"/>
    <n v="0"/>
    <s v=""/>
    <x v="1"/>
    <x v="1"/>
    <s v=""/>
    <x v="1"/>
    <x v="1"/>
    <s v=""/>
  </r>
  <r>
    <x v="0"/>
    <n v="0"/>
    <s v="2020-2022"/>
    <x v="96"/>
    <x v="11"/>
    <s v="Tuberculosis"/>
    <s v="Timor-Leste-Tuberculosis"/>
    <n v="1"/>
    <x v="0"/>
    <x v="5"/>
    <x v="1"/>
    <n v="876"/>
    <s v="FR876-TLS-T"/>
    <x v="8"/>
    <x v="0"/>
    <d v="2020-06-30T00:00:00"/>
    <x v="14"/>
    <x v="13"/>
    <n v="5.3442622950819674"/>
  </r>
  <r>
    <x v="1"/>
    <n v="0"/>
    <s v="2020-2022"/>
    <x v="96"/>
    <x v="12"/>
    <s v="Tuberculosis,Malaria"/>
    <s v="Timor-Leste-Tuberculosis,Malaria"/>
    <n v="1"/>
    <x v="0"/>
    <x v="1"/>
    <x v="1"/>
    <n v="0"/>
    <s v=""/>
    <x v="1"/>
    <x v="1"/>
    <s v=""/>
    <x v="1"/>
    <x v="1"/>
    <s v=""/>
  </r>
  <r>
    <x v="1"/>
    <n v="0"/>
    <s v="2020-2022"/>
    <x v="96"/>
    <x v="13"/>
    <s v="Tuberculosis,Malaria,RSSH"/>
    <s v="Timor-Leste-Tuberculosis,Malaria,RSSH"/>
    <n v="1"/>
    <x v="0"/>
    <x v="1"/>
    <x v="1"/>
    <n v="0"/>
    <s v=""/>
    <x v="1"/>
    <x v="1"/>
    <s v=""/>
    <x v="1"/>
    <x v="1"/>
    <s v=""/>
  </r>
  <r>
    <x v="1"/>
    <n v="0"/>
    <s v="2020-2022"/>
    <x v="96"/>
    <x v="14"/>
    <s v="Tuberculosis,RSSH"/>
    <s v="Timor-Leste-Tuberculosis,RSSH"/>
    <n v="1"/>
    <x v="0"/>
    <x v="1"/>
    <x v="1"/>
    <n v="0"/>
    <s v=""/>
    <x v="1"/>
    <x v="1"/>
    <s v=""/>
    <x v="1"/>
    <x v="1"/>
    <s v=""/>
  </r>
  <r>
    <x v="0"/>
    <n v="0"/>
    <s v="2020-2022"/>
    <x v="97"/>
    <x v="0"/>
    <s v="HIV/AIDS"/>
    <s v="Togo-HIV/AIDS"/>
    <n v="1"/>
    <x v="5"/>
    <x v="0"/>
    <x v="0"/>
    <n v="893"/>
    <s v="FR893-TGO-H"/>
    <x v="2"/>
    <x v="0"/>
    <d v="2020-05-31T00:00:00"/>
    <x v="3"/>
    <x v="3"/>
    <n v="6.0983606557377046"/>
  </r>
  <r>
    <x v="1"/>
    <n v="0"/>
    <s v="2020-2022"/>
    <x v="97"/>
    <x v="1"/>
    <s v="HIV/AIDS,Malaria"/>
    <s v="Togo-HIV/AIDS,Malaria"/>
    <n v="1"/>
    <x v="5"/>
    <x v="1"/>
    <x v="0"/>
    <n v="0"/>
    <s v=""/>
    <x v="1"/>
    <x v="1"/>
    <s v=""/>
    <x v="1"/>
    <x v="1"/>
    <s v=""/>
  </r>
  <r>
    <x v="1"/>
    <n v="0"/>
    <s v="2020-2022"/>
    <x v="97"/>
    <x v="2"/>
    <s v="HIV/AIDS,Malaria,RSSH"/>
    <s v="Togo-HIV/AIDS,Malaria,RSSH"/>
    <n v="1"/>
    <x v="5"/>
    <x v="1"/>
    <x v="0"/>
    <n v="0"/>
    <s v=""/>
    <x v="1"/>
    <x v="1"/>
    <s v=""/>
    <x v="1"/>
    <x v="1"/>
    <s v=""/>
  </r>
  <r>
    <x v="1"/>
    <n v="0"/>
    <s v="2020-2022"/>
    <x v="97"/>
    <x v="3"/>
    <s v="HIV/AIDS,RSSH"/>
    <s v="Togo-HIV/AIDS,RSSH"/>
    <n v="1"/>
    <x v="5"/>
    <x v="1"/>
    <x v="0"/>
    <n v="0"/>
    <s v=""/>
    <x v="1"/>
    <x v="1"/>
    <s v=""/>
    <x v="1"/>
    <x v="1"/>
    <s v=""/>
  </r>
  <r>
    <x v="1"/>
    <n v="0"/>
    <s v="2020-2022"/>
    <x v="97"/>
    <x v="4"/>
    <s v="HIV/AIDS, Tuberculosis"/>
    <s v="Togo-HIV/AIDS, Tuberculosis"/>
    <n v="1"/>
    <x v="5"/>
    <x v="1"/>
    <x v="0"/>
    <n v="0"/>
    <s v=""/>
    <x v="1"/>
    <x v="1"/>
    <s v=""/>
    <x v="1"/>
    <x v="1"/>
    <s v=""/>
  </r>
  <r>
    <x v="1"/>
    <n v="0"/>
    <s v="2020-2022"/>
    <x v="97"/>
    <x v="5"/>
    <s v="HIV/AIDS,Tuberculosis,Malaria"/>
    <s v="Togo-HIV/AIDS,Tuberculosis,Malaria"/>
    <n v="1"/>
    <x v="5"/>
    <x v="1"/>
    <x v="0"/>
    <n v="0"/>
    <s v=""/>
    <x v="1"/>
    <x v="1"/>
    <s v=""/>
    <x v="1"/>
    <x v="1"/>
    <s v=""/>
  </r>
  <r>
    <x v="1"/>
    <n v="0"/>
    <s v="2020-2022"/>
    <x v="97"/>
    <x v="6"/>
    <s v="HIV/AIDS,Tuberculosis,Malaria,RSSH"/>
    <s v="Togo-HIV/AIDS,Tuberculosis,Malaria,RSSH"/>
    <n v="1"/>
    <x v="5"/>
    <x v="1"/>
    <x v="0"/>
    <n v="0"/>
    <s v=""/>
    <x v="1"/>
    <x v="1"/>
    <s v=""/>
    <x v="1"/>
    <x v="1"/>
    <s v=""/>
  </r>
  <r>
    <x v="1"/>
    <n v="0"/>
    <s v="2020-2022"/>
    <x v="97"/>
    <x v="7"/>
    <s v="HIV/AIDS,Tuberculosis,RSSH"/>
    <s v="Togo-HIV/AIDS,Tuberculosis,RSSH"/>
    <n v="1"/>
    <x v="5"/>
    <x v="1"/>
    <x v="0"/>
    <n v="0"/>
    <s v=""/>
    <x v="1"/>
    <x v="1"/>
    <s v=""/>
    <x v="1"/>
    <x v="1"/>
    <s v=""/>
  </r>
  <r>
    <x v="0"/>
    <n v="0"/>
    <s v="2020-2022"/>
    <x v="97"/>
    <x v="8"/>
    <s v="Malaria"/>
    <s v="Togo-Malaria"/>
    <n v="1"/>
    <x v="5"/>
    <x v="0"/>
    <x v="0"/>
    <n v="895"/>
    <s v="FR895-TGO-M"/>
    <x v="2"/>
    <x v="0"/>
    <d v="2020-05-31T00:00:00"/>
    <x v="3"/>
    <x v="3"/>
    <n v="6.0983606557377046"/>
  </r>
  <r>
    <x v="1"/>
    <n v="0"/>
    <s v="2020-2022"/>
    <x v="97"/>
    <x v="9"/>
    <s v="Malaria,RSSH"/>
    <s v="Togo-Malaria,RSSH"/>
    <n v="1"/>
    <x v="5"/>
    <x v="1"/>
    <x v="0"/>
    <n v="0"/>
    <s v=""/>
    <x v="1"/>
    <x v="1"/>
    <s v=""/>
    <x v="1"/>
    <x v="1"/>
    <s v=""/>
  </r>
  <r>
    <x v="1"/>
    <n v="0"/>
    <s v="2020-2022"/>
    <x v="97"/>
    <x v="10"/>
    <s v="RSSH"/>
    <s v="Togo-RSSH"/>
    <n v="1"/>
    <x v="5"/>
    <x v="2"/>
    <x v="0"/>
    <n v="0"/>
    <s v=""/>
    <x v="1"/>
    <x v="1"/>
    <s v=""/>
    <x v="1"/>
    <x v="1"/>
    <s v=""/>
  </r>
  <r>
    <x v="0"/>
    <n v="0"/>
    <s v="2020-2022"/>
    <x v="97"/>
    <x v="11"/>
    <s v="Tuberculosis"/>
    <s v="Togo-Tuberculosis"/>
    <n v="1"/>
    <x v="5"/>
    <x v="0"/>
    <x v="0"/>
    <n v="896"/>
    <s v="FR896-TGO-T"/>
    <x v="2"/>
    <x v="0"/>
    <d v="2020-05-31T00:00:00"/>
    <x v="3"/>
    <x v="3"/>
    <n v="6.0983606557377046"/>
  </r>
  <r>
    <x v="1"/>
    <n v="0"/>
    <s v="2020-2022"/>
    <x v="97"/>
    <x v="12"/>
    <s v="Tuberculosis,Malaria"/>
    <s v="Togo-Tuberculosis,Malaria"/>
    <n v="1"/>
    <x v="5"/>
    <x v="1"/>
    <x v="0"/>
    <n v="0"/>
    <s v=""/>
    <x v="1"/>
    <x v="1"/>
    <s v=""/>
    <x v="1"/>
    <x v="1"/>
    <s v=""/>
  </r>
  <r>
    <x v="1"/>
    <n v="0"/>
    <s v="2020-2022"/>
    <x v="97"/>
    <x v="13"/>
    <s v="Tuberculosis,Malaria,RSSH"/>
    <s v="Togo-Tuberculosis,Malaria,RSSH"/>
    <n v="1"/>
    <x v="5"/>
    <x v="1"/>
    <x v="0"/>
    <n v="0"/>
    <s v=""/>
    <x v="1"/>
    <x v="1"/>
    <s v=""/>
    <x v="1"/>
    <x v="1"/>
    <s v=""/>
  </r>
  <r>
    <x v="1"/>
    <n v="0"/>
    <s v="2020-2022"/>
    <x v="97"/>
    <x v="14"/>
    <s v="Tuberculosis,RSSH"/>
    <s v="Togo-Tuberculosis,RSSH"/>
    <n v="1"/>
    <x v="5"/>
    <x v="1"/>
    <x v="0"/>
    <n v="0"/>
    <s v=""/>
    <x v="1"/>
    <x v="1"/>
    <s v=""/>
    <x v="1"/>
    <x v="1"/>
    <s v=""/>
  </r>
  <r>
    <x v="0"/>
    <n v="0"/>
    <s v="2020-2022"/>
    <x v="98"/>
    <x v="0"/>
    <s v="HIV/AIDS"/>
    <s v="Tunisia-HIV/AIDS"/>
    <n v="1"/>
    <x v="7"/>
    <x v="5"/>
    <x v="1"/>
    <n v="1012"/>
    <s v="FR1012-TUN-H"/>
    <x v="4"/>
    <x v="0"/>
    <d v="2021-04-30T00:00:00"/>
    <x v="19"/>
    <x v="23"/>
    <n v="7.442622950819672"/>
  </r>
  <r>
    <x v="1"/>
    <n v="0"/>
    <s v="2020-2022"/>
    <x v="98"/>
    <x v="1"/>
    <s v="HIV/AIDS,Malaria"/>
    <s v="Tunisia-HIV/AIDS,Malaria"/>
    <n v="0"/>
    <x v="7"/>
    <x v="1"/>
    <x v="1"/>
    <n v="0"/>
    <s v=""/>
    <x v="1"/>
    <x v="1"/>
    <s v=""/>
    <x v="1"/>
    <x v="1"/>
    <s v=""/>
  </r>
  <r>
    <x v="1"/>
    <n v="0"/>
    <s v="2020-2022"/>
    <x v="98"/>
    <x v="2"/>
    <s v="HIV/AIDS,Malaria,RSSH"/>
    <s v="Tunisia-HIV/AIDS,Malaria,RSSH"/>
    <n v="0"/>
    <x v="7"/>
    <x v="1"/>
    <x v="1"/>
    <n v="0"/>
    <s v=""/>
    <x v="1"/>
    <x v="1"/>
    <s v=""/>
    <x v="1"/>
    <x v="1"/>
    <s v=""/>
  </r>
  <r>
    <x v="1"/>
    <n v="0"/>
    <s v="2020-2022"/>
    <x v="98"/>
    <x v="3"/>
    <s v="HIV/AIDS,RSSH"/>
    <s v="Tunisia-HIV/AIDS,RSSH"/>
    <n v="1"/>
    <x v="7"/>
    <x v="1"/>
    <x v="1"/>
    <n v="0"/>
    <s v=""/>
    <x v="1"/>
    <x v="1"/>
    <s v=""/>
    <x v="1"/>
    <x v="1"/>
    <s v=""/>
  </r>
  <r>
    <x v="1"/>
    <n v="0"/>
    <s v="2020-2022"/>
    <x v="98"/>
    <x v="4"/>
    <s v="HIV/AIDS, Tuberculosis"/>
    <s v="Tunisia-HIV/AIDS, Tuberculosis"/>
    <n v="0"/>
    <x v="7"/>
    <x v="1"/>
    <x v="1"/>
    <n v="0"/>
    <s v=""/>
    <x v="1"/>
    <x v="1"/>
    <s v=""/>
    <x v="1"/>
    <x v="1"/>
    <s v=""/>
  </r>
  <r>
    <x v="1"/>
    <n v="0"/>
    <s v="2020-2022"/>
    <x v="98"/>
    <x v="5"/>
    <s v="HIV/AIDS,Tuberculosis,Malaria"/>
    <s v="Tunisia-HIV/AIDS,Tuberculosis,Malaria"/>
    <n v="0"/>
    <x v="7"/>
    <x v="1"/>
    <x v="1"/>
    <n v="0"/>
    <s v=""/>
    <x v="1"/>
    <x v="1"/>
    <s v=""/>
    <x v="1"/>
    <x v="1"/>
    <s v=""/>
  </r>
  <r>
    <x v="1"/>
    <n v="0"/>
    <s v="2020-2022"/>
    <x v="98"/>
    <x v="6"/>
    <s v="HIV/AIDS,Tuberculosis,Malaria,RSSH"/>
    <s v="Tunisia-HIV/AIDS,Tuberculosis,Malaria,RSSH"/>
    <n v="0"/>
    <x v="7"/>
    <x v="1"/>
    <x v="1"/>
    <n v="0"/>
    <s v=""/>
    <x v="1"/>
    <x v="1"/>
    <s v=""/>
    <x v="1"/>
    <x v="1"/>
    <s v=""/>
  </r>
  <r>
    <x v="1"/>
    <n v="0"/>
    <s v="2020-2022"/>
    <x v="98"/>
    <x v="7"/>
    <s v="HIV/AIDS,Tuberculosis,RSSH"/>
    <s v="Tunisia-HIV/AIDS,Tuberculosis,RSSH"/>
    <n v="0"/>
    <x v="7"/>
    <x v="1"/>
    <x v="1"/>
    <n v="0"/>
    <s v=""/>
    <x v="1"/>
    <x v="1"/>
    <s v=""/>
    <x v="1"/>
    <x v="1"/>
    <s v=""/>
  </r>
  <r>
    <x v="1"/>
    <n v="0"/>
    <s v="2020-2022"/>
    <x v="98"/>
    <x v="8"/>
    <s v="Malaria"/>
    <s v="Tunisia-Malaria"/>
    <n v="0"/>
    <x v="7"/>
    <x v="1"/>
    <x v="1"/>
    <n v="0"/>
    <s v=""/>
    <x v="1"/>
    <x v="1"/>
    <s v=""/>
    <x v="1"/>
    <x v="1"/>
    <s v=""/>
  </r>
  <r>
    <x v="1"/>
    <n v="0"/>
    <s v="2020-2022"/>
    <x v="98"/>
    <x v="9"/>
    <s v="Malaria,RSSH"/>
    <s v="Tunisia-Malaria,RSSH"/>
    <n v="0"/>
    <x v="7"/>
    <x v="1"/>
    <x v="1"/>
    <n v="0"/>
    <s v=""/>
    <x v="1"/>
    <x v="1"/>
    <s v=""/>
    <x v="1"/>
    <x v="1"/>
    <s v=""/>
  </r>
  <r>
    <x v="1"/>
    <n v="0"/>
    <s v="2020-2022"/>
    <x v="98"/>
    <x v="10"/>
    <s v="RSSH"/>
    <s v="Tunisia-RSSH"/>
    <n v="1"/>
    <x v="7"/>
    <x v="2"/>
    <x v="1"/>
    <n v="0"/>
    <s v=""/>
    <x v="1"/>
    <x v="1"/>
    <s v=""/>
    <x v="1"/>
    <x v="1"/>
    <s v=""/>
  </r>
  <r>
    <x v="1"/>
    <n v="0"/>
    <s v="2020-2022"/>
    <x v="98"/>
    <x v="11"/>
    <s v="Tuberculosis"/>
    <s v="Tunisia-Tuberculosis"/>
    <n v="0"/>
    <x v="7"/>
    <x v="1"/>
    <x v="1"/>
    <n v="0"/>
    <s v=""/>
    <x v="1"/>
    <x v="1"/>
    <s v=""/>
    <x v="1"/>
    <x v="1"/>
    <s v=""/>
  </r>
  <r>
    <x v="1"/>
    <n v="0"/>
    <s v="2020-2022"/>
    <x v="98"/>
    <x v="12"/>
    <s v="Tuberculosis,Malaria"/>
    <s v="Tunisia-Tuberculosis,Malaria"/>
    <n v="0"/>
    <x v="7"/>
    <x v="1"/>
    <x v="1"/>
    <n v="0"/>
    <s v=""/>
    <x v="1"/>
    <x v="1"/>
    <s v=""/>
    <x v="1"/>
    <x v="1"/>
    <s v=""/>
  </r>
  <r>
    <x v="1"/>
    <n v="0"/>
    <s v="2020-2022"/>
    <x v="98"/>
    <x v="13"/>
    <s v="Tuberculosis,Malaria,RSSH"/>
    <s v="Tunisia-Tuberculosis,Malaria,RSSH"/>
    <n v="0"/>
    <x v="7"/>
    <x v="1"/>
    <x v="1"/>
    <n v="0"/>
    <s v=""/>
    <x v="1"/>
    <x v="1"/>
    <s v=""/>
    <x v="1"/>
    <x v="1"/>
    <s v=""/>
  </r>
  <r>
    <x v="1"/>
    <n v="0"/>
    <s v="2020-2022"/>
    <x v="98"/>
    <x v="14"/>
    <s v="Tuberculosis,RSSH"/>
    <s v="Tunisia-Tuberculosis,RSSH"/>
    <n v="0"/>
    <x v="7"/>
    <x v="1"/>
    <x v="1"/>
    <n v="0"/>
    <s v=""/>
    <x v="1"/>
    <x v="1"/>
    <s v=""/>
    <x v="1"/>
    <x v="1"/>
    <s v=""/>
  </r>
  <r>
    <x v="1"/>
    <n v="0"/>
    <s v="2020-2022"/>
    <x v="99"/>
    <x v="0"/>
    <s v="HIV/AIDS"/>
    <s v="Turkmenistan-HIV/AIDS"/>
    <n v="0"/>
    <x v="2"/>
    <x v="1"/>
    <x v="1"/>
    <n v="0"/>
    <s v=""/>
    <x v="1"/>
    <x v="1"/>
    <s v=""/>
    <x v="1"/>
    <x v="1"/>
    <s v=""/>
  </r>
  <r>
    <x v="1"/>
    <n v="0"/>
    <s v="2020-2022"/>
    <x v="99"/>
    <x v="1"/>
    <s v="HIV/AIDS,Malaria"/>
    <s v="Turkmenistan-HIV/AIDS,Malaria"/>
    <n v="0"/>
    <x v="2"/>
    <x v="1"/>
    <x v="1"/>
    <n v="0"/>
    <s v=""/>
    <x v="1"/>
    <x v="1"/>
    <s v=""/>
    <x v="1"/>
    <x v="1"/>
    <s v=""/>
  </r>
  <r>
    <x v="1"/>
    <n v="0"/>
    <s v="2020-2022"/>
    <x v="99"/>
    <x v="2"/>
    <s v="HIV/AIDS,Malaria,RSSH"/>
    <s v="Turkmenistan-HIV/AIDS,Malaria,RSSH"/>
    <n v="0"/>
    <x v="2"/>
    <x v="1"/>
    <x v="1"/>
    <n v="0"/>
    <s v=""/>
    <x v="1"/>
    <x v="1"/>
    <s v=""/>
    <x v="1"/>
    <x v="1"/>
    <s v=""/>
  </r>
  <r>
    <x v="1"/>
    <n v="0"/>
    <s v="2020-2022"/>
    <x v="99"/>
    <x v="3"/>
    <s v="HIV/AIDS,RSSH"/>
    <s v="Turkmenistan-HIV/AIDS,RSSH"/>
    <n v="0"/>
    <x v="2"/>
    <x v="1"/>
    <x v="1"/>
    <n v="0"/>
    <s v=""/>
    <x v="1"/>
    <x v="1"/>
    <s v=""/>
    <x v="1"/>
    <x v="1"/>
    <s v=""/>
  </r>
  <r>
    <x v="1"/>
    <n v="0"/>
    <s v="2020-2022"/>
    <x v="99"/>
    <x v="4"/>
    <s v="HIV/AIDS, Tuberculosis"/>
    <s v="Turkmenistan-HIV/AIDS, Tuberculosis"/>
    <n v="0"/>
    <x v="2"/>
    <x v="1"/>
    <x v="1"/>
    <n v="0"/>
    <s v=""/>
    <x v="1"/>
    <x v="1"/>
    <s v=""/>
    <x v="1"/>
    <x v="1"/>
    <s v=""/>
  </r>
  <r>
    <x v="1"/>
    <n v="0"/>
    <s v="2020-2022"/>
    <x v="99"/>
    <x v="5"/>
    <s v="HIV/AIDS,Tuberculosis,Malaria"/>
    <s v="Turkmenistan-HIV/AIDS,Tuberculosis,Malaria"/>
    <n v="0"/>
    <x v="2"/>
    <x v="1"/>
    <x v="1"/>
    <n v="0"/>
    <s v=""/>
    <x v="1"/>
    <x v="1"/>
    <s v=""/>
    <x v="1"/>
    <x v="1"/>
    <s v=""/>
  </r>
  <r>
    <x v="1"/>
    <n v="0"/>
    <s v="2020-2022"/>
    <x v="99"/>
    <x v="6"/>
    <s v="HIV/AIDS,Tuberculosis,Malaria,RSSH"/>
    <s v="Turkmenistan-HIV/AIDS,Tuberculosis,Malaria,RSSH"/>
    <n v="0"/>
    <x v="2"/>
    <x v="1"/>
    <x v="1"/>
    <n v="0"/>
    <s v=""/>
    <x v="1"/>
    <x v="1"/>
    <s v=""/>
    <x v="1"/>
    <x v="1"/>
    <s v=""/>
  </r>
  <r>
    <x v="1"/>
    <n v="0"/>
    <s v="2020-2022"/>
    <x v="99"/>
    <x v="7"/>
    <s v="HIV/AIDS,Tuberculosis,RSSH"/>
    <s v="Turkmenistan-HIV/AIDS,Tuberculosis,RSSH"/>
    <n v="0"/>
    <x v="2"/>
    <x v="1"/>
    <x v="1"/>
    <n v="0"/>
    <s v=""/>
    <x v="1"/>
    <x v="1"/>
    <s v=""/>
    <x v="1"/>
    <x v="1"/>
    <s v=""/>
  </r>
  <r>
    <x v="1"/>
    <n v="0"/>
    <s v="2020-2022"/>
    <x v="99"/>
    <x v="8"/>
    <s v="Malaria"/>
    <s v="Turkmenistan-Malaria"/>
    <n v="0"/>
    <x v="2"/>
    <x v="1"/>
    <x v="1"/>
    <n v="0"/>
    <s v=""/>
    <x v="1"/>
    <x v="1"/>
    <s v=""/>
    <x v="1"/>
    <x v="1"/>
    <s v=""/>
  </r>
  <r>
    <x v="1"/>
    <n v="0"/>
    <s v="2020-2022"/>
    <x v="99"/>
    <x v="9"/>
    <s v="Malaria,RSSH"/>
    <s v="Turkmenistan-Malaria,RSSH"/>
    <n v="0"/>
    <x v="2"/>
    <x v="1"/>
    <x v="1"/>
    <n v="0"/>
    <s v=""/>
    <x v="1"/>
    <x v="1"/>
    <s v=""/>
    <x v="1"/>
    <x v="1"/>
    <s v=""/>
  </r>
  <r>
    <x v="1"/>
    <n v="0"/>
    <s v="2020-2022"/>
    <x v="99"/>
    <x v="10"/>
    <s v="RSSH"/>
    <s v="Turkmenistan-RSSH"/>
    <n v="1"/>
    <x v="2"/>
    <x v="2"/>
    <x v="1"/>
    <n v="0"/>
    <s v=""/>
    <x v="1"/>
    <x v="1"/>
    <s v=""/>
    <x v="1"/>
    <x v="1"/>
    <s v=""/>
  </r>
  <r>
    <x v="0"/>
    <n v="0"/>
    <s v="2020-2022"/>
    <x v="99"/>
    <x v="11"/>
    <s v="Tuberculosis"/>
    <s v="Turkmenistan-Tuberculosis"/>
    <n v="1"/>
    <x v="2"/>
    <x v="4"/>
    <x v="1"/>
    <n v="920"/>
    <s v="FR920-TKM-T"/>
    <x v="5"/>
    <x v="0"/>
    <d v="2020-08-31T00:00:00"/>
    <x v="18"/>
    <x v="16"/>
    <n v="3.540983606557377"/>
  </r>
  <r>
    <x v="1"/>
    <n v="0"/>
    <s v="2020-2022"/>
    <x v="99"/>
    <x v="12"/>
    <s v="Tuberculosis,Malaria"/>
    <s v="Turkmenistan-Tuberculosis,Malaria"/>
    <n v="0"/>
    <x v="2"/>
    <x v="1"/>
    <x v="1"/>
    <n v="0"/>
    <s v=""/>
    <x v="1"/>
    <x v="1"/>
    <s v=""/>
    <x v="1"/>
    <x v="1"/>
    <s v=""/>
  </r>
  <r>
    <x v="1"/>
    <n v="0"/>
    <s v="2020-2022"/>
    <x v="99"/>
    <x v="13"/>
    <s v="Tuberculosis,Malaria,RSSH"/>
    <s v="Turkmenistan-Tuberculosis,Malaria,RSSH"/>
    <n v="0"/>
    <x v="2"/>
    <x v="1"/>
    <x v="1"/>
    <n v="0"/>
    <s v=""/>
    <x v="1"/>
    <x v="1"/>
    <s v=""/>
    <x v="1"/>
    <x v="1"/>
    <s v=""/>
  </r>
  <r>
    <x v="1"/>
    <n v="0"/>
    <s v="2020-2022"/>
    <x v="99"/>
    <x v="14"/>
    <s v="Tuberculosis,RSSH"/>
    <s v="Turkmenistan-Tuberculosis,RSSH"/>
    <n v="1"/>
    <x v="2"/>
    <x v="1"/>
    <x v="1"/>
    <n v="0"/>
    <s v=""/>
    <x v="1"/>
    <x v="1"/>
    <s v=""/>
    <x v="1"/>
    <x v="1"/>
    <s v=""/>
  </r>
  <r>
    <x v="1"/>
    <n v="1"/>
    <s v="2020-2022"/>
    <x v="100"/>
    <x v="0"/>
    <s v="HIV/AIDS"/>
    <s v="Uganda-HIV/AIDS"/>
    <n v="1"/>
    <x v="8"/>
    <x v="6"/>
    <x v="2"/>
    <n v="0"/>
    <s v=""/>
    <x v="1"/>
    <x v="1"/>
    <s v=""/>
    <x v="1"/>
    <x v="1"/>
    <s v=""/>
  </r>
  <r>
    <x v="1"/>
    <n v="0"/>
    <s v="2020-2022"/>
    <x v="100"/>
    <x v="1"/>
    <s v="HIV/AIDS,Malaria"/>
    <s v="Uganda-HIV/AIDS,Malaria"/>
    <n v="1"/>
    <x v="8"/>
    <x v="1"/>
    <x v="2"/>
    <n v="0"/>
    <s v=""/>
    <x v="1"/>
    <x v="1"/>
    <s v=""/>
    <x v="1"/>
    <x v="1"/>
    <s v=""/>
  </r>
  <r>
    <x v="1"/>
    <n v="0"/>
    <s v="2020-2022"/>
    <x v="100"/>
    <x v="2"/>
    <s v="HIV/AIDS,Malaria,RSSH"/>
    <s v="Uganda-HIV/AIDS,Malaria,RSSH"/>
    <n v="1"/>
    <x v="8"/>
    <x v="1"/>
    <x v="2"/>
    <n v="0"/>
    <s v=""/>
    <x v="1"/>
    <x v="1"/>
    <s v=""/>
    <x v="1"/>
    <x v="1"/>
    <s v=""/>
  </r>
  <r>
    <x v="1"/>
    <n v="0"/>
    <s v="2020-2022"/>
    <x v="100"/>
    <x v="3"/>
    <s v="HIV/AIDS,RSSH"/>
    <s v="Uganda-HIV/AIDS,RSSH"/>
    <n v="1"/>
    <x v="8"/>
    <x v="1"/>
    <x v="2"/>
    <n v="0"/>
    <s v=""/>
    <x v="1"/>
    <x v="1"/>
    <s v=""/>
    <x v="1"/>
    <x v="1"/>
    <s v=""/>
  </r>
  <r>
    <x v="0"/>
    <n v="0"/>
    <s v="2020-2022"/>
    <x v="100"/>
    <x v="4"/>
    <s v="HIV/AIDS, Tuberculosis"/>
    <s v="Uganda-HIV/AIDS, Tuberculosis"/>
    <n v="1"/>
    <x v="8"/>
    <x v="6"/>
    <x v="2"/>
    <n v="680"/>
    <s v="FR680-UGA-C"/>
    <x v="0"/>
    <x v="0"/>
    <d v="2020-03-23T00:00:00"/>
    <x v="2"/>
    <x v="2"/>
    <n v="6.9508196721311473"/>
  </r>
  <r>
    <x v="1"/>
    <n v="0"/>
    <s v="2020-2022"/>
    <x v="100"/>
    <x v="5"/>
    <s v="HIV/AIDS,Tuberculosis,Malaria"/>
    <s v="Uganda-HIV/AIDS,Tuberculosis,Malaria"/>
    <n v="1"/>
    <x v="8"/>
    <x v="1"/>
    <x v="2"/>
    <n v="0"/>
    <s v=""/>
    <x v="1"/>
    <x v="1"/>
    <s v=""/>
    <x v="1"/>
    <x v="1"/>
    <s v=""/>
  </r>
  <r>
    <x v="1"/>
    <n v="0"/>
    <s v="2020-2022"/>
    <x v="100"/>
    <x v="6"/>
    <s v="HIV/AIDS,Tuberculosis,Malaria,RSSH"/>
    <s v="Uganda-HIV/AIDS,Tuberculosis,Malaria,RSSH"/>
    <n v="1"/>
    <x v="8"/>
    <x v="1"/>
    <x v="2"/>
    <n v="0"/>
    <s v=""/>
    <x v="1"/>
    <x v="1"/>
    <s v=""/>
    <x v="1"/>
    <x v="1"/>
    <s v=""/>
  </r>
  <r>
    <x v="1"/>
    <n v="0"/>
    <s v="2020-2022"/>
    <x v="100"/>
    <x v="7"/>
    <s v="HIV/AIDS,Tuberculosis,RSSH"/>
    <s v="Uganda-HIV/AIDS,Tuberculosis,RSSH"/>
    <n v="1"/>
    <x v="8"/>
    <x v="1"/>
    <x v="2"/>
    <n v="0"/>
    <s v=""/>
    <x v="1"/>
    <x v="1"/>
    <s v=""/>
    <x v="1"/>
    <x v="1"/>
    <s v=""/>
  </r>
  <r>
    <x v="0"/>
    <n v="0"/>
    <s v="2020-2022"/>
    <x v="100"/>
    <x v="8"/>
    <s v="Malaria"/>
    <s v="Uganda-Malaria"/>
    <n v="1"/>
    <x v="8"/>
    <x v="6"/>
    <x v="2"/>
    <n v="679"/>
    <s v="FR679-UGA-M"/>
    <x v="0"/>
    <x v="0"/>
    <d v="2020-03-23T00:00:00"/>
    <x v="0"/>
    <x v="0"/>
    <n v="7.4754098360655741"/>
  </r>
  <r>
    <x v="1"/>
    <n v="0"/>
    <s v="2020-2022"/>
    <x v="100"/>
    <x v="9"/>
    <s v="Malaria,RSSH"/>
    <s v="Uganda-Malaria,RSSH"/>
    <n v="1"/>
    <x v="8"/>
    <x v="1"/>
    <x v="2"/>
    <n v="0"/>
    <s v=""/>
    <x v="1"/>
    <x v="1"/>
    <s v=""/>
    <x v="1"/>
    <x v="1"/>
    <s v=""/>
  </r>
  <r>
    <x v="1"/>
    <n v="0"/>
    <s v="2020-2022"/>
    <x v="100"/>
    <x v="10"/>
    <s v="RSSH"/>
    <s v="Uganda-RSSH"/>
    <n v="1"/>
    <x v="8"/>
    <x v="2"/>
    <x v="2"/>
    <n v="0"/>
    <s v=""/>
    <x v="1"/>
    <x v="1"/>
    <s v=""/>
    <x v="1"/>
    <x v="1"/>
    <s v=""/>
  </r>
  <r>
    <x v="1"/>
    <n v="1"/>
    <s v="2020-2022"/>
    <x v="100"/>
    <x v="11"/>
    <s v="Tuberculosis"/>
    <s v="Uganda-Tuberculosis"/>
    <n v="1"/>
    <x v="8"/>
    <x v="6"/>
    <x v="2"/>
    <n v="0"/>
    <s v=""/>
    <x v="1"/>
    <x v="1"/>
    <s v=""/>
    <x v="1"/>
    <x v="1"/>
    <s v=""/>
  </r>
  <r>
    <x v="1"/>
    <n v="0"/>
    <s v="2020-2022"/>
    <x v="100"/>
    <x v="12"/>
    <s v="Tuberculosis,Malaria"/>
    <s v="Uganda-Tuberculosis,Malaria"/>
    <n v="1"/>
    <x v="8"/>
    <x v="1"/>
    <x v="2"/>
    <n v="0"/>
    <s v=""/>
    <x v="1"/>
    <x v="1"/>
    <s v=""/>
    <x v="1"/>
    <x v="1"/>
    <s v=""/>
  </r>
  <r>
    <x v="1"/>
    <n v="0"/>
    <s v="2020-2022"/>
    <x v="100"/>
    <x v="13"/>
    <s v="Tuberculosis,Malaria,RSSH"/>
    <s v="Uganda-Tuberculosis,Malaria,RSSH"/>
    <n v="1"/>
    <x v="8"/>
    <x v="1"/>
    <x v="2"/>
    <n v="0"/>
    <s v=""/>
    <x v="1"/>
    <x v="1"/>
    <s v=""/>
    <x v="1"/>
    <x v="1"/>
    <s v=""/>
  </r>
  <r>
    <x v="1"/>
    <n v="0"/>
    <s v="2020-2022"/>
    <x v="100"/>
    <x v="14"/>
    <s v="Tuberculosis,RSSH"/>
    <s v="Uganda-Tuberculosis,RSSH"/>
    <n v="1"/>
    <x v="8"/>
    <x v="1"/>
    <x v="2"/>
    <n v="0"/>
    <s v=""/>
    <x v="1"/>
    <x v="1"/>
    <s v=""/>
    <x v="1"/>
    <x v="1"/>
    <s v=""/>
  </r>
  <r>
    <x v="1"/>
    <n v="1"/>
    <s v="2020-2022"/>
    <x v="101"/>
    <x v="0"/>
    <s v="HIV/AIDS"/>
    <s v="Ukraine-HIV/AIDS"/>
    <n v="1"/>
    <x v="2"/>
    <x v="0"/>
    <x v="2"/>
    <n v="0"/>
    <s v=""/>
    <x v="1"/>
    <x v="1"/>
    <s v=""/>
    <x v="1"/>
    <x v="1"/>
    <s v=""/>
  </r>
  <r>
    <x v="1"/>
    <n v="0"/>
    <s v="2020-2022"/>
    <x v="101"/>
    <x v="1"/>
    <s v="HIV/AIDS,Malaria"/>
    <s v="Ukraine-HIV/AIDS,Malaria"/>
    <n v="0"/>
    <x v="2"/>
    <x v="1"/>
    <x v="2"/>
    <n v="0"/>
    <s v=""/>
    <x v="1"/>
    <x v="1"/>
    <s v=""/>
    <x v="1"/>
    <x v="1"/>
    <s v=""/>
  </r>
  <r>
    <x v="1"/>
    <n v="0"/>
    <s v="2020-2022"/>
    <x v="101"/>
    <x v="2"/>
    <s v="HIV/AIDS,Malaria,RSSH"/>
    <s v="Ukraine-HIV/AIDS,Malaria,RSSH"/>
    <n v="0"/>
    <x v="2"/>
    <x v="1"/>
    <x v="2"/>
    <n v="0"/>
    <s v=""/>
    <x v="1"/>
    <x v="1"/>
    <s v=""/>
    <x v="1"/>
    <x v="1"/>
    <s v=""/>
  </r>
  <r>
    <x v="1"/>
    <n v="0"/>
    <s v="2020-2022"/>
    <x v="101"/>
    <x v="3"/>
    <s v="HIV/AIDS,RSSH"/>
    <s v="Ukraine-HIV/AIDS,RSSH"/>
    <n v="1"/>
    <x v="2"/>
    <x v="1"/>
    <x v="2"/>
    <n v="0"/>
    <s v=""/>
    <x v="1"/>
    <x v="1"/>
    <s v=""/>
    <x v="1"/>
    <x v="1"/>
    <s v=""/>
  </r>
  <r>
    <x v="0"/>
    <n v="0"/>
    <s v="2020-2022"/>
    <x v="101"/>
    <x v="4"/>
    <s v="HIV/AIDS, Tuberculosis"/>
    <s v="Ukraine-HIV/AIDS, Tuberculosis"/>
    <n v="1"/>
    <x v="2"/>
    <x v="0"/>
    <x v="0"/>
    <n v="853"/>
    <s v="FR853-UKR-C"/>
    <x v="8"/>
    <x v="0"/>
    <d v="2020-06-30T00:00:00"/>
    <x v="3"/>
    <x v="3"/>
    <n v="5.1147540983606561"/>
  </r>
  <r>
    <x v="1"/>
    <n v="0"/>
    <s v="2020-2022"/>
    <x v="101"/>
    <x v="5"/>
    <s v="HIV/AIDS,Tuberculosis,Malaria"/>
    <s v="Ukraine-HIV/AIDS,Tuberculosis,Malaria"/>
    <n v="0"/>
    <x v="2"/>
    <x v="1"/>
    <x v="2"/>
    <n v="0"/>
    <s v=""/>
    <x v="1"/>
    <x v="1"/>
    <s v=""/>
    <x v="1"/>
    <x v="1"/>
    <s v=""/>
  </r>
  <r>
    <x v="1"/>
    <n v="0"/>
    <s v="2020-2022"/>
    <x v="101"/>
    <x v="6"/>
    <s v="HIV/AIDS,Tuberculosis,Malaria,RSSH"/>
    <s v="Ukraine-HIV/AIDS,Tuberculosis,Malaria,RSSH"/>
    <n v="0"/>
    <x v="2"/>
    <x v="1"/>
    <x v="2"/>
    <n v="0"/>
    <s v=""/>
    <x v="1"/>
    <x v="1"/>
    <s v=""/>
    <x v="1"/>
    <x v="1"/>
    <s v=""/>
  </r>
  <r>
    <x v="1"/>
    <n v="0"/>
    <s v="2020-2022"/>
    <x v="101"/>
    <x v="7"/>
    <s v="HIV/AIDS,Tuberculosis,RSSH"/>
    <s v="Ukraine-HIV/AIDS,Tuberculosis,RSSH"/>
    <n v="1"/>
    <x v="2"/>
    <x v="1"/>
    <x v="2"/>
    <n v="0"/>
    <s v=""/>
    <x v="1"/>
    <x v="1"/>
    <s v=""/>
    <x v="1"/>
    <x v="1"/>
    <s v=""/>
  </r>
  <r>
    <x v="1"/>
    <n v="0"/>
    <s v="2020-2022"/>
    <x v="101"/>
    <x v="8"/>
    <s v="Malaria"/>
    <s v="Ukraine-Malaria"/>
    <n v="0"/>
    <x v="2"/>
    <x v="1"/>
    <x v="2"/>
    <n v="0"/>
    <s v=""/>
    <x v="1"/>
    <x v="1"/>
    <s v=""/>
    <x v="1"/>
    <x v="1"/>
    <s v=""/>
  </r>
  <r>
    <x v="1"/>
    <n v="0"/>
    <s v="2020-2022"/>
    <x v="101"/>
    <x v="9"/>
    <s v="Malaria,RSSH"/>
    <s v="Ukraine-Malaria,RSSH"/>
    <n v="0"/>
    <x v="2"/>
    <x v="1"/>
    <x v="2"/>
    <n v="0"/>
    <s v=""/>
    <x v="1"/>
    <x v="1"/>
    <s v=""/>
    <x v="1"/>
    <x v="1"/>
    <s v=""/>
  </r>
  <r>
    <x v="1"/>
    <n v="0"/>
    <s v="2020-2022"/>
    <x v="101"/>
    <x v="10"/>
    <s v="RSSH"/>
    <s v="Ukraine-RSSH"/>
    <n v="1"/>
    <x v="2"/>
    <x v="2"/>
    <x v="2"/>
    <n v="0"/>
    <s v=""/>
    <x v="1"/>
    <x v="1"/>
    <s v=""/>
    <x v="1"/>
    <x v="1"/>
    <s v=""/>
  </r>
  <r>
    <x v="1"/>
    <n v="1"/>
    <s v="2020-2022"/>
    <x v="101"/>
    <x v="11"/>
    <s v="Tuberculosis"/>
    <s v="Ukraine-Tuberculosis"/>
    <n v="1"/>
    <x v="2"/>
    <x v="0"/>
    <x v="2"/>
    <n v="0"/>
    <s v=""/>
    <x v="1"/>
    <x v="1"/>
    <s v=""/>
    <x v="1"/>
    <x v="1"/>
    <s v=""/>
  </r>
  <r>
    <x v="1"/>
    <n v="0"/>
    <s v="2020-2022"/>
    <x v="101"/>
    <x v="12"/>
    <s v="Tuberculosis,Malaria"/>
    <s v="Ukraine-Tuberculosis,Malaria"/>
    <n v="0"/>
    <x v="2"/>
    <x v="1"/>
    <x v="2"/>
    <n v="0"/>
    <s v=""/>
    <x v="1"/>
    <x v="1"/>
    <s v=""/>
    <x v="1"/>
    <x v="1"/>
    <s v=""/>
  </r>
  <r>
    <x v="1"/>
    <n v="0"/>
    <s v="2020-2022"/>
    <x v="101"/>
    <x v="13"/>
    <s v="Tuberculosis,Malaria,RSSH"/>
    <s v="Ukraine-Tuberculosis,Malaria,RSSH"/>
    <n v="0"/>
    <x v="2"/>
    <x v="1"/>
    <x v="2"/>
    <n v="0"/>
    <s v=""/>
    <x v="1"/>
    <x v="1"/>
    <s v=""/>
    <x v="1"/>
    <x v="1"/>
    <s v=""/>
  </r>
  <r>
    <x v="1"/>
    <n v="0"/>
    <s v="2020-2022"/>
    <x v="101"/>
    <x v="14"/>
    <s v="Tuberculosis,RSSH"/>
    <s v="Ukraine-Tuberculosis,RSSH"/>
    <n v="1"/>
    <x v="2"/>
    <x v="1"/>
    <x v="2"/>
    <n v="0"/>
    <s v=""/>
    <x v="1"/>
    <x v="1"/>
    <s v=""/>
    <x v="1"/>
    <x v="1"/>
    <s v=""/>
  </r>
  <r>
    <x v="1"/>
    <n v="1"/>
    <s v="2020-2022"/>
    <x v="102"/>
    <x v="0"/>
    <s v="HIV/AIDS"/>
    <s v="Uzbekistan-HIV/AIDS"/>
    <n v="1"/>
    <x v="2"/>
    <x v="5"/>
    <x v="1"/>
    <n v="0"/>
    <s v=""/>
    <x v="1"/>
    <x v="1"/>
    <s v=""/>
    <x v="1"/>
    <x v="1"/>
    <s v=""/>
  </r>
  <r>
    <x v="1"/>
    <n v="0"/>
    <s v="2020-2022"/>
    <x v="102"/>
    <x v="1"/>
    <s v="HIV/AIDS,Malaria"/>
    <s v="Uzbekistan-HIV/AIDS,Malaria"/>
    <n v="0"/>
    <x v="2"/>
    <x v="1"/>
    <x v="1"/>
    <n v="0"/>
    <s v=""/>
    <x v="1"/>
    <x v="1"/>
    <s v=""/>
    <x v="1"/>
    <x v="1"/>
    <s v=""/>
  </r>
  <r>
    <x v="1"/>
    <n v="0"/>
    <s v="2020-2022"/>
    <x v="102"/>
    <x v="2"/>
    <s v="HIV/AIDS,Malaria,RSSH"/>
    <s v="Uzbekistan-HIV/AIDS,Malaria,RSSH"/>
    <n v="0"/>
    <x v="2"/>
    <x v="1"/>
    <x v="1"/>
    <n v="0"/>
    <s v=""/>
    <x v="1"/>
    <x v="1"/>
    <s v=""/>
    <x v="1"/>
    <x v="1"/>
    <s v=""/>
  </r>
  <r>
    <x v="1"/>
    <n v="0"/>
    <s v="2020-2022"/>
    <x v="102"/>
    <x v="3"/>
    <s v="HIV/AIDS,RSSH"/>
    <s v="Uzbekistan-HIV/AIDS,RSSH"/>
    <n v="1"/>
    <x v="2"/>
    <x v="1"/>
    <x v="1"/>
    <n v="0"/>
    <s v=""/>
    <x v="1"/>
    <x v="1"/>
    <s v=""/>
    <x v="1"/>
    <x v="1"/>
    <s v=""/>
  </r>
  <r>
    <x v="0"/>
    <n v="0"/>
    <s v="2020-2022"/>
    <x v="102"/>
    <x v="4"/>
    <s v="HIV/AIDS, Tuberculosis"/>
    <s v="Uzbekistan-HIV/AIDS, Tuberculosis"/>
    <n v="1"/>
    <x v="2"/>
    <x v="5"/>
    <x v="1"/>
    <n v="885"/>
    <s v="FR885-UZB-C"/>
    <x v="5"/>
    <x v="0"/>
    <d v="2020-08-31T00:00:00"/>
    <x v="26"/>
    <x v="25"/>
    <n v="9.5081967213114762"/>
  </r>
  <r>
    <x v="1"/>
    <n v="0"/>
    <s v="2020-2022"/>
    <x v="102"/>
    <x v="5"/>
    <s v="HIV/AIDS,Tuberculosis,Malaria"/>
    <s v="Uzbekistan-HIV/AIDS,Tuberculosis,Malaria"/>
    <n v="0"/>
    <x v="2"/>
    <x v="1"/>
    <x v="1"/>
    <n v="0"/>
    <s v=""/>
    <x v="1"/>
    <x v="1"/>
    <s v=""/>
    <x v="1"/>
    <x v="1"/>
    <s v=""/>
  </r>
  <r>
    <x v="1"/>
    <n v="0"/>
    <s v="2020-2022"/>
    <x v="102"/>
    <x v="6"/>
    <s v="HIV/AIDS,Tuberculosis,Malaria,RSSH"/>
    <s v="Uzbekistan-HIV/AIDS,Tuberculosis,Malaria,RSSH"/>
    <n v="0"/>
    <x v="2"/>
    <x v="1"/>
    <x v="1"/>
    <n v="0"/>
    <s v=""/>
    <x v="1"/>
    <x v="1"/>
    <s v=""/>
    <x v="1"/>
    <x v="1"/>
    <s v=""/>
  </r>
  <r>
    <x v="1"/>
    <n v="0"/>
    <s v="2020-2022"/>
    <x v="102"/>
    <x v="7"/>
    <s v="HIV/AIDS,Tuberculosis,RSSH"/>
    <s v="Uzbekistan-HIV/AIDS,Tuberculosis,RSSH"/>
    <n v="1"/>
    <x v="2"/>
    <x v="1"/>
    <x v="1"/>
    <n v="0"/>
    <s v=""/>
    <x v="1"/>
    <x v="1"/>
    <s v=""/>
    <x v="1"/>
    <x v="1"/>
    <s v=""/>
  </r>
  <r>
    <x v="1"/>
    <n v="0"/>
    <s v="2020-2022"/>
    <x v="102"/>
    <x v="8"/>
    <s v="Malaria"/>
    <s v="Uzbekistan-Malaria"/>
    <n v="0"/>
    <x v="2"/>
    <x v="1"/>
    <x v="1"/>
    <n v="0"/>
    <s v=""/>
    <x v="1"/>
    <x v="1"/>
    <s v=""/>
    <x v="1"/>
    <x v="1"/>
    <s v=""/>
  </r>
  <r>
    <x v="1"/>
    <n v="0"/>
    <s v="2020-2022"/>
    <x v="102"/>
    <x v="9"/>
    <s v="Malaria,RSSH"/>
    <s v="Uzbekistan-Malaria,RSSH"/>
    <n v="0"/>
    <x v="2"/>
    <x v="1"/>
    <x v="1"/>
    <n v="0"/>
    <s v=""/>
    <x v="1"/>
    <x v="1"/>
    <s v=""/>
    <x v="1"/>
    <x v="1"/>
    <s v=""/>
  </r>
  <r>
    <x v="1"/>
    <n v="0"/>
    <s v="2020-2022"/>
    <x v="102"/>
    <x v="10"/>
    <s v="RSSH"/>
    <s v="Uzbekistan-RSSH"/>
    <n v="1"/>
    <x v="2"/>
    <x v="2"/>
    <x v="1"/>
    <n v="0"/>
    <s v=""/>
    <x v="1"/>
    <x v="1"/>
    <s v=""/>
    <x v="1"/>
    <x v="1"/>
    <s v=""/>
  </r>
  <r>
    <x v="1"/>
    <n v="1"/>
    <s v="2020-2022"/>
    <x v="102"/>
    <x v="11"/>
    <s v="Tuberculosis"/>
    <s v="Uzbekistan-Tuberculosis"/>
    <n v="1"/>
    <x v="2"/>
    <x v="5"/>
    <x v="1"/>
    <n v="0"/>
    <s v=""/>
    <x v="1"/>
    <x v="1"/>
    <s v=""/>
    <x v="1"/>
    <x v="1"/>
    <s v=""/>
  </r>
  <r>
    <x v="1"/>
    <n v="0"/>
    <s v="2020-2022"/>
    <x v="102"/>
    <x v="12"/>
    <s v="Tuberculosis,Malaria"/>
    <s v="Uzbekistan-Tuberculosis,Malaria"/>
    <n v="0"/>
    <x v="2"/>
    <x v="1"/>
    <x v="1"/>
    <n v="0"/>
    <s v=""/>
    <x v="1"/>
    <x v="1"/>
    <s v=""/>
    <x v="1"/>
    <x v="1"/>
    <s v=""/>
  </r>
  <r>
    <x v="1"/>
    <n v="0"/>
    <s v="2020-2022"/>
    <x v="102"/>
    <x v="13"/>
    <s v="Tuberculosis,Malaria,RSSH"/>
    <s v="Uzbekistan-Tuberculosis,Malaria,RSSH"/>
    <n v="0"/>
    <x v="2"/>
    <x v="1"/>
    <x v="1"/>
    <n v="0"/>
    <s v=""/>
    <x v="1"/>
    <x v="1"/>
    <s v=""/>
    <x v="1"/>
    <x v="1"/>
    <s v=""/>
  </r>
  <r>
    <x v="1"/>
    <n v="0"/>
    <s v="2020-2022"/>
    <x v="102"/>
    <x v="14"/>
    <s v="Tuberculosis,RSSH"/>
    <s v="Uzbekistan-Tuberculosis,RSSH"/>
    <n v="1"/>
    <x v="2"/>
    <x v="1"/>
    <x v="1"/>
    <n v="0"/>
    <s v=""/>
    <x v="1"/>
    <x v="1"/>
    <s v=""/>
    <x v="1"/>
    <x v="1"/>
    <s v=""/>
  </r>
  <r>
    <x v="1"/>
    <n v="0"/>
    <s v="2020-2022"/>
    <x v="103"/>
    <x v="0"/>
    <s v="HIV/AIDS"/>
    <s v="Venezuela-HIV/AIDS"/>
    <n v="0"/>
    <x v="4"/>
    <x v="1"/>
    <x v="1"/>
    <n v="0"/>
    <s v=""/>
    <x v="1"/>
    <x v="1"/>
    <s v=""/>
    <x v="1"/>
    <x v="1"/>
    <s v=""/>
  </r>
  <r>
    <x v="1"/>
    <n v="0"/>
    <s v="2020-2022"/>
    <x v="103"/>
    <x v="1"/>
    <s v="HIV/AIDS,Malaria"/>
    <s v="Venezuela-HIV/AIDS,Malaria"/>
    <n v="0"/>
    <x v="4"/>
    <x v="1"/>
    <x v="1"/>
    <n v="0"/>
    <s v=""/>
    <x v="1"/>
    <x v="1"/>
    <s v=""/>
    <x v="1"/>
    <x v="1"/>
    <s v=""/>
  </r>
  <r>
    <x v="1"/>
    <n v="0"/>
    <s v="2020-2022"/>
    <x v="103"/>
    <x v="2"/>
    <s v="HIV/AIDS,Malaria,RSSH"/>
    <s v="Venezuela-HIV/AIDS,Malaria,RSSH"/>
    <n v="1"/>
    <x v="4"/>
    <x v="1"/>
    <x v="1"/>
    <n v="0"/>
    <s v=""/>
    <x v="1"/>
    <x v="1"/>
    <s v=""/>
    <x v="1"/>
    <x v="1"/>
    <s v=""/>
  </r>
  <r>
    <x v="1"/>
    <n v="0"/>
    <s v="2020-2022"/>
    <x v="103"/>
    <x v="3"/>
    <s v="HIV/AIDS,RSSH"/>
    <s v="Venezuela-HIV/AIDS,RSSH"/>
    <n v="0"/>
    <x v="4"/>
    <x v="1"/>
    <x v="1"/>
    <n v="0"/>
    <s v=""/>
    <x v="1"/>
    <x v="1"/>
    <s v=""/>
    <x v="1"/>
    <x v="1"/>
    <s v=""/>
  </r>
  <r>
    <x v="1"/>
    <n v="0"/>
    <s v="2020-2022"/>
    <x v="103"/>
    <x v="4"/>
    <s v="HIV/AIDS, Tuberculosis"/>
    <s v="Venezuela-HIV/AIDS, Tuberculosis"/>
    <n v="0"/>
    <x v="4"/>
    <x v="1"/>
    <x v="1"/>
    <n v="0"/>
    <s v=""/>
    <x v="1"/>
    <x v="1"/>
    <s v=""/>
    <x v="1"/>
    <x v="1"/>
    <s v=""/>
  </r>
  <r>
    <x v="1"/>
    <n v="0"/>
    <s v="2020-2022"/>
    <x v="103"/>
    <x v="5"/>
    <s v="HIV/AIDS,Tuberculosis,Malaria"/>
    <s v="Venezuela-HIV/AIDS,Tuberculosis,Malaria"/>
    <n v="0"/>
    <x v="4"/>
    <x v="1"/>
    <x v="1"/>
    <n v="0"/>
    <s v=""/>
    <x v="1"/>
    <x v="1"/>
    <s v=""/>
    <x v="1"/>
    <x v="1"/>
    <s v=""/>
  </r>
  <r>
    <x v="1"/>
    <n v="0"/>
    <s v="2020-2022"/>
    <x v="103"/>
    <x v="6"/>
    <s v="HIV/AIDS,Tuberculosis,Malaria,RSSH"/>
    <s v="Venezuela-HIV/AIDS,Tuberculosis,Malaria,RSSH"/>
    <n v="0"/>
    <x v="4"/>
    <x v="1"/>
    <x v="1"/>
    <n v="0"/>
    <s v=""/>
    <x v="1"/>
    <x v="1"/>
    <s v=""/>
    <x v="1"/>
    <x v="1"/>
    <s v=""/>
  </r>
  <r>
    <x v="1"/>
    <n v="0"/>
    <s v="2020-2022"/>
    <x v="103"/>
    <x v="7"/>
    <s v="HIV/AIDS,Tuberculosis,RSSH"/>
    <s v="Venezuela-HIV/AIDS,Tuberculosis,RSSH"/>
    <n v="0"/>
    <x v="4"/>
    <x v="1"/>
    <x v="1"/>
    <n v="0"/>
    <s v=""/>
    <x v="1"/>
    <x v="1"/>
    <s v=""/>
    <x v="1"/>
    <x v="1"/>
    <s v=""/>
  </r>
  <r>
    <x v="0"/>
    <n v="0"/>
    <s v="2020-2022"/>
    <x v="103"/>
    <x v="8"/>
    <s v="Malaria"/>
    <s v="Venezuela-Malaria"/>
    <n v="1"/>
    <x v="4"/>
    <x v="5"/>
    <x v="1"/>
    <n v="879"/>
    <s v="FR879-VEN-M"/>
    <x v="2"/>
    <x v="0"/>
    <d v="2020-05-31T00:00:00"/>
    <x v="14"/>
    <x v="13"/>
    <n v="6.3278688524590168"/>
  </r>
  <r>
    <x v="1"/>
    <n v="0"/>
    <s v="2020-2022"/>
    <x v="103"/>
    <x v="9"/>
    <s v="Malaria,RSSH"/>
    <s v="Venezuela-Malaria,RSSH"/>
    <n v="1"/>
    <x v="4"/>
    <x v="1"/>
    <x v="1"/>
    <n v="0"/>
    <s v=""/>
    <x v="1"/>
    <x v="1"/>
    <s v=""/>
    <x v="1"/>
    <x v="1"/>
    <s v=""/>
  </r>
  <r>
    <x v="1"/>
    <n v="0"/>
    <s v="2020-2022"/>
    <x v="103"/>
    <x v="10"/>
    <s v="RSSH"/>
    <s v="Venezuela-RSSH"/>
    <n v="1"/>
    <x v="4"/>
    <x v="2"/>
    <x v="1"/>
    <n v="0"/>
    <s v=""/>
    <x v="1"/>
    <x v="1"/>
    <s v=""/>
    <x v="1"/>
    <x v="1"/>
    <s v=""/>
  </r>
  <r>
    <x v="1"/>
    <n v="0"/>
    <s v="2020-2022"/>
    <x v="103"/>
    <x v="11"/>
    <s v="Tuberculosis"/>
    <s v="Venezuela-Tuberculosis"/>
    <n v="0"/>
    <x v="4"/>
    <x v="1"/>
    <x v="1"/>
    <n v="0"/>
    <s v=""/>
    <x v="1"/>
    <x v="1"/>
    <s v=""/>
    <x v="1"/>
    <x v="1"/>
    <s v=""/>
  </r>
  <r>
    <x v="1"/>
    <n v="0"/>
    <s v="2020-2022"/>
    <x v="103"/>
    <x v="12"/>
    <s v="Tuberculosis,Malaria"/>
    <s v="Venezuela-Tuberculosis,Malaria"/>
    <n v="0"/>
    <x v="4"/>
    <x v="1"/>
    <x v="1"/>
    <n v="0"/>
    <s v=""/>
    <x v="1"/>
    <x v="1"/>
    <s v=""/>
    <x v="1"/>
    <x v="1"/>
    <s v=""/>
  </r>
  <r>
    <x v="1"/>
    <n v="0"/>
    <s v="2020-2022"/>
    <x v="103"/>
    <x v="13"/>
    <s v="Tuberculosis,Malaria,RSSH"/>
    <s v="Venezuela-Tuberculosis,Malaria,RSSH"/>
    <n v="1"/>
    <x v="4"/>
    <x v="1"/>
    <x v="1"/>
    <n v="0"/>
    <s v=""/>
    <x v="1"/>
    <x v="1"/>
    <s v=""/>
    <x v="1"/>
    <x v="1"/>
    <s v=""/>
  </r>
  <r>
    <x v="1"/>
    <n v="0"/>
    <s v="2020-2022"/>
    <x v="103"/>
    <x v="14"/>
    <s v="Tuberculosis,RSSH"/>
    <s v="Venezuela-Tuberculosis,RSSH"/>
    <n v="0"/>
    <x v="4"/>
    <x v="1"/>
    <x v="1"/>
    <n v="0"/>
    <s v=""/>
    <x v="1"/>
    <x v="1"/>
    <s v=""/>
    <x v="1"/>
    <x v="1"/>
    <s v=""/>
  </r>
  <r>
    <x v="0"/>
    <n v="0"/>
    <s v="2020-2022"/>
    <x v="104"/>
    <x v="0"/>
    <s v="HIV/AIDS"/>
    <s v="Viet Nam-HIV/AIDS"/>
    <n v="1"/>
    <x v="3"/>
    <x v="0"/>
    <x v="2"/>
    <n v="769"/>
    <s v="FR769-VNM-H"/>
    <x v="2"/>
    <x v="0"/>
    <d v="2020-05-31T00:00:00"/>
    <x v="15"/>
    <x v="14"/>
    <n v="5.9016393442622954"/>
  </r>
  <r>
    <x v="1"/>
    <n v="0"/>
    <s v="2020-2022"/>
    <x v="104"/>
    <x v="1"/>
    <s v="HIV/AIDS,Malaria"/>
    <s v="Viet Nam-HIV/AIDS,Malaria"/>
    <n v="0"/>
    <x v="3"/>
    <x v="1"/>
    <x v="2"/>
    <n v="0"/>
    <s v=""/>
    <x v="1"/>
    <x v="1"/>
    <s v=""/>
    <x v="1"/>
    <x v="1"/>
    <s v=""/>
  </r>
  <r>
    <x v="1"/>
    <n v="0"/>
    <s v="2020-2022"/>
    <x v="104"/>
    <x v="2"/>
    <s v="HIV/AIDS,Malaria,RSSH"/>
    <s v="Viet Nam-HIV/AIDS,Malaria,RSSH"/>
    <n v="0"/>
    <x v="3"/>
    <x v="1"/>
    <x v="2"/>
    <n v="0"/>
    <s v=""/>
    <x v="1"/>
    <x v="1"/>
    <s v=""/>
    <x v="1"/>
    <x v="1"/>
    <s v=""/>
  </r>
  <r>
    <x v="1"/>
    <n v="0"/>
    <s v="2020-2022"/>
    <x v="104"/>
    <x v="3"/>
    <s v="HIV/AIDS,RSSH"/>
    <s v="Viet Nam-HIV/AIDS,RSSH"/>
    <n v="1"/>
    <x v="3"/>
    <x v="1"/>
    <x v="2"/>
    <n v="0"/>
    <s v=""/>
    <x v="1"/>
    <x v="1"/>
    <s v=""/>
    <x v="1"/>
    <x v="1"/>
    <s v=""/>
  </r>
  <r>
    <x v="1"/>
    <n v="0"/>
    <s v="2020-2022"/>
    <x v="104"/>
    <x v="4"/>
    <s v="HIV/AIDS, Tuberculosis"/>
    <s v="Viet Nam-HIV/AIDS, Tuberculosis"/>
    <n v="1"/>
    <x v="3"/>
    <x v="1"/>
    <x v="2"/>
    <n v="0"/>
    <s v=""/>
    <x v="1"/>
    <x v="1"/>
    <s v=""/>
    <x v="1"/>
    <x v="1"/>
    <s v=""/>
  </r>
  <r>
    <x v="1"/>
    <n v="0"/>
    <s v="2020-2022"/>
    <x v="104"/>
    <x v="5"/>
    <s v="HIV/AIDS,Tuberculosis,Malaria"/>
    <s v="Viet Nam-HIV/AIDS,Tuberculosis,Malaria"/>
    <n v="0"/>
    <x v="3"/>
    <x v="1"/>
    <x v="2"/>
    <n v="0"/>
    <s v=""/>
    <x v="1"/>
    <x v="1"/>
    <s v=""/>
    <x v="1"/>
    <x v="1"/>
    <s v=""/>
  </r>
  <r>
    <x v="1"/>
    <n v="0"/>
    <s v="2020-2022"/>
    <x v="104"/>
    <x v="6"/>
    <s v="HIV/AIDS,Tuberculosis,Malaria,RSSH"/>
    <s v="Viet Nam-HIV/AIDS,Tuberculosis,Malaria,RSSH"/>
    <n v="0"/>
    <x v="3"/>
    <x v="1"/>
    <x v="2"/>
    <n v="0"/>
    <s v=""/>
    <x v="1"/>
    <x v="1"/>
    <s v=""/>
    <x v="1"/>
    <x v="1"/>
    <s v=""/>
  </r>
  <r>
    <x v="1"/>
    <n v="0"/>
    <s v="2020-2022"/>
    <x v="104"/>
    <x v="7"/>
    <s v="HIV/AIDS,Tuberculosis,RSSH"/>
    <s v="Viet Nam-HIV/AIDS,Tuberculosis,RSSH"/>
    <n v="1"/>
    <x v="3"/>
    <x v="1"/>
    <x v="2"/>
    <n v="0"/>
    <s v=""/>
    <x v="1"/>
    <x v="1"/>
    <s v=""/>
    <x v="1"/>
    <x v="1"/>
    <s v=""/>
  </r>
  <r>
    <x v="1"/>
    <n v="0"/>
    <s v="2020-2022"/>
    <x v="104"/>
    <x v="8"/>
    <s v="Malaria"/>
    <s v="Viet Nam-Malaria"/>
    <n v="0"/>
    <x v="3"/>
    <x v="0"/>
    <x v="2"/>
    <n v="0"/>
    <s v=""/>
    <x v="1"/>
    <x v="1"/>
    <s v=""/>
    <x v="1"/>
    <x v="1"/>
    <s v=""/>
  </r>
  <r>
    <x v="1"/>
    <n v="0"/>
    <s v="2020-2022"/>
    <x v="104"/>
    <x v="9"/>
    <s v="Malaria,RSSH"/>
    <s v="Viet Nam-Malaria,RSSH"/>
    <n v="0"/>
    <x v="3"/>
    <x v="1"/>
    <x v="2"/>
    <n v="0"/>
    <s v=""/>
    <x v="1"/>
    <x v="1"/>
    <s v=""/>
    <x v="1"/>
    <x v="1"/>
    <s v=""/>
  </r>
  <r>
    <x v="1"/>
    <n v="0"/>
    <s v="2020-2022"/>
    <x v="104"/>
    <x v="10"/>
    <s v="RSSH"/>
    <s v="Viet Nam-RSSH"/>
    <n v="1"/>
    <x v="3"/>
    <x v="2"/>
    <x v="2"/>
    <n v="0"/>
    <s v=""/>
    <x v="1"/>
    <x v="1"/>
    <s v=""/>
    <x v="1"/>
    <x v="1"/>
    <s v=""/>
  </r>
  <r>
    <x v="0"/>
    <n v="0"/>
    <s v="2020-2022"/>
    <x v="104"/>
    <x v="11"/>
    <s v="Tuberculosis"/>
    <s v="Viet Nam-Tuberculosis"/>
    <n v="1"/>
    <x v="3"/>
    <x v="6"/>
    <x v="2"/>
    <n v="770"/>
    <s v="FR770-VNM-T"/>
    <x v="2"/>
    <x v="0"/>
    <d v="2020-05-31T00:00:00"/>
    <x v="15"/>
    <x v="14"/>
    <n v="5.9016393442622954"/>
  </r>
  <r>
    <x v="1"/>
    <n v="0"/>
    <s v="2020-2022"/>
    <x v="104"/>
    <x v="12"/>
    <s v="Tuberculosis,Malaria"/>
    <s v="Viet Nam-Tuberculosis,Malaria"/>
    <n v="0"/>
    <x v="3"/>
    <x v="1"/>
    <x v="2"/>
    <n v="0"/>
    <s v=""/>
    <x v="1"/>
    <x v="1"/>
    <s v=""/>
    <x v="1"/>
    <x v="1"/>
    <s v=""/>
  </r>
  <r>
    <x v="1"/>
    <n v="0"/>
    <s v="2020-2022"/>
    <x v="104"/>
    <x v="13"/>
    <s v="Tuberculosis,Malaria,RSSH"/>
    <s v="Viet Nam-Tuberculosis,Malaria,RSSH"/>
    <n v="0"/>
    <x v="3"/>
    <x v="1"/>
    <x v="2"/>
    <n v="0"/>
    <s v=""/>
    <x v="1"/>
    <x v="1"/>
    <s v=""/>
    <x v="1"/>
    <x v="1"/>
    <s v=""/>
  </r>
  <r>
    <x v="1"/>
    <n v="0"/>
    <s v="2020-2022"/>
    <x v="104"/>
    <x v="14"/>
    <s v="Tuberculosis,RSSH"/>
    <s v="Viet Nam-Tuberculosis,RSSH"/>
    <n v="1"/>
    <x v="3"/>
    <x v="1"/>
    <x v="2"/>
    <n v="0"/>
    <s v=""/>
    <x v="1"/>
    <x v="1"/>
    <s v=""/>
    <x v="1"/>
    <x v="1"/>
    <s v=""/>
  </r>
  <r>
    <x v="1"/>
    <n v="1"/>
    <s v="2020-2022"/>
    <x v="105"/>
    <x v="0"/>
    <s v="HIV/AIDS"/>
    <s v="Zambia-HIV/AIDS"/>
    <n v="1"/>
    <x v="8"/>
    <x v="0"/>
    <x v="2"/>
    <n v="0"/>
    <s v=""/>
    <x v="1"/>
    <x v="1"/>
    <s v=""/>
    <x v="1"/>
    <x v="1"/>
    <s v=""/>
  </r>
  <r>
    <x v="1"/>
    <n v="0"/>
    <s v="2020-2022"/>
    <x v="105"/>
    <x v="1"/>
    <s v="HIV/AIDS,Malaria"/>
    <s v="Zambia-HIV/AIDS,Malaria"/>
    <n v="1"/>
    <x v="8"/>
    <x v="1"/>
    <x v="2"/>
    <n v="0"/>
    <s v=""/>
    <x v="1"/>
    <x v="1"/>
    <s v=""/>
    <x v="1"/>
    <x v="1"/>
    <s v=""/>
  </r>
  <r>
    <x v="1"/>
    <n v="0"/>
    <s v="2020-2022"/>
    <x v="105"/>
    <x v="2"/>
    <s v="HIV/AIDS,Malaria,RSSH"/>
    <s v="Zambia-HIV/AIDS,Malaria,RSSH"/>
    <n v="1"/>
    <x v="8"/>
    <x v="1"/>
    <x v="2"/>
    <n v="0"/>
    <s v=""/>
    <x v="1"/>
    <x v="1"/>
    <s v=""/>
    <x v="1"/>
    <x v="1"/>
    <s v=""/>
  </r>
  <r>
    <x v="1"/>
    <n v="0"/>
    <s v="2020-2022"/>
    <x v="105"/>
    <x v="3"/>
    <s v="HIV/AIDS,RSSH"/>
    <s v="Zambia-HIV/AIDS,RSSH"/>
    <n v="1"/>
    <x v="8"/>
    <x v="1"/>
    <x v="2"/>
    <n v="0"/>
    <s v=""/>
    <x v="1"/>
    <x v="1"/>
    <s v=""/>
    <x v="1"/>
    <x v="1"/>
    <s v=""/>
  </r>
  <r>
    <x v="0"/>
    <n v="0"/>
    <s v="2020-2022"/>
    <x v="105"/>
    <x v="4"/>
    <s v="HIV/AIDS, Tuberculosis"/>
    <s v="Zambia-HIV/AIDS, Tuberculosis"/>
    <n v="1"/>
    <x v="8"/>
    <x v="0"/>
    <x v="2"/>
    <n v="788"/>
    <s v="FR788-ZMB-C"/>
    <x v="8"/>
    <x v="0"/>
    <d v="2020-06-30T00:00:00"/>
    <x v="18"/>
    <x v="16"/>
    <n v="5.5737704918032787"/>
  </r>
  <r>
    <x v="1"/>
    <n v="0"/>
    <s v="2020-2022"/>
    <x v="105"/>
    <x v="5"/>
    <s v="HIV/AIDS,Tuberculosis,Malaria"/>
    <s v="Zambia-HIV/AIDS,Tuberculosis,Malaria"/>
    <n v="1"/>
    <x v="8"/>
    <x v="1"/>
    <x v="2"/>
    <n v="0"/>
    <s v=""/>
    <x v="1"/>
    <x v="1"/>
    <s v=""/>
    <x v="1"/>
    <x v="1"/>
    <s v=""/>
  </r>
  <r>
    <x v="1"/>
    <n v="0"/>
    <s v="2020-2022"/>
    <x v="105"/>
    <x v="6"/>
    <s v="HIV/AIDS,Tuberculosis,Malaria,RSSH"/>
    <s v="Zambia-HIV/AIDS,Tuberculosis,Malaria,RSSH"/>
    <n v="1"/>
    <x v="8"/>
    <x v="1"/>
    <x v="2"/>
    <n v="0"/>
    <s v=""/>
    <x v="1"/>
    <x v="1"/>
    <s v=""/>
    <x v="1"/>
    <x v="1"/>
    <s v=""/>
  </r>
  <r>
    <x v="1"/>
    <n v="0"/>
    <s v="2020-2022"/>
    <x v="105"/>
    <x v="7"/>
    <s v="HIV/AIDS,Tuberculosis,RSSH"/>
    <s v="Zambia-HIV/AIDS,Tuberculosis,RSSH"/>
    <n v="1"/>
    <x v="8"/>
    <x v="1"/>
    <x v="2"/>
    <n v="0"/>
    <s v=""/>
    <x v="1"/>
    <x v="1"/>
    <s v=""/>
    <x v="1"/>
    <x v="1"/>
    <s v=""/>
  </r>
  <r>
    <x v="0"/>
    <n v="0"/>
    <s v="2020-2022"/>
    <x v="105"/>
    <x v="8"/>
    <s v="Malaria"/>
    <s v="Zambia-Malaria"/>
    <n v="1"/>
    <x v="8"/>
    <x v="3"/>
    <x v="2"/>
    <n v="852"/>
    <s v="FR852-ZMB-M"/>
    <x v="8"/>
    <x v="0"/>
    <d v="2020-06-30T00:00:00"/>
    <x v="14"/>
    <x v="13"/>
    <n v="5.3442622950819674"/>
  </r>
  <r>
    <x v="1"/>
    <n v="0"/>
    <s v="2020-2022"/>
    <x v="105"/>
    <x v="9"/>
    <s v="Malaria,RSSH"/>
    <s v="Zambia-Malaria,RSSH"/>
    <n v="1"/>
    <x v="8"/>
    <x v="1"/>
    <x v="2"/>
    <n v="0"/>
    <s v=""/>
    <x v="1"/>
    <x v="1"/>
    <s v=""/>
    <x v="1"/>
    <x v="1"/>
    <s v=""/>
  </r>
  <r>
    <x v="1"/>
    <n v="0"/>
    <s v="2020-2022"/>
    <x v="105"/>
    <x v="10"/>
    <s v="RSSH"/>
    <s v="Zambia-RSSH"/>
    <n v="1"/>
    <x v="8"/>
    <x v="2"/>
    <x v="2"/>
    <n v="0"/>
    <s v=""/>
    <x v="1"/>
    <x v="1"/>
    <s v=""/>
    <x v="1"/>
    <x v="1"/>
    <s v=""/>
  </r>
  <r>
    <x v="1"/>
    <n v="1"/>
    <s v="2020-2022"/>
    <x v="105"/>
    <x v="11"/>
    <s v="Tuberculosis"/>
    <s v="Zambia-Tuberculosis"/>
    <n v="1"/>
    <x v="8"/>
    <x v="0"/>
    <x v="2"/>
    <n v="0"/>
    <s v=""/>
    <x v="1"/>
    <x v="1"/>
    <s v=""/>
    <x v="1"/>
    <x v="1"/>
    <s v=""/>
  </r>
  <r>
    <x v="1"/>
    <n v="0"/>
    <s v="2020-2022"/>
    <x v="105"/>
    <x v="12"/>
    <s v="Tuberculosis,Malaria"/>
    <s v="Zambia-Tuberculosis,Malaria"/>
    <n v="1"/>
    <x v="8"/>
    <x v="1"/>
    <x v="2"/>
    <n v="0"/>
    <s v=""/>
    <x v="1"/>
    <x v="1"/>
    <s v=""/>
    <x v="1"/>
    <x v="1"/>
    <s v=""/>
  </r>
  <r>
    <x v="1"/>
    <n v="0"/>
    <s v="2020-2022"/>
    <x v="105"/>
    <x v="13"/>
    <s v="Tuberculosis,Malaria,RSSH"/>
    <s v="Zambia-Tuberculosis,Malaria,RSSH"/>
    <n v="1"/>
    <x v="8"/>
    <x v="1"/>
    <x v="2"/>
    <n v="0"/>
    <s v=""/>
    <x v="1"/>
    <x v="1"/>
    <s v=""/>
    <x v="1"/>
    <x v="1"/>
    <s v=""/>
  </r>
  <r>
    <x v="1"/>
    <n v="0"/>
    <s v="2020-2022"/>
    <x v="105"/>
    <x v="14"/>
    <s v="Tuberculosis,RSSH"/>
    <s v="Zambia-Tuberculosis,RSSH"/>
    <n v="1"/>
    <x v="8"/>
    <x v="1"/>
    <x v="2"/>
    <n v="0"/>
    <s v=""/>
    <x v="1"/>
    <x v="1"/>
    <s v=""/>
    <x v="1"/>
    <x v="1"/>
    <s v=""/>
  </r>
  <r>
    <x v="1"/>
    <n v="1"/>
    <s v="2020-2022"/>
    <x v="106"/>
    <x v="0"/>
    <s v="HIV/AIDS"/>
    <s v="Zanzibar-HIV/AIDS"/>
    <n v="1"/>
    <x v="8"/>
    <x v="0"/>
    <x v="2"/>
    <n v="0"/>
    <s v=""/>
    <x v="1"/>
    <x v="1"/>
    <s v=""/>
    <x v="1"/>
    <x v="1"/>
    <s v=""/>
  </r>
  <r>
    <x v="1"/>
    <n v="0"/>
    <s v="2020-2022"/>
    <x v="106"/>
    <x v="1"/>
    <s v="HIV/AIDS,Malaria"/>
    <s v="Zanzibar-HIV/AIDS,Malaria"/>
    <n v="1"/>
    <x v="8"/>
    <x v="1"/>
    <x v="2"/>
    <n v="0"/>
    <s v=""/>
    <x v="1"/>
    <x v="1"/>
    <s v=""/>
    <x v="1"/>
    <x v="1"/>
    <s v=""/>
  </r>
  <r>
    <x v="1"/>
    <n v="0"/>
    <s v="2020-2022"/>
    <x v="106"/>
    <x v="2"/>
    <s v="HIV/AIDS,Malaria,RSSH"/>
    <s v="Zanzibar-HIV/AIDS,Malaria,RSSH"/>
    <n v="1"/>
    <x v="8"/>
    <x v="1"/>
    <x v="2"/>
    <n v="0"/>
    <s v=""/>
    <x v="1"/>
    <x v="1"/>
    <s v=""/>
    <x v="1"/>
    <x v="1"/>
    <s v=""/>
  </r>
  <r>
    <x v="1"/>
    <n v="0"/>
    <s v="2020-2022"/>
    <x v="106"/>
    <x v="3"/>
    <s v="HIV/AIDS,RSSH"/>
    <s v="Zanzibar-HIV/AIDS,RSSH"/>
    <n v="1"/>
    <x v="8"/>
    <x v="1"/>
    <x v="2"/>
    <n v="0"/>
    <s v=""/>
    <x v="1"/>
    <x v="1"/>
    <s v=""/>
    <x v="1"/>
    <x v="1"/>
    <s v=""/>
  </r>
  <r>
    <x v="0"/>
    <n v="0"/>
    <s v="2020-2022"/>
    <x v="106"/>
    <x v="4"/>
    <s v="HIV/AIDS, Tuberculosis"/>
    <s v="Zanzibar-HIV/AIDS, Tuberculosis"/>
    <n v="1"/>
    <x v="8"/>
    <x v="0"/>
    <x v="2"/>
    <n v="917"/>
    <s v="FR917-QNB-C"/>
    <x v="0"/>
    <x v="0"/>
    <d v="2020-03-23T00:00:00"/>
    <x v="2"/>
    <x v="2"/>
    <n v="6.9508196721311473"/>
  </r>
  <r>
    <x v="1"/>
    <n v="0"/>
    <s v="2020-2022"/>
    <x v="106"/>
    <x v="5"/>
    <s v="HIV/AIDS,Tuberculosis,Malaria"/>
    <s v="Zanzibar-HIV/AIDS,Tuberculosis,Malaria"/>
    <n v="1"/>
    <x v="8"/>
    <x v="1"/>
    <x v="2"/>
    <n v="0"/>
    <s v=""/>
    <x v="1"/>
    <x v="1"/>
    <s v=""/>
    <x v="1"/>
    <x v="1"/>
    <s v=""/>
  </r>
  <r>
    <x v="1"/>
    <n v="0"/>
    <s v="2020-2022"/>
    <x v="106"/>
    <x v="6"/>
    <s v="HIV/AIDS,Tuberculosis,Malaria,RSSH"/>
    <s v="Zanzibar-HIV/AIDS,Tuberculosis,Malaria,RSSH"/>
    <n v="1"/>
    <x v="8"/>
    <x v="1"/>
    <x v="2"/>
    <n v="0"/>
    <s v=""/>
    <x v="1"/>
    <x v="1"/>
    <s v=""/>
    <x v="1"/>
    <x v="1"/>
    <s v=""/>
  </r>
  <r>
    <x v="1"/>
    <n v="0"/>
    <s v="2020-2022"/>
    <x v="106"/>
    <x v="7"/>
    <s v="HIV/AIDS,Tuberculosis,RSSH"/>
    <s v="Zanzibar-HIV/AIDS,Tuberculosis,RSSH"/>
    <n v="1"/>
    <x v="8"/>
    <x v="1"/>
    <x v="2"/>
    <n v="0"/>
    <s v=""/>
    <x v="1"/>
    <x v="1"/>
    <s v=""/>
    <x v="1"/>
    <x v="1"/>
    <s v=""/>
  </r>
  <r>
    <x v="0"/>
    <n v="0"/>
    <s v="2020-2022"/>
    <x v="106"/>
    <x v="8"/>
    <s v="Malaria"/>
    <s v="Zanzibar-Malaria"/>
    <n v="1"/>
    <x v="8"/>
    <x v="0"/>
    <x v="2"/>
    <n v="916"/>
    <s v="FR916-QNB-M"/>
    <x v="0"/>
    <x v="0"/>
    <d v="2020-03-23T00:00:00"/>
    <x v="2"/>
    <x v="2"/>
    <n v="6.9508196721311473"/>
  </r>
  <r>
    <x v="1"/>
    <n v="0"/>
    <s v="2020-2022"/>
    <x v="106"/>
    <x v="9"/>
    <s v="Malaria,RSSH"/>
    <s v="Zanzibar-Malaria,RSSH"/>
    <n v="1"/>
    <x v="8"/>
    <x v="1"/>
    <x v="2"/>
    <n v="0"/>
    <s v=""/>
    <x v="1"/>
    <x v="1"/>
    <s v=""/>
    <x v="1"/>
    <x v="1"/>
    <s v=""/>
  </r>
  <r>
    <x v="1"/>
    <n v="0"/>
    <s v="2020-2022"/>
    <x v="106"/>
    <x v="10"/>
    <s v="RSSH"/>
    <s v="Zanzibar-RSSH"/>
    <n v="1"/>
    <x v="8"/>
    <x v="2"/>
    <x v="2"/>
    <n v="0"/>
    <s v=""/>
    <x v="1"/>
    <x v="1"/>
    <s v=""/>
    <x v="1"/>
    <x v="1"/>
    <s v=""/>
  </r>
  <r>
    <x v="1"/>
    <n v="1"/>
    <s v="2020-2022"/>
    <x v="106"/>
    <x v="11"/>
    <s v="Tuberculosis"/>
    <s v="Zanzibar-Tuberculosis"/>
    <n v="1"/>
    <x v="8"/>
    <x v="0"/>
    <x v="2"/>
    <n v="0"/>
    <s v=""/>
    <x v="1"/>
    <x v="1"/>
    <s v=""/>
    <x v="1"/>
    <x v="1"/>
    <s v=""/>
  </r>
  <r>
    <x v="1"/>
    <n v="0"/>
    <s v="2020-2022"/>
    <x v="106"/>
    <x v="12"/>
    <s v="Tuberculosis,Malaria"/>
    <s v="Zanzibar-Tuberculosis,Malaria"/>
    <n v="1"/>
    <x v="8"/>
    <x v="1"/>
    <x v="2"/>
    <n v="0"/>
    <s v=""/>
    <x v="1"/>
    <x v="1"/>
    <s v=""/>
    <x v="1"/>
    <x v="1"/>
    <s v=""/>
  </r>
  <r>
    <x v="1"/>
    <n v="0"/>
    <s v="2020-2022"/>
    <x v="106"/>
    <x v="13"/>
    <s v="Tuberculosis,Malaria,RSSH"/>
    <s v="Zanzibar-Tuberculosis,Malaria,RSSH"/>
    <n v="1"/>
    <x v="8"/>
    <x v="1"/>
    <x v="2"/>
    <n v="0"/>
    <s v=""/>
    <x v="1"/>
    <x v="1"/>
    <s v=""/>
    <x v="1"/>
    <x v="1"/>
    <s v=""/>
  </r>
  <r>
    <x v="1"/>
    <n v="0"/>
    <s v="2020-2022"/>
    <x v="106"/>
    <x v="14"/>
    <s v="Tuberculosis,RSSH"/>
    <s v="Zanzibar-Tuberculosis,RSSH"/>
    <n v="1"/>
    <x v="8"/>
    <x v="1"/>
    <x v="2"/>
    <n v="0"/>
    <s v=""/>
    <x v="1"/>
    <x v="1"/>
    <s v=""/>
    <x v="1"/>
    <x v="1"/>
    <s v=""/>
  </r>
  <r>
    <x v="1"/>
    <n v="1"/>
    <s v="2020-2022"/>
    <x v="107"/>
    <x v="0"/>
    <s v="HIV/AIDS"/>
    <s v="Zimbabwe-HIV/AIDS"/>
    <n v="1"/>
    <x v="8"/>
    <x v="0"/>
    <x v="2"/>
    <n v="0"/>
    <s v=""/>
    <x v="1"/>
    <x v="1"/>
    <s v=""/>
    <x v="1"/>
    <x v="1"/>
    <s v=""/>
  </r>
  <r>
    <x v="1"/>
    <n v="0"/>
    <s v="2020-2022"/>
    <x v="107"/>
    <x v="1"/>
    <s v="HIV/AIDS,Malaria"/>
    <s v="Zimbabwe-HIV/AIDS,Malaria"/>
    <n v="1"/>
    <x v="8"/>
    <x v="1"/>
    <x v="2"/>
    <n v="0"/>
    <s v=""/>
    <x v="1"/>
    <x v="1"/>
    <s v=""/>
    <x v="1"/>
    <x v="1"/>
    <s v=""/>
  </r>
  <r>
    <x v="1"/>
    <n v="0"/>
    <s v="2020-2022"/>
    <x v="107"/>
    <x v="2"/>
    <s v="HIV/AIDS,Malaria,RSSH"/>
    <s v="Zimbabwe-HIV/AIDS,Malaria,RSSH"/>
    <n v="1"/>
    <x v="8"/>
    <x v="1"/>
    <x v="2"/>
    <n v="0"/>
    <s v=""/>
    <x v="1"/>
    <x v="1"/>
    <s v=""/>
    <x v="1"/>
    <x v="1"/>
    <s v=""/>
  </r>
  <r>
    <x v="1"/>
    <n v="0"/>
    <s v="2020-2022"/>
    <x v="107"/>
    <x v="3"/>
    <s v="HIV/AIDS,RSSH"/>
    <s v="Zimbabwe-HIV/AIDS,RSSH"/>
    <n v="1"/>
    <x v="8"/>
    <x v="1"/>
    <x v="2"/>
    <n v="0"/>
    <s v=""/>
    <x v="1"/>
    <x v="1"/>
    <s v=""/>
    <x v="1"/>
    <x v="1"/>
    <s v=""/>
  </r>
  <r>
    <x v="0"/>
    <n v="0"/>
    <s v="2020-2022"/>
    <x v="107"/>
    <x v="4"/>
    <s v="HIV/AIDS, Tuberculosis"/>
    <s v="Zimbabwe-HIV/AIDS, Tuberculosis"/>
    <n v="1"/>
    <x v="8"/>
    <x v="0"/>
    <x v="2"/>
    <n v="908"/>
    <s v="FR908-ZWE-C"/>
    <x v="0"/>
    <x v="0"/>
    <d v="2020-03-23T00:00:00"/>
    <x v="16"/>
    <x v="14"/>
    <n v="8.1639344262295079"/>
  </r>
  <r>
    <x v="1"/>
    <n v="0"/>
    <s v="2020-2022"/>
    <x v="107"/>
    <x v="5"/>
    <s v="HIV/AIDS,Tuberculosis,Malaria"/>
    <s v="Zimbabwe-HIV/AIDS,Tuberculosis,Malaria"/>
    <n v="1"/>
    <x v="8"/>
    <x v="1"/>
    <x v="2"/>
    <n v="0"/>
    <s v=""/>
    <x v="1"/>
    <x v="1"/>
    <s v=""/>
    <x v="1"/>
    <x v="1"/>
    <s v=""/>
  </r>
  <r>
    <x v="1"/>
    <n v="0"/>
    <s v="2020-2022"/>
    <x v="107"/>
    <x v="6"/>
    <s v="HIV/AIDS,Tuberculosis,Malaria,RSSH"/>
    <s v="Zimbabwe-HIV/AIDS,Tuberculosis,Malaria,RSSH"/>
    <n v="1"/>
    <x v="8"/>
    <x v="1"/>
    <x v="2"/>
    <n v="0"/>
    <s v=""/>
    <x v="1"/>
    <x v="1"/>
    <s v=""/>
    <x v="1"/>
    <x v="1"/>
    <s v=""/>
  </r>
  <r>
    <x v="1"/>
    <n v="0"/>
    <s v="2020-2022"/>
    <x v="107"/>
    <x v="7"/>
    <s v="HIV/AIDS,Tuberculosis,RSSH"/>
    <s v="Zimbabwe-HIV/AIDS,Tuberculosis,RSSH"/>
    <n v="1"/>
    <x v="8"/>
    <x v="1"/>
    <x v="2"/>
    <n v="0"/>
    <s v=""/>
    <x v="1"/>
    <x v="1"/>
    <s v=""/>
    <x v="1"/>
    <x v="1"/>
    <s v=""/>
  </r>
  <r>
    <x v="0"/>
    <n v="0"/>
    <s v="2020-2022"/>
    <x v="107"/>
    <x v="8"/>
    <s v="Malaria"/>
    <s v="Zimbabwe-Malaria"/>
    <n v="1"/>
    <x v="8"/>
    <x v="0"/>
    <x v="2"/>
    <n v="716"/>
    <s v="FR716-ZWE-M"/>
    <x v="0"/>
    <x v="0"/>
    <d v="2020-03-23T00:00:00"/>
    <x v="15"/>
    <x v="14"/>
    <n v="8.1639344262295079"/>
  </r>
  <r>
    <x v="1"/>
    <n v="0"/>
    <s v="2020-2022"/>
    <x v="107"/>
    <x v="9"/>
    <s v="Malaria,RSSH"/>
    <s v="Zimbabwe-Malaria,RSSH"/>
    <n v="1"/>
    <x v="8"/>
    <x v="1"/>
    <x v="2"/>
    <n v="0"/>
    <s v=""/>
    <x v="1"/>
    <x v="1"/>
    <s v=""/>
    <x v="1"/>
    <x v="1"/>
    <s v=""/>
  </r>
  <r>
    <x v="1"/>
    <n v="0"/>
    <s v="2020-2022"/>
    <x v="107"/>
    <x v="10"/>
    <s v="RSSH"/>
    <s v="Zimbabwe-RSSH"/>
    <n v="1"/>
    <x v="8"/>
    <x v="2"/>
    <x v="2"/>
    <n v="0"/>
    <s v=""/>
    <x v="1"/>
    <x v="1"/>
    <s v=""/>
    <x v="1"/>
    <x v="1"/>
    <s v=""/>
  </r>
  <r>
    <x v="1"/>
    <n v="1"/>
    <s v="2020-2022"/>
    <x v="107"/>
    <x v="11"/>
    <s v="Tuberculosis"/>
    <s v="Zimbabwe-Tuberculosis"/>
    <n v="1"/>
    <x v="8"/>
    <x v="0"/>
    <x v="2"/>
    <n v="0"/>
    <s v=""/>
    <x v="1"/>
    <x v="1"/>
    <s v=""/>
    <x v="1"/>
    <x v="1"/>
    <s v=""/>
  </r>
  <r>
    <x v="1"/>
    <n v="0"/>
    <s v="2020-2022"/>
    <x v="107"/>
    <x v="12"/>
    <s v="Tuberculosis,Malaria"/>
    <s v="Zimbabwe-Tuberculosis,Malaria"/>
    <n v="1"/>
    <x v="8"/>
    <x v="1"/>
    <x v="2"/>
    <n v="0"/>
    <s v=""/>
    <x v="1"/>
    <x v="1"/>
    <s v=""/>
    <x v="1"/>
    <x v="1"/>
    <s v=""/>
  </r>
  <r>
    <x v="1"/>
    <n v="0"/>
    <s v="2020-2022"/>
    <x v="107"/>
    <x v="13"/>
    <s v="Tuberculosis,Malaria,RSSH"/>
    <s v="Zimbabwe-Tuberculosis,Malaria,RSSH"/>
    <n v="1"/>
    <x v="8"/>
    <x v="1"/>
    <x v="2"/>
    <n v="0"/>
    <s v=""/>
    <x v="1"/>
    <x v="1"/>
    <s v=""/>
    <x v="1"/>
    <x v="1"/>
    <s v=""/>
  </r>
  <r>
    <x v="1"/>
    <n v="0"/>
    <s v="2020-2022"/>
    <x v="107"/>
    <x v="14"/>
    <s v="Tuberculosis,RSSH"/>
    <s v="Zimbabwe-Tuberculosis,RSSH"/>
    <n v="1"/>
    <x v="8"/>
    <x v="1"/>
    <x v="2"/>
    <n v="0"/>
    <s v=""/>
    <x v="1"/>
    <x v="1"/>
    <s v=""/>
    <x v="1"/>
    <x v="1"/>
    <s v=""/>
  </r>
  <r>
    <x v="2"/>
    <m/>
    <m/>
    <x v="108"/>
    <x v="15"/>
    <m/>
    <m/>
    <m/>
    <x v="10"/>
    <x v="7"/>
    <x v="3"/>
    <m/>
    <m/>
    <x v="10"/>
    <x v="3"/>
    <m/>
    <x v="33"/>
    <x v="3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8786E-518E-46EA-96D3-B83DD48B352F}" name="PivotTable2" cacheId="0" applyNumberFormats="0" applyBorderFormats="0" applyFontFormats="0" applyPatternFormats="0" applyAlignmentFormats="0" applyWidthHeightFormats="1" dataCaption="Values" errorCaption="0" showError="1" updatedVersion="7" minRefreshableVersion="3" showDrill="0" showDataTips="0" useAutoFormatting="1" rowGrandTotals="0" colGrandTotals="0" itemPrintTitles="1" createdVersion="6" indent="0" compact="0" compactData="0" multipleFieldFilters="0">
  <location ref="A26:I215" firstHeaderRow="1" firstDataRow="1" firstDataCol="8" rowPageCount="1" colPageCount="1"/>
  <pivotFields count="19">
    <pivotField axis="axisPage" compact="0" outline="0" multipleItemSelectionAllowed="1" showAll="0" defaultSubtotal="0">
      <items count="3">
        <item h="1" x="1"/>
        <item x="0"/>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s>
      <extLst>
        <ext xmlns:x14="http://schemas.microsoft.com/office/spreadsheetml/2009/9/main" uri="{2946ED86-A175-432a-8AC1-64E0C546D7DE}">
          <x14:pivotField fillDownLabels="1"/>
        </ext>
      </extLst>
    </pivotField>
    <pivotField axis="axisRow" compact="0" outline="0" subtotalTop="0" showAll="0" defaultSubtotal="0">
      <items count="16">
        <item x="0"/>
        <item x="8"/>
        <item x="10"/>
        <item x="15"/>
        <item x="1"/>
        <item x="2"/>
        <item x="3"/>
        <item x="4"/>
        <item x="5"/>
        <item x="6"/>
        <item x="7"/>
        <item x="9"/>
        <item x="11"/>
        <item x="12"/>
        <item x="13"/>
        <item x="1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5"/>
        <item x="2"/>
        <item x="6"/>
        <item x="8"/>
        <item x="3"/>
        <item x="4"/>
        <item x="7"/>
        <item x="0"/>
        <item x="1"/>
        <item x="9"/>
        <item x="10"/>
      </items>
      <extLst>
        <ext xmlns:x14="http://schemas.microsoft.com/office/spreadsheetml/2009/9/main" uri="{2946ED86-A175-432a-8AC1-64E0C546D7DE}">
          <x14:pivotField fillDownLabels="1"/>
        </ext>
      </extLst>
    </pivotField>
    <pivotField axis="axisRow" compact="0" outline="0" showAll="0" defaultSubtotal="0">
      <items count="8">
        <item x="1"/>
        <item x="0"/>
        <item x="3"/>
        <item x="5"/>
        <item x="6"/>
        <item x="4"/>
        <item x="2"/>
        <item x="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1"/>
        <item x="10"/>
        <item x="0"/>
        <item x="2"/>
        <item x="8"/>
        <item x="9"/>
        <item x="5"/>
        <item x="3"/>
        <item x="4"/>
        <item x="6"/>
        <item x="7"/>
      </items>
      <extLst>
        <ext xmlns:x14="http://schemas.microsoft.com/office/spreadsheetml/2009/9/main" uri="{2946ED86-A175-432a-8AC1-64E0C546D7DE}">
          <x14:pivotField fillDownLabels="1"/>
        </ext>
      </extLst>
    </pivotField>
    <pivotField axis="axisRow" compact="0" outline="0" showAll="0" defaultSubtotal="0">
      <items count="4">
        <item x="1"/>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34">
        <item x="1"/>
        <item x="33"/>
        <item x="2"/>
        <item x="6"/>
        <item x="31"/>
        <item x="0"/>
        <item x="16"/>
        <item x="27"/>
        <item x="3"/>
        <item x="14"/>
        <item x="15"/>
        <item x="10"/>
        <item x="17"/>
        <item x="18"/>
        <item x="25"/>
        <item x="29"/>
        <item x="7"/>
        <item x="13"/>
        <item x="4"/>
        <item x="11"/>
        <item x="20"/>
        <item x="26"/>
        <item x="32"/>
        <item x="5"/>
        <item x="8"/>
        <item x="9"/>
        <item x="23"/>
        <item x="19"/>
        <item x="28"/>
        <item x="21"/>
        <item x="24"/>
        <item x="30"/>
        <item x="12"/>
        <item x="22"/>
      </items>
      <extLst>
        <ext xmlns:x14="http://schemas.microsoft.com/office/spreadsheetml/2009/9/main" uri="{2946ED86-A175-432a-8AC1-64E0C546D7DE}">
          <x14:pivotField fillDownLabels="1"/>
        </ext>
      </extLst>
    </pivotField>
    <pivotField axis="axisRow" compact="0" outline="0" subtotalTop="0" showAll="0" defaultSubtotal="0">
      <items count="31">
        <item x="1"/>
        <item x="30"/>
        <item x="2"/>
        <item x="0"/>
        <item x="3"/>
        <item x="13"/>
        <item x="14"/>
        <item x="16"/>
        <item x="9"/>
        <item x="15"/>
        <item x="24"/>
        <item x="28"/>
        <item x="6"/>
        <item x="12"/>
        <item x="4"/>
        <item x="25"/>
        <item x="5"/>
        <item x="10"/>
        <item x="7"/>
        <item x="8"/>
        <item x="17"/>
        <item x="19"/>
        <item x="21"/>
        <item x="23"/>
        <item x="26"/>
        <item x="18"/>
        <item x="20"/>
        <item x="22"/>
        <item x="11"/>
        <item x="27"/>
        <item x="29"/>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8">
    <field x="3"/>
    <field x="8"/>
    <field x="4"/>
    <field x="9"/>
    <field x="13"/>
    <field x="14"/>
    <field x="16"/>
    <field x="17"/>
  </rowFields>
  <rowItems count="189">
    <i>
      <x/>
      <x v="7"/>
      <x/>
      <x v="1"/>
      <x v="2"/>
      <x v="2"/>
      <x v="5"/>
      <x v="3"/>
    </i>
    <i r="2">
      <x v="1"/>
      <x v="1"/>
      <x v="2"/>
      <x v="2"/>
      <x v="2"/>
      <x v="2"/>
    </i>
    <i r="2">
      <x v="12"/>
      <x v="2"/>
      <x v="3"/>
      <x v="2"/>
      <x v="8"/>
      <x v="4"/>
    </i>
    <i>
      <x v="1"/>
      <x v="8"/>
      <x v="9"/>
      <x v="1"/>
      <x v="7"/>
      <x v="2"/>
      <x v="18"/>
      <x v="14"/>
    </i>
    <i>
      <x v="2"/>
      <x v="1"/>
      <x v="7"/>
      <x v="5"/>
      <x v="8"/>
      <x v="2"/>
      <x v="23"/>
      <x v="16"/>
    </i>
    <i>
      <x v="3"/>
      <x v="1"/>
      <x v="7"/>
      <x v="3"/>
      <x v="2"/>
      <x v="2"/>
      <x v="3"/>
      <x v="2"/>
    </i>
    <i>
      <x v="4"/>
      <x v="4"/>
      <x/>
      <x v="1"/>
      <x v="6"/>
      <x v="2"/>
      <x v="16"/>
      <x v="12"/>
    </i>
    <i r="2">
      <x v="1"/>
      <x v="4"/>
      <x v="2"/>
      <x v="2"/>
      <x v="5"/>
      <x v="3"/>
    </i>
    <i r="2">
      <x v="12"/>
      <x v="4"/>
      <x v="2"/>
      <x v="2"/>
      <x v="5"/>
      <x v="3"/>
    </i>
    <i>
      <x v="5"/>
      <x v="1"/>
      <x v="7"/>
      <x v="3"/>
      <x v="8"/>
      <x v="2"/>
      <x v="24"/>
      <x v="18"/>
    </i>
    <i>
      <x v="6"/>
      <x v="5"/>
      <x/>
      <x v="3"/>
      <x v="8"/>
      <x v="2"/>
      <x v="25"/>
      <x v="19"/>
    </i>
    <i>
      <x v="7"/>
      <x/>
      <x/>
      <x v="4"/>
      <x v="3"/>
      <x v="2"/>
      <x v="11"/>
      <x v="8"/>
    </i>
    <i r="2">
      <x v="1"/>
      <x v="4"/>
      <x v="7"/>
      <x v="2"/>
      <x v="19"/>
      <x v="17"/>
    </i>
    <i r="2">
      <x v="2"/>
      <x v="4"/>
      <x v="9"/>
      <x v="2"/>
      <x v="32"/>
      <x v="28"/>
    </i>
    <i r="2">
      <x v="12"/>
      <x v="4"/>
      <x v="3"/>
      <x v="2"/>
      <x v="11"/>
      <x v="8"/>
    </i>
    <i>
      <x v="8"/>
      <x v="7"/>
      <x v="1"/>
      <x v="3"/>
      <x v="6"/>
      <x v="2"/>
      <x v="17"/>
      <x v="13"/>
    </i>
    <i r="2">
      <x v="7"/>
      <x v="3"/>
      <x v="6"/>
      <x v="2"/>
      <x v="18"/>
      <x v="14"/>
    </i>
    <i>
      <x v="9"/>
      <x v="5"/>
      <x v="1"/>
      <x v="3"/>
      <x v="8"/>
      <x v="2"/>
      <x v="25"/>
      <x v="19"/>
    </i>
    <i r="2">
      <x v="7"/>
      <x v="3"/>
      <x v="10"/>
      <x v="2"/>
      <x/>
      <x/>
    </i>
    <i>
      <x v="10"/>
      <x v="8"/>
      <x v="7"/>
      <x v="4"/>
      <x v="8"/>
      <x v="2"/>
      <x v="25"/>
      <x v="19"/>
    </i>
    <i>
      <x v="11"/>
      <x v="2"/>
      <x v="1"/>
      <x v="4"/>
      <x v="3"/>
      <x v="2"/>
      <x v="5"/>
      <x v="3"/>
    </i>
    <i r="2">
      <x v="7"/>
      <x v="4"/>
      <x v="3"/>
      <x v="2"/>
      <x v="11"/>
      <x v="8"/>
    </i>
    <i>
      <x v="12"/>
      <x v="8"/>
      <x v="1"/>
      <x v="1"/>
      <x v="2"/>
      <x v="2"/>
      <x v="10"/>
      <x v="6"/>
    </i>
    <i r="2">
      <x v="7"/>
      <x v="1"/>
      <x v="2"/>
      <x v="2"/>
      <x v="9"/>
      <x v="5"/>
    </i>
    <i>
      <x v="13"/>
      <x/>
      <x v="8"/>
      <x v="3"/>
      <x v="4"/>
      <x v="2"/>
      <x v="6"/>
      <x v="6"/>
    </i>
    <i>
      <x v="14"/>
      <x v="4"/>
      <x/>
      <x v="1"/>
      <x v="3"/>
      <x v="2"/>
      <x v="11"/>
      <x v="8"/>
    </i>
    <i r="2">
      <x v="2"/>
      <x v="1"/>
      <x v="3"/>
      <x v="2"/>
      <x v="12"/>
      <x v="9"/>
    </i>
    <i r="2">
      <x v="12"/>
      <x v="1"/>
      <x v="6"/>
      <x v="2"/>
      <x v="11"/>
      <x v="8"/>
    </i>
    <i>
      <x v="15"/>
      <x/>
      <x v="1"/>
      <x v="1"/>
      <x v="4"/>
      <x v="2"/>
      <x v="13"/>
      <x v="7"/>
    </i>
    <i r="2">
      <x v="7"/>
      <x v="1"/>
      <x v="4"/>
      <x v="2"/>
      <x v="13"/>
      <x v="7"/>
    </i>
    <i>
      <x v="16"/>
      <x/>
      <x v="1"/>
      <x v="1"/>
      <x v="3"/>
      <x v="2"/>
      <x v="6"/>
      <x v="6"/>
    </i>
    <i r="2">
      <x v="7"/>
      <x v="1"/>
      <x v="4"/>
      <x v="2"/>
      <x v="11"/>
      <x v="8"/>
    </i>
    <i>
      <x v="17"/>
      <x/>
      <x v="1"/>
      <x v="1"/>
      <x v="6"/>
      <x v="2"/>
      <x v="20"/>
      <x v="25"/>
    </i>
    <i r="2">
      <x v="7"/>
      <x v="1"/>
      <x v="8"/>
      <x v="2"/>
      <x v="27"/>
      <x v="20"/>
    </i>
    <i>
      <x v="18"/>
      <x v="5"/>
      <x/>
      <x v="3"/>
      <x v="10"/>
      <x v="2"/>
      <x/>
      <x/>
    </i>
    <i>
      <x v="19"/>
      <x v="8"/>
      <x v="1"/>
      <x v="3"/>
      <x v="8"/>
      <x v="2"/>
      <x v="25"/>
      <x v="19"/>
    </i>
    <i r="2">
      <x v="7"/>
      <x v="3"/>
      <x v="8"/>
      <x v="2"/>
      <x v="25"/>
      <x v="21"/>
    </i>
    <i>
      <x v="20"/>
      <x/>
      <x v="1"/>
      <x v="1"/>
      <x v="2"/>
      <x v="2"/>
      <x v="9"/>
      <x v="5"/>
    </i>
    <i r="2">
      <x v="7"/>
      <x v="1"/>
      <x v="6"/>
      <x v="2"/>
      <x v="12"/>
      <x v="9"/>
    </i>
    <i>
      <x v="21"/>
      <x v="2"/>
      <x v="1"/>
      <x v="1"/>
      <x v="6"/>
      <x v="2"/>
      <x v="12"/>
      <x v="9"/>
    </i>
    <i r="2">
      <x v="2"/>
      <x v="1"/>
      <x v="6"/>
      <x v="2"/>
      <x v="12"/>
      <x v="9"/>
    </i>
    <i r="2">
      <x v="10"/>
      <x v="1"/>
      <x v="2"/>
      <x v="2"/>
      <x v="6"/>
      <x v="6"/>
    </i>
    <i>
      <x v="22"/>
      <x v="5"/>
      <x/>
      <x v="5"/>
      <x v="6"/>
      <x v="2"/>
      <x v="18"/>
      <x v="14"/>
    </i>
    <i>
      <x v="23"/>
      <x v="2"/>
      <x/>
      <x v="1"/>
      <x v="3"/>
      <x v="2"/>
      <x v="8"/>
      <x v="4"/>
    </i>
    <i r="2">
      <x v="11"/>
      <x v="1"/>
      <x v="4"/>
      <x v="2"/>
      <x v="11"/>
      <x v="8"/>
    </i>
    <i r="2">
      <x v="12"/>
      <x v="1"/>
      <x v="2"/>
      <x v="2"/>
      <x v="2"/>
      <x v="2"/>
    </i>
    <i>
      <x v="24"/>
      <x v="5"/>
      <x/>
      <x v="5"/>
      <x v="2"/>
      <x v="2"/>
      <x v="6"/>
      <x v="6"/>
    </i>
    <i>
      <x v="25"/>
      <x v="6"/>
      <x v="9"/>
      <x v="3"/>
      <x v="6"/>
      <x v="2"/>
      <x v="13"/>
      <x v="7"/>
    </i>
    <i>
      <x v="26"/>
      <x v="5"/>
      <x/>
      <x v="3"/>
      <x v="8"/>
      <x v="2"/>
      <x v="25"/>
      <x v="19"/>
    </i>
    <i>
      <x v="27"/>
      <x v="5"/>
      <x/>
      <x v="3"/>
      <x v="10"/>
      <x v="2"/>
      <x/>
      <x/>
    </i>
    <i>
      <x v="28"/>
      <x v="6"/>
      <x v="7"/>
      <x v="3"/>
      <x v="9"/>
      <x v="2"/>
      <x v="29"/>
      <x v="26"/>
    </i>
    <i>
      <x v="29"/>
      <x v="5"/>
      <x/>
      <x v="3"/>
      <x v="7"/>
      <x v="2"/>
      <x v="25"/>
      <x v="19"/>
    </i>
    <i r="2">
      <x v="12"/>
      <x v="4"/>
      <x v="7"/>
      <x v="2"/>
      <x v="25"/>
      <x v="19"/>
    </i>
    <i>
      <x v="30"/>
      <x v="6"/>
      <x/>
      <x v="2"/>
      <x v="4"/>
      <x v="2"/>
      <x v="13"/>
      <x v="7"/>
    </i>
    <i r="2">
      <x v="1"/>
      <x v="4"/>
      <x v="4"/>
      <x v="2"/>
      <x v="6"/>
      <x v="6"/>
    </i>
    <i r="2">
      <x v="12"/>
      <x v="2"/>
      <x v="4"/>
      <x v="2"/>
      <x v="13"/>
      <x v="7"/>
    </i>
    <i>
      <x v="31"/>
      <x v="8"/>
      <x v="1"/>
      <x v="4"/>
      <x v="3"/>
      <x v="2"/>
      <x v="5"/>
      <x v="3"/>
    </i>
    <i r="2">
      <x v="7"/>
      <x v="1"/>
      <x v="6"/>
      <x v="2"/>
      <x v="23"/>
      <x v="16"/>
    </i>
    <i>
      <x v="32"/>
      <x v="3"/>
      <x v="1"/>
      <x v="4"/>
      <x v="6"/>
      <x v="2"/>
      <x v="16"/>
      <x v="12"/>
    </i>
    <i r="2">
      <x v="2"/>
      <x v="1"/>
      <x v="6"/>
      <x v="2"/>
      <x v="16"/>
      <x v="12"/>
    </i>
    <i r="2">
      <x v="7"/>
      <x v="4"/>
      <x v="4"/>
      <x v="2"/>
      <x v="16"/>
      <x v="12"/>
    </i>
    <i>
      <x v="33"/>
      <x/>
      <x v="12"/>
      <x v="3"/>
      <x v="10"/>
      <x v="2"/>
      <x v="33"/>
      <x/>
    </i>
    <i>
      <x v="34"/>
      <x v="9"/>
      <x v="1"/>
      <x v="1"/>
      <x v="6"/>
      <x v="2"/>
      <x v="18"/>
      <x v="14"/>
    </i>
    <i r="2">
      <x v="7"/>
      <x v="1"/>
      <x v="7"/>
      <x v="2"/>
      <x v="26"/>
      <x v="18"/>
    </i>
    <i>
      <x v="35"/>
      <x v="1"/>
      <x v="7"/>
      <x v="3"/>
      <x v="10"/>
      <x v="2"/>
      <x/>
      <x/>
    </i>
    <i>
      <x v="36"/>
      <x v="2"/>
      <x v="1"/>
      <x v="2"/>
      <x v="4"/>
      <x v="2"/>
      <x v="11"/>
      <x v="22"/>
    </i>
    <i r="2">
      <x v="7"/>
      <x v="1"/>
      <x v="4"/>
      <x v="2"/>
      <x v="11"/>
      <x v="22"/>
    </i>
    <i>
      <x v="37"/>
      <x v="5"/>
      <x/>
      <x v="1"/>
      <x v="3"/>
      <x v="2"/>
      <x v="9"/>
      <x v="5"/>
    </i>
    <i r="2">
      <x v="1"/>
      <x v="5"/>
      <x v="6"/>
      <x v="2"/>
      <x v="23"/>
      <x v="16"/>
    </i>
    <i r="2">
      <x v="12"/>
      <x v="5"/>
      <x v="9"/>
      <x v="2"/>
      <x v="30"/>
      <x v="27"/>
    </i>
    <i>
      <x v="38"/>
      <x v="9"/>
      <x v="1"/>
      <x v="1"/>
      <x v="2"/>
      <x v="2"/>
      <x v="13"/>
      <x v="7"/>
    </i>
    <i r="2">
      <x v="7"/>
      <x v="1"/>
      <x v="2"/>
      <x v="2"/>
      <x v="10"/>
      <x v="6"/>
    </i>
    <i>
      <x v="39"/>
      <x v="9"/>
      <x v="1"/>
      <x v="1"/>
      <x v="2"/>
      <x v="2"/>
      <x v="2"/>
      <x v="2"/>
    </i>
    <i r="2">
      <x v="7"/>
      <x v="1"/>
      <x v="3"/>
      <x v="2"/>
      <x v="6"/>
      <x v="6"/>
    </i>
    <i>
      <x v="40"/>
      <x v="5"/>
      <x v="1"/>
      <x v="5"/>
      <x v="10"/>
      <x v="2"/>
      <x/>
      <x/>
    </i>
    <i r="2">
      <x v="7"/>
      <x v="3"/>
      <x v="7"/>
      <x v="2"/>
      <x v="27"/>
      <x v="23"/>
    </i>
    <i>
      <x v="41"/>
      <x v="5"/>
      <x v="9"/>
      <x v="1"/>
      <x v="2"/>
      <x v="2"/>
      <x v="10"/>
      <x v="6"/>
    </i>
    <i>
      <x v="42"/>
      <x v="5"/>
      <x v="1"/>
      <x v="3"/>
      <x v="2"/>
      <x v="2"/>
      <x v="5"/>
      <x v="3"/>
    </i>
    <i r="2">
      <x v="7"/>
      <x v="3"/>
      <x v="10"/>
      <x v="2"/>
      <x v="33"/>
      <x/>
    </i>
    <i>
      <x v="43"/>
      <x v="4"/>
      <x/>
      <x v="4"/>
      <x v="4"/>
      <x v="2"/>
      <x v="16"/>
      <x v="12"/>
    </i>
    <i r="2">
      <x v="1"/>
      <x v="1"/>
      <x v="6"/>
      <x v="2"/>
      <x v="16"/>
      <x v="12"/>
    </i>
    <i r="2">
      <x v="12"/>
      <x v="4"/>
      <x v="4"/>
      <x v="2"/>
      <x v="16"/>
      <x v="12"/>
    </i>
    <i>
      <x v="44"/>
      <x v="4"/>
      <x/>
      <x v="1"/>
      <x v="7"/>
      <x v="2"/>
      <x v="24"/>
      <x v="18"/>
    </i>
    <i r="2">
      <x v="1"/>
      <x v="4"/>
      <x v="2"/>
      <x v="2"/>
      <x v="6"/>
      <x v="6"/>
    </i>
    <i r="2">
      <x v="12"/>
      <x v="4"/>
      <x v="2"/>
      <x v="2"/>
      <x v="6"/>
      <x v="6"/>
    </i>
    <i>
      <x v="45"/>
      <x v="7"/>
      <x/>
      <x v="3"/>
      <x v="6"/>
      <x v="2"/>
      <x v="14"/>
      <x v="10"/>
    </i>
    <i>
      <x v="46"/>
      <x v="5"/>
      <x/>
      <x v="3"/>
      <x v="8"/>
      <x v="2"/>
      <x v="25"/>
      <x v="19"/>
    </i>
    <i>
      <x v="47"/>
      <x v="1"/>
      <x/>
      <x v="3"/>
      <x v="4"/>
      <x v="2"/>
      <x v="6"/>
      <x v="6"/>
    </i>
    <i r="2">
      <x v="12"/>
      <x v="3"/>
      <x v="10"/>
      <x v="2"/>
      <x v="33"/>
      <x/>
    </i>
    <i>
      <x v="48"/>
      <x v="3"/>
      <x v="1"/>
      <x v="4"/>
      <x v="6"/>
      <x v="2"/>
      <x v="18"/>
      <x v="14"/>
    </i>
    <i r="2">
      <x v="7"/>
      <x v="1"/>
      <x v="6"/>
      <x v="2"/>
      <x v="18"/>
      <x v="14"/>
    </i>
    <i>
      <x v="49"/>
      <x v="1"/>
      <x v="7"/>
      <x v="5"/>
      <x v="6"/>
      <x v="2"/>
      <x v="24"/>
      <x v="18"/>
    </i>
    <i>
      <x v="50"/>
      <x v="1"/>
      <x v="7"/>
      <x v="3"/>
      <x v="2"/>
      <x v="2"/>
      <x v="10"/>
      <x v="6"/>
    </i>
    <i>
      <x v="51"/>
      <x v="7"/>
      <x v="7"/>
      <x v="3"/>
      <x v="2"/>
      <x v="2"/>
      <x v="5"/>
      <x v="3"/>
    </i>
    <i>
      <x v="52"/>
      <x v="8"/>
      <x v="7"/>
      <x v="1"/>
      <x v="6"/>
      <x v="2"/>
      <x v="18"/>
      <x v="14"/>
    </i>
    <i>
      <x v="53"/>
      <x v="9"/>
      <x v="1"/>
      <x v="1"/>
      <x v="6"/>
      <x v="2"/>
      <x v="21"/>
      <x v="15"/>
    </i>
    <i r="2">
      <x v="7"/>
      <x v="1"/>
      <x v="2"/>
      <x v="2"/>
      <x v="6"/>
      <x v="6"/>
    </i>
    <i>
      <x v="54"/>
      <x v="8"/>
      <x/>
      <x v="1"/>
      <x v="5"/>
      <x v="2"/>
      <x v="13"/>
      <x v="7"/>
    </i>
    <i r="2">
      <x v="1"/>
      <x v="1"/>
      <x v="6"/>
      <x v="2"/>
      <x v="18"/>
      <x v="14"/>
    </i>
    <i r="2">
      <x v="2"/>
      <x v="1"/>
      <x v="6"/>
      <x v="2"/>
      <x v="18"/>
      <x v="14"/>
    </i>
    <i r="2">
      <x v="12"/>
      <x v="1"/>
      <x v="2"/>
      <x v="2"/>
      <x v="9"/>
      <x v="5"/>
    </i>
    <i>
      <x v="55"/>
      <x v="8"/>
      <x v="1"/>
      <x v="1"/>
      <x v="2"/>
      <x v="2"/>
      <x v="2"/>
      <x v="2"/>
    </i>
    <i r="2">
      <x v="7"/>
      <x v="4"/>
      <x v="2"/>
      <x v="2"/>
      <x v="2"/>
      <x v="2"/>
    </i>
    <i>
      <x v="56"/>
      <x v="7"/>
      <x/>
      <x v="5"/>
      <x v="9"/>
      <x v="2"/>
      <x v="30"/>
      <x v="27"/>
    </i>
    <i>
      <x v="57"/>
      <x v="2"/>
      <x v="1"/>
      <x v="1"/>
      <x v="8"/>
      <x v="2"/>
      <x v="27"/>
      <x v="23"/>
    </i>
    <i r="2">
      <x v="10"/>
      <x v="1"/>
      <x v="4"/>
      <x v="2"/>
      <x v="13"/>
      <x v="7"/>
    </i>
    <i>
      <x v="58"/>
      <x v="6"/>
      <x v="8"/>
      <x v="3"/>
      <x v="8"/>
      <x v="2"/>
      <x v="27"/>
      <x v="23"/>
    </i>
    <i>
      <x v="59"/>
      <x v="8"/>
      <x/>
      <x v="5"/>
      <x v="6"/>
      <x v="2"/>
      <x v="9"/>
      <x v="5"/>
    </i>
    <i>
      <x v="60"/>
      <x v="1"/>
      <x v="7"/>
      <x v="3"/>
      <x v="4"/>
      <x v="2"/>
      <x v="10"/>
      <x v="6"/>
    </i>
    <i>
      <x v="61"/>
      <x v="7"/>
      <x v="7"/>
      <x v="3"/>
      <x v="2"/>
      <x v="2"/>
      <x v="7"/>
      <x v="2"/>
    </i>
    <i>
      <x v="62"/>
      <x v="1"/>
      <x/>
      <x v="3"/>
      <x v="9"/>
      <x v="2"/>
      <x v="28"/>
      <x v="24"/>
    </i>
    <i>
      <x v="63"/>
      <x v="6"/>
      <x v="7"/>
      <x v="4"/>
      <x v="3"/>
      <x v="2"/>
      <x v="10"/>
      <x v="6"/>
    </i>
    <i>
      <x v="64"/>
      <x v="3"/>
      <x v="1"/>
      <x v="1"/>
      <x v="3"/>
      <x v="2"/>
      <x v="6"/>
      <x v="6"/>
    </i>
    <i r="2">
      <x v="7"/>
      <x v="1"/>
      <x v="3"/>
      <x v="2"/>
      <x v="9"/>
      <x v="5"/>
    </i>
    <i>
      <x v="65"/>
      <x v="5"/>
      <x v="7"/>
      <x v="3"/>
      <x v="9"/>
      <x v="2"/>
      <x v="32"/>
      <x v="28"/>
    </i>
    <i>
      <x v="66"/>
      <x v="4"/>
      <x v="1"/>
      <x v="1"/>
      <x v="2"/>
      <x v="2"/>
      <x v="13"/>
      <x v="7"/>
    </i>
    <i>
      <x v="67"/>
      <x v="6"/>
      <x v="8"/>
      <x v="1"/>
      <x v="8"/>
      <x v="2"/>
      <x v="25"/>
      <x v="29"/>
    </i>
    <i>
      <x v="68"/>
      <x v="7"/>
      <x v="1"/>
      <x v="3"/>
      <x v="4"/>
      <x v="2"/>
      <x v="10"/>
      <x v="6"/>
    </i>
    <i r="2">
      <x v="7"/>
      <x v="3"/>
      <x v="6"/>
      <x v="2"/>
      <x v="12"/>
      <x v="9"/>
    </i>
    <i>
      <x v="69"/>
      <x v="4"/>
      <x v="7"/>
      <x v="4"/>
      <x v="2"/>
      <x v="2"/>
      <x v="9"/>
      <x v="5"/>
    </i>
    <i>
      <x v="70"/>
      <x v="8"/>
      <x v="8"/>
      <x v="4"/>
      <x v="2"/>
      <x v="2"/>
      <x v="2"/>
      <x v="2"/>
    </i>
    <i>
      <x v="71"/>
      <x v="7"/>
      <x/>
      <x v="1"/>
      <x v="6"/>
      <x v="2"/>
      <x v="15"/>
      <x v="11"/>
    </i>
    <i r="2">
      <x v="1"/>
      <x v="1"/>
      <x v="6"/>
      <x v="2"/>
      <x v="15"/>
      <x v="11"/>
    </i>
    <i r="2">
      <x v="12"/>
      <x v="1"/>
      <x v="6"/>
      <x v="2"/>
      <x v="15"/>
      <x v="11"/>
    </i>
    <i>
      <x v="72"/>
      <x v="5"/>
      <x v="1"/>
      <x v="3"/>
      <x v="8"/>
      <x v="2"/>
      <x v="25"/>
      <x v="19"/>
    </i>
    <i r="2">
      <x v="7"/>
      <x v="3"/>
      <x v="7"/>
      <x v="2"/>
      <x v="25"/>
      <x v="19"/>
    </i>
    <i>
      <x v="73"/>
      <x v="9"/>
      <x v="1"/>
      <x v="1"/>
      <x v="4"/>
      <x v="2"/>
      <x v="10"/>
      <x v="6"/>
    </i>
    <i r="2">
      <x v="6"/>
      <x v="1"/>
      <x v="3"/>
      <x v="2"/>
      <x v="10"/>
      <x v="6"/>
    </i>
    <i r="2">
      <x v="12"/>
      <x v="2"/>
      <x v="8"/>
      <x v="2"/>
      <x v="25"/>
      <x v="19"/>
    </i>
    <i>
      <x v="74"/>
      <x v="2"/>
      <x v="7"/>
      <x v="2"/>
      <x v="2"/>
      <x v="2"/>
      <x v="6"/>
      <x v="6"/>
    </i>
    <i r="2">
      <x v="11"/>
      <x v="2"/>
      <x v="2"/>
      <x v="2"/>
      <x v="6"/>
      <x v="6"/>
    </i>
    <i>
      <x v="75"/>
      <x v="4"/>
      <x/>
      <x v="1"/>
      <x v="6"/>
      <x v="2"/>
      <x v="12"/>
      <x v="9"/>
    </i>
    <i r="2">
      <x v="1"/>
      <x v="4"/>
      <x v="3"/>
      <x v="2"/>
      <x v="9"/>
      <x v="5"/>
    </i>
    <i r="2">
      <x v="12"/>
      <x v="4"/>
      <x v="6"/>
      <x v="2"/>
      <x v="20"/>
      <x v="17"/>
    </i>
    <i>
      <x v="76"/>
      <x v="7"/>
      <x v="1"/>
      <x v="1"/>
      <x v="3"/>
      <x v="2"/>
      <x v="13"/>
      <x v="7"/>
    </i>
    <i r="2">
      <x v="7"/>
      <x v="1"/>
      <x v="4"/>
      <x v="2"/>
      <x v="12"/>
      <x v="9"/>
    </i>
    <i>
      <x v="77"/>
      <x v="5"/>
      <x/>
      <x v="3"/>
      <x v="4"/>
      <x v="2"/>
      <x v="14"/>
      <x v="10"/>
    </i>
    <i>
      <x v="78"/>
      <x v="5"/>
      <x v="7"/>
      <x v="3"/>
      <x v="9"/>
      <x v="2"/>
      <x v="31"/>
      <x v="30"/>
    </i>
    <i>
      <x v="79"/>
      <x v="4"/>
      <x/>
      <x v="1"/>
      <x v="2"/>
      <x v="2"/>
      <x v="2"/>
      <x v="2"/>
    </i>
    <i r="2">
      <x v="1"/>
      <x v="1"/>
      <x v="2"/>
      <x v="2"/>
      <x v="4"/>
      <x v="2"/>
    </i>
    <i r="2">
      <x v="12"/>
      <x v="1"/>
      <x v="2"/>
      <x v="2"/>
      <x v="2"/>
      <x v="2"/>
    </i>
    <i>
      <x v="80"/>
      <x v="1"/>
      <x/>
      <x v="3"/>
      <x v="6"/>
      <x v="2"/>
      <x v="20"/>
      <x v="17"/>
    </i>
    <i>
      <x v="81"/>
      <x v="8"/>
      <x v="1"/>
      <x v="4"/>
      <x v="3"/>
      <x v="2"/>
      <x v="17"/>
      <x v="13"/>
    </i>
    <i r="2">
      <x v="7"/>
      <x v="4"/>
      <x v="3"/>
      <x v="2"/>
      <x v="17"/>
      <x v="13"/>
    </i>
    <i>
      <x v="82"/>
      <x/>
      <x v="8"/>
      <x v="3"/>
      <x v="4"/>
      <x v="2"/>
      <x v="13"/>
      <x v="7"/>
    </i>
    <i>
      <x v="83"/>
      <x v="9"/>
      <x/>
      <x v="1"/>
      <x v="4"/>
      <x v="2"/>
      <x v="12"/>
      <x v="9"/>
    </i>
    <i r="2">
      <x v="1"/>
      <x v="1"/>
      <x v="4"/>
      <x v="2"/>
      <x v="12"/>
      <x v="9"/>
    </i>
    <i r="2">
      <x v="15"/>
      <x v="2"/>
      <x v="4"/>
      <x v="2"/>
      <x v="12"/>
      <x v="9"/>
    </i>
    <i>
      <x v="84"/>
      <x v="1"/>
      <x/>
      <x v="3"/>
      <x v="9"/>
      <x v="2"/>
      <x v="31"/>
      <x v="30"/>
    </i>
    <i>
      <x v="85"/>
      <x v="9"/>
      <x v="9"/>
      <x v="1"/>
      <x v="6"/>
      <x v="2"/>
      <x v="18"/>
      <x v="14"/>
    </i>
    <i>
      <x v="86"/>
      <x v="7"/>
      <x v="1"/>
      <x v="3"/>
      <x v="4"/>
      <x v="2"/>
      <x v="12"/>
      <x v="9"/>
    </i>
    <i r="2">
      <x v="12"/>
      <x v="3"/>
      <x v="3"/>
      <x v="2"/>
      <x v="9"/>
      <x v="5"/>
    </i>
    <i>
      <x v="87"/>
      <x v="6"/>
      <x/>
      <x v="1"/>
      <x v="2"/>
      <x v="2"/>
      <x v="6"/>
      <x v="6"/>
    </i>
    <i r="2">
      <x v="1"/>
      <x v="1"/>
      <x v="4"/>
      <x v="2"/>
      <x v="13"/>
      <x v="7"/>
    </i>
    <i r="2">
      <x v="12"/>
      <x v="1"/>
      <x v="4"/>
      <x v="2"/>
      <x v="13"/>
      <x v="7"/>
    </i>
    <i>
      <x v="88"/>
      <x v="3"/>
      <x v="7"/>
      <x v="1"/>
      <x v="9"/>
      <x v="2"/>
      <x v="30"/>
      <x v="27"/>
    </i>
    <i>
      <x v="89"/>
      <x v="6"/>
      <x v="1"/>
      <x v="1"/>
      <x v="4"/>
      <x v="2"/>
      <x v="24"/>
      <x v="18"/>
    </i>
    <i r="2">
      <x v="7"/>
      <x v="1"/>
      <x v="3"/>
      <x v="2"/>
      <x v="6"/>
      <x v="6"/>
    </i>
    <i>
      <x v="90"/>
      <x v="7"/>
      <x/>
      <x v="3"/>
      <x v="7"/>
      <x v="2"/>
      <x v="24"/>
      <x v="18"/>
    </i>
    <i r="2">
      <x v="2"/>
      <x v="3"/>
      <x v="6"/>
      <x v="2"/>
      <x v="22"/>
      <x v="15"/>
    </i>
    <i r="2">
      <x v="12"/>
      <x v="4"/>
      <x v="8"/>
      <x v="2"/>
      <x v="25"/>
      <x v="19"/>
    </i>
    <i>
      <x v="91"/>
      <x v="6"/>
      <x v="8"/>
      <x v="1"/>
      <x v="4"/>
      <x v="2"/>
      <x v="12"/>
      <x v="9"/>
    </i>
    <i>
      <x v="92"/>
      <x v="5"/>
      <x/>
      <x v="3"/>
      <x v="7"/>
      <x v="2"/>
      <x v="25"/>
      <x v="19"/>
    </i>
    <i r="2">
      <x v="1"/>
      <x v="3"/>
      <x v="3"/>
      <x v="2"/>
      <x v="14"/>
      <x v="10"/>
    </i>
    <i>
      <x v="93"/>
      <x v="1"/>
      <x v="7"/>
      <x v="3"/>
      <x v="2"/>
      <x v="2"/>
      <x v="5"/>
      <x v="3"/>
    </i>
    <i>
      <x v="94"/>
      <x v="3"/>
      <x v="1"/>
      <x v="4"/>
      <x v="4"/>
      <x v="2"/>
      <x v="9"/>
      <x v="5"/>
    </i>
    <i r="2">
      <x v="7"/>
      <x v="1"/>
      <x v="4"/>
      <x v="2"/>
      <x v="9"/>
      <x v="5"/>
    </i>
    <i>
      <x v="95"/>
      <x v="4"/>
      <x v="7"/>
      <x v="1"/>
      <x v="4"/>
      <x v="2"/>
      <x v="5"/>
      <x v="3"/>
    </i>
    <i>
      <x v="96"/>
      <x v="7"/>
      <x/>
      <x v="3"/>
      <x v="4"/>
      <x v="2"/>
      <x v="9"/>
      <x v="5"/>
    </i>
    <i r="2">
      <x v="1"/>
      <x v="3"/>
      <x v="3"/>
      <x v="2"/>
      <x v="6"/>
      <x v="6"/>
    </i>
    <i r="2">
      <x v="12"/>
      <x v="3"/>
      <x v="4"/>
      <x v="2"/>
      <x v="9"/>
      <x v="5"/>
    </i>
    <i>
      <x v="97"/>
      <x/>
      <x/>
      <x v="1"/>
      <x v="3"/>
      <x v="2"/>
      <x v="8"/>
      <x v="4"/>
    </i>
    <i r="2">
      <x v="1"/>
      <x v="1"/>
      <x v="3"/>
      <x v="2"/>
      <x v="8"/>
      <x v="4"/>
    </i>
    <i r="2">
      <x v="12"/>
      <x v="1"/>
      <x v="3"/>
      <x v="2"/>
      <x v="8"/>
      <x v="4"/>
    </i>
    <i>
      <x v="98"/>
      <x v="6"/>
      <x/>
      <x v="3"/>
      <x v="8"/>
      <x v="2"/>
      <x v="27"/>
      <x v="23"/>
    </i>
    <i>
      <x v="99"/>
      <x v="1"/>
      <x v="12"/>
      <x v="5"/>
      <x v="6"/>
      <x v="2"/>
      <x v="13"/>
      <x v="7"/>
    </i>
    <i>
      <x v="100"/>
      <x v="3"/>
      <x v="1"/>
      <x v="4"/>
      <x v="2"/>
      <x v="2"/>
      <x v="5"/>
      <x v="3"/>
    </i>
    <i r="2">
      <x v="7"/>
      <x v="4"/>
      <x v="2"/>
      <x v="2"/>
      <x v="2"/>
      <x v="2"/>
    </i>
    <i>
      <x v="101"/>
      <x v="1"/>
      <x v="7"/>
      <x v="1"/>
      <x v="4"/>
      <x v="2"/>
      <x v="8"/>
      <x v="4"/>
    </i>
    <i>
      <x v="102"/>
      <x v="1"/>
      <x v="7"/>
      <x v="3"/>
      <x v="6"/>
      <x v="2"/>
      <x v="21"/>
      <x v="15"/>
    </i>
    <i>
      <x v="103"/>
      <x v="5"/>
      <x v="1"/>
      <x v="3"/>
      <x v="3"/>
      <x v="2"/>
      <x v="9"/>
      <x v="5"/>
    </i>
    <i>
      <x v="104"/>
      <x v="4"/>
      <x/>
      <x v="1"/>
      <x v="3"/>
      <x v="2"/>
      <x v="10"/>
      <x v="6"/>
    </i>
    <i r="2">
      <x v="12"/>
      <x v="4"/>
      <x v="3"/>
      <x v="2"/>
      <x v="10"/>
      <x v="6"/>
    </i>
    <i>
      <x v="105"/>
      <x v="3"/>
      <x v="1"/>
      <x v="2"/>
      <x v="4"/>
      <x v="2"/>
      <x v="9"/>
      <x v="5"/>
    </i>
    <i r="2">
      <x v="7"/>
      <x v="1"/>
      <x v="4"/>
      <x v="2"/>
      <x v="13"/>
      <x v="7"/>
    </i>
    <i>
      <x v="106"/>
      <x v="3"/>
      <x v="1"/>
      <x v="1"/>
      <x v="2"/>
      <x v="2"/>
      <x v="2"/>
      <x v="2"/>
    </i>
    <i r="2">
      <x v="7"/>
      <x v="1"/>
      <x v="2"/>
      <x v="2"/>
      <x v="2"/>
      <x v="2"/>
    </i>
    <i>
      <x v="107"/>
      <x v="3"/>
      <x v="1"/>
      <x v="1"/>
      <x v="2"/>
      <x v="2"/>
      <x v="10"/>
      <x v="6"/>
    </i>
    <i r="2">
      <x v="7"/>
      <x v="1"/>
      <x v="2"/>
      <x v="2"/>
      <x v="6"/>
      <x v="6"/>
    </i>
  </rowItems>
  <colItems count="1">
    <i/>
  </colItems>
  <pageFields count="1">
    <pageField fld="0" hier="-1"/>
  </pageFields>
  <dataFields count="1">
    <dataField name="Submission to Board approval (months)" fld="18" subtotal="average" baseField="16" baseItem="0" numFmtId="164"/>
  </dataFields>
  <formats count="1629">
    <format dxfId="1628">
      <pivotArea field="3" type="button" dataOnly="0" labelOnly="1" outline="0" axis="axisRow" fieldPosition="0"/>
    </format>
    <format dxfId="1627">
      <pivotArea field="8" type="button" dataOnly="0" labelOnly="1" outline="0" axis="axisRow" fieldPosition="1"/>
    </format>
    <format dxfId="1626">
      <pivotArea field="9" type="button" dataOnly="0" labelOnly="1" outline="0" axis="axisRow" fieldPosition="3"/>
    </format>
    <format dxfId="1625">
      <pivotArea field="13" type="button" dataOnly="0" labelOnly="1" outline="0" axis="axisRow" fieldPosition="4"/>
    </format>
    <format dxfId="1624">
      <pivotArea field="14" type="button" dataOnly="0" labelOnly="1" outline="0" axis="axisRow" fieldPosition="5"/>
    </format>
    <format dxfId="1623">
      <pivotArea dataOnly="0" labelOnly="1" outline="0" axis="axisValues" fieldPosition="0"/>
    </format>
    <format dxfId="1622">
      <pivotArea field="3" type="button" dataOnly="0" labelOnly="1" outline="0" axis="axisRow" fieldPosition="0"/>
    </format>
    <format dxfId="1621">
      <pivotArea field="8" type="button" dataOnly="0" labelOnly="1" outline="0" axis="axisRow" fieldPosition="1"/>
    </format>
    <format dxfId="1620">
      <pivotArea field="9" type="button" dataOnly="0" labelOnly="1" outline="0" axis="axisRow" fieldPosition="3"/>
    </format>
    <format dxfId="1619">
      <pivotArea field="13" type="button" dataOnly="0" labelOnly="1" outline="0" axis="axisRow" fieldPosition="4"/>
    </format>
    <format dxfId="1618">
      <pivotArea field="14" type="button" dataOnly="0" labelOnly="1" outline="0" axis="axisRow" fieldPosition="5"/>
    </format>
    <format dxfId="1617">
      <pivotArea dataOnly="0" labelOnly="1" outline="0" axis="axisValues" fieldPosition="0"/>
    </format>
    <format dxfId="1616">
      <pivotArea field="3" type="button" dataOnly="0" labelOnly="1" outline="0" axis="axisRow" fieldPosition="0"/>
    </format>
    <format dxfId="1615">
      <pivotArea field="8" type="button" dataOnly="0" labelOnly="1" outline="0" axis="axisRow" fieldPosition="1"/>
    </format>
    <format dxfId="1614">
      <pivotArea field="9" type="button" dataOnly="0" labelOnly="1" outline="0" axis="axisRow" fieldPosition="3"/>
    </format>
    <format dxfId="1613">
      <pivotArea field="13" type="button" dataOnly="0" labelOnly="1" outline="0" axis="axisRow" fieldPosition="4"/>
    </format>
    <format dxfId="1612">
      <pivotArea field="14" type="button" dataOnly="0" labelOnly="1" outline="0" axis="axisRow" fieldPosition="5"/>
    </format>
    <format dxfId="1611">
      <pivotArea dataOnly="0" labelOnly="1" outline="0" axis="axisValues" fieldPosition="0"/>
    </format>
    <format dxfId="1610">
      <pivotArea type="all" dataOnly="0" outline="0" fieldPosition="0"/>
    </format>
    <format dxfId="1609">
      <pivotArea outline="0" collapsedLevelsAreSubtotals="1" fieldPosition="0"/>
    </format>
    <format dxfId="1608">
      <pivotArea field="3" type="button" dataOnly="0" labelOnly="1" outline="0" axis="axisRow" fieldPosition="0"/>
    </format>
    <format dxfId="1607">
      <pivotArea field="8" type="button" dataOnly="0" labelOnly="1" outline="0" axis="axisRow" fieldPosition="1"/>
    </format>
    <format dxfId="1606">
      <pivotArea field="9" type="button" dataOnly="0" labelOnly="1" outline="0" axis="axisRow" fieldPosition="3"/>
    </format>
    <format dxfId="1605">
      <pivotArea field="13" type="button" dataOnly="0" labelOnly="1" outline="0" axis="axisRow" fieldPosition="4"/>
    </format>
    <format dxfId="1604">
      <pivotArea field="14" type="button" dataOnly="0" labelOnly="1" outline="0" axis="axisRow" fieldPosition="5"/>
    </format>
    <format dxfId="1603">
      <pivotArea dataOnly="0" labelOnly="1" outline="0" fieldPosition="0">
        <references count="1">
          <reference field="3" count="50">
            <x v="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602">
      <pivotArea dataOnly="0" labelOnly="1" outline="0" fieldPosition="0">
        <references count="1">
          <reference field="3" count="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1601">
      <pivotArea dataOnly="0" labelOnly="1" outline="0" fieldPosition="0">
        <references count="1">
          <reference field="3" count="7">
            <x v="101"/>
            <x v="102"/>
            <x v="103"/>
            <x v="104"/>
            <x v="105"/>
            <x v="106"/>
            <x v="107"/>
          </reference>
        </references>
      </pivotArea>
    </format>
    <format dxfId="1600">
      <pivotArea dataOnly="0" labelOnly="1" outline="0" fieldPosition="0">
        <references count="2">
          <reference field="3" count="1" selected="0">
            <x v="0"/>
          </reference>
          <reference field="8" count="1">
            <x v="7"/>
          </reference>
        </references>
      </pivotArea>
    </format>
    <format dxfId="1599">
      <pivotArea dataOnly="0" labelOnly="1" outline="0" fieldPosition="0">
        <references count="2">
          <reference field="3" count="1" selected="0">
            <x v="2"/>
          </reference>
          <reference field="8" count="1">
            <x v="1"/>
          </reference>
        </references>
      </pivotArea>
    </format>
    <format dxfId="1598">
      <pivotArea dataOnly="0" labelOnly="1" outline="0" fieldPosition="0">
        <references count="2">
          <reference field="3" count="1" selected="0">
            <x v="4"/>
          </reference>
          <reference field="8" count="1">
            <x v="4"/>
          </reference>
        </references>
      </pivotArea>
    </format>
    <format dxfId="1597">
      <pivotArea dataOnly="0" labelOnly="1" outline="0" fieldPosition="0">
        <references count="2">
          <reference field="3" count="1" selected="0">
            <x v="5"/>
          </reference>
          <reference field="8" count="1">
            <x v="1"/>
          </reference>
        </references>
      </pivotArea>
    </format>
    <format dxfId="1596">
      <pivotArea dataOnly="0" labelOnly="1" outline="0" fieldPosition="0">
        <references count="2">
          <reference field="3" count="1" selected="0">
            <x v="6"/>
          </reference>
          <reference field="8" count="1">
            <x v="5"/>
          </reference>
        </references>
      </pivotArea>
    </format>
    <format dxfId="1595">
      <pivotArea dataOnly="0" labelOnly="1" outline="0" fieldPosition="0">
        <references count="2">
          <reference field="3" count="1" selected="0">
            <x v="7"/>
          </reference>
          <reference field="8" count="1">
            <x v="0"/>
          </reference>
        </references>
      </pivotArea>
    </format>
    <format dxfId="1594">
      <pivotArea dataOnly="0" labelOnly="1" outline="0" fieldPosition="0">
        <references count="2">
          <reference field="3" count="1" selected="0">
            <x v="8"/>
          </reference>
          <reference field="8" count="1">
            <x v="7"/>
          </reference>
        </references>
      </pivotArea>
    </format>
    <format dxfId="1593">
      <pivotArea dataOnly="0" labelOnly="1" outline="0" fieldPosition="0">
        <references count="2">
          <reference field="3" count="1" selected="0">
            <x v="9"/>
          </reference>
          <reference field="8" count="1">
            <x v="5"/>
          </reference>
        </references>
      </pivotArea>
    </format>
    <format dxfId="1592">
      <pivotArea dataOnly="0" labelOnly="1" outline="0" fieldPosition="0">
        <references count="2">
          <reference field="3" count="1" selected="0">
            <x v="10"/>
          </reference>
          <reference field="8" count="1">
            <x v="8"/>
          </reference>
        </references>
      </pivotArea>
    </format>
    <format dxfId="1591">
      <pivotArea dataOnly="0" labelOnly="1" outline="0" fieldPosition="0">
        <references count="2">
          <reference field="3" count="1" selected="0">
            <x v="11"/>
          </reference>
          <reference field="8" count="1">
            <x v="2"/>
          </reference>
        </references>
      </pivotArea>
    </format>
    <format dxfId="1590">
      <pivotArea dataOnly="0" labelOnly="1" outline="0" fieldPosition="0">
        <references count="2">
          <reference field="3" count="1" selected="0">
            <x v="12"/>
          </reference>
          <reference field="8" count="1">
            <x v="0"/>
          </reference>
        </references>
      </pivotArea>
    </format>
    <format dxfId="1589">
      <pivotArea dataOnly="0" labelOnly="1" outline="0" fieldPosition="0">
        <references count="2">
          <reference field="3" count="1" selected="0">
            <x v="14"/>
          </reference>
          <reference field="8" count="1">
            <x v="4"/>
          </reference>
        </references>
      </pivotArea>
    </format>
    <format dxfId="1588">
      <pivotArea dataOnly="0" labelOnly="1" outline="0" fieldPosition="0">
        <references count="2">
          <reference field="3" count="1" selected="0">
            <x v="15"/>
          </reference>
          <reference field="8" count="1">
            <x v="0"/>
          </reference>
        </references>
      </pivotArea>
    </format>
    <format dxfId="1587">
      <pivotArea dataOnly="0" labelOnly="1" outline="0" fieldPosition="0">
        <references count="2">
          <reference field="3" count="1" selected="0">
            <x v="18"/>
          </reference>
          <reference field="8" count="1">
            <x v="5"/>
          </reference>
        </references>
      </pivotArea>
    </format>
    <format dxfId="1586">
      <pivotArea dataOnly="0" labelOnly="1" outline="0" fieldPosition="0">
        <references count="2">
          <reference field="3" count="1" selected="0">
            <x v="19"/>
          </reference>
          <reference field="8" count="1">
            <x v="8"/>
          </reference>
        </references>
      </pivotArea>
    </format>
    <format dxfId="1585">
      <pivotArea dataOnly="0" labelOnly="1" outline="0" fieldPosition="0">
        <references count="2">
          <reference field="3" count="1" selected="0">
            <x v="20"/>
          </reference>
          <reference field="8" count="1">
            <x v="0"/>
          </reference>
        </references>
      </pivotArea>
    </format>
    <format dxfId="1584">
      <pivotArea dataOnly="0" labelOnly="1" outline="0" fieldPosition="0">
        <references count="2">
          <reference field="3" count="1" selected="0">
            <x v="21"/>
          </reference>
          <reference field="8" count="1">
            <x v="2"/>
          </reference>
        </references>
      </pivotArea>
    </format>
    <format dxfId="1583">
      <pivotArea dataOnly="0" labelOnly="1" outline="0" fieldPosition="0">
        <references count="2">
          <reference field="3" count="1" selected="0">
            <x v="22"/>
          </reference>
          <reference field="8" count="1">
            <x v="5"/>
          </reference>
        </references>
      </pivotArea>
    </format>
    <format dxfId="1582">
      <pivotArea dataOnly="0" labelOnly="1" outline="0" fieldPosition="0">
        <references count="2">
          <reference field="3" count="1" selected="0">
            <x v="23"/>
          </reference>
          <reference field="8" count="1">
            <x v="2"/>
          </reference>
        </references>
      </pivotArea>
    </format>
    <format dxfId="1581">
      <pivotArea dataOnly="0" labelOnly="1" outline="0" fieldPosition="0">
        <references count="2">
          <reference field="3" count="1" selected="0">
            <x v="24"/>
          </reference>
          <reference field="8" count="1">
            <x v="5"/>
          </reference>
        </references>
      </pivotArea>
    </format>
    <format dxfId="1580">
      <pivotArea dataOnly="0" labelOnly="1" outline="0" fieldPosition="0">
        <references count="2">
          <reference field="3" count="1" selected="0">
            <x v="25"/>
          </reference>
          <reference field="8" count="1">
            <x v="6"/>
          </reference>
        </references>
      </pivotArea>
    </format>
    <format dxfId="1579">
      <pivotArea dataOnly="0" labelOnly="1" outline="0" fieldPosition="0">
        <references count="2">
          <reference field="3" count="1" selected="0">
            <x v="26"/>
          </reference>
          <reference field="8" count="1">
            <x v="5"/>
          </reference>
        </references>
      </pivotArea>
    </format>
    <format dxfId="1578">
      <pivotArea dataOnly="0" labelOnly="1" outline="0" fieldPosition="0">
        <references count="2">
          <reference field="3" count="1" selected="0">
            <x v="28"/>
          </reference>
          <reference field="8" count="1">
            <x v="6"/>
          </reference>
        </references>
      </pivotArea>
    </format>
    <format dxfId="1577">
      <pivotArea dataOnly="0" labelOnly="1" outline="0" fieldPosition="0">
        <references count="2">
          <reference field="3" count="1" selected="0">
            <x v="29"/>
          </reference>
          <reference field="8" count="1">
            <x v="5"/>
          </reference>
        </references>
      </pivotArea>
    </format>
    <format dxfId="1576">
      <pivotArea dataOnly="0" labelOnly="1" outline="0" fieldPosition="0">
        <references count="2">
          <reference field="3" count="1" selected="0">
            <x v="30"/>
          </reference>
          <reference field="8" count="1">
            <x v="6"/>
          </reference>
        </references>
      </pivotArea>
    </format>
    <format dxfId="1575">
      <pivotArea dataOnly="0" labelOnly="1" outline="0" fieldPosition="0">
        <references count="2">
          <reference field="3" count="1" selected="0">
            <x v="31"/>
          </reference>
          <reference field="8" count="1">
            <x v="8"/>
          </reference>
        </references>
      </pivotArea>
    </format>
    <format dxfId="1574">
      <pivotArea dataOnly="0" labelOnly="1" outline="0" fieldPosition="0">
        <references count="2">
          <reference field="3" count="1" selected="0">
            <x v="32"/>
          </reference>
          <reference field="8" count="1">
            <x v="3"/>
          </reference>
        </references>
      </pivotArea>
    </format>
    <format dxfId="1573">
      <pivotArea dataOnly="0" labelOnly="1" outline="0" fieldPosition="0">
        <references count="2">
          <reference field="3" count="1" selected="0">
            <x v="33"/>
          </reference>
          <reference field="8" count="1">
            <x v="0"/>
          </reference>
        </references>
      </pivotArea>
    </format>
    <format dxfId="1572">
      <pivotArea dataOnly="0" labelOnly="1" outline="0" fieldPosition="0">
        <references count="2">
          <reference field="3" count="1" selected="0">
            <x v="34"/>
          </reference>
          <reference field="8" count="1">
            <x v="9"/>
          </reference>
        </references>
      </pivotArea>
    </format>
    <format dxfId="1571">
      <pivotArea dataOnly="0" labelOnly="1" outline="0" fieldPosition="0">
        <references count="2">
          <reference field="3" count="1" selected="0">
            <x v="35"/>
          </reference>
          <reference field="8" count="1">
            <x v="1"/>
          </reference>
        </references>
      </pivotArea>
    </format>
    <format dxfId="1570">
      <pivotArea dataOnly="0" labelOnly="1" outline="0" fieldPosition="0">
        <references count="2">
          <reference field="3" count="1" selected="0">
            <x v="36"/>
          </reference>
          <reference field="8" count="1">
            <x v="2"/>
          </reference>
        </references>
      </pivotArea>
    </format>
    <format dxfId="1569">
      <pivotArea dataOnly="0" labelOnly="1" outline="0" fieldPosition="0">
        <references count="2">
          <reference field="3" count="1" selected="0">
            <x v="37"/>
          </reference>
          <reference field="8" count="1">
            <x v="5"/>
          </reference>
        </references>
      </pivotArea>
    </format>
    <format dxfId="1568">
      <pivotArea dataOnly="0" labelOnly="1" outline="0" fieldPosition="0">
        <references count="2">
          <reference field="3" count="1" selected="0">
            <x v="38"/>
          </reference>
          <reference field="8" count="1">
            <x v="9"/>
          </reference>
        </references>
      </pivotArea>
    </format>
    <format dxfId="1567">
      <pivotArea dataOnly="0" labelOnly="1" outline="0" fieldPosition="0">
        <references count="2">
          <reference field="3" count="1" selected="0">
            <x v="40"/>
          </reference>
          <reference field="8" count="1">
            <x v="5"/>
          </reference>
        </references>
      </pivotArea>
    </format>
    <format dxfId="1566">
      <pivotArea dataOnly="0" labelOnly="1" outline="0" fieldPosition="0">
        <references count="2">
          <reference field="3" count="1" selected="0">
            <x v="43"/>
          </reference>
          <reference field="8" count="1">
            <x v="4"/>
          </reference>
        </references>
      </pivotArea>
    </format>
    <format dxfId="1565">
      <pivotArea dataOnly="0" labelOnly="1" outline="0" fieldPosition="0">
        <references count="2">
          <reference field="3" count="1" selected="0">
            <x v="45"/>
          </reference>
          <reference field="8" count="1">
            <x v="7"/>
          </reference>
        </references>
      </pivotArea>
    </format>
    <format dxfId="1564">
      <pivotArea dataOnly="0" labelOnly="1" outline="0" fieldPosition="0">
        <references count="2">
          <reference field="3" count="1" selected="0">
            <x v="46"/>
          </reference>
          <reference field="8" count="1">
            <x v="5"/>
          </reference>
        </references>
      </pivotArea>
    </format>
    <format dxfId="1563">
      <pivotArea dataOnly="0" labelOnly="1" outline="0" fieldPosition="0">
        <references count="2">
          <reference field="3" count="1" selected="0">
            <x v="47"/>
          </reference>
          <reference field="8" count="1">
            <x v="1"/>
          </reference>
        </references>
      </pivotArea>
    </format>
    <format dxfId="1562">
      <pivotArea dataOnly="0" labelOnly="1" outline="0" fieldPosition="0">
        <references count="2">
          <reference field="3" count="1" selected="0">
            <x v="48"/>
          </reference>
          <reference field="8" count="1">
            <x v="3"/>
          </reference>
        </references>
      </pivotArea>
    </format>
    <format dxfId="1561">
      <pivotArea dataOnly="0" labelOnly="1" outline="0" fieldPosition="0">
        <references count="2">
          <reference field="3" count="1" selected="0">
            <x v="49"/>
          </reference>
          <reference field="8" count="1">
            <x v="1"/>
          </reference>
        </references>
      </pivotArea>
    </format>
    <format dxfId="1560">
      <pivotArea dataOnly="0" labelOnly="1" outline="0" fieldPosition="0">
        <references count="2">
          <reference field="3" count="1" selected="0">
            <x v="51"/>
          </reference>
          <reference field="8" count="1">
            <x v="7"/>
          </reference>
        </references>
      </pivotArea>
    </format>
    <format dxfId="1559">
      <pivotArea dataOnly="0" labelOnly="1" outline="0" fieldPosition="0">
        <references count="2">
          <reference field="3" count="1" selected="0">
            <x v="52"/>
          </reference>
          <reference field="8" count="1">
            <x v="8"/>
          </reference>
        </references>
      </pivotArea>
    </format>
    <format dxfId="1558">
      <pivotArea dataOnly="0" labelOnly="1" outline="0" fieldPosition="0">
        <references count="2">
          <reference field="3" count="1" selected="0">
            <x v="53"/>
          </reference>
          <reference field="8" count="1">
            <x v="9"/>
          </reference>
        </references>
      </pivotArea>
    </format>
    <format dxfId="1557">
      <pivotArea dataOnly="0" labelOnly="1" outline="0" fieldPosition="0">
        <references count="2">
          <reference field="3" count="1" selected="0">
            <x v="54"/>
          </reference>
          <reference field="8" count="1">
            <x v="8"/>
          </reference>
        </references>
      </pivotArea>
    </format>
    <format dxfId="1556">
      <pivotArea dataOnly="0" labelOnly="1" outline="0" fieldPosition="0">
        <references count="2">
          <reference field="3" count="1" selected="0">
            <x v="56"/>
          </reference>
          <reference field="8" count="1">
            <x v="7"/>
          </reference>
        </references>
      </pivotArea>
    </format>
    <format dxfId="1555">
      <pivotArea dataOnly="0" labelOnly="1" outline="0" fieldPosition="0">
        <references count="2">
          <reference field="3" count="1" selected="0">
            <x v="57"/>
          </reference>
          <reference field="8" count="1">
            <x v="2"/>
          </reference>
        </references>
      </pivotArea>
    </format>
    <format dxfId="1554">
      <pivotArea dataOnly="0" labelOnly="1" outline="0" fieldPosition="0">
        <references count="2">
          <reference field="3" count="1" selected="0">
            <x v="58"/>
          </reference>
          <reference field="8" count="1">
            <x v="6"/>
          </reference>
        </references>
      </pivotArea>
    </format>
    <format dxfId="1553">
      <pivotArea dataOnly="0" labelOnly="1" outline="0" fieldPosition="0">
        <references count="2">
          <reference field="3" count="1" selected="0">
            <x v="59"/>
          </reference>
          <reference field="8" count="1">
            <x v="8"/>
          </reference>
        </references>
      </pivotArea>
    </format>
    <format dxfId="1552">
      <pivotArea dataOnly="0" labelOnly="1" outline="0" fieldPosition="0">
        <references count="2">
          <reference field="3" count="1" selected="0">
            <x v="60"/>
          </reference>
          <reference field="8" count="1">
            <x v="1"/>
          </reference>
        </references>
      </pivotArea>
    </format>
    <format dxfId="1551">
      <pivotArea dataOnly="0" labelOnly="1" outline="0" fieldPosition="0">
        <references count="2">
          <reference field="3" count="1" selected="0">
            <x v="61"/>
          </reference>
          <reference field="8" count="1">
            <x v="7"/>
          </reference>
        </references>
      </pivotArea>
    </format>
    <format dxfId="1550">
      <pivotArea dataOnly="0" labelOnly="1" outline="0" fieldPosition="0">
        <references count="2">
          <reference field="3" count="1" selected="0">
            <x v="62"/>
          </reference>
          <reference field="8" count="1">
            <x v="1"/>
          </reference>
        </references>
      </pivotArea>
    </format>
    <format dxfId="1549">
      <pivotArea dataOnly="0" labelOnly="1" outline="0" fieldPosition="0">
        <references count="2">
          <reference field="3" count="1" selected="0">
            <x v="63"/>
          </reference>
          <reference field="8" count="1">
            <x v="6"/>
          </reference>
        </references>
      </pivotArea>
    </format>
    <format dxfId="1548">
      <pivotArea dataOnly="0" labelOnly="1" outline="0" fieldPosition="0">
        <references count="2">
          <reference field="3" count="1" selected="0">
            <x v="64"/>
          </reference>
          <reference field="8" count="1">
            <x v="3"/>
          </reference>
        </references>
      </pivotArea>
    </format>
    <format dxfId="1547">
      <pivotArea dataOnly="0" labelOnly="1" outline="0" fieldPosition="0">
        <references count="2">
          <reference field="3" count="1" selected="0">
            <x v="65"/>
          </reference>
          <reference field="8" count="1">
            <x v="5"/>
          </reference>
        </references>
      </pivotArea>
    </format>
    <format dxfId="1546">
      <pivotArea dataOnly="0" labelOnly="1" outline="0" fieldPosition="0">
        <references count="2">
          <reference field="3" count="1" selected="0">
            <x v="66"/>
          </reference>
          <reference field="8" count="1">
            <x v="4"/>
          </reference>
        </references>
      </pivotArea>
    </format>
    <format dxfId="1545">
      <pivotArea dataOnly="0" labelOnly="1" outline="0" fieldPosition="0">
        <references count="2">
          <reference field="3" count="1" selected="0">
            <x v="67"/>
          </reference>
          <reference field="8" count="1">
            <x v="6"/>
          </reference>
        </references>
      </pivotArea>
    </format>
    <format dxfId="1544">
      <pivotArea dataOnly="0" labelOnly="1" outline="0" fieldPosition="0">
        <references count="2">
          <reference field="3" count="1" selected="0">
            <x v="68"/>
          </reference>
          <reference field="8" count="1">
            <x v="7"/>
          </reference>
        </references>
      </pivotArea>
    </format>
    <format dxfId="1543">
      <pivotArea dataOnly="0" labelOnly="1" outline="0" fieldPosition="0">
        <references count="2">
          <reference field="3" count="1" selected="0">
            <x v="69"/>
          </reference>
          <reference field="8" count="1">
            <x v="4"/>
          </reference>
        </references>
      </pivotArea>
    </format>
    <format dxfId="1542">
      <pivotArea dataOnly="0" labelOnly="1" outline="0" fieldPosition="0">
        <references count="2">
          <reference field="3" count="1" selected="0">
            <x v="70"/>
          </reference>
          <reference field="8" count="1">
            <x v="8"/>
          </reference>
        </references>
      </pivotArea>
    </format>
    <format dxfId="1541">
      <pivotArea dataOnly="0" labelOnly="1" outline="0" fieldPosition="0">
        <references count="2">
          <reference field="3" count="1" selected="0">
            <x v="71"/>
          </reference>
          <reference field="8" count="1">
            <x v="7"/>
          </reference>
        </references>
      </pivotArea>
    </format>
    <format dxfId="1540">
      <pivotArea dataOnly="0" labelOnly="1" outline="0" fieldPosition="0">
        <references count="2">
          <reference field="3" count="1" selected="0">
            <x v="72"/>
          </reference>
          <reference field="8" count="1">
            <x v="5"/>
          </reference>
        </references>
      </pivotArea>
    </format>
    <format dxfId="1539">
      <pivotArea dataOnly="0" labelOnly="1" outline="0" fieldPosition="0">
        <references count="2">
          <reference field="3" count="1" selected="0">
            <x v="73"/>
          </reference>
          <reference field="8" count="1">
            <x v="9"/>
          </reference>
        </references>
      </pivotArea>
    </format>
    <format dxfId="1538">
      <pivotArea dataOnly="0" labelOnly="1" outline="0" fieldPosition="0">
        <references count="2">
          <reference field="3" count="1" selected="0">
            <x v="74"/>
          </reference>
          <reference field="8" count="1">
            <x v="2"/>
          </reference>
        </references>
      </pivotArea>
    </format>
    <format dxfId="1537">
      <pivotArea dataOnly="0" labelOnly="1" outline="0" fieldPosition="0">
        <references count="2">
          <reference field="3" count="1" selected="0">
            <x v="75"/>
          </reference>
          <reference field="8" count="1">
            <x v="4"/>
          </reference>
        </references>
      </pivotArea>
    </format>
    <format dxfId="1536">
      <pivotArea dataOnly="0" labelOnly="1" outline="0" fieldPosition="0">
        <references count="2">
          <reference field="3" count="1" selected="0">
            <x v="76"/>
          </reference>
          <reference field="8" count="1">
            <x v="7"/>
          </reference>
        </references>
      </pivotArea>
    </format>
    <format dxfId="1535">
      <pivotArea dataOnly="0" labelOnly="1" outline="0" fieldPosition="0">
        <references count="2">
          <reference field="3" count="1" selected="0">
            <x v="77"/>
          </reference>
          <reference field="8" count="1">
            <x v="5"/>
          </reference>
        </references>
      </pivotArea>
    </format>
    <format dxfId="1534">
      <pivotArea dataOnly="0" labelOnly="1" outline="0" fieldPosition="0">
        <references count="2">
          <reference field="3" count="1" selected="0">
            <x v="79"/>
          </reference>
          <reference field="8" count="1">
            <x v="4"/>
          </reference>
        </references>
      </pivotArea>
    </format>
    <format dxfId="1533">
      <pivotArea dataOnly="0" labelOnly="1" outline="0" fieldPosition="0">
        <references count="2">
          <reference field="3" count="1" selected="0">
            <x v="80"/>
          </reference>
          <reference field="8" count="1">
            <x v="1"/>
          </reference>
        </references>
      </pivotArea>
    </format>
    <format dxfId="1532">
      <pivotArea dataOnly="0" labelOnly="1" outline="0" fieldPosition="0">
        <references count="2">
          <reference field="3" count="1" selected="0">
            <x v="81"/>
          </reference>
          <reference field="8" count="1">
            <x v="8"/>
          </reference>
        </references>
      </pivotArea>
    </format>
    <format dxfId="1531">
      <pivotArea dataOnly="0" labelOnly="1" outline="0" fieldPosition="0">
        <references count="2">
          <reference field="3" count="1" selected="0">
            <x v="82"/>
          </reference>
          <reference field="8" count="1">
            <x v="0"/>
          </reference>
        </references>
      </pivotArea>
    </format>
    <format dxfId="1530">
      <pivotArea dataOnly="0" labelOnly="1" outline="0" fieldPosition="0">
        <references count="2">
          <reference field="3" count="1" selected="0">
            <x v="83"/>
          </reference>
          <reference field="8" count="1">
            <x v="9"/>
          </reference>
        </references>
      </pivotArea>
    </format>
    <format dxfId="1529">
      <pivotArea dataOnly="0" labelOnly="1" outline="0" fieldPosition="0">
        <references count="2">
          <reference field="3" count="1" selected="0">
            <x v="84"/>
          </reference>
          <reference field="8" count="1">
            <x v="1"/>
          </reference>
        </references>
      </pivotArea>
    </format>
    <format dxfId="1528">
      <pivotArea dataOnly="0" labelOnly="1" outline="0" fieldPosition="0">
        <references count="2">
          <reference field="3" count="1" selected="0">
            <x v="85"/>
          </reference>
          <reference field="8" count="1">
            <x v="9"/>
          </reference>
        </references>
      </pivotArea>
    </format>
    <format dxfId="1527">
      <pivotArea dataOnly="0" labelOnly="1" outline="0" fieldPosition="0">
        <references count="2">
          <reference field="3" count="1" selected="0">
            <x v="86"/>
          </reference>
          <reference field="8" count="1">
            <x v="7"/>
          </reference>
        </references>
      </pivotArea>
    </format>
    <format dxfId="1526">
      <pivotArea dataOnly="0" labelOnly="1" outline="0" fieldPosition="0">
        <references count="2">
          <reference field="3" count="1" selected="0">
            <x v="87"/>
          </reference>
          <reference field="8" count="1">
            <x v="6"/>
          </reference>
        </references>
      </pivotArea>
    </format>
    <format dxfId="1525">
      <pivotArea dataOnly="0" labelOnly="1" outline="0" fieldPosition="0">
        <references count="2">
          <reference field="3" count="1" selected="0">
            <x v="88"/>
          </reference>
          <reference field="8" count="1">
            <x v="3"/>
          </reference>
        </references>
      </pivotArea>
    </format>
    <format dxfId="1524">
      <pivotArea dataOnly="0" labelOnly="1" outline="0" fieldPosition="0">
        <references count="2">
          <reference field="3" count="1" selected="0">
            <x v="89"/>
          </reference>
          <reference field="8" count="1">
            <x v="6"/>
          </reference>
        </references>
      </pivotArea>
    </format>
    <format dxfId="1523">
      <pivotArea dataOnly="0" labelOnly="1" outline="0" fieldPosition="0">
        <references count="2">
          <reference field="3" count="1" selected="0">
            <x v="90"/>
          </reference>
          <reference field="8" count="1">
            <x v="7"/>
          </reference>
        </references>
      </pivotArea>
    </format>
    <format dxfId="1522">
      <pivotArea dataOnly="0" labelOnly="1" outline="0" fieldPosition="0">
        <references count="2">
          <reference field="3" count="1" selected="0">
            <x v="91"/>
          </reference>
          <reference field="8" count="1">
            <x v="6"/>
          </reference>
        </references>
      </pivotArea>
    </format>
    <format dxfId="1521">
      <pivotArea dataOnly="0" labelOnly="1" outline="0" fieldPosition="0">
        <references count="2">
          <reference field="3" count="1" selected="0">
            <x v="92"/>
          </reference>
          <reference field="8" count="1">
            <x v="5"/>
          </reference>
        </references>
      </pivotArea>
    </format>
    <format dxfId="1520">
      <pivotArea dataOnly="0" labelOnly="1" outline="0" fieldPosition="0">
        <references count="2">
          <reference field="3" count="1" selected="0">
            <x v="93"/>
          </reference>
          <reference field="8" count="1">
            <x v="1"/>
          </reference>
        </references>
      </pivotArea>
    </format>
    <format dxfId="1519">
      <pivotArea dataOnly="0" labelOnly="1" outline="0" fieldPosition="0">
        <references count="2">
          <reference field="3" count="1" selected="0">
            <x v="94"/>
          </reference>
          <reference field="8" count="1">
            <x v="3"/>
          </reference>
        </references>
      </pivotArea>
    </format>
    <format dxfId="1518">
      <pivotArea dataOnly="0" labelOnly="1" outline="0" fieldPosition="0">
        <references count="2">
          <reference field="3" count="1" selected="0">
            <x v="95"/>
          </reference>
          <reference field="8" count="1">
            <x v="4"/>
          </reference>
        </references>
      </pivotArea>
    </format>
    <format dxfId="1517">
      <pivotArea dataOnly="0" labelOnly="1" outline="0" fieldPosition="0">
        <references count="2">
          <reference field="3" count="1" selected="0">
            <x v="96"/>
          </reference>
          <reference field="8" count="1">
            <x v="7"/>
          </reference>
        </references>
      </pivotArea>
    </format>
    <format dxfId="1516">
      <pivotArea dataOnly="0" labelOnly="1" outline="0" fieldPosition="0">
        <references count="2">
          <reference field="3" count="1" selected="0">
            <x v="97"/>
          </reference>
          <reference field="8" count="1">
            <x v="0"/>
          </reference>
        </references>
      </pivotArea>
    </format>
    <format dxfId="1515">
      <pivotArea dataOnly="0" labelOnly="1" outline="0" fieldPosition="0">
        <references count="2">
          <reference field="3" count="1" selected="0">
            <x v="98"/>
          </reference>
          <reference field="8" count="1">
            <x v="6"/>
          </reference>
        </references>
      </pivotArea>
    </format>
    <format dxfId="1514">
      <pivotArea dataOnly="0" labelOnly="1" outline="0" fieldPosition="0">
        <references count="2">
          <reference field="3" count="1" selected="0">
            <x v="99"/>
          </reference>
          <reference field="8" count="1">
            <x v="1"/>
          </reference>
        </references>
      </pivotArea>
    </format>
    <format dxfId="1513">
      <pivotArea dataOnly="0" labelOnly="1" outline="0" fieldPosition="0">
        <references count="2">
          <reference field="3" count="1" selected="0">
            <x v="100"/>
          </reference>
          <reference field="8" count="1">
            <x v="3"/>
          </reference>
        </references>
      </pivotArea>
    </format>
    <format dxfId="1512">
      <pivotArea dataOnly="0" labelOnly="1" outline="0" fieldPosition="0">
        <references count="2">
          <reference field="3" count="1" selected="0">
            <x v="101"/>
          </reference>
          <reference field="8" count="1">
            <x v="1"/>
          </reference>
        </references>
      </pivotArea>
    </format>
    <format dxfId="1511">
      <pivotArea dataOnly="0" labelOnly="1" outline="0" fieldPosition="0">
        <references count="2">
          <reference field="3" count="1" selected="0">
            <x v="103"/>
          </reference>
          <reference field="8" count="1">
            <x v="5"/>
          </reference>
        </references>
      </pivotArea>
    </format>
    <format dxfId="1510">
      <pivotArea dataOnly="0" labelOnly="1" outline="0" fieldPosition="0">
        <references count="2">
          <reference field="3" count="1" selected="0">
            <x v="104"/>
          </reference>
          <reference field="8" count="1">
            <x v="4"/>
          </reference>
        </references>
      </pivotArea>
    </format>
    <format dxfId="1509">
      <pivotArea dataOnly="0" labelOnly="1" outline="0" fieldPosition="0">
        <references count="2">
          <reference field="3" count="1" selected="0">
            <x v="105"/>
          </reference>
          <reference field="8" count="1">
            <x v="3"/>
          </reference>
        </references>
      </pivotArea>
    </format>
    <format dxfId="1508">
      <pivotArea dataOnly="0" labelOnly="1" outline="0" axis="axisValues" fieldPosition="0"/>
    </format>
    <format dxfId="1507">
      <pivotArea type="all" dataOnly="0" outline="0" fieldPosition="0"/>
    </format>
    <format dxfId="1506">
      <pivotArea outline="0" collapsedLevelsAreSubtotals="1" fieldPosition="0"/>
    </format>
    <format dxfId="1505">
      <pivotArea field="3" type="button" dataOnly="0" labelOnly="1" outline="0" axis="axisRow" fieldPosition="0"/>
    </format>
    <format dxfId="1504">
      <pivotArea field="8" type="button" dataOnly="0" labelOnly="1" outline="0" axis="axisRow" fieldPosition="1"/>
    </format>
    <format dxfId="1503">
      <pivotArea field="9" type="button" dataOnly="0" labelOnly="1" outline="0" axis="axisRow" fieldPosition="3"/>
    </format>
    <format dxfId="1502">
      <pivotArea field="13" type="button" dataOnly="0" labelOnly="1" outline="0" axis="axisRow" fieldPosition="4"/>
    </format>
    <format dxfId="1501">
      <pivotArea field="14" type="button" dataOnly="0" labelOnly="1" outline="0" axis="axisRow" fieldPosition="5"/>
    </format>
    <format dxfId="1500">
      <pivotArea dataOnly="0" labelOnly="1" outline="0" fieldPosition="0">
        <references count="1">
          <reference field="3" count="50">
            <x v="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499">
      <pivotArea dataOnly="0" labelOnly="1" outline="0" fieldPosition="0">
        <references count="1">
          <reference field="3" count="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1498">
      <pivotArea dataOnly="0" labelOnly="1" outline="0" fieldPosition="0">
        <references count="1">
          <reference field="3" count="7">
            <x v="101"/>
            <x v="102"/>
            <x v="103"/>
            <x v="104"/>
            <x v="105"/>
            <x v="106"/>
            <x v="107"/>
          </reference>
        </references>
      </pivotArea>
    </format>
    <format dxfId="1497">
      <pivotArea dataOnly="0" labelOnly="1" outline="0" fieldPosition="0">
        <references count="2">
          <reference field="3" count="1" selected="0">
            <x v="0"/>
          </reference>
          <reference field="8" count="1">
            <x v="7"/>
          </reference>
        </references>
      </pivotArea>
    </format>
    <format dxfId="1496">
      <pivotArea dataOnly="0" labelOnly="1" outline="0" fieldPosition="0">
        <references count="2">
          <reference field="3" count="1" selected="0">
            <x v="2"/>
          </reference>
          <reference field="8" count="1">
            <x v="1"/>
          </reference>
        </references>
      </pivotArea>
    </format>
    <format dxfId="1495">
      <pivotArea dataOnly="0" labelOnly="1" outline="0" fieldPosition="0">
        <references count="2">
          <reference field="3" count="1" selected="0">
            <x v="4"/>
          </reference>
          <reference field="8" count="1">
            <x v="4"/>
          </reference>
        </references>
      </pivotArea>
    </format>
    <format dxfId="1494">
      <pivotArea dataOnly="0" labelOnly="1" outline="0" fieldPosition="0">
        <references count="2">
          <reference field="3" count="1" selected="0">
            <x v="5"/>
          </reference>
          <reference field="8" count="1">
            <x v="1"/>
          </reference>
        </references>
      </pivotArea>
    </format>
    <format dxfId="1493">
      <pivotArea dataOnly="0" labelOnly="1" outline="0" fieldPosition="0">
        <references count="2">
          <reference field="3" count="1" selected="0">
            <x v="6"/>
          </reference>
          <reference field="8" count="1">
            <x v="5"/>
          </reference>
        </references>
      </pivotArea>
    </format>
    <format dxfId="1492">
      <pivotArea dataOnly="0" labelOnly="1" outline="0" fieldPosition="0">
        <references count="2">
          <reference field="3" count="1" selected="0">
            <x v="7"/>
          </reference>
          <reference field="8" count="1">
            <x v="0"/>
          </reference>
        </references>
      </pivotArea>
    </format>
    <format dxfId="1491">
      <pivotArea dataOnly="0" labelOnly="1" outline="0" fieldPosition="0">
        <references count="2">
          <reference field="3" count="1" selected="0">
            <x v="8"/>
          </reference>
          <reference field="8" count="1">
            <x v="7"/>
          </reference>
        </references>
      </pivotArea>
    </format>
    <format dxfId="1490">
      <pivotArea dataOnly="0" labelOnly="1" outline="0" fieldPosition="0">
        <references count="2">
          <reference field="3" count="1" selected="0">
            <x v="9"/>
          </reference>
          <reference field="8" count="1">
            <x v="5"/>
          </reference>
        </references>
      </pivotArea>
    </format>
    <format dxfId="1489">
      <pivotArea dataOnly="0" labelOnly="1" outline="0" fieldPosition="0">
        <references count="2">
          <reference field="3" count="1" selected="0">
            <x v="10"/>
          </reference>
          <reference field="8" count="1">
            <x v="8"/>
          </reference>
        </references>
      </pivotArea>
    </format>
    <format dxfId="1488">
      <pivotArea dataOnly="0" labelOnly="1" outline="0" fieldPosition="0">
        <references count="2">
          <reference field="3" count="1" selected="0">
            <x v="11"/>
          </reference>
          <reference field="8" count="1">
            <x v="2"/>
          </reference>
        </references>
      </pivotArea>
    </format>
    <format dxfId="1487">
      <pivotArea dataOnly="0" labelOnly="1" outline="0" fieldPosition="0">
        <references count="2">
          <reference field="3" count="1" selected="0">
            <x v="12"/>
          </reference>
          <reference field="8" count="1">
            <x v="0"/>
          </reference>
        </references>
      </pivotArea>
    </format>
    <format dxfId="1486">
      <pivotArea dataOnly="0" labelOnly="1" outline="0" fieldPosition="0">
        <references count="2">
          <reference field="3" count="1" selected="0">
            <x v="14"/>
          </reference>
          <reference field="8" count="1">
            <x v="4"/>
          </reference>
        </references>
      </pivotArea>
    </format>
    <format dxfId="1485">
      <pivotArea dataOnly="0" labelOnly="1" outline="0" fieldPosition="0">
        <references count="2">
          <reference field="3" count="1" selected="0">
            <x v="15"/>
          </reference>
          <reference field="8" count="1">
            <x v="0"/>
          </reference>
        </references>
      </pivotArea>
    </format>
    <format dxfId="1484">
      <pivotArea dataOnly="0" labelOnly="1" outline="0" fieldPosition="0">
        <references count="2">
          <reference field="3" count="1" selected="0">
            <x v="18"/>
          </reference>
          <reference field="8" count="1">
            <x v="5"/>
          </reference>
        </references>
      </pivotArea>
    </format>
    <format dxfId="1483">
      <pivotArea dataOnly="0" labelOnly="1" outline="0" fieldPosition="0">
        <references count="2">
          <reference field="3" count="1" selected="0">
            <x v="19"/>
          </reference>
          <reference field="8" count="1">
            <x v="8"/>
          </reference>
        </references>
      </pivotArea>
    </format>
    <format dxfId="1482">
      <pivotArea dataOnly="0" labelOnly="1" outline="0" fieldPosition="0">
        <references count="2">
          <reference field="3" count="1" selected="0">
            <x v="20"/>
          </reference>
          <reference field="8" count="1">
            <x v="0"/>
          </reference>
        </references>
      </pivotArea>
    </format>
    <format dxfId="1481">
      <pivotArea dataOnly="0" labelOnly="1" outline="0" fieldPosition="0">
        <references count="2">
          <reference field="3" count="1" selected="0">
            <x v="21"/>
          </reference>
          <reference field="8" count="1">
            <x v="2"/>
          </reference>
        </references>
      </pivotArea>
    </format>
    <format dxfId="1480">
      <pivotArea dataOnly="0" labelOnly="1" outline="0" fieldPosition="0">
        <references count="2">
          <reference field="3" count="1" selected="0">
            <x v="22"/>
          </reference>
          <reference field="8" count="1">
            <x v="5"/>
          </reference>
        </references>
      </pivotArea>
    </format>
    <format dxfId="1479">
      <pivotArea dataOnly="0" labelOnly="1" outline="0" fieldPosition="0">
        <references count="2">
          <reference field="3" count="1" selected="0">
            <x v="23"/>
          </reference>
          <reference field="8" count="1">
            <x v="2"/>
          </reference>
        </references>
      </pivotArea>
    </format>
    <format dxfId="1478">
      <pivotArea dataOnly="0" labelOnly="1" outline="0" fieldPosition="0">
        <references count="2">
          <reference field="3" count="1" selected="0">
            <x v="24"/>
          </reference>
          <reference field="8" count="1">
            <x v="5"/>
          </reference>
        </references>
      </pivotArea>
    </format>
    <format dxfId="1477">
      <pivotArea dataOnly="0" labelOnly="1" outline="0" fieldPosition="0">
        <references count="2">
          <reference field="3" count="1" selected="0">
            <x v="25"/>
          </reference>
          <reference field="8" count="1">
            <x v="6"/>
          </reference>
        </references>
      </pivotArea>
    </format>
    <format dxfId="1476">
      <pivotArea dataOnly="0" labelOnly="1" outline="0" fieldPosition="0">
        <references count="2">
          <reference field="3" count="1" selected="0">
            <x v="26"/>
          </reference>
          <reference field="8" count="1">
            <x v="5"/>
          </reference>
        </references>
      </pivotArea>
    </format>
    <format dxfId="1475">
      <pivotArea dataOnly="0" labelOnly="1" outline="0" fieldPosition="0">
        <references count="2">
          <reference field="3" count="1" selected="0">
            <x v="28"/>
          </reference>
          <reference field="8" count="1">
            <x v="6"/>
          </reference>
        </references>
      </pivotArea>
    </format>
    <format dxfId="1474">
      <pivotArea dataOnly="0" labelOnly="1" outline="0" fieldPosition="0">
        <references count="2">
          <reference field="3" count="1" selected="0">
            <x v="29"/>
          </reference>
          <reference field="8" count="1">
            <x v="5"/>
          </reference>
        </references>
      </pivotArea>
    </format>
    <format dxfId="1473">
      <pivotArea dataOnly="0" labelOnly="1" outline="0" fieldPosition="0">
        <references count="2">
          <reference field="3" count="1" selected="0">
            <x v="30"/>
          </reference>
          <reference field="8" count="1">
            <x v="6"/>
          </reference>
        </references>
      </pivotArea>
    </format>
    <format dxfId="1472">
      <pivotArea dataOnly="0" labelOnly="1" outline="0" fieldPosition="0">
        <references count="2">
          <reference field="3" count="1" selected="0">
            <x v="31"/>
          </reference>
          <reference field="8" count="1">
            <x v="8"/>
          </reference>
        </references>
      </pivotArea>
    </format>
    <format dxfId="1471">
      <pivotArea dataOnly="0" labelOnly="1" outline="0" fieldPosition="0">
        <references count="2">
          <reference field="3" count="1" selected="0">
            <x v="32"/>
          </reference>
          <reference field="8" count="1">
            <x v="3"/>
          </reference>
        </references>
      </pivotArea>
    </format>
    <format dxfId="1470">
      <pivotArea dataOnly="0" labelOnly="1" outline="0" fieldPosition="0">
        <references count="2">
          <reference field="3" count="1" selected="0">
            <x v="33"/>
          </reference>
          <reference field="8" count="1">
            <x v="0"/>
          </reference>
        </references>
      </pivotArea>
    </format>
    <format dxfId="1469">
      <pivotArea dataOnly="0" labelOnly="1" outline="0" fieldPosition="0">
        <references count="2">
          <reference field="3" count="1" selected="0">
            <x v="34"/>
          </reference>
          <reference field="8" count="1">
            <x v="9"/>
          </reference>
        </references>
      </pivotArea>
    </format>
    <format dxfId="1468">
      <pivotArea dataOnly="0" labelOnly="1" outline="0" fieldPosition="0">
        <references count="2">
          <reference field="3" count="1" selected="0">
            <x v="35"/>
          </reference>
          <reference field="8" count="1">
            <x v="1"/>
          </reference>
        </references>
      </pivotArea>
    </format>
    <format dxfId="1467">
      <pivotArea dataOnly="0" labelOnly="1" outline="0" fieldPosition="0">
        <references count="2">
          <reference field="3" count="1" selected="0">
            <x v="36"/>
          </reference>
          <reference field="8" count="1">
            <x v="2"/>
          </reference>
        </references>
      </pivotArea>
    </format>
    <format dxfId="1466">
      <pivotArea dataOnly="0" labelOnly="1" outline="0" fieldPosition="0">
        <references count="2">
          <reference field="3" count="1" selected="0">
            <x v="37"/>
          </reference>
          <reference field="8" count="1">
            <x v="5"/>
          </reference>
        </references>
      </pivotArea>
    </format>
    <format dxfId="1465">
      <pivotArea dataOnly="0" labelOnly="1" outline="0" fieldPosition="0">
        <references count="2">
          <reference field="3" count="1" selected="0">
            <x v="38"/>
          </reference>
          <reference field="8" count="1">
            <x v="9"/>
          </reference>
        </references>
      </pivotArea>
    </format>
    <format dxfId="1464">
      <pivotArea dataOnly="0" labelOnly="1" outline="0" fieldPosition="0">
        <references count="2">
          <reference field="3" count="1" selected="0">
            <x v="40"/>
          </reference>
          <reference field="8" count="1">
            <x v="5"/>
          </reference>
        </references>
      </pivotArea>
    </format>
    <format dxfId="1463">
      <pivotArea dataOnly="0" labelOnly="1" outline="0" fieldPosition="0">
        <references count="2">
          <reference field="3" count="1" selected="0">
            <x v="43"/>
          </reference>
          <reference field="8" count="1">
            <x v="4"/>
          </reference>
        </references>
      </pivotArea>
    </format>
    <format dxfId="1462">
      <pivotArea dataOnly="0" labelOnly="1" outline="0" fieldPosition="0">
        <references count="2">
          <reference field="3" count="1" selected="0">
            <x v="45"/>
          </reference>
          <reference field="8" count="1">
            <x v="7"/>
          </reference>
        </references>
      </pivotArea>
    </format>
    <format dxfId="1461">
      <pivotArea dataOnly="0" labelOnly="1" outline="0" fieldPosition="0">
        <references count="2">
          <reference field="3" count="1" selected="0">
            <x v="46"/>
          </reference>
          <reference field="8" count="1">
            <x v="5"/>
          </reference>
        </references>
      </pivotArea>
    </format>
    <format dxfId="1460">
      <pivotArea dataOnly="0" labelOnly="1" outline="0" fieldPosition="0">
        <references count="2">
          <reference field="3" count="1" selected="0">
            <x v="47"/>
          </reference>
          <reference field="8" count="1">
            <x v="1"/>
          </reference>
        </references>
      </pivotArea>
    </format>
    <format dxfId="1459">
      <pivotArea dataOnly="0" labelOnly="1" outline="0" fieldPosition="0">
        <references count="2">
          <reference field="3" count="1" selected="0">
            <x v="48"/>
          </reference>
          <reference field="8" count="1">
            <x v="3"/>
          </reference>
        </references>
      </pivotArea>
    </format>
    <format dxfId="1458">
      <pivotArea dataOnly="0" labelOnly="1" outline="0" fieldPosition="0">
        <references count="2">
          <reference field="3" count="1" selected="0">
            <x v="49"/>
          </reference>
          <reference field="8" count="1">
            <x v="1"/>
          </reference>
        </references>
      </pivotArea>
    </format>
    <format dxfId="1457">
      <pivotArea dataOnly="0" labelOnly="1" outline="0" fieldPosition="0">
        <references count="2">
          <reference field="3" count="1" selected="0">
            <x v="51"/>
          </reference>
          <reference field="8" count="1">
            <x v="7"/>
          </reference>
        </references>
      </pivotArea>
    </format>
    <format dxfId="1456">
      <pivotArea dataOnly="0" labelOnly="1" outline="0" fieldPosition="0">
        <references count="2">
          <reference field="3" count="1" selected="0">
            <x v="52"/>
          </reference>
          <reference field="8" count="1">
            <x v="8"/>
          </reference>
        </references>
      </pivotArea>
    </format>
    <format dxfId="1455">
      <pivotArea dataOnly="0" labelOnly="1" outline="0" fieldPosition="0">
        <references count="2">
          <reference field="3" count="1" selected="0">
            <x v="53"/>
          </reference>
          <reference field="8" count="1">
            <x v="9"/>
          </reference>
        </references>
      </pivotArea>
    </format>
    <format dxfId="1454">
      <pivotArea dataOnly="0" labelOnly="1" outline="0" fieldPosition="0">
        <references count="2">
          <reference field="3" count="1" selected="0">
            <x v="54"/>
          </reference>
          <reference field="8" count="1">
            <x v="8"/>
          </reference>
        </references>
      </pivotArea>
    </format>
    <format dxfId="1453">
      <pivotArea dataOnly="0" labelOnly="1" outline="0" fieldPosition="0">
        <references count="2">
          <reference field="3" count="1" selected="0">
            <x v="56"/>
          </reference>
          <reference field="8" count="1">
            <x v="7"/>
          </reference>
        </references>
      </pivotArea>
    </format>
    <format dxfId="1452">
      <pivotArea dataOnly="0" labelOnly="1" outline="0" fieldPosition="0">
        <references count="2">
          <reference field="3" count="1" selected="0">
            <x v="57"/>
          </reference>
          <reference field="8" count="1">
            <x v="2"/>
          </reference>
        </references>
      </pivotArea>
    </format>
    <format dxfId="1451">
      <pivotArea dataOnly="0" labelOnly="1" outline="0" fieldPosition="0">
        <references count="2">
          <reference field="3" count="1" selected="0">
            <x v="58"/>
          </reference>
          <reference field="8" count="1">
            <x v="6"/>
          </reference>
        </references>
      </pivotArea>
    </format>
    <format dxfId="1450">
      <pivotArea dataOnly="0" labelOnly="1" outline="0" fieldPosition="0">
        <references count="2">
          <reference field="3" count="1" selected="0">
            <x v="59"/>
          </reference>
          <reference field="8" count="1">
            <x v="8"/>
          </reference>
        </references>
      </pivotArea>
    </format>
    <format dxfId="1449">
      <pivotArea dataOnly="0" labelOnly="1" outline="0" fieldPosition="0">
        <references count="2">
          <reference field="3" count="1" selected="0">
            <x v="60"/>
          </reference>
          <reference field="8" count="1">
            <x v="1"/>
          </reference>
        </references>
      </pivotArea>
    </format>
    <format dxfId="1448">
      <pivotArea dataOnly="0" labelOnly="1" outline="0" fieldPosition="0">
        <references count="2">
          <reference field="3" count="1" selected="0">
            <x v="61"/>
          </reference>
          <reference field="8" count="1">
            <x v="7"/>
          </reference>
        </references>
      </pivotArea>
    </format>
    <format dxfId="1447">
      <pivotArea dataOnly="0" labelOnly="1" outline="0" fieldPosition="0">
        <references count="2">
          <reference field="3" count="1" selected="0">
            <x v="62"/>
          </reference>
          <reference field="8" count="1">
            <x v="1"/>
          </reference>
        </references>
      </pivotArea>
    </format>
    <format dxfId="1446">
      <pivotArea dataOnly="0" labelOnly="1" outline="0" fieldPosition="0">
        <references count="2">
          <reference field="3" count="1" selected="0">
            <x v="63"/>
          </reference>
          <reference field="8" count="1">
            <x v="6"/>
          </reference>
        </references>
      </pivotArea>
    </format>
    <format dxfId="1445">
      <pivotArea dataOnly="0" labelOnly="1" outline="0" fieldPosition="0">
        <references count="2">
          <reference field="3" count="1" selected="0">
            <x v="64"/>
          </reference>
          <reference field="8" count="1">
            <x v="3"/>
          </reference>
        </references>
      </pivotArea>
    </format>
    <format dxfId="1444">
      <pivotArea dataOnly="0" labelOnly="1" outline="0" fieldPosition="0">
        <references count="2">
          <reference field="3" count="1" selected="0">
            <x v="65"/>
          </reference>
          <reference field="8" count="1">
            <x v="5"/>
          </reference>
        </references>
      </pivotArea>
    </format>
    <format dxfId="1443">
      <pivotArea dataOnly="0" labelOnly="1" outline="0" fieldPosition="0">
        <references count="2">
          <reference field="3" count="1" selected="0">
            <x v="66"/>
          </reference>
          <reference field="8" count="1">
            <x v="4"/>
          </reference>
        </references>
      </pivotArea>
    </format>
    <format dxfId="1442">
      <pivotArea dataOnly="0" labelOnly="1" outline="0" fieldPosition="0">
        <references count="2">
          <reference field="3" count="1" selected="0">
            <x v="67"/>
          </reference>
          <reference field="8" count="1">
            <x v="6"/>
          </reference>
        </references>
      </pivotArea>
    </format>
    <format dxfId="1441">
      <pivotArea dataOnly="0" labelOnly="1" outline="0" fieldPosition="0">
        <references count="2">
          <reference field="3" count="1" selected="0">
            <x v="68"/>
          </reference>
          <reference field="8" count="1">
            <x v="7"/>
          </reference>
        </references>
      </pivotArea>
    </format>
    <format dxfId="1440">
      <pivotArea dataOnly="0" labelOnly="1" outline="0" fieldPosition="0">
        <references count="2">
          <reference field="3" count="1" selected="0">
            <x v="69"/>
          </reference>
          <reference field="8" count="1">
            <x v="4"/>
          </reference>
        </references>
      </pivotArea>
    </format>
    <format dxfId="1439">
      <pivotArea dataOnly="0" labelOnly="1" outline="0" fieldPosition="0">
        <references count="2">
          <reference field="3" count="1" selected="0">
            <x v="70"/>
          </reference>
          <reference field="8" count="1">
            <x v="8"/>
          </reference>
        </references>
      </pivotArea>
    </format>
    <format dxfId="1438">
      <pivotArea dataOnly="0" labelOnly="1" outline="0" fieldPosition="0">
        <references count="2">
          <reference field="3" count="1" selected="0">
            <x v="71"/>
          </reference>
          <reference field="8" count="1">
            <x v="7"/>
          </reference>
        </references>
      </pivotArea>
    </format>
    <format dxfId="1437">
      <pivotArea dataOnly="0" labelOnly="1" outline="0" fieldPosition="0">
        <references count="2">
          <reference field="3" count="1" selected="0">
            <x v="72"/>
          </reference>
          <reference field="8" count="1">
            <x v="5"/>
          </reference>
        </references>
      </pivotArea>
    </format>
    <format dxfId="1436">
      <pivotArea dataOnly="0" labelOnly="1" outline="0" fieldPosition="0">
        <references count="2">
          <reference field="3" count="1" selected="0">
            <x v="73"/>
          </reference>
          <reference field="8" count="1">
            <x v="9"/>
          </reference>
        </references>
      </pivotArea>
    </format>
    <format dxfId="1435">
      <pivotArea dataOnly="0" labelOnly="1" outline="0" fieldPosition="0">
        <references count="2">
          <reference field="3" count="1" selected="0">
            <x v="74"/>
          </reference>
          <reference field="8" count="1">
            <x v="2"/>
          </reference>
        </references>
      </pivotArea>
    </format>
    <format dxfId="1434">
      <pivotArea dataOnly="0" labelOnly="1" outline="0" fieldPosition="0">
        <references count="2">
          <reference field="3" count="1" selected="0">
            <x v="75"/>
          </reference>
          <reference field="8" count="1">
            <x v="4"/>
          </reference>
        </references>
      </pivotArea>
    </format>
    <format dxfId="1433">
      <pivotArea dataOnly="0" labelOnly="1" outline="0" fieldPosition="0">
        <references count="2">
          <reference field="3" count="1" selected="0">
            <x v="76"/>
          </reference>
          <reference field="8" count="1">
            <x v="7"/>
          </reference>
        </references>
      </pivotArea>
    </format>
    <format dxfId="1432">
      <pivotArea dataOnly="0" labelOnly="1" outline="0" fieldPosition="0">
        <references count="2">
          <reference field="3" count="1" selected="0">
            <x v="77"/>
          </reference>
          <reference field="8" count="1">
            <x v="5"/>
          </reference>
        </references>
      </pivotArea>
    </format>
    <format dxfId="1431">
      <pivotArea dataOnly="0" labelOnly="1" outline="0" fieldPosition="0">
        <references count="2">
          <reference field="3" count="1" selected="0">
            <x v="79"/>
          </reference>
          <reference field="8" count="1">
            <x v="4"/>
          </reference>
        </references>
      </pivotArea>
    </format>
    <format dxfId="1430">
      <pivotArea dataOnly="0" labelOnly="1" outline="0" fieldPosition="0">
        <references count="2">
          <reference field="3" count="1" selected="0">
            <x v="80"/>
          </reference>
          <reference field="8" count="1">
            <x v="1"/>
          </reference>
        </references>
      </pivotArea>
    </format>
    <format dxfId="1429">
      <pivotArea dataOnly="0" labelOnly="1" outline="0" fieldPosition="0">
        <references count="2">
          <reference field="3" count="1" selected="0">
            <x v="81"/>
          </reference>
          <reference field="8" count="1">
            <x v="8"/>
          </reference>
        </references>
      </pivotArea>
    </format>
    <format dxfId="1428">
      <pivotArea dataOnly="0" labelOnly="1" outline="0" fieldPosition="0">
        <references count="2">
          <reference field="3" count="1" selected="0">
            <x v="82"/>
          </reference>
          <reference field="8" count="1">
            <x v="0"/>
          </reference>
        </references>
      </pivotArea>
    </format>
    <format dxfId="1427">
      <pivotArea dataOnly="0" labelOnly="1" outline="0" fieldPosition="0">
        <references count="2">
          <reference field="3" count="1" selected="0">
            <x v="83"/>
          </reference>
          <reference field="8" count="1">
            <x v="9"/>
          </reference>
        </references>
      </pivotArea>
    </format>
    <format dxfId="1426">
      <pivotArea dataOnly="0" labelOnly="1" outline="0" fieldPosition="0">
        <references count="2">
          <reference field="3" count="1" selected="0">
            <x v="84"/>
          </reference>
          <reference field="8" count="1">
            <x v="1"/>
          </reference>
        </references>
      </pivotArea>
    </format>
    <format dxfId="1425">
      <pivotArea dataOnly="0" labelOnly="1" outline="0" fieldPosition="0">
        <references count="2">
          <reference field="3" count="1" selected="0">
            <x v="85"/>
          </reference>
          <reference field="8" count="1">
            <x v="9"/>
          </reference>
        </references>
      </pivotArea>
    </format>
    <format dxfId="1424">
      <pivotArea dataOnly="0" labelOnly="1" outline="0" fieldPosition="0">
        <references count="2">
          <reference field="3" count="1" selected="0">
            <x v="86"/>
          </reference>
          <reference field="8" count="1">
            <x v="7"/>
          </reference>
        </references>
      </pivotArea>
    </format>
    <format dxfId="1423">
      <pivotArea dataOnly="0" labelOnly="1" outline="0" fieldPosition="0">
        <references count="2">
          <reference field="3" count="1" selected="0">
            <x v="87"/>
          </reference>
          <reference field="8" count="1">
            <x v="6"/>
          </reference>
        </references>
      </pivotArea>
    </format>
    <format dxfId="1422">
      <pivotArea dataOnly="0" labelOnly="1" outline="0" fieldPosition="0">
        <references count="2">
          <reference field="3" count="1" selected="0">
            <x v="88"/>
          </reference>
          <reference field="8" count="1">
            <x v="3"/>
          </reference>
        </references>
      </pivotArea>
    </format>
    <format dxfId="1421">
      <pivotArea dataOnly="0" labelOnly="1" outline="0" fieldPosition="0">
        <references count="2">
          <reference field="3" count="1" selected="0">
            <x v="89"/>
          </reference>
          <reference field="8" count="1">
            <x v="6"/>
          </reference>
        </references>
      </pivotArea>
    </format>
    <format dxfId="1420">
      <pivotArea dataOnly="0" labelOnly="1" outline="0" fieldPosition="0">
        <references count="2">
          <reference field="3" count="1" selected="0">
            <x v="90"/>
          </reference>
          <reference field="8" count="1">
            <x v="7"/>
          </reference>
        </references>
      </pivotArea>
    </format>
    <format dxfId="1419">
      <pivotArea dataOnly="0" labelOnly="1" outline="0" fieldPosition="0">
        <references count="2">
          <reference field="3" count="1" selected="0">
            <x v="91"/>
          </reference>
          <reference field="8" count="1">
            <x v="6"/>
          </reference>
        </references>
      </pivotArea>
    </format>
    <format dxfId="1418">
      <pivotArea dataOnly="0" labelOnly="1" outline="0" fieldPosition="0">
        <references count="2">
          <reference field="3" count="1" selected="0">
            <x v="92"/>
          </reference>
          <reference field="8" count="1">
            <x v="5"/>
          </reference>
        </references>
      </pivotArea>
    </format>
    <format dxfId="1417">
      <pivotArea dataOnly="0" labelOnly="1" outline="0" fieldPosition="0">
        <references count="2">
          <reference field="3" count="1" selected="0">
            <x v="93"/>
          </reference>
          <reference field="8" count="1">
            <x v="1"/>
          </reference>
        </references>
      </pivotArea>
    </format>
    <format dxfId="1416">
      <pivotArea dataOnly="0" labelOnly="1" outline="0" fieldPosition="0">
        <references count="2">
          <reference field="3" count="1" selected="0">
            <x v="94"/>
          </reference>
          <reference field="8" count="1">
            <x v="3"/>
          </reference>
        </references>
      </pivotArea>
    </format>
    <format dxfId="1415">
      <pivotArea dataOnly="0" labelOnly="1" outline="0" fieldPosition="0">
        <references count="2">
          <reference field="3" count="1" selected="0">
            <x v="95"/>
          </reference>
          <reference field="8" count="1">
            <x v="4"/>
          </reference>
        </references>
      </pivotArea>
    </format>
    <format dxfId="1414">
      <pivotArea dataOnly="0" labelOnly="1" outline="0" fieldPosition="0">
        <references count="2">
          <reference field="3" count="1" selected="0">
            <x v="96"/>
          </reference>
          <reference field="8" count="1">
            <x v="7"/>
          </reference>
        </references>
      </pivotArea>
    </format>
    <format dxfId="1413">
      <pivotArea dataOnly="0" labelOnly="1" outline="0" fieldPosition="0">
        <references count="2">
          <reference field="3" count="1" selected="0">
            <x v="97"/>
          </reference>
          <reference field="8" count="1">
            <x v="0"/>
          </reference>
        </references>
      </pivotArea>
    </format>
    <format dxfId="1412">
      <pivotArea dataOnly="0" labelOnly="1" outline="0" fieldPosition="0">
        <references count="2">
          <reference field="3" count="1" selected="0">
            <x v="98"/>
          </reference>
          <reference field="8" count="1">
            <x v="6"/>
          </reference>
        </references>
      </pivotArea>
    </format>
    <format dxfId="1411">
      <pivotArea dataOnly="0" labelOnly="1" outline="0" fieldPosition="0">
        <references count="2">
          <reference field="3" count="1" selected="0">
            <x v="99"/>
          </reference>
          <reference field="8" count="1">
            <x v="1"/>
          </reference>
        </references>
      </pivotArea>
    </format>
    <format dxfId="1410">
      <pivotArea dataOnly="0" labelOnly="1" outline="0" fieldPosition="0">
        <references count="2">
          <reference field="3" count="1" selected="0">
            <x v="100"/>
          </reference>
          <reference field="8" count="1">
            <x v="3"/>
          </reference>
        </references>
      </pivotArea>
    </format>
    <format dxfId="1409">
      <pivotArea dataOnly="0" labelOnly="1" outline="0" fieldPosition="0">
        <references count="2">
          <reference field="3" count="1" selected="0">
            <x v="101"/>
          </reference>
          <reference field="8" count="1">
            <x v="1"/>
          </reference>
        </references>
      </pivotArea>
    </format>
    <format dxfId="1408">
      <pivotArea dataOnly="0" labelOnly="1" outline="0" fieldPosition="0">
        <references count="2">
          <reference field="3" count="1" selected="0">
            <x v="103"/>
          </reference>
          <reference field="8" count="1">
            <x v="5"/>
          </reference>
        </references>
      </pivotArea>
    </format>
    <format dxfId="1407">
      <pivotArea dataOnly="0" labelOnly="1" outline="0" fieldPosition="0">
        <references count="2">
          <reference field="3" count="1" selected="0">
            <x v="104"/>
          </reference>
          <reference field="8" count="1">
            <x v="4"/>
          </reference>
        </references>
      </pivotArea>
    </format>
    <format dxfId="1406">
      <pivotArea dataOnly="0" labelOnly="1" outline="0" fieldPosition="0">
        <references count="2">
          <reference field="3" count="1" selected="0">
            <x v="105"/>
          </reference>
          <reference field="8" count="1">
            <x v="3"/>
          </reference>
        </references>
      </pivotArea>
    </format>
    <format dxfId="1405">
      <pivotArea dataOnly="0" labelOnly="1" outline="0" axis="axisValues" fieldPosition="0"/>
    </format>
    <format dxfId="1404">
      <pivotArea type="all" dataOnly="0" outline="0" fieldPosition="0"/>
    </format>
    <format dxfId="1403">
      <pivotArea outline="0" collapsedLevelsAreSubtotals="1" fieldPosition="0"/>
    </format>
    <format dxfId="1402">
      <pivotArea field="3" type="button" dataOnly="0" labelOnly="1" outline="0" axis="axisRow" fieldPosition="0"/>
    </format>
    <format dxfId="1401">
      <pivotArea field="8" type="button" dataOnly="0" labelOnly="1" outline="0" axis="axisRow" fieldPosition="1"/>
    </format>
    <format dxfId="1400">
      <pivotArea field="9" type="button" dataOnly="0" labelOnly="1" outline="0" axis="axisRow" fieldPosition="3"/>
    </format>
    <format dxfId="1399">
      <pivotArea field="13" type="button" dataOnly="0" labelOnly="1" outline="0" axis="axisRow" fieldPosition="4"/>
    </format>
    <format dxfId="1398">
      <pivotArea field="14" type="button" dataOnly="0" labelOnly="1" outline="0" axis="axisRow" fieldPosition="5"/>
    </format>
    <format dxfId="1397">
      <pivotArea dataOnly="0" labelOnly="1" outline="0" fieldPosition="0">
        <references count="1">
          <reference field="3" count="50">
            <x v="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396">
      <pivotArea dataOnly="0" labelOnly="1" outline="0" fieldPosition="0">
        <references count="1">
          <reference field="3" count="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1395">
      <pivotArea dataOnly="0" labelOnly="1" outline="0" fieldPosition="0">
        <references count="1">
          <reference field="3" count="7">
            <x v="101"/>
            <x v="102"/>
            <x v="103"/>
            <x v="104"/>
            <x v="105"/>
            <x v="106"/>
            <x v="107"/>
          </reference>
        </references>
      </pivotArea>
    </format>
    <format dxfId="1394">
      <pivotArea dataOnly="0" labelOnly="1" outline="0" fieldPosition="0">
        <references count="2">
          <reference field="3" count="1" selected="0">
            <x v="0"/>
          </reference>
          <reference field="8" count="1">
            <x v="7"/>
          </reference>
        </references>
      </pivotArea>
    </format>
    <format dxfId="1393">
      <pivotArea dataOnly="0" labelOnly="1" outline="0" fieldPosition="0">
        <references count="2">
          <reference field="3" count="1" selected="0">
            <x v="2"/>
          </reference>
          <reference field="8" count="1">
            <x v="1"/>
          </reference>
        </references>
      </pivotArea>
    </format>
    <format dxfId="1392">
      <pivotArea dataOnly="0" labelOnly="1" outline="0" fieldPosition="0">
        <references count="2">
          <reference field="3" count="1" selected="0">
            <x v="4"/>
          </reference>
          <reference field="8" count="1">
            <x v="4"/>
          </reference>
        </references>
      </pivotArea>
    </format>
    <format dxfId="1391">
      <pivotArea dataOnly="0" labelOnly="1" outline="0" fieldPosition="0">
        <references count="2">
          <reference field="3" count="1" selected="0">
            <x v="5"/>
          </reference>
          <reference field="8" count="1">
            <x v="1"/>
          </reference>
        </references>
      </pivotArea>
    </format>
    <format dxfId="1390">
      <pivotArea dataOnly="0" labelOnly="1" outline="0" fieldPosition="0">
        <references count="2">
          <reference field="3" count="1" selected="0">
            <x v="6"/>
          </reference>
          <reference field="8" count="1">
            <x v="5"/>
          </reference>
        </references>
      </pivotArea>
    </format>
    <format dxfId="1389">
      <pivotArea dataOnly="0" labelOnly="1" outline="0" fieldPosition="0">
        <references count="2">
          <reference field="3" count="1" selected="0">
            <x v="7"/>
          </reference>
          <reference field="8" count="1">
            <x v="0"/>
          </reference>
        </references>
      </pivotArea>
    </format>
    <format dxfId="1388">
      <pivotArea dataOnly="0" labelOnly="1" outline="0" fieldPosition="0">
        <references count="2">
          <reference field="3" count="1" selected="0">
            <x v="8"/>
          </reference>
          <reference field="8" count="1">
            <x v="7"/>
          </reference>
        </references>
      </pivotArea>
    </format>
    <format dxfId="1387">
      <pivotArea dataOnly="0" labelOnly="1" outline="0" fieldPosition="0">
        <references count="2">
          <reference field="3" count="1" selected="0">
            <x v="9"/>
          </reference>
          <reference field="8" count="1">
            <x v="5"/>
          </reference>
        </references>
      </pivotArea>
    </format>
    <format dxfId="1386">
      <pivotArea dataOnly="0" labelOnly="1" outline="0" fieldPosition="0">
        <references count="2">
          <reference field="3" count="1" selected="0">
            <x v="10"/>
          </reference>
          <reference field="8" count="1">
            <x v="8"/>
          </reference>
        </references>
      </pivotArea>
    </format>
    <format dxfId="1385">
      <pivotArea dataOnly="0" labelOnly="1" outline="0" fieldPosition="0">
        <references count="2">
          <reference field="3" count="1" selected="0">
            <x v="11"/>
          </reference>
          <reference field="8" count="1">
            <x v="2"/>
          </reference>
        </references>
      </pivotArea>
    </format>
    <format dxfId="1384">
      <pivotArea dataOnly="0" labelOnly="1" outline="0" fieldPosition="0">
        <references count="2">
          <reference field="3" count="1" selected="0">
            <x v="12"/>
          </reference>
          <reference field="8" count="1">
            <x v="0"/>
          </reference>
        </references>
      </pivotArea>
    </format>
    <format dxfId="1383">
      <pivotArea dataOnly="0" labelOnly="1" outline="0" fieldPosition="0">
        <references count="2">
          <reference field="3" count="1" selected="0">
            <x v="14"/>
          </reference>
          <reference field="8" count="1">
            <x v="4"/>
          </reference>
        </references>
      </pivotArea>
    </format>
    <format dxfId="1382">
      <pivotArea dataOnly="0" labelOnly="1" outline="0" fieldPosition="0">
        <references count="2">
          <reference field="3" count="1" selected="0">
            <x v="15"/>
          </reference>
          <reference field="8" count="1">
            <x v="0"/>
          </reference>
        </references>
      </pivotArea>
    </format>
    <format dxfId="1381">
      <pivotArea dataOnly="0" labelOnly="1" outline="0" fieldPosition="0">
        <references count="2">
          <reference field="3" count="1" selected="0">
            <x v="18"/>
          </reference>
          <reference field="8" count="1">
            <x v="5"/>
          </reference>
        </references>
      </pivotArea>
    </format>
    <format dxfId="1380">
      <pivotArea dataOnly="0" labelOnly="1" outline="0" fieldPosition="0">
        <references count="2">
          <reference field="3" count="1" selected="0">
            <x v="19"/>
          </reference>
          <reference field="8" count="1">
            <x v="8"/>
          </reference>
        </references>
      </pivotArea>
    </format>
    <format dxfId="1379">
      <pivotArea dataOnly="0" labelOnly="1" outline="0" fieldPosition="0">
        <references count="2">
          <reference field="3" count="1" selected="0">
            <x v="20"/>
          </reference>
          <reference field="8" count="1">
            <x v="0"/>
          </reference>
        </references>
      </pivotArea>
    </format>
    <format dxfId="1378">
      <pivotArea dataOnly="0" labelOnly="1" outline="0" fieldPosition="0">
        <references count="2">
          <reference field="3" count="1" selected="0">
            <x v="21"/>
          </reference>
          <reference field="8" count="1">
            <x v="2"/>
          </reference>
        </references>
      </pivotArea>
    </format>
    <format dxfId="1377">
      <pivotArea dataOnly="0" labelOnly="1" outline="0" fieldPosition="0">
        <references count="2">
          <reference field="3" count="1" selected="0">
            <x v="22"/>
          </reference>
          <reference field="8" count="1">
            <x v="5"/>
          </reference>
        </references>
      </pivotArea>
    </format>
    <format dxfId="1376">
      <pivotArea dataOnly="0" labelOnly="1" outline="0" fieldPosition="0">
        <references count="2">
          <reference field="3" count="1" selected="0">
            <x v="23"/>
          </reference>
          <reference field="8" count="1">
            <x v="2"/>
          </reference>
        </references>
      </pivotArea>
    </format>
    <format dxfId="1375">
      <pivotArea dataOnly="0" labelOnly="1" outline="0" fieldPosition="0">
        <references count="2">
          <reference field="3" count="1" selected="0">
            <x v="24"/>
          </reference>
          <reference field="8" count="1">
            <x v="5"/>
          </reference>
        </references>
      </pivotArea>
    </format>
    <format dxfId="1374">
      <pivotArea dataOnly="0" labelOnly="1" outline="0" fieldPosition="0">
        <references count="2">
          <reference field="3" count="1" selected="0">
            <x v="25"/>
          </reference>
          <reference field="8" count="1">
            <x v="6"/>
          </reference>
        </references>
      </pivotArea>
    </format>
    <format dxfId="1373">
      <pivotArea dataOnly="0" labelOnly="1" outline="0" fieldPosition="0">
        <references count="2">
          <reference field="3" count="1" selected="0">
            <x v="26"/>
          </reference>
          <reference field="8" count="1">
            <x v="5"/>
          </reference>
        </references>
      </pivotArea>
    </format>
    <format dxfId="1372">
      <pivotArea dataOnly="0" labelOnly="1" outline="0" fieldPosition="0">
        <references count="2">
          <reference field="3" count="1" selected="0">
            <x v="28"/>
          </reference>
          <reference field="8" count="1">
            <x v="6"/>
          </reference>
        </references>
      </pivotArea>
    </format>
    <format dxfId="1371">
      <pivotArea dataOnly="0" labelOnly="1" outline="0" fieldPosition="0">
        <references count="2">
          <reference field="3" count="1" selected="0">
            <x v="29"/>
          </reference>
          <reference field="8" count="1">
            <x v="5"/>
          </reference>
        </references>
      </pivotArea>
    </format>
    <format dxfId="1370">
      <pivotArea dataOnly="0" labelOnly="1" outline="0" fieldPosition="0">
        <references count="2">
          <reference field="3" count="1" selected="0">
            <x v="30"/>
          </reference>
          <reference field="8" count="1">
            <x v="6"/>
          </reference>
        </references>
      </pivotArea>
    </format>
    <format dxfId="1369">
      <pivotArea dataOnly="0" labelOnly="1" outline="0" fieldPosition="0">
        <references count="2">
          <reference field="3" count="1" selected="0">
            <x v="31"/>
          </reference>
          <reference field="8" count="1">
            <x v="8"/>
          </reference>
        </references>
      </pivotArea>
    </format>
    <format dxfId="1368">
      <pivotArea dataOnly="0" labelOnly="1" outline="0" fieldPosition="0">
        <references count="2">
          <reference field="3" count="1" selected="0">
            <x v="32"/>
          </reference>
          <reference field="8" count="1">
            <x v="3"/>
          </reference>
        </references>
      </pivotArea>
    </format>
    <format dxfId="1367">
      <pivotArea dataOnly="0" labelOnly="1" outline="0" fieldPosition="0">
        <references count="2">
          <reference field="3" count="1" selected="0">
            <x v="33"/>
          </reference>
          <reference field="8" count="1">
            <x v="0"/>
          </reference>
        </references>
      </pivotArea>
    </format>
    <format dxfId="1366">
      <pivotArea dataOnly="0" labelOnly="1" outline="0" fieldPosition="0">
        <references count="2">
          <reference field="3" count="1" selected="0">
            <x v="34"/>
          </reference>
          <reference field="8" count="1">
            <x v="9"/>
          </reference>
        </references>
      </pivotArea>
    </format>
    <format dxfId="1365">
      <pivotArea dataOnly="0" labelOnly="1" outline="0" fieldPosition="0">
        <references count="2">
          <reference field="3" count="1" selected="0">
            <x v="35"/>
          </reference>
          <reference field="8" count="1">
            <x v="1"/>
          </reference>
        </references>
      </pivotArea>
    </format>
    <format dxfId="1364">
      <pivotArea dataOnly="0" labelOnly="1" outline="0" fieldPosition="0">
        <references count="2">
          <reference field="3" count="1" selected="0">
            <x v="36"/>
          </reference>
          <reference field="8" count="1">
            <x v="2"/>
          </reference>
        </references>
      </pivotArea>
    </format>
    <format dxfId="1363">
      <pivotArea dataOnly="0" labelOnly="1" outline="0" fieldPosition="0">
        <references count="2">
          <reference field="3" count="1" selected="0">
            <x v="37"/>
          </reference>
          <reference field="8" count="1">
            <x v="5"/>
          </reference>
        </references>
      </pivotArea>
    </format>
    <format dxfId="1362">
      <pivotArea dataOnly="0" labelOnly="1" outline="0" fieldPosition="0">
        <references count="2">
          <reference field="3" count="1" selected="0">
            <x v="38"/>
          </reference>
          <reference field="8" count="1">
            <x v="9"/>
          </reference>
        </references>
      </pivotArea>
    </format>
    <format dxfId="1361">
      <pivotArea dataOnly="0" labelOnly="1" outline="0" fieldPosition="0">
        <references count="2">
          <reference field="3" count="1" selected="0">
            <x v="40"/>
          </reference>
          <reference field="8" count="1">
            <x v="5"/>
          </reference>
        </references>
      </pivotArea>
    </format>
    <format dxfId="1360">
      <pivotArea dataOnly="0" labelOnly="1" outline="0" fieldPosition="0">
        <references count="2">
          <reference field="3" count="1" selected="0">
            <x v="43"/>
          </reference>
          <reference field="8" count="1">
            <x v="4"/>
          </reference>
        </references>
      </pivotArea>
    </format>
    <format dxfId="1359">
      <pivotArea dataOnly="0" labelOnly="1" outline="0" fieldPosition="0">
        <references count="2">
          <reference field="3" count="1" selected="0">
            <x v="45"/>
          </reference>
          <reference field="8" count="1">
            <x v="7"/>
          </reference>
        </references>
      </pivotArea>
    </format>
    <format dxfId="1358">
      <pivotArea dataOnly="0" labelOnly="1" outline="0" fieldPosition="0">
        <references count="2">
          <reference field="3" count="1" selected="0">
            <x v="46"/>
          </reference>
          <reference field="8" count="1">
            <x v="5"/>
          </reference>
        </references>
      </pivotArea>
    </format>
    <format dxfId="1357">
      <pivotArea dataOnly="0" labelOnly="1" outline="0" fieldPosition="0">
        <references count="2">
          <reference field="3" count="1" selected="0">
            <x v="47"/>
          </reference>
          <reference field="8" count="1">
            <x v="1"/>
          </reference>
        </references>
      </pivotArea>
    </format>
    <format dxfId="1356">
      <pivotArea dataOnly="0" labelOnly="1" outline="0" fieldPosition="0">
        <references count="2">
          <reference field="3" count="1" selected="0">
            <x v="48"/>
          </reference>
          <reference field="8" count="1">
            <x v="3"/>
          </reference>
        </references>
      </pivotArea>
    </format>
    <format dxfId="1355">
      <pivotArea dataOnly="0" labelOnly="1" outline="0" fieldPosition="0">
        <references count="2">
          <reference field="3" count="1" selected="0">
            <x v="49"/>
          </reference>
          <reference field="8" count="1">
            <x v="1"/>
          </reference>
        </references>
      </pivotArea>
    </format>
    <format dxfId="1354">
      <pivotArea dataOnly="0" labelOnly="1" outline="0" fieldPosition="0">
        <references count="2">
          <reference field="3" count="1" selected="0">
            <x v="51"/>
          </reference>
          <reference field="8" count="1">
            <x v="7"/>
          </reference>
        </references>
      </pivotArea>
    </format>
    <format dxfId="1353">
      <pivotArea dataOnly="0" labelOnly="1" outline="0" fieldPosition="0">
        <references count="2">
          <reference field="3" count="1" selected="0">
            <x v="52"/>
          </reference>
          <reference field="8" count="1">
            <x v="8"/>
          </reference>
        </references>
      </pivotArea>
    </format>
    <format dxfId="1352">
      <pivotArea dataOnly="0" labelOnly="1" outline="0" fieldPosition="0">
        <references count="2">
          <reference field="3" count="1" selected="0">
            <x v="53"/>
          </reference>
          <reference field="8" count="1">
            <x v="9"/>
          </reference>
        </references>
      </pivotArea>
    </format>
    <format dxfId="1351">
      <pivotArea dataOnly="0" labelOnly="1" outline="0" fieldPosition="0">
        <references count="2">
          <reference field="3" count="1" selected="0">
            <x v="54"/>
          </reference>
          <reference field="8" count="1">
            <x v="8"/>
          </reference>
        </references>
      </pivotArea>
    </format>
    <format dxfId="1350">
      <pivotArea dataOnly="0" labelOnly="1" outline="0" fieldPosition="0">
        <references count="2">
          <reference field="3" count="1" selected="0">
            <x v="56"/>
          </reference>
          <reference field="8" count="1">
            <x v="7"/>
          </reference>
        </references>
      </pivotArea>
    </format>
    <format dxfId="1349">
      <pivotArea dataOnly="0" labelOnly="1" outline="0" fieldPosition="0">
        <references count="2">
          <reference field="3" count="1" selected="0">
            <x v="57"/>
          </reference>
          <reference field="8" count="1">
            <x v="2"/>
          </reference>
        </references>
      </pivotArea>
    </format>
    <format dxfId="1348">
      <pivotArea dataOnly="0" labelOnly="1" outline="0" fieldPosition="0">
        <references count="2">
          <reference field="3" count="1" selected="0">
            <x v="58"/>
          </reference>
          <reference field="8" count="1">
            <x v="6"/>
          </reference>
        </references>
      </pivotArea>
    </format>
    <format dxfId="1347">
      <pivotArea dataOnly="0" labelOnly="1" outline="0" fieldPosition="0">
        <references count="2">
          <reference field="3" count="1" selected="0">
            <x v="59"/>
          </reference>
          <reference field="8" count="1">
            <x v="8"/>
          </reference>
        </references>
      </pivotArea>
    </format>
    <format dxfId="1346">
      <pivotArea dataOnly="0" labelOnly="1" outline="0" fieldPosition="0">
        <references count="2">
          <reference field="3" count="1" selected="0">
            <x v="60"/>
          </reference>
          <reference field="8" count="1">
            <x v="1"/>
          </reference>
        </references>
      </pivotArea>
    </format>
    <format dxfId="1345">
      <pivotArea dataOnly="0" labelOnly="1" outline="0" fieldPosition="0">
        <references count="2">
          <reference field="3" count="1" selected="0">
            <x v="61"/>
          </reference>
          <reference field="8" count="1">
            <x v="7"/>
          </reference>
        </references>
      </pivotArea>
    </format>
    <format dxfId="1344">
      <pivotArea dataOnly="0" labelOnly="1" outline="0" fieldPosition="0">
        <references count="2">
          <reference field="3" count="1" selected="0">
            <x v="62"/>
          </reference>
          <reference field="8" count="1">
            <x v="1"/>
          </reference>
        </references>
      </pivotArea>
    </format>
    <format dxfId="1343">
      <pivotArea dataOnly="0" labelOnly="1" outline="0" fieldPosition="0">
        <references count="2">
          <reference field="3" count="1" selected="0">
            <x v="63"/>
          </reference>
          <reference field="8" count="1">
            <x v="6"/>
          </reference>
        </references>
      </pivotArea>
    </format>
    <format dxfId="1342">
      <pivotArea dataOnly="0" labelOnly="1" outline="0" fieldPosition="0">
        <references count="2">
          <reference field="3" count="1" selected="0">
            <x v="64"/>
          </reference>
          <reference field="8" count="1">
            <x v="3"/>
          </reference>
        </references>
      </pivotArea>
    </format>
    <format dxfId="1341">
      <pivotArea dataOnly="0" labelOnly="1" outline="0" fieldPosition="0">
        <references count="2">
          <reference field="3" count="1" selected="0">
            <x v="65"/>
          </reference>
          <reference field="8" count="1">
            <x v="5"/>
          </reference>
        </references>
      </pivotArea>
    </format>
    <format dxfId="1340">
      <pivotArea dataOnly="0" labelOnly="1" outline="0" fieldPosition="0">
        <references count="2">
          <reference field="3" count="1" selected="0">
            <x v="66"/>
          </reference>
          <reference field="8" count="1">
            <x v="4"/>
          </reference>
        </references>
      </pivotArea>
    </format>
    <format dxfId="1339">
      <pivotArea dataOnly="0" labelOnly="1" outline="0" fieldPosition="0">
        <references count="2">
          <reference field="3" count="1" selected="0">
            <x v="67"/>
          </reference>
          <reference field="8" count="1">
            <x v="6"/>
          </reference>
        </references>
      </pivotArea>
    </format>
    <format dxfId="1338">
      <pivotArea dataOnly="0" labelOnly="1" outline="0" fieldPosition="0">
        <references count="2">
          <reference field="3" count="1" selected="0">
            <x v="68"/>
          </reference>
          <reference field="8" count="1">
            <x v="7"/>
          </reference>
        </references>
      </pivotArea>
    </format>
    <format dxfId="1337">
      <pivotArea dataOnly="0" labelOnly="1" outline="0" fieldPosition="0">
        <references count="2">
          <reference field="3" count="1" selected="0">
            <x v="69"/>
          </reference>
          <reference field="8" count="1">
            <x v="4"/>
          </reference>
        </references>
      </pivotArea>
    </format>
    <format dxfId="1336">
      <pivotArea dataOnly="0" labelOnly="1" outline="0" fieldPosition="0">
        <references count="2">
          <reference field="3" count="1" selected="0">
            <x v="70"/>
          </reference>
          <reference field="8" count="1">
            <x v="8"/>
          </reference>
        </references>
      </pivotArea>
    </format>
    <format dxfId="1335">
      <pivotArea dataOnly="0" labelOnly="1" outline="0" fieldPosition="0">
        <references count="2">
          <reference field="3" count="1" selected="0">
            <x v="71"/>
          </reference>
          <reference field="8" count="1">
            <x v="7"/>
          </reference>
        </references>
      </pivotArea>
    </format>
    <format dxfId="1334">
      <pivotArea dataOnly="0" labelOnly="1" outline="0" fieldPosition="0">
        <references count="2">
          <reference field="3" count="1" selected="0">
            <x v="72"/>
          </reference>
          <reference field="8" count="1">
            <x v="5"/>
          </reference>
        </references>
      </pivotArea>
    </format>
    <format dxfId="1333">
      <pivotArea dataOnly="0" labelOnly="1" outline="0" fieldPosition="0">
        <references count="2">
          <reference field="3" count="1" selected="0">
            <x v="73"/>
          </reference>
          <reference field="8" count="1">
            <x v="9"/>
          </reference>
        </references>
      </pivotArea>
    </format>
    <format dxfId="1332">
      <pivotArea dataOnly="0" labelOnly="1" outline="0" fieldPosition="0">
        <references count="2">
          <reference field="3" count="1" selected="0">
            <x v="74"/>
          </reference>
          <reference field="8" count="1">
            <x v="2"/>
          </reference>
        </references>
      </pivotArea>
    </format>
    <format dxfId="1331">
      <pivotArea dataOnly="0" labelOnly="1" outline="0" fieldPosition="0">
        <references count="2">
          <reference field="3" count="1" selected="0">
            <x v="75"/>
          </reference>
          <reference field="8" count="1">
            <x v="4"/>
          </reference>
        </references>
      </pivotArea>
    </format>
    <format dxfId="1330">
      <pivotArea dataOnly="0" labelOnly="1" outline="0" fieldPosition="0">
        <references count="2">
          <reference field="3" count="1" selected="0">
            <x v="76"/>
          </reference>
          <reference field="8" count="1">
            <x v="7"/>
          </reference>
        </references>
      </pivotArea>
    </format>
    <format dxfId="1329">
      <pivotArea dataOnly="0" labelOnly="1" outline="0" fieldPosition="0">
        <references count="2">
          <reference field="3" count="1" selected="0">
            <x v="77"/>
          </reference>
          <reference field="8" count="1">
            <x v="5"/>
          </reference>
        </references>
      </pivotArea>
    </format>
    <format dxfId="1328">
      <pivotArea dataOnly="0" labelOnly="1" outline="0" fieldPosition="0">
        <references count="2">
          <reference field="3" count="1" selected="0">
            <x v="79"/>
          </reference>
          <reference field="8" count="1">
            <x v="4"/>
          </reference>
        </references>
      </pivotArea>
    </format>
    <format dxfId="1327">
      <pivotArea dataOnly="0" labelOnly="1" outline="0" fieldPosition="0">
        <references count="2">
          <reference field="3" count="1" selected="0">
            <x v="80"/>
          </reference>
          <reference field="8" count="1">
            <x v="1"/>
          </reference>
        </references>
      </pivotArea>
    </format>
    <format dxfId="1326">
      <pivotArea dataOnly="0" labelOnly="1" outline="0" fieldPosition="0">
        <references count="2">
          <reference field="3" count="1" selected="0">
            <x v="81"/>
          </reference>
          <reference field="8" count="1">
            <x v="8"/>
          </reference>
        </references>
      </pivotArea>
    </format>
    <format dxfId="1325">
      <pivotArea dataOnly="0" labelOnly="1" outline="0" fieldPosition="0">
        <references count="2">
          <reference field="3" count="1" selected="0">
            <x v="82"/>
          </reference>
          <reference field="8" count="1">
            <x v="0"/>
          </reference>
        </references>
      </pivotArea>
    </format>
    <format dxfId="1324">
      <pivotArea dataOnly="0" labelOnly="1" outline="0" fieldPosition="0">
        <references count="2">
          <reference field="3" count="1" selected="0">
            <x v="83"/>
          </reference>
          <reference field="8" count="1">
            <x v="9"/>
          </reference>
        </references>
      </pivotArea>
    </format>
    <format dxfId="1323">
      <pivotArea dataOnly="0" labelOnly="1" outline="0" fieldPosition="0">
        <references count="2">
          <reference field="3" count="1" selected="0">
            <x v="84"/>
          </reference>
          <reference field="8" count="1">
            <x v="1"/>
          </reference>
        </references>
      </pivotArea>
    </format>
    <format dxfId="1322">
      <pivotArea dataOnly="0" labelOnly="1" outline="0" fieldPosition="0">
        <references count="2">
          <reference field="3" count="1" selected="0">
            <x v="85"/>
          </reference>
          <reference field="8" count="1">
            <x v="9"/>
          </reference>
        </references>
      </pivotArea>
    </format>
    <format dxfId="1321">
      <pivotArea dataOnly="0" labelOnly="1" outline="0" fieldPosition="0">
        <references count="2">
          <reference field="3" count="1" selected="0">
            <x v="86"/>
          </reference>
          <reference field="8" count="1">
            <x v="7"/>
          </reference>
        </references>
      </pivotArea>
    </format>
    <format dxfId="1320">
      <pivotArea dataOnly="0" labelOnly="1" outline="0" fieldPosition="0">
        <references count="2">
          <reference field="3" count="1" selected="0">
            <x v="87"/>
          </reference>
          <reference field="8" count="1">
            <x v="6"/>
          </reference>
        </references>
      </pivotArea>
    </format>
    <format dxfId="1319">
      <pivotArea dataOnly="0" labelOnly="1" outline="0" fieldPosition="0">
        <references count="2">
          <reference field="3" count="1" selected="0">
            <x v="88"/>
          </reference>
          <reference field="8" count="1">
            <x v="3"/>
          </reference>
        </references>
      </pivotArea>
    </format>
    <format dxfId="1318">
      <pivotArea dataOnly="0" labelOnly="1" outline="0" fieldPosition="0">
        <references count="2">
          <reference field="3" count="1" selected="0">
            <x v="89"/>
          </reference>
          <reference field="8" count="1">
            <x v="6"/>
          </reference>
        </references>
      </pivotArea>
    </format>
    <format dxfId="1317">
      <pivotArea dataOnly="0" labelOnly="1" outline="0" fieldPosition="0">
        <references count="2">
          <reference field="3" count="1" selected="0">
            <x v="90"/>
          </reference>
          <reference field="8" count="1">
            <x v="7"/>
          </reference>
        </references>
      </pivotArea>
    </format>
    <format dxfId="1316">
      <pivotArea dataOnly="0" labelOnly="1" outline="0" fieldPosition="0">
        <references count="2">
          <reference field="3" count="1" selected="0">
            <x v="91"/>
          </reference>
          <reference field="8" count="1">
            <x v="6"/>
          </reference>
        </references>
      </pivotArea>
    </format>
    <format dxfId="1315">
      <pivotArea dataOnly="0" labelOnly="1" outline="0" fieldPosition="0">
        <references count="2">
          <reference field="3" count="1" selected="0">
            <x v="92"/>
          </reference>
          <reference field="8" count="1">
            <x v="5"/>
          </reference>
        </references>
      </pivotArea>
    </format>
    <format dxfId="1314">
      <pivotArea dataOnly="0" labelOnly="1" outline="0" fieldPosition="0">
        <references count="2">
          <reference field="3" count="1" selected="0">
            <x v="93"/>
          </reference>
          <reference field="8" count="1">
            <x v="1"/>
          </reference>
        </references>
      </pivotArea>
    </format>
    <format dxfId="1313">
      <pivotArea dataOnly="0" labelOnly="1" outline="0" fieldPosition="0">
        <references count="2">
          <reference field="3" count="1" selected="0">
            <x v="94"/>
          </reference>
          <reference field="8" count="1">
            <x v="3"/>
          </reference>
        </references>
      </pivotArea>
    </format>
    <format dxfId="1312">
      <pivotArea dataOnly="0" labelOnly="1" outline="0" fieldPosition="0">
        <references count="2">
          <reference field="3" count="1" selected="0">
            <x v="95"/>
          </reference>
          <reference field="8" count="1">
            <x v="4"/>
          </reference>
        </references>
      </pivotArea>
    </format>
    <format dxfId="1311">
      <pivotArea dataOnly="0" labelOnly="1" outline="0" fieldPosition="0">
        <references count="2">
          <reference field="3" count="1" selected="0">
            <x v="96"/>
          </reference>
          <reference field="8" count="1">
            <x v="7"/>
          </reference>
        </references>
      </pivotArea>
    </format>
    <format dxfId="1310">
      <pivotArea dataOnly="0" labelOnly="1" outline="0" fieldPosition="0">
        <references count="2">
          <reference field="3" count="1" selected="0">
            <x v="97"/>
          </reference>
          <reference field="8" count="1">
            <x v="0"/>
          </reference>
        </references>
      </pivotArea>
    </format>
    <format dxfId="1309">
      <pivotArea dataOnly="0" labelOnly="1" outline="0" fieldPosition="0">
        <references count="2">
          <reference field="3" count="1" selected="0">
            <x v="98"/>
          </reference>
          <reference field="8" count="1">
            <x v="6"/>
          </reference>
        </references>
      </pivotArea>
    </format>
    <format dxfId="1308">
      <pivotArea dataOnly="0" labelOnly="1" outline="0" fieldPosition="0">
        <references count="2">
          <reference field="3" count="1" selected="0">
            <x v="99"/>
          </reference>
          <reference field="8" count="1">
            <x v="1"/>
          </reference>
        </references>
      </pivotArea>
    </format>
    <format dxfId="1307">
      <pivotArea dataOnly="0" labelOnly="1" outline="0" fieldPosition="0">
        <references count="2">
          <reference field="3" count="1" selected="0">
            <x v="100"/>
          </reference>
          <reference field="8" count="1">
            <x v="3"/>
          </reference>
        </references>
      </pivotArea>
    </format>
    <format dxfId="1306">
      <pivotArea dataOnly="0" labelOnly="1" outline="0" fieldPosition="0">
        <references count="2">
          <reference field="3" count="1" selected="0">
            <x v="101"/>
          </reference>
          <reference field="8" count="1">
            <x v="1"/>
          </reference>
        </references>
      </pivotArea>
    </format>
    <format dxfId="1305">
      <pivotArea dataOnly="0" labelOnly="1" outline="0" fieldPosition="0">
        <references count="2">
          <reference field="3" count="1" selected="0">
            <x v="103"/>
          </reference>
          <reference field="8" count="1">
            <x v="5"/>
          </reference>
        </references>
      </pivotArea>
    </format>
    <format dxfId="1304">
      <pivotArea dataOnly="0" labelOnly="1" outline="0" fieldPosition="0">
        <references count="2">
          <reference field="3" count="1" selected="0">
            <x v="104"/>
          </reference>
          <reference field="8" count="1">
            <x v="4"/>
          </reference>
        </references>
      </pivotArea>
    </format>
    <format dxfId="1303">
      <pivotArea dataOnly="0" labelOnly="1" outline="0" fieldPosition="0">
        <references count="2">
          <reference field="3" count="1" selected="0">
            <x v="105"/>
          </reference>
          <reference field="8" count="1">
            <x v="3"/>
          </reference>
        </references>
      </pivotArea>
    </format>
    <format dxfId="1302">
      <pivotArea dataOnly="0" labelOnly="1" outline="0" axis="axisValues" fieldPosition="0"/>
    </format>
    <format dxfId="1301">
      <pivotArea type="all" dataOnly="0" outline="0" fieldPosition="0"/>
    </format>
    <format dxfId="1300">
      <pivotArea outline="0" collapsedLevelsAreSubtotals="1" fieldPosition="0"/>
    </format>
    <format dxfId="1299">
      <pivotArea field="3" type="button" dataOnly="0" labelOnly="1" outline="0" axis="axisRow" fieldPosition="0"/>
    </format>
    <format dxfId="1298">
      <pivotArea field="8" type="button" dataOnly="0" labelOnly="1" outline="0" axis="axisRow" fieldPosition="1"/>
    </format>
    <format dxfId="1297">
      <pivotArea field="9" type="button" dataOnly="0" labelOnly="1" outline="0" axis="axisRow" fieldPosition="3"/>
    </format>
    <format dxfId="1296">
      <pivotArea field="13" type="button" dataOnly="0" labelOnly="1" outline="0" axis="axisRow" fieldPosition="4"/>
    </format>
    <format dxfId="1295">
      <pivotArea field="14" type="button" dataOnly="0" labelOnly="1" outline="0" axis="axisRow" fieldPosition="5"/>
    </format>
    <format dxfId="1294">
      <pivotArea dataOnly="0" labelOnly="1" outline="0" fieldPosition="0">
        <references count="1">
          <reference field="3" count="50">
            <x v="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293">
      <pivotArea dataOnly="0" labelOnly="1" outline="0" fieldPosition="0">
        <references count="1">
          <reference field="3" count="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1292">
      <pivotArea dataOnly="0" labelOnly="1" outline="0" fieldPosition="0">
        <references count="1">
          <reference field="3" count="7">
            <x v="101"/>
            <x v="102"/>
            <x v="103"/>
            <x v="104"/>
            <x v="105"/>
            <x v="106"/>
            <x v="107"/>
          </reference>
        </references>
      </pivotArea>
    </format>
    <format dxfId="1291">
      <pivotArea dataOnly="0" labelOnly="1" outline="0" fieldPosition="0">
        <references count="2">
          <reference field="3" count="1" selected="0">
            <x v="0"/>
          </reference>
          <reference field="8" count="1">
            <x v="7"/>
          </reference>
        </references>
      </pivotArea>
    </format>
    <format dxfId="1290">
      <pivotArea dataOnly="0" labelOnly="1" outline="0" fieldPosition="0">
        <references count="2">
          <reference field="3" count="1" selected="0">
            <x v="2"/>
          </reference>
          <reference field="8" count="1">
            <x v="1"/>
          </reference>
        </references>
      </pivotArea>
    </format>
    <format dxfId="1289">
      <pivotArea dataOnly="0" labelOnly="1" outline="0" fieldPosition="0">
        <references count="2">
          <reference field="3" count="1" selected="0">
            <x v="4"/>
          </reference>
          <reference field="8" count="1">
            <x v="4"/>
          </reference>
        </references>
      </pivotArea>
    </format>
    <format dxfId="1288">
      <pivotArea dataOnly="0" labelOnly="1" outline="0" fieldPosition="0">
        <references count="2">
          <reference field="3" count="1" selected="0">
            <x v="5"/>
          </reference>
          <reference field="8" count="1">
            <x v="1"/>
          </reference>
        </references>
      </pivotArea>
    </format>
    <format dxfId="1287">
      <pivotArea dataOnly="0" labelOnly="1" outline="0" fieldPosition="0">
        <references count="2">
          <reference field="3" count="1" selected="0">
            <x v="6"/>
          </reference>
          <reference field="8" count="1">
            <x v="5"/>
          </reference>
        </references>
      </pivotArea>
    </format>
    <format dxfId="1286">
      <pivotArea dataOnly="0" labelOnly="1" outline="0" fieldPosition="0">
        <references count="2">
          <reference field="3" count="1" selected="0">
            <x v="7"/>
          </reference>
          <reference field="8" count="1">
            <x v="0"/>
          </reference>
        </references>
      </pivotArea>
    </format>
    <format dxfId="1285">
      <pivotArea dataOnly="0" labelOnly="1" outline="0" fieldPosition="0">
        <references count="2">
          <reference field="3" count="1" selected="0">
            <x v="8"/>
          </reference>
          <reference field="8" count="1">
            <x v="7"/>
          </reference>
        </references>
      </pivotArea>
    </format>
    <format dxfId="1284">
      <pivotArea dataOnly="0" labelOnly="1" outline="0" fieldPosition="0">
        <references count="2">
          <reference field="3" count="1" selected="0">
            <x v="9"/>
          </reference>
          <reference field="8" count="1">
            <x v="5"/>
          </reference>
        </references>
      </pivotArea>
    </format>
    <format dxfId="1283">
      <pivotArea dataOnly="0" labelOnly="1" outline="0" fieldPosition="0">
        <references count="2">
          <reference field="3" count="1" selected="0">
            <x v="10"/>
          </reference>
          <reference field="8" count="1">
            <x v="8"/>
          </reference>
        </references>
      </pivotArea>
    </format>
    <format dxfId="1282">
      <pivotArea dataOnly="0" labelOnly="1" outline="0" fieldPosition="0">
        <references count="2">
          <reference field="3" count="1" selected="0">
            <x v="11"/>
          </reference>
          <reference field="8" count="1">
            <x v="2"/>
          </reference>
        </references>
      </pivotArea>
    </format>
    <format dxfId="1281">
      <pivotArea dataOnly="0" labelOnly="1" outline="0" fieldPosition="0">
        <references count="2">
          <reference field="3" count="1" selected="0">
            <x v="12"/>
          </reference>
          <reference field="8" count="1">
            <x v="0"/>
          </reference>
        </references>
      </pivotArea>
    </format>
    <format dxfId="1280">
      <pivotArea dataOnly="0" labelOnly="1" outline="0" fieldPosition="0">
        <references count="2">
          <reference field="3" count="1" selected="0">
            <x v="14"/>
          </reference>
          <reference field="8" count="1">
            <x v="4"/>
          </reference>
        </references>
      </pivotArea>
    </format>
    <format dxfId="1279">
      <pivotArea dataOnly="0" labelOnly="1" outline="0" fieldPosition="0">
        <references count="2">
          <reference field="3" count="1" selected="0">
            <x v="15"/>
          </reference>
          <reference field="8" count="1">
            <x v="0"/>
          </reference>
        </references>
      </pivotArea>
    </format>
    <format dxfId="1278">
      <pivotArea dataOnly="0" labelOnly="1" outline="0" fieldPosition="0">
        <references count="2">
          <reference field="3" count="1" selected="0">
            <x v="18"/>
          </reference>
          <reference field="8" count="1">
            <x v="5"/>
          </reference>
        </references>
      </pivotArea>
    </format>
    <format dxfId="1277">
      <pivotArea dataOnly="0" labelOnly="1" outline="0" fieldPosition="0">
        <references count="2">
          <reference field="3" count="1" selected="0">
            <x v="19"/>
          </reference>
          <reference field="8" count="1">
            <x v="8"/>
          </reference>
        </references>
      </pivotArea>
    </format>
    <format dxfId="1276">
      <pivotArea dataOnly="0" labelOnly="1" outline="0" fieldPosition="0">
        <references count="2">
          <reference field="3" count="1" selected="0">
            <x v="20"/>
          </reference>
          <reference field="8" count="1">
            <x v="0"/>
          </reference>
        </references>
      </pivotArea>
    </format>
    <format dxfId="1275">
      <pivotArea dataOnly="0" labelOnly="1" outline="0" fieldPosition="0">
        <references count="2">
          <reference field="3" count="1" selected="0">
            <x v="21"/>
          </reference>
          <reference field="8" count="1">
            <x v="2"/>
          </reference>
        </references>
      </pivotArea>
    </format>
    <format dxfId="1274">
      <pivotArea dataOnly="0" labelOnly="1" outline="0" fieldPosition="0">
        <references count="2">
          <reference field="3" count="1" selected="0">
            <x v="22"/>
          </reference>
          <reference field="8" count="1">
            <x v="5"/>
          </reference>
        </references>
      </pivotArea>
    </format>
    <format dxfId="1273">
      <pivotArea dataOnly="0" labelOnly="1" outline="0" fieldPosition="0">
        <references count="2">
          <reference field="3" count="1" selected="0">
            <x v="23"/>
          </reference>
          <reference field="8" count="1">
            <x v="2"/>
          </reference>
        </references>
      </pivotArea>
    </format>
    <format dxfId="1272">
      <pivotArea dataOnly="0" labelOnly="1" outline="0" fieldPosition="0">
        <references count="2">
          <reference field="3" count="1" selected="0">
            <x v="24"/>
          </reference>
          <reference field="8" count="1">
            <x v="5"/>
          </reference>
        </references>
      </pivotArea>
    </format>
    <format dxfId="1271">
      <pivotArea dataOnly="0" labelOnly="1" outline="0" fieldPosition="0">
        <references count="2">
          <reference field="3" count="1" selected="0">
            <x v="25"/>
          </reference>
          <reference field="8" count="1">
            <x v="6"/>
          </reference>
        </references>
      </pivotArea>
    </format>
    <format dxfId="1270">
      <pivotArea dataOnly="0" labelOnly="1" outline="0" fieldPosition="0">
        <references count="2">
          <reference field="3" count="1" selected="0">
            <x v="26"/>
          </reference>
          <reference field="8" count="1">
            <x v="5"/>
          </reference>
        </references>
      </pivotArea>
    </format>
    <format dxfId="1269">
      <pivotArea dataOnly="0" labelOnly="1" outline="0" fieldPosition="0">
        <references count="2">
          <reference field="3" count="1" selected="0">
            <x v="28"/>
          </reference>
          <reference field="8" count="1">
            <x v="6"/>
          </reference>
        </references>
      </pivotArea>
    </format>
    <format dxfId="1268">
      <pivotArea dataOnly="0" labelOnly="1" outline="0" fieldPosition="0">
        <references count="2">
          <reference field="3" count="1" selected="0">
            <x v="29"/>
          </reference>
          <reference field="8" count="1">
            <x v="5"/>
          </reference>
        </references>
      </pivotArea>
    </format>
    <format dxfId="1267">
      <pivotArea dataOnly="0" labelOnly="1" outline="0" fieldPosition="0">
        <references count="2">
          <reference field="3" count="1" selected="0">
            <x v="30"/>
          </reference>
          <reference field="8" count="1">
            <x v="6"/>
          </reference>
        </references>
      </pivotArea>
    </format>
    <format dxfId="1266">
      <pivotArea dataOnly="0" labelOnly="1" outline="0" fieldPosition="0">
        <references count="2">
          <reference field="3" count="1" selected="0">
            <x v="31"/>
          </reference>
          <reference field="8" count="1">
            <x v="8"/>
          </reference>
        </references>
      </pivotArea>
    </format>
    <format dxfId="1265">
      <pivotArea dataOnly="0" labelOnly="1" outline="0" fieldPosition="0">
        <references count="2">
          <reference field="3" count="1" selected="0">
            <x v="32"/>
          </reference>
          <reference field="8" count="1">
            <x v="3"/>
          </reference>
        </references>
      </pivotArea>
    </format>
    <format dxfId="1264">
      <pivotArea dataOnly="0" labelOnly="1" outline="0" fieldPosition="0">
        <references count="2">
          <reference field="3" count="1" selected="0">
            <x v="33"/>
          </reference>
          <reference field="8" count="1">
            <x v="0"/>
          </reference>
        </references>
      </pivotArea>
    </format>
    <format dxfId="1263">
      <pivotArea dataOnly="0" labelOnly="1" outline="0" fieldPosition="0">
        <references count="2">
          <reference field="3" count="1" selected="0">
            <x v="34"/>
          </reference>
          <reference field="8" count="1">
            <x v="9"/>
          </reference>
        </references>
      </pivotArea>
    </format>
    <format dxfId="1262">
      <pivotArea dataOnly="0" labelOnly="1" outline="0" fieldPosition="0">
        <references count="2">
          <reference field="3" count="1" selected="0">
            <x v="35"/>
          </reference>
          <reference field="8" count="1">
            <x v="1"/>
          </reference>
        </references>
      </pivotArea>
    </format>
    <format dxfId="1261">
      <pivotArea dataOnly="0" labelOnly="1" outline="0" fieldPosition="0">
        <references count="2">
          <reference field="3" count="1" selected="0">
            <x v="36"/>
          </reference>
          <reference field="8" count="1">
            <x v="2"/>
          </reference>
        </references>
      </pivotArea>
    </format>
    <format dxfId="1260">
      <pivotArea dataOnly="0" labelOnly="1" outline="0" fieldPosition="0">
        <references count="2">
          <reference field="3" count="1" selected="0">
            <x v="37"/>
          </reference>
          <reference field="8" count="1">
            <x v="5"/>
          </reference>
        </references>
      </pivotArea>
    </format>
    <format dxfId="1259">
      <pivotArea dataOnly="0" labelOnly="1" outline="0" fieldPosition="0">
        <references count="2">
          <reference field="3" count="1" selected="0">
            <x v="38"/>
          </reference>
          <reference field="8" count="1">
            <x v="9"/>
          </reference>
        </references>
      </pivotArea>
    </format>
    <format dxfId="1258">
      <pivotArea dataOnly="0" labelOnly="1" outline="0" fieldPosition="0">
        <references count="2">
          <reference field="3" count="1" selected="0">
            <x v="40"/>
          </reference>
          <reference field="8" count="1">
            <x v="5"/>
          </reference>
        </references>
      </pivotArea>
    </format>
    <format dxfId="1257">
      <pivotArea dataOnly="0" labelOnly="1" outline="0" fieldPosition="0">
        <references count="2">
          <reference field="3" count="1" selected="0">
            <x v="43"/>
          </reference>
          <reference field="8" count="1">
            <x v="4"/>
          </reference>
        </references>
      </pivotArea>
    </format>
    <format dxfId="1256">
      <pivotArea dataOnly="0" labelOnly="1" outline="0" fieldPosition="0">
        <references count="2">
          <reference field="3" count="1" selected="0">
            <x v="45"/>
          </reference>
          <reference field="8" count="1">
            <x v="7"/>
          </reference>
        </references>
      </pivotArea>
    </format>
    <format dxfId="1255">
      <pivotArea dataOnly="0" labelOnly="1" outline="0" fieldPosition="0">
        <references count="2">
          <reference field="3" count="1" selected="0">
            <x v="46"/>
          </reference>
          <reference field="8" count="1">
            <x v="5"/>
          </reference>
        </references>
      </pivotArea>
    </format>
    <format dxfId="1254">
      <pivotArea dataOnly="0" labelOnly="1" outline="0" fieldPosition="0">
        <references count="2">
          <reference field="3" count="1" selected="0">
            <x v="47"/>
          </reference>
          <reference field="8" count="1">
            <x v="1"/>
          </reference>
        </references>
      </pivotArea>
    </format>
    <format dxfId="1253">
      <pivotArea dataOnly="0" labelOnly="1" outline="0" fieldPosition="0">
        <references count="2">
          <reference field="3" count="1" selected="0">
            <x v="48"/>
          </reference>
          <reference field="8" count="1">
            <x v="3"/>
          </reference>
        </references>
      </pivotArea>
    </format>
    <format dxfId="1252">
      <pivotArea dataOnly="0" labelOnly="1" outline="0" fieldPosition="0">
        <references count="2">
          <reference field="3" count="1" selected="0">
            <x v="49"/>
          </reference>
          <reference field="8" count="1">
            <x v="1"/>
          </reference>
        </references>
      </pivotArea>
    </format>
    <format dxfId="1251">
      <pivotArea dataOnly="0" labelOnly="1" outline="0" fieldPosition="0">
        <references count="2">
          <reference field="3" count="1" selected="0">
            <x v="51"/>
          </reference>
          <reference field="8" count="1">
            <x v="7"/>
          </reference>
        </references>
      </pivotArea>
    </format>
    <format dxfId="1250">
      <pivotArea dataOnly="0" labelOnly="1" outline="0" fieldPosition="0">
        <references count="2">
          <reference field="3" count="1" selected="0">
            <x v="52"/>
          </reference>
          <reference field="8" count="1">
            <x v="8"/>
          </reference>
        </references>
      </pivotArea>
    </format>
    <format dxfId="1249">
      <pivotArea dataOnly="0" labelOnly="1" outline="0" fieldPosition="0">
        <references count="2">
          <reference field="3" count="1" selected="0">
            <x v="53"/>
          </reference>
          <reference field="8" count="1">
            <x v="9"/>
          </reference>
        </references>
      </pivotArea>
    </format>
    <format dxfId="1248">
      <pivotArea dataOnly="0" labelOnly="1" outline="0" fieldPosition="0">
        <references count="2">
          <reference field="3" count="1" selected="0">
            <x v="54"/>
          </reference>
          <reference field="8" count="1">
            <x v="8"/>
          </reference>
        </references>
      </pivotArea>
    </format>
    <format dxfId="1247">
      <pivotArea dataOnly="0" labelOnly="1" outline="0" fieldPosition="0">
        <references count="2">
          <reference field="3" count="1" selected="0">
            <x v="56"/>
          </reference>
          <reference field="8" count="1">
            <x v="7"/>
          </reference>
        </references>
      </pivotArea>
    </format>
    <format dxfId="1246">
      <pivotArea dataOnly="0" labelOnly="1" outline="0" fieldPosition="0">
        <references count="2">
          <reference field="3" count="1" selected="0">
            <x v="57"/>
          </reference>
          <reference field="8" count="1">
            <x v="2"/>
          </reference>
        </references>
      </pivotArea>
    </format>
    <format dxfId="1245">
      <pivotArea dataOnly="0" labelOnly="1" outline="0" fieldPosition="0">
        <references count="2">
          <reference field="3" count="1" selected="0">
            <x v="58"/>
          </reference>
          <reference field="8" count="1">
            <x v="6"/>
          </reference>
        </references>
      </pivotArea>
    </format>
    <format dxfId="1244">
      <pivotArea dataOnly="0" labelOnly="1" outline="0" fieldPosition="0">
        <references count="2">
          <reference field="3" count="1" selected="0">
            <x v="59"/>
          </reference>
          <reference field="8" count="1">
            <x v="8"/>
          </reference>
        </references>
      </pivotArea>
    </format>
    <format dxfId="1243">
      <pivotArea dataOnly="0" labelOnly="1" outline="0" fieldPosition="0">
        <references count="2">
          <reference field="3" count="1" selected="0">
            <x v="60"/>
          </reference>
          <reference field="8" count="1">
            <x v="1"/>
          </reference>
        </references>
      </pivotArea>
    </format>
    <format dxfId="1242">
      <pivotArea dataOnly="0" labelOnly="1" outline="0" fieldPosition="0">
        <references count="2">
          <reference field="3" count="1" selected="0">
            <x v="61"/>
          </reference>
          <reference field="8" count="1">
            <x v="7"/>
          </reference>
        </references>
      </pivotArea>
    </format>
    <format dxfId="1241">
      <pivotArea dataOnly="0" labelOnly="1" outline="0" fieldPosition="0">
        <references count="2">
          <reference field="3" count="1" selected="0">
            <x v="62"/>
          </reference>
          <reference field="8" count="1">
            <x v="1"/>
          </reference>
        </references>
      </pivotArea>
    </format>
    <format dxfId="1240">
      <pivotArea dataOnly="0" labelOnly="1" outline="0" fieldPosition="0">
        <references count="2">
          <reference field="3" count="1" selected="0">
            <x v="63"/>
          </reference>
          <reference field="8" count="1">
            <x v="6"/>
          </reference>
        </references>
      </pivotArea>
    </format>
    <format dxfId="1239">
      <pivotArea dataOnly="0" labelOnly="1" outline="0" fieldPosition="0">
        <references count="2">
          <reference field="3" count="1" selected="0">
            <x v="64"/>
          </reference>
          <reference field="8" count="1">
            <x v="3"/>
          </reference>
        </references>
      </pivotArea>
    </format>
    <format dxfId="1238">
      <pivotArea dataOnly="0" labelOnly="1" outline="0" fieldPosition="0">
        <references count="2">
          <reference field="3" count="1" selected="0">
            <x v="65"/>
          </reference>
          <reference field="8" count="1">
            <x v="5"/>
          </reference>
        </references>
      </pivotArea>
    </format>
    <format dxfId="1237">
      <pivotArea dataOnly="0" labelOnly="1" outline="0" fieldPosition="0">
        <references count="2">
          <reference field="3" count="1" selected="0">
            <x v="66"/>
          </reference>
          <reference field="8" count="1">
            <x v="4"/>
          </reference>
        </references>
      </pivotArea>
    </format>
    <format dxfId="1236">
      <pivotArea dataOnly="0" labelOnly="1" outline="0" fieldPosition="0">
        <references count="2">
          <reference field="3" count="1" selected="0">
            <x v="67"/>
          </reference>
          <reference field="8" count="1">
            <x v="6"/>
          </reference>
        </references>
      </pivotArea>
    </format>
    <format dxfId="1235">
      <pivotArea dataOnly="0" labelOnly="1" outline="0" fieldPosition="0">
        <references count="2">
          <reference field="3" count="1" selected="0">
            <x v="68"/>
          </reference>
          <reference field="8" count="1">
            <x v="7"/>
          </reference>
        </references>
      </pivotArea>
    </format>
    <format dxfId="1234">
      <pivotArea dataOnly="0" labelOnly="1" outline="0" fieldPosition="0">
        <references count="2">
          <reference field="3" count="1" selected="0">
            <x v="69"/>
          </reference>
          <reference field="8" count="1">
            <x v="4"/>
          </reference>
        </references>
      </pivotArea>
    </format>
    <format dxfId="1233">
      <pivotArea dataOnly="0" labelOnly="1" outline="0" fieldPosition="0">
        <references count="2">
          <reference field="3" count="1" selected="0">
            <x v="70"/>
          </reference>
          <reference field="8" count="1">
            <x v="8"/>
          </reference>
        </references>
      </pivotArea>
    </format>
    <format dxfId="1232">
      <pivotArea dataOnly="0" labelOnly="1" outline="0" fieldPosition="0">
        <references count="2">
          <reference field="3" count="1" selected="0">
            <x v="71"/>
          </reference>
          <reference field="8" count="1">
            <x v="7"/>
          </reference>
        </references>
      </pivotArea>
    </format>
    <format dxfId="1231">
      <pivotArea dataOnly="0" labelOnly="1" outline="0" fieldPosition="0">
        <references count="2">
          <reference field="3" count="1" selected="0">
            <x v="72"/>
          </reference>
          <reference field="8" count="1">
            <x v="5"/>
          </reference>
        </references>
      </pivotArea>
    </format>
    <format dxfId="1230">
      <pivotArea dataOnly="0" labelOnly="1" outline="0" fieldPosition="0">
        <references count="2">
          <reference field="3" count="1" selected="0">
            <x v="73"/>
          </reference>
          <reference field="8" count="1">
            <x v="9"/>
          </reference>
        </references>
      </pivotArea>
    </format>
    <format dxfId="1229">
      <pivotArea dataOnly="0" labelOnly="1" outline="0" fieldPosition="0">
        <references count="2">
          <reference field="3" count="1" selected="0">
            <x v="74"/>
          </reference>
          <reference field="8" count="1">
            <x v="2"/>
          </reference>
        </references>
      </pivotArea>
    </format>
    <format dxfId="1228">
      <pivotArea dataOnly="0" labelOnly="1" outline="0" fieldPosition="0">
        <references count="2">
          <reference field="3" count="1" selected="0">
            <x v="75"/>
          </reference>
          <reference field="8" count="1">
            <x v="4"/>
          </reference>
        </references>
      </pivotArea>
    </format>
    <format dxfId="1227">
      <pivotArea dataOnly="0" labelOnly="1" outline="0" fieldPosition="0">
        <references count="2">
          <reference field="3" count="1" selected="0">
            <x v="76"/>
          </reference>
          <reference field="8" count="1">
            <x v="7"/>
          </reference>
        </references>
      </pivotArea>
    </format>
    <format dxfId="1226">
      <pivotArea dataOnly="0" labelOnly="1" outline="0" fieldPosition="0">
        <references count="2">
          <reference field="3" count="1" selected="0">
            <x v="77"/>
          </reference>
          <reference field="8" count="1">
            <x v="5"/>
          </reference>
        </references>
      </pivotArea>
    </format>
    <format dxfId="1225">
      <pivotArea dataOnly="0" labelOnly="1" outline="0" fieldPosition="0">
        <references count="2">
          <reference field="3" count="1" selected="0">
            <x v="79"/>
          </reference>
          <reference field="8" count="1">
            <x v="4"/>
          </reference>
        </references>
      </pivotArea>
    </format>
    <format dxfId="1224">
      <pivotArea dataOnly="0" labelOnly="1" outline="0" fieldPosition="0">
        <references count="2">
          <reference field="3" count="1" selected="0">
            <x v="80"/>
          </reference>
          <reference field="8" count="1">
            <x v="1"/>
          </reference>
        </references>
      </pivotArea>
    </format>
    <format dxfId="1223">
      <pivotArea dataOnly="0" labelOnly="1" outline="0" fieldPosition="0">
        <references count="2">
          <reference field="3" count="1" selected="0">
            <x v="81"/>
          </reference>
          <reference field="8" count="1">
            <x v="8"/>
          </reference>
        </references>
      </pivotArea>
    </format>
    <format dxfId="1222">
      <pivotArea dataOnly="0" labelOnly="1" outline="0" fieldPosition="0">
        <references count="2">
          <reference field="3" count="1" selected="0">
            <x v="82"/>
          </reference>
          <reference field="8" count="1">
            <x v="0"/>
          </reference>
        </references>
      </pivotArea>
    </format>
    <format dxfId="1221">
      <pivotArea dataOnly="0" labelOnly="1" outline="0" fieldPosition="0">
        <references count="2">
          <reference field="3" count="1" selected="0">
            <x v="83"/>
          </reference>
          <reference field="8" count="1">
            <x v="9"/>
          </reference>
        </references>
      </pivotArea>
    </format>
    <format dxfId="1220">
      <pivotArea dataOnly="0" labelOnly="1" outline="0" fieldPosition="0">
        <references count="2">
          <reference field="3" count="1" selected="0">
            <x v="84"/>
          </reference>
          <reference field="8" count="1">
            <x v="1"/>
          </reference>
        </references>
      </pivotArea>
    </format>
    <format dxfId="1219">
      <pivotArea dataOnly="0" labelOnly="1" outline="0" fieldPosition="0">
        <references count="2">
          <reference field="3" count="1" selected="0">
            <x v="85"/>
          </reference>
          <reference field="8" count="1">
            <x v="9"/>
          </reference>
        </references>
      </pivotArea>
    </format>
    <format dxfId="1218">
      <pivotArea dataOnly="0" labelOnly="1" outline="0" fieldPosition="0">
        <references count="2">
          <reference field="3" count="1" selected="0">
            <x v="86"/>
          </reference>
          <reference field="8" count="1">
            <x v="7"/>
          </reference>
        </references>
      </pivotArea>
    </format>
    <format dxfId="1217">
      <pivotArea dataOnly="0" labelOnly="1" outline="0" fieldPosition="0">
        <references count="2">
          <reference field="3" count="1" selected="0">
            <x v="87"/>
          </reference>
          <reference field="8" count="1">
            <x v="6"/>
          </reference>
        </references>
      </pivotArea>
    </format>
    <format dxfId="1216">
      <pivotArea dataOnly="0" labelOnly="1" outline="0" fieldPosition="0">
        <references count="2">
          <reference field="3" count="1" selected="0">
            <x v="88"/>
          </reference>
          <reference field="8" count="1">
            <x v="3"/>
          </reference>
        </references>
      </pivotArea>
    </format>
    <format dxfId="1215">
      <pivotArea dataOnly="0" labelOnly="1" outline="0" fieldPosition="0">
        <references count="2">
          <reference field="3" count="1" selected="0">
            <x v="89"/>
          </reference>
          <reference field="8" count="1">
            <x v="6"/>
          </reference>
        </references>
      </pivotArea>
    </format>
    <format dxfId="1214">
      <pivotArea dataOnly="0" labelOnly="1" outline="0" fieldPosition="0">
        <references count="2">
          <reference field="3" count="1" selected="0">
            <x v="90"/>
          </reference>
          <reference field="8" count="1">
            <x v="7"/>
          </reference>
        </references>
      </pivotArea>
    </format>
    <format dxfId="1213">
      <pivotArea dataOnly="0" labelOnly="1" outline="0" fieldPosition="0">
        <references count="2">
          <reference field="3" count="1" selected="0">
            <x v="91"/>
          </reference>
          <reference field="8" count="1">
            <x v="6"/>
          </reference>
        </references>
      </pivotArea>
    </format>
    <format dxfId="1212">
      <pivotArea dataOnly="0" labelOnly="1" outline="0" fieldPosition="0">
        <references count="2">
          <reference field="3" count="1" selected="0">
            <x v="92"/>
          </reference>
          <reference field="8" count="1">
            <x v="5"/>
          </reference>
        </references>
      </pivotArea>
    </format>
    <format dxfId="1211">
      <pivotArea dataOnly="0" labelOnly="1" outline="0" fieldPosition="0">
        <references count="2">
          <reference field="3" count="1" selected="0">
            <x v="93"/>
          </reference>
          <reference field="8" count="1">
            <x v="1"/>
          </reference>
        </references>
      </pivotArea>
    </format>
    <format dxfId="1210">
      <pivotArea dataOnly="0" labelOnly="1" outline="0" fieldPosition="0">
        <references count="2">
          <reference field="3" count="1" selected="0">
            <x v="94"/>
          </reference>
          <reference field="8" count="1">
            <x v="3"/>
          </reference>
        </references>
      </pivotArea>
    </format>
    <format dxfId="1209">
      <pivotArea dataOnly="0" labelOnly="1" outline="0" fieldPosition="0">
        <references count="2">
          <reference field="3" count="1" selected="0">
            <x v="95"/>
          </reference>
          <reference field="8" count="1">
            <x v="4"/>
          </reference>
        </references>
      </pivotArea>
    </format>
    <format dxfId="1208">
      <pivotArea dataOnly="0" labelOnly="1" outline="0" fieldPosition="0">
        <references count="2">
          <reference field="3" count="1" selected="0">
            <x v="96"/>
          </reference>
          <reference field="8" count="1">
            <x v="7"/>
          </reference>
        </references>
      </pivotArea>
    </format>
    <format dxfId="1207">
      <pivotArea dataOnly="0" labelOnly="1" outline="0" fieldPosition="0">
        <references count="2">
          <reference field="3" count="1" selected="0">
            <x v="97"/>
          </reference>
          <reference field="8" count="1">
            <x v="0"/>
          </reference>
        </references>
      </pivotArea>
    </format>
    <format dxfId="1206">
      <pivotArea dataOnly="0" labelOnly="1" outline="0" fieldPosition="0">
        <references count="2">
          <reference field="3" count="1" selected="0">
            <x v="98"/>
          </reference>
          <reference field="8" count="1">
            <x v="6"/>
          </reference>
        </references>
      </pivotArea>
    </format>
    <format dxfId="1205">
      <pivotArea dataOnly="0" labelOnly="1" outline="0" fieldPosition="0">
        <references count="2">
          <reference field="3" count="1" selected="0">
            <x v="99"/>
          </reference>
          <reference field="8" count="1">
            <x v="1"/>
          </reference>
        </references>
      </pivotArea>
    </format>
    <format dxfId="1204">
      <pivotArea dataOnly="0" labelOnly="1" outline="0" fieldPosition="0">
        <references count="2">
          <reference field="3" count="1" selected="0">
            <x v="100"/>
          </reference>
          <reference field="8" count="1">
            <x v="3"/>
          </reference>
        </references>
      </pivotArea>
    </format>
    <format dxfId="1203">
      <pivotArea dataOnly="0" labelOnly="1" outline="0" fieldPosition="0">
        <references count="2">
          <reference field="3" count="1" selected="0">
            <x v="101"/>
          </reference>
          <reference field="8" count="1">
            <x v="1"/>
          </reference>
        </references>
      </pivotArea>
    </format>
    <format dxfId="1202">
      <pivotArea dataOnly="0" labelOnly="1" outline="0" fieldPosition="0">
        <references count="2">
          <reference field="3" count="1" selected="0">
            <x v="103"/>
          </reference>
          <reference field="8" count="1">
            <x v="5"/>
          </reference>
        </references>
      </pivotArea>
    </format>
    <format dxfId="1201">
      <pivotArea dataOnly="0" labelOnly="1" outline="0" fieldPosition="0">
        <references count="2">
          <reference field="3" count="1" selected="0">
            <x v="104"/>
          </reference>
          <reference field="8" count="1">
            <x v="4"/>
          </reference>
        </references>
      </pivotArea>
    </format>
    <format dxfId="1200">
      <pivotArea dataOnly="0" labelOnly="1" outline="0" fieldPosition="0">
        <references count="2">
          <reference field="3" count="1" selected="0">
            <x v="105"/>
          </reference>
          <reference field="8" count="1">
            <x v="3"/>
          </reference>
        </references>
      </pivotArea>
    </format>
    <format dxfId="1199">
      <pivotArea dataOnly="0" labelOnly="1" outline="0" axis="axisValues" fieldPosition="0"/>
    </format>
    <format dxfId="1198">
      <pivotArea type="all" dataOnly="0" outline="0" fieldPosition="0"/>
    </format>
    <format dxfId="1197">
      <pivotArea outline="0" collapsedLevelsAreSubtotals="1" fieldPosition="0"/>
    </format>
    <format dxfId="1196">
      <pivotArea field="3" type="button" dataOnly="0" labelOnly="1" outline="0" axis="axisRow" fieldPosition="0"/>
    </format>
    <format dxfId="1195">
      <pivotArea field="8" type="button" dataOnly="0" labelOnly="1" outline="0" axis="axisRow" fieldPosition="1"/>
    </format>
    <format dxfId="1194">
      <pivotArea field="9" type="button" dataOnly="0" labelOnly="1" outline="0" axis="axisRow" fieldPosition="3"/>
    </format>
    <format dxfId="1193">
      <pivotArea field="13" type="button" dataOnly="0" labelOnly="1" outline="0" axis="axisRow" fieldPosition="4"/>
    </format>
    <format dxfId="1192">
      <pivotArea field="14" type="button" dataOnly="0" labelOnly="1" outline="0" axis="axisRow" fieldPosition="5"/>
    </format>
    <format dxfId="1191">
      <pivotArea dataOnly="0" labelOnly="1" outline="0" fieldPosition="0">
        <references count="1">
          <reference field="3" count="50">
            <x v="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190">
      <pivotArea dataOnly="0" labelOnly="1" outline="0" fieldPosition="0">
        <references count="1">
          <reference field="3" count="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1189">
      <pivotArea dataOnly="0" labelOnly="1" outline="0" fieldPosition="0">
        <references count="1">
          <reference field="3" count="7">
            <x v="101"/>
            <x v="102"/>
            <x v="103"/>
            <x v="104"/>
            <x v="105"/>
            <x v="106"/>
            <x v="107"/>
          </reference>
        </references>
      </pivotArea>
    </format>
    <format dxfId="1188">
      <pivotArea dataOnly="0" labelOnly="1" outline="0" fieldPosition="0">
        <references count="2">
          <reference field="3" count="1" selected="0">
            <x v="0"/>
          </reference>
          <reference field="8" count="1">
            <x v="7"/>
          </reference>
        </references>
      </pivotArea>
    </format>
    <format dxfId="1187">
      <pivotArea dataOnly="0" labelOnly="1" outline="0" fieldPosition="0">
        <references count="2">
          <reference field="3" count="1" selected="0">
            <x v="2"/>
          </reference>
          <reference field="8" count="1">
            <x v="1"/>
          </reference>
        </references>
      </pivotArea>
    </format>
    <format dxfId="1186">
      <pivotArea dataOnly="0" labelOnly="1" outline="0" fieldPosition="0">
        <references count="2">
          <reference field="3" count="1" selected="0">
            <x v="4"/>
          </reference>
          <reference field="8" count="1">
            <x v="4"/>
          </reference>
        </references>
      </pivotArea>
    </format>
    <format dxfId="1185">
      <pivotArea dataOnly="0" labelOnly="1" outline="0" fieldPosition="0">
        <references count="2">
          <reference field="3" count="1" selected="0">
            <x v="5"/>
          </reference>
          <reference field="8" count="1">
            <x v="1"/>
          </reference>
        </references>
      </pivotArea>
    </format>
    <format dxfId="1184">
      <pivotArea dataOnly="0" labelOnly="1" outline="0" fieldPosition="0">
        <references count="2">
          <reference field="3" count="1" selected="0">
            <x v="6"/>
          </reference>
          <reference field="8" count="1">
            <x v="5"/>
          </reference>
        </references>
      </pivotArea>
    </format>
    <format dxfId="1183">
      <pivotArea dataOnly="0" labelOnly="1" outline="0" fieldPosition="0">
        <references count="2">
          <reference field="3" count="1" selected="0">
            <x v="7"/>
          </reference>
          <reference field="8" count="1">
            <x v="0"/>
          </reference>
        </references>
      </pivotArea>
    </format>
    <format dxfId="1182">
      <pivotArea dataOnly="0" labelOnly="1" outline="0" fieldPosition="0">
        <references count="2">
          <reference field="3" count="1" selected="0">
            <x v="8"/>
          </reference>
          <reference field="8" count="1">
            <x v="7"/>
          </reference>
        </references>
      </pivotArea>
    </format>
    <format dxfId="1181">
      <pivotArea dataOnly="0" labelOnly="1" outline="0" fieldPosition="0">
        <references count="2">
          <reference field="3" count="1" selected="0">
            <x v="9"/>
          </reference>
          <reference field="8" count="1">
            <x v="5"/>
          </reference>
        </references>
      </pivotArea>
    </format>
    <format dxfId="1180">
      <pivotArea dataOnly="0" labelOnly="1" outline="0" fieldPosition="0">
        <references count="2">
          <reference field="3" count="1" selected="0">
            <x v="10"/>
          </reference>
          <reference field="8" count="1">
            <x v="8"/>
          </reference>
        </references>
      </pivotArea>
    </format>
    <format dxfId="1179">
      <pivotArea dataOnly="0" labelOnly="1" outline="0" fieldPosition="0">
        <references count="2">
          <reference field="3" count="1" selected="0">
            <x v="11"/>
          </reference>
          <reference field="8" count="1">
            <x v="2"/>
          </reference>
        </references>
      </pivotArea>
    </format>
    <format dxfId="1178">
      <pivotArea dataOnly="0" labelOnly="1" outline="0" fieldPosition="0">
        <references count="2">
          <reference field="3" count="1" selected="0">
            <x v="12"/>
          </reference>
          <reference field="8" count="1">
            <x v="0"/>
          </reference>
        </references>
      </pivotArea>
    </format>
    <format dxfId="1177">
      <pivotArea dataOnly="0" labelOnly="1" outline="0" fieldPosition="0">
        <references count="2">
          <reference field="3" count="1" selected="0">
            <x v="14"/>
          </reference>
          <reference field="8" count="1">
            <x v="4"/>
          </reference>
        </references>
      </pivotArea>
    </format>
    <format dxfId="1176">
      <pivotArea dataOnly="0" labelOnly="1" outline="0" fieldPosition="0">
        <references count="2">
          <reference field="3" count="1" selected="0">
            <x v="15"/>
          </reference>
          <reference field="8" count="1">
            <x v="0"/>
          </reference>
        </references>
      </pivotArea>
    </format>
    <format dxfId="1175">
      <pivotArea dataOnly="0" labelOnly="1" outline="0" fieldPosition="0">
        <references count="2">
          <reference field="3" count="1" selected="0">
            <x v="18"/>
          </reference>
          <reference field="8" count="1">
            <x v="5"/>
          </reference>
        </references>
      </pivotArea>
    </format>
    <format dxfId="1174">
      <pivotArea dataOnly="0" labelOnly="1" outline="0" fieldPosition="0">
        <references count="2">
          <reference field="3" count="1" selected="0">
            <x v="19"/>
          </reference>
          <reference field="8" count="1">
            <x v="8"/>
          </reference>
        </references>
      </pivotArea>
    </format>
    <format dxfId="1173">
      <pivotArea dataOnly="0" labelOnly="1" outline="0" fieldPosition="0">
        <references count="2">
          <reference field="3" count="1" selected="0">
            <x v="20"/>
          </reference>
          <reference field="8" count="1">
            <x v="0"/>
          </reference>
        </references>
      </pivotArea>
    </format>
    <format dxfId="1172">
      <pivotArea dataOnly="0" labelOnly="1" outline="0" fieldPosition="0">
        <references count="2">
          <reference field="3" count="1" selected="0">
            <x v="21"/>
          </reference>
          <reference field="8" count="1">
            <x v="2"/>
          </reference>
        </references>
      </pivotArea>
    </format>
    <format dxfId="1171">
      <pivotArea dataOnly="0" labelOnly="1" outline="0" fieldPosition="0">
        <references count="2">
          <reference field="3" count="1" selected="0">
            <x v="22"/>
          </reference>
          <reference field="8" count="1">
            <x v="5"/>
          </reference>
        </references>
      </pivotArea>
    </format>
    <format dxfId="1170">
      <pivotArea dataOnly="0" labelOnly="1" outline="0" fieldPosition="0">
        <references count="2">
          <reference field="3" count="1" selected="0">
            <x v="23"/>
          </reference>
          <reference field="8" count="1">
            <x v="2"/>
          </reference>
        </references>
      </pivotArea>
    </format>
    <format dxfId="1169">
      <pivotArea dataOnly="0" labelOnly="1" outline="0" fieldPosition="0">
        <references count="2">
          <reference field="3" count="1" selected="0">
            <x v="24"/>
          </reference>
          <reference field="8" count="1">
            <x v="5"/>
          </reference>
        </references>
      </pivotArea>
    </format>
    <format dxfId="1168">
      <pivotArea dataOnly="0" labelOnly="1" outline="0" fieldPosition="0">
        <references count="2">
          <reference field="3" count="1" selected="0">
            <x v="25"/>
          </reference>
          <reference field="8" count="1">
            <x v="6"/>
          </reference>
        </references>
      </pivotArea>
    </format>
    <format dxfId="1167">
      <pivotArea dataOnly="0" labelOnly="1" outline="0" fieldPosition="0">
        <references count="2">
          <reference field="3" count="1" selected="0">
            <x v="26"/>
          </reference>
          <reference field="8" count="1">
            <x v="5"/>
          </reference>
        </references>
      </pivotArea>
    </format>
    <format dxfId="1166">
      <pivotArea dataOnly="0" labelOnly="1" outline="0" fieldPosition="0">
        <references count="2">
          <reference field="3" count="1" selected="0">
            <x v="28"/>
          </reference>
          <reference field="8" count="1">
            <x v="6"/>
          </reference>
        </references>
      </pivotArea>
    </format>
    <format dxfId="1165">
      <pivotArea dataOnly="0" labelOnly="1" outline="0" fieldPosition="0">
        <references count="2">
          <reference field="3" count="1" selected="0">
            <x v="29"/>
          </reference>
          <reference field="8" count="1">
            <x v="5"/>
          </reference>
        </references>
      </pivotArea>
    </format>
    <format dxfId="1164">
      <pivotArea dataOnly="0" labelOnly="1" outline="0" fieldPosition="0">
        <references count="2">
          <reference field="3" count="1" selected="0">
            <x v="30"/>
          </reference>
          <reference field="8" count="1">
            <x v="6"/>
          </reference>
        </references>
      </pivotArea>
    </format>
    <format dxfId="1163">
      <pivotArea dataOnly="0" labelOnly="1" outline="0" fieldPosition="0">
        <references count="2">
          <reference field="3" count="1" selected="0">
            <x v="31"/>
          </reference>
          <reference field="8" count="1">
            <x v="8"/>
          </reference>
        </references>
      </pivotArea>
    </format>
    <format dxfId="1162">
      <pivotArea dataOnly="0" labelOnly="1" outline="0" fieldPosition="0">
        <references count="2">
          <reference field="3" count="1" selected="0">
            <x v="32"/>
          </reference>
          <reference field="8" count="1">
            <x v="3"/>
          </reference>
        </references>
      </pivotArea>
    </format>
    <format dxfId="1161">
      <pivotArea dataOnly="0" labelOnly="1" outline="0" fieldPosition="0">
        <references count="2">
          <reference field="3" count="1" selected="0">
            <x v="33"/>
          </reference>
          <reference field="8" count="1">
            <x v="0"/>
          </reference>
        </references>
      </pivotArea>
    </format>
    <format dxfId="1160">
      <pivotArea dataOnly="0" labelOnly="1" outline="0" fieldPosition="0">
        <references count="2">
          <reference field="3" count="1" selected="0">
            <x v="34"/>
          </reference>
          <reference field="8" count="1">
            <x v="9"/>
          </reference>
        </references>
      </pivotArea>
    </format>
    <format dxfId="1159">
      <pivotArea dataOnly="0" labelOnly="1" outline="0" fieldPosition="0">
        <references count="2">
          <reference field="3" count="1" selected="0">
            <x v="35"/>
          </reference>
          <reference field="8" count="1">
            <x v="1"/>
          </reference>
        </references>
      </pivotArea>
    </format>
    <format dxfId="1158">
      <pivotArea dataOnly="0" labelOnly="1" outline="0" fieldPosition="0">
        <references count="2">
          <reference field="3" count="1" selected="0">
            <x v="36"/>
          </reference>
          <reference field="8" count="1">
            <x v="2"/>
          </reference>
        </references>
      </pivotArea>
    </format>
    <format dxfId="1157">
      <pivotArea dataOnly="0" labelOnly="1" outline="0" fieldPosition="0">
        <references count="2">
          <reference field="3" count="1" selected="0">
            <x v="37"/>
          </reference>
          <reference field="8" count="1">
            <x v="5"/>
          </reference>
        </references>
      </pivotArea>
    </format>
    <format dxfId="1156">
      <pivotArea dataOnly="0" labelOnly="1" outline="0" fieldPosition="0">
        <references count="2">
          <reference field="3" count="1" selected="0">
            <x v="38"/>
          </reference>
          <reference field="8" count="1">
            <x v="9"/>
          </reference>
        </references>
      </pivotArea>
    </format>
    <format dxfId="1155">
      <pivotArea dataOnly="0" labelOnly="1" outline="0" fieldPosition="0">
        <references count="2">
          <reference field="3" count="1" selected="0">
            <x v="40"/>
          </reference>
          <reference field="8" count="1">
            <x v="5"/>
          </reference>
        </references>
      </pivotArea>
    </format>
    <format dxfId="1154">
      <pivotArea dataOnly="0" labelOnly="1" outline="0" fieldPosition="0">
        <references count="2">
          <reference field="3" count="1" selected="0">
            <x v="43"/>
          </reference>
          <reference field="8" count="1">
            <x v="4"/>
          </reference>
        </references>
      </pivotArea>
    </format>
    <format dxfId="1153">
      <pivotArea dataOnly="0" labelOnly="1" outline="0" fieldPosition="0">
        <references count="2">
          <reference field="3" count="1" selected="0">
            <x v="45"/>
          </reference>
          <reference field="8" count="1">
            <x v="7"/>
          </reference>
        </references>
      </pivotArea>
    </format>
    <format dxfId="1152">
      <pivotArea dataOnly="0" labelOnly="1" outline="0" fieldPosition="0">
        <references count="2">
          <reference field="3" count="1" selected="0">
            <x v="46"/>
          </reference>
          <reference field="8" count="1">
            <x v="5"/>
          </reference>
        </references>
      </pivotArea>
    </format>
    <format dxfId="1151">
      <pivotArea dataOnly="0" labelOnly="1" outline="0" fieldPosition="0">
        <references count="2">
          <reference field="3" count="1" selected="0">
            <x v="47"/>
          </reference>
          <reference field="8" count="1">
            <x v="1"/>
          </reference>
        </references>
      </pivotArea>
    </format>
    <format dxfId="1150">
      <pivotArea dataOnly="0" labelOnly="1" outline="0" fieldPosition="0">
        <references count="2">
          <reference field="3" count="1" selected="0">
            <x v="48"/>
          </reference>
          <reference field="8" count="1">
            <x v="3"/>
          </reference>
        </references>
      </pivotArea>
    </format>
    <format dxfId="1149">
      <pivotArea dataOnly="0" labelOnly="1" outline="0" fieldPosition="0">
        <references count="2">
          <reference field="3" count="1" selected="0">
            <x v="49"/>
          </reference>
          <reference field="8" count="1">
            <x v="1"/>
          </reference>
        </references>
      </pivotArea>
    </format>
    <format dxfId="1148">
      <pivotArea dataOnly="0" labelOnly="1" outline="0" fieldPosition="0">
        <references count="2">
          <reference field="3" count="1" selected="0">
            <x v="51"/>
          </reference>
          <reference field="8" count="1">
            <x v="7"/>
          </reference>
        </references>
      </pivotArea>
    </format>
    <format dxfId="1147">
      <pivotArea dataOnly="0" labelOnly="1" outline="0" fieldPosition="0">
        <references count="2">
          <reference field="3" count="1" selected="0">
            <x v="52"/>
          </reference>
          <reference field="8" count="1">
            <x v="8"/>
          </reference>
        </references>
      </pivotArea>
    </format>
    <format dxfId="1146">
      <pivotArea dataOnly="0" labelOnly="1" outline="0" fieldPosition="0">
        <references count="2">
          <reference field="3" count="1" selected="0">
            <x v="53"/>
          </reference>
          <reference field="8" count="1">
            <x v="9"/>
          </reference>
        </references>
      </pivotArea>
    </format>
    <format dxfId="1145">
      <pivotArea dataOnly="0" labelOnly="1" outline="0" fieldPosition="0">
        <references count="2">
          <reference field="3" count="1" selected="0">
            <x v="54"/>
          </reference>
          <reference field="8" count="1">
            <x v="8"/>
          </reference>
        </references>
      </pivotArea>
    </format>
    <format dxfId="1144">
      <pivotArea dataOnly="0" labelOnly="1" outline="0" fieldPosition="0">
        <references count="2">
          <reference field="3" count="1" selected="0">
            <x v="56"/>
          </reference>
          <reference field="8" count="1">
            <x v="7"/>
          </reference>
        </references>
      </pivotArea>
    </format>
    <format dxfId="1143">
      <pivotArea dataOnly="0" labelOnly="1" outline="0" fieldPosition="0">
        <references count="2">
          <reference field="3" count="1" selected="0">
            <x v="57"/>
          </reference>
          <reference field="8" count="1">
            <x v="2"/>
          </reference>
        </references>
      </pivotArea>
    </format>
    <format dxfId="1142">
      <pivotArea dataOnly="0" labelOnly="1" outline="0" fieldPosition="0">
        <references count="2">
          <reference field="3" count="1" selected="0">
            <x v="58"/>
          </reference>
          <reference field="8" count="1">
            <x v="6"/>
          </reference>
        </references>
      </pivotArea>
    </format>
    <format dxfId="1141">
      <pivotArea dataOnly="0" labelOnly="1" outline="0" fieldPosition="0">
        <references count="2">
          <reference field="3" count="1" selected="0">
            <x v="59"/>
          </reference>
          <reference field="8" count="1">
            <x v="8"/>
          </reference>
        </references>
      </pivotArea>
    </format>
    <format dxfId="1140">
      <pivotArea dataOnly="0" labelOnly="1" outline="0" fieldPosition="0">
        <references count="2">
          <reference field="3" count="1" selected="0">
            <x v="60"/>
          </reference>
          <reference field="8" count="1">
            <x v="1"/>
          </reference>
        </references>
      </pivotArea>
    </format>
    <format dxfId="1139">
      <pivotArea dataOnly="0" labelOnly="1" outline="0" fieldPosition="0">
        <references count="2">
          <reference field="3" count="1" selected="0">
            <x v="61"/>
          </reference>
          <reference field="8" count="1">
            <x v="7"/>
          </reference>
        </references>
      </pivotArea>
    </format>
    <format dxfId="1138">
      <pivotArea dataOnly="0" labelOnly="1" outline="0" fieldPosition="0">
        <references count="2">
          <reference field="3" count="1" selected="0">
            <x v="62"/>
          </reference>
          <reference field="8" count="1">
            <x v="1"/>
          </reference>
        </references>
      </pivotArea>
    </format>
    <format dxfId="1137">
      <pivotArea dataOnly="0" labelOnly="1" outline="0" fieldPosition="0">
        <references count="2">
          <reference field="3" count="1" selected="0">
            <x v="63"/>
          </reference>
          <reference field="8" count="1">
            <x v="6"/>
          </reference>
        </references>
      </pivotArea>
    </format>
    <format dxfId="1136">
      <pivotArea dataOnly="0" labelOnly="1" outline="0" fieldPosition="0">
        <references count="2">
          <reference field="3" count="1" selected="0">
            <x v="64"/>
          </reference>
          <reference field="8" count="1">
            <x v="3"/>
          </reference>
        </references>
      </pivotArea>
    </format>
    <format dxfId="1135">
      <pivotArea dataOnly="0" labelOnly="1" outline="0" fieldPosition="0">
        <references count="2">
          <reference field="3" count="1" selected="0">
            <x v="65"/>
          </reference>
          <reference field="8" count="1">
            <x v="5"/>
          </reference>
        </references>
      </pivotArea>
    </format>
    <format dxfId="1134">
      <pivotArea dataOnly="0" labelOnly="1" outline="0" fieldPosition="0">
        <references count="2">
          <reference field="3" count="1" selected="0">
            <x v="66"/>
          </reference>
          <reference field="8" count="1">
            <x v="4"/>
          </reference>
        </references>
      </pivotArea>
    </format>
    <format dxfId="1133">
      <pivotArea dataOnly="0" labelOnly="1" outline="0" fieldPosition="0">
        <references count="2">
          <reference field="3" count="1" selected="0">
            <x v="67"/>
          </reference>
          <reference field="8" count="1">
            <x v="6"/>
          </reference>
        </references>
      </pivotArea>
    </format>
    <format dxfId="1132">
      <pivotArea dataOnly="0" labelOnly="1" outline="0" fieldPosition="0">
        <references count="2">
          <reference field="3" count="1" selected="0">
            <x v="68"/>
          </reference>
          <reference field="8" count="1">
            <x v="7"/>
          </reference>
        </references>
      </pivotArea>
    </format>
    <format dxfId="1131">
      <pivotArea dataOnly="0" labelOnly="1" outline="0" fieldPosition="0">
        <references count="2">
          <reference field="3" count="1" selected="0">
            <x v="69"/>
          </reference>
          <reference field="8" count="1">
            <x v="4"/>
          </reference>
        </references>
      </pivotArea>
    </format>
    <format dxfId="1130">
      <pivotArea dataOnly="0" labelOnly="1" outline="0" fieldPosition="0">
        <references count="2">
          <reference field="3" count="1" selected="0">
            <x v="70"/>
          </reference>
          <reference field="8" count="1">
            <x v="8"/>
          </reference>
        </references>
      </pivotArea>
    </format>
    <format dxfId="1129">
      <pivotArea dataOnly="0" labelOnly="1" outline="0" fieldPosition="0">
        <references count="2">
          <reference field="3" count="1" selected="0">
            <x v="71"/>
          </reference>
          <reference field="8" count="1">
            <x v="7"/>
          </reference>
        </references>
      </pivotArea>
    </format>
    <format dxfId="1128">
      <pivotArea dataOnly="0" labelOnly="1" outline="0" fieldPosition="0">
        <references count="2">
          <reference field="3" count="1" selected="0">
            <x v="72"/>
          </reference>
          <reference field="8" count="1">
            <x v="5"/>
          </reference>
        </references>
      </pivotArea>
    </format>
    <format dxfId="1127">
      <pivotArea dataOnly="0" labelOnly="1" outline="0" fieldPosition="0">
        <references count="2">
          <reference field="3" count="1" selected="0">
            <x v="73"/>
          </reference>
          <reference field="8" count="1">
            <x v="9"/>
          </reference>
        </references>
      </pivotArea>
    </format>
    <format dxfId="1126">
      <pivotArea dataOnly="0" labelOnly="1" outline="0" fieldPosition="0">
        <references count="2">
          <reference field="3" count="1" selected="0">
            <x v="74"/>
          </reference>
          <reference field="8" count="1">
            <x v="2"/>
          </reference>
        </references>
      </pivotArea>
    </format>
    <format dxfId="1125">
      <pivotArea dataOnly="0" labelOnly="1" outline="0" fieldPosition="0">
        <references count="2">
          <reference field="3" count="1" selected="0">
            <x v="75"/>
          </reference>
          <reference field="8" count="1">
            <x v="4"/>
          </reference>
        </references>
      </pivotArea>
    </format>
    <format dxfId="1124">
      <pivotArea dataOnly="0" labelOnly="1" outline="0" fieldPosition="0">
        <references count="2">
          <reference field="3" count="1" selected="0">
            <x v="76"/>
          </reference>
          <reference field="8" count="1">
            <x v="7"/>
          </reference>
        </references>
      </pivotArea>
    </format>
    <format dxfId="1123">
      <pivotArea dataOnly="0" labelOnly="1" outline="0" fieldPosition="0">
        <references count="2">
          <reference field="3" count="1" selected="0">
            <x v="77"/>
          </reference>
          <reference field="8" count="1">
            <x v="5"/>
          </reference>
        </references>
      </pivotArea>
    </format>
    <format dxfId="1122">
      <pivotArea dataOnly="0" labelOnly="1" outline="0" fieldPosition="0">
        <references count="2">
          <reference field="3" count="1" selected="0">
            <x v="79"/>
          </reference>
          <reference field="8" count="1">
            <x v="4"/>
          </reference>
        </references>
      </pivotArea>
    </format>
    <format dxfId="1121">
      <pivotArea dataOnly="0" labelOnly="1" outline="0" fieldPosition="0">
        <references count="2">
          <reference field="3" count="1" selected="0">
            <x v="80"/>
          </reference>
          <reference field="8" count="1">
            <x v="1"/>
          </reference>
        </references>
      </pivotArea>
    </format>
    <format dxfId="1120">
      <pivotArea dataOnly="0" labelOnly="1" outline="0" fieldPosition="0">
        <references count="2">
          <reference field="3" count="1" selected="0">
            <x v="81"/>
          </reference>
          <reference field="8" count="1">
            <x v="8"/>
          </reference>
        </references>
      </pivotArea>
    </format>
    <format dxfId="1119">
      <pivotArea dataOnly="0" labelOnly="1" outline="0" fieldPosition="0">
        <references count="2">
          <reference field="3" count="1" selected="0">
            <x v="82"/>
          </reference>
          <reference field="8" count="1">
            <x v="0"/>
          </reference>
        </references>
      </pivotArea>
    </format>
    <format dxfId="1118">
      <pivotArea dataOnly="0" labelOnly="1" outline="0" fieldPosition="0">
        <references count="2">
          <reference field="3" count="1" selected="0">
            <x v="83"/>
          </reference>
          <reference field="8" count="1">
            <x v="9"/>
          </reference>
        </references>
      </pivotArea>
    </format>
    <format dxfId="1117">
      <pivotArea dataOnly="0" labelOnly="1" outline="0" fieldPosition="0">
        <references count="2">
          <reference field="3" count="1" selected="0">
            <x v="84"/>
          </reference>
          <reference field="8" count="1">
            <x v="1"/>
          </reference>
        </references>
      </pivotArea>
    </format>
    <format dxfId="1116">
      <pivotArea dataOnly="0" labelOnly="1" outline="0" fieldPosition="0">
        <references count="2">
          <reference field="3" count="1" selected="0">
            <x v="85"/>
          </reference>
          <reference field="8" count="1">
            <x v="9"/>
          </reference>
        </references>
      </pivotArea>
    </format>
    <format dxfId="1115">
      <pivotArea dataOnly="0" labelOnly="1" outline="0" fieldPosition="0">
        <references count="2">
          <reference field="3" count="1" selected="0">
            <x v="86"/>
          </reference>
          <reference field="8" count="1">
            <x v="7"/>
          </reference>
        </references>
      </pivotArea>
    </format>
    <format dxfId="1114">
      <pivotArea dataOnly="0" labelOnly="1" outline="0" fieldPosition="0">
        <references count="2">
          <reference field="3" count="1" selected="0">
            <x v="87"/>
          </reference>
          <reference field="8" count="1">
            <x v="6"/>
          </reference>
        </references>
      </pivotArea>
    </format>
    <format dxfId="1113">
      <pivotArea dataOnly="0" labelOnly="1" outline="0" fieldPosition="0">
        <references count="2">
          <reference field="3" count="1" selected="0">
            <x v="88"/>
          </reference>
          <reference field="8" count="1">
            <x v="3"/>
          </reference>
        </references>
      </pivotArea>
    </format>
    <format dxfId="1112">
      <pivotArea dataOnly="0" labelOnly="1" outline="0" fieldPosition="0">
        <references count="2">
          <reference field="3" count="1" selected="0">
            <x v="89"/>
          </reference>
          <reference field="8" count="1">
            <x v="6"/>
          </reference>
        </references>
      </pivotArea>
    </format>
    <format dxfId="1111">
      <pivotArea dataOnly="0" labelOnly="1" outline="0" fieldPosition="0">
        <references count="2">
          <reference field="3" count="1" selected="0">
            <x v="90"/>
          </reference>
          <reference field="8" count="1">
            <x v="7"/>
          </reference>
        </references>
      </pivotArea>
    </format>
    <format dxfId="1110">
      <pivotArea dataOnly="0" labelOnly="1" outline="0" fieldPosition="0">
        <references count="2">
          <reference field="3" count="1" selected="0">
            <x v="91"/>
          </reference>
          <reference field="8" count="1">
            <x v="6"/>
          </reference>
        </references>
      </pivotArea>
    </format>
    <format dxfId="1109">
      <pivotArea dataOnly="0" labelOnly="1" outline="0" fieldPosition="0">
        <references count="2">
          <reference field="3" count="1" selected="0">
            <x v="92"/>
          </reference>
          <reference field="8" count="1">
            <x v="5"/>
          </reference>
        </references>
      </pivotArea>
    </format>
    <format dxfId="1108">
      <pivotArea dataOnly="0" labelOnly="1" outline="0" fieldPosition="0">
        <references count="2">
          <reference field="3" count="1" selected="0">
            <x v="93"/>
          </reference>
          <reference field="8" count="1">
            <x v="1"/>
          </reference>
        </references>
      </pivotArea>
    </format>
    <format dxfId="1107">
      <pivotArea dataOnly="0" labelOnly="1" outline="0" fieldPosition="0">
        <references count="2">
          <reference field="3" count="1" selected="0">
            <x v="94"/>
          </reference>
          <reference field="8" count="1">
            <x v="3"/>
          </reference>
        </references>
      </pivotArea>
    </format>
    <format dxfId="1106">
      <pivotArea dataOnly="0" labelOnly="1" outline="0" fieldPosition="0">
        <references count="2">
          <reference field="3" count="1" selected="0">
            <x v="95"/>
          </reference>
          <reference field="8" count="1">
            <x v="4"/>
          </reference>
        </references>
      </pivotArea>
    </format>
    <format dxfId="1105">
      <pivotArea dataOnly="0" labelOnly="1" outline="0" fieldPosition="0">
        <references count="2">
          <reference field="3" count="1" selected="0">
            <x v="96"/>
          </reference>
          <reference field="8" count="1">
            <x v="7"/>
          </reference>
        </references>
      </pivotArea>
    </format>
    <format dxfId="1104">
      <pivotArea dataOnly="0" labelOnly="1" outline="0" fieldPosition="0">
        <references count="2">
          <reference field="3" count="1" selected="0">
            <x v="97"/>
          </reference>
          <reference field="8" count="1">
            <x v="0"/>
          </reference>
        </references>
      </pivotArea>
    </format>
    <format dxfId="1103">
      <pivotArea dataOnly="0" labelOnly="1" outline="0" fieldPosition="0">
        <references count="2">
          <reference field="3" count="1" selected="0">
            <x v="98"/>
          </reference>
          <reference field="8" count="1">
            <x v="6"/>
          </reference>
        </references>
      </pivotArea>
    </format>
    <format dxfId="1102">
      <pivotArea dataOnly="0" labelOnly="1" outline="0" fieldPosition="0">
        <references count="2">
          <reference field="3" count="1" selected="0">
            <x v="99"/>
          </reference>
          <reference field="8" count="1">
            <x v="1"/>
          </reference>
        </references>
      </pivotArea>
    </format>
    <format dxfId="1101">
      <pivotArea dataOnly="0" labelOnly="1" outline="0" fieldPosition="0">
        <references count="2">
          <reference field="3" count="1" selected="0">
            <x v="100"/>
          </reference>
          <reference field="8" count="1">
            <x v="3"/>
          </reference>
        </references>
      </pivotArea>
    </format>
    <format dxfId="1100">
      <pivotArea dataOnly="0" labelOnly="1" outline="0" fieldPosition="0">
        <references count="2">
          <reference field="3" count="1" selected="0">
            <x v="101"/>
          </reference>
          <reference field="8" count="1">
            <x v="1"/>
          </reference>
        </references>
      </pivotArea>
    </format>
    <format dxfId="1099">
      <pivotArea dataOnly="0" labelOnly="1" outline="0" fieldPosition="0">
        <references count="2">
          <reference field="3" count="1" selected="0">
            <x v="103"/>
          </reference>
          <reference field="8" count="1">
            <x v="5"/>
          </reference>
        </references>
      </pivotArea>
    </format>
    <format dxfId="1098">
      <pivotArea dataOnly="0" labelOnly="1" outline="0" fieldPosition="0">
        <references count="2">
          <reference field="3" count="1" selected="0">
            <x v="104"/>
          </reference>
          <reference field="8" count="1">
            <x v="4"/>
          </reference>
        </references>
      </pivotArea>
    </format>
    <format dxfId="1097">
      <pivotArea dataOnly="0" labelOnly="1" outline="0" fieldPosition="0">
        <references count="2">
          <reference field="3" count="1" selected="0">
            <x v="105"/>
          </reference>
          <reference field="8" count="1">
            <x v="3"/>
          </reference>
        </references>
      </pivotArea>
    </format>
    <format dxfId="1096">
      <pivotArea dataOnly="0" labelOnly="1" outline="0" axis="axisValues" fieldPosition="0"/>
    </format>
    <format dxfId="1095">
      <pivotArea dataOnly="0" outline="0" axis="axisValues" fieldPosition="0"/>
    </format>
    <format dxfId="1094">
      <pivotArea dataOnly="0" outline="0" axis="axisValues" fieldPosition="0"/>
    </format>
    <format dxfId="1093">
      <pivotArea dataOnly="0" outline="0" axis="axisValues" fieldPosition="0"/>
    </format>
    <format dxfId="1092">
      <pivotArea dataOnly="0" labelOnly="1" outline="0" fieldPosition="0">
        <references count="1">
          <reference field="3" count="50">
            <x v="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091">
      <pivotArea dataOnly="0" labelOnly="1" outline="0" fieldPosition="0">
        <references count="1">
          <reference field="3" count="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1090">
      <pivotArea dataOnly="0" labelOnly="1" outline="0" fieldPosition="0">
        <references count="1">
          <reference field="3" count="7">
            <x v="101"/>
            <x v="102"/>
            <x v="103"/>
            <x v="104"/>
            <x v="105"/>
            <x v="106"/>
            <x v="107"/>
          </reference>
        </references>
      </pivotArea>
    </format>
    <format dxfId="1089">
      <pivotArea dataOnly="0" labelOnly="1" outline="0" fieldPosition="0">
        <references count="2">
          <reference field="3" count="1" selected="0">
            <x v="0"/>
          </reference>
          <reference field="8" count="1">
            <x v="7"/>
          </reference>
        </references>
      </pivotArea>
    </format>
    <format dxfId="1088">
      <pivotArea dataOnly="0" labelOnly="1" outline="0" fieldPosition="0">
        <references count="2">
          <reference field="3" count="1" selected="0">
            <x v="2"/>
          </reference>
          <reference field="8" count="1">
            <x v="1"/>
          </reference>
        </references>
      </pivotArea>
    </format>
    <format dxfId="1087">
      <pivotArea dataOnly="0" labelOnly="1" outline="0" fieldPosition="0">
        <references count="2">
          <reference field="3" count="1" selected="0">
            <x v="4"/>
          </reference>
          <reference field="8" count="1">
            <x v="4"/>
          </reference>
        </references>
      </pivotArea>
    </format>
    <format dxfId="1086">
      <pivotArea dataOnly="0" labelOnly="1" outline="0" fieldPosition="0">
        <references count="2">
          <reference field="3" count="1" selected="0">
            <x v="5"/>
          </reference>
          <reference field="8" count="1">
            <x v="1"/>
          </reference>
        </references>
      </pivotArea>
    </format>
    <format dxfId="1085">
      <pivotArea dataOnly="0" labelOnly="1" outline="0" fieldPosition="0">
        <references count="2">
          <reference field="3" count="1" selected="0">
            <x v="6"/>
          </reference>
          <reference field="8" count="1">
            <x v="5"/>
          </reference>
        </references>
      </pivotArea>
    </format>
    <format dxfId="1084">
      <pivotArea dataOnly="0" labelOnly="1" outline="0" fieldPosition="0">
        <references count="2">
          <reference field="3" count="1" selected="0">
            <x v="7"/>
          </reference>
          <reference field="8" count="1">
            <x v="0"/>
          </reference>
        </references>
      </pivotArea>
    </format>
    <format dxfId="1083">
      <pivotArea dataOnly="0" labelOnly="1" outline="0" fieldPosition="0">
        <references count="2">
          <reference field="3" count="1" selected="0">
            <x v="8"/>
          </reference>
          <reference field="8" count="1">
            <x v="7"/>
          </reference>
        </references>
      </pivotArea>
    </format>
    <format dxfId="1082">
      <pivotArea dataOnly="0" labelOnly="1" outline="0" fieldPosition="0">
        <references count="2">
          <reference field="3" count="1" selected="0">
            <x v="9"/>
          </reference>
          <reference field="8" count="1">
            <x v="5"/>
          </reference>
        </references>
      </pivotArea>
    </format>
    <format dxfId="1081">
      <pivotArea dataOnly="0" labelOnly="1" outline="0" fieldPosition="0">
        <references count="2">
          <reference field="3" count="1" selected="0">
            <x v="10"/>
          </reference>
          <reference field="8" count="1">
            <x v="8"/>
          </reference>
        </references>
      </pivotArea>
    </format>
    <format dxfId="1080">
      <pivotArea dataOnly="0" labelOnly="1" outline="0" fieldPosition="0">
        <references count="2">
          <reference field="3" count="1" selected="0">
            <x v="11"/>
          </reference>
          <reference field="8" count="1">
            <x v="2"/>
          </reference>
        </references>
      </pivotArea>
    </format>
    <format dxfId="1079">
      <pivotArea dataOnly="0" labelOnly="1" outline="0" fieldPosition="0">
        <references count="2">
          <reference field="3" count="1" selected="0">
            <x v="12"/>
          </reference>
          <reference field="8" count="1">
            <x v="8"/>
          </reference>
        </references>
      </pivotArea>
    </format>
    <format dxfId="1078">
      <pivotArea dataOnly="0" labelOnly="1" outline="0" fieldPosition="0">
        <references count="2">
          <reference field="3" count="1" selected="0">
            <x v="13"/>
          </reference>
          <reference field="8" count="1">
            <x v="0"/>
          </reference>
        </references>
      </pivotArea>
    </format>
    <format dxfId="1077">
      <pivotArea dataOnly="0" labelOnly="1" outline="0" fieldPosition="0">
        <references count="2">
          <reference field="3" count="1" selected="0">
            <x v="14"/>
          </reference>
          <reference field="8" count="1">
            <x v="4"/>
          </reference>
        </references>
      </pivotArea>
    </format>
    <format dxfId="1076">
      <pivotArea dataOnly="0" labelOnly="1" outline="0" fieldPosition="0">
        <references count="2">
          <reference field="3" count="1" selected="0">
            <x v="15"/>
          </reference>
          <reference field="8" count="1">
            <x v="0"/>
          </reference>
        </references>
      </pivotArea>
    </format>
    <format dxfId="1075">
      <pivotArea dataOnly="0" labelOnly="1" outline="0" fieldPosition="0">
        <references count="2">
          <reference field="3" count="1" selected="0">
            <x v="18"/>
          </reference>
          <reference field="8" count="1">
            <x v="5"/>
          </reference>
        </references>
      </pivotArea>
    </format>
    <format dxfId="1074">
      <pivotArea dataOnly="0" labelOnly="1" outline="0" fieldPosition="0">
        <references count="2">
          <reference field="3" count="1" selected="0">
            <x v="19"/>
          </reference>
          <reference field="8" count="1">
            <x v="8"/>
          </reference>
        </references>
      </pivotArea>
    </format>
    <format dxfId="1073">
      <pivotArea dataOnly="0" labelOnly="1" outline="0" fieldPosition="0">
        <references count="2">
          <reference field="3" count="1" selected="0">
            <x v="20"/>
          </reference>
          <reference field="8" count="1">
            <x v="0"/>
          </reference>
        </references>
      </pivotArea>
    </format>
    <format dxfId="1072">
      <pivotArea dataOnly="0" labelOnly="1" outline="0" fieldPosition="0">
        <references count="2">
          <reference field="3" count="1" selected="0">
            <x v="21"/>
          </reference>
          <reference field="8" count="1">
            <x v="2"/>
          </reference>
        </references>
      </pivotArea>
    </format>
    <format dxfId="1071">
      <pivotArea dataOnly="0" labelOnly="1" outline="0" fieldPosition="0">
        <references count="2">
          <reference field="3" count="1" selected="0">
            <x v="22"/>
          </reference>
          <reference field="8" count="1">
            <x v="5"/>
          </reference>
        </references>
      </pivotArea>
    </format>
    <format dxfId="1070">
      <pivotArea dataOnly="0" labelOnly="1" outline="0" fieldPosition="0">
        <references count="2">
          <reference field="3" count="1" selected="0">
            <x v="23"/>
          </reference>
          <reference field="8" count="1">
            <x v="2"/>
          </reference>
        </references>
      </pivotArea>
    </format>
    <format dxfId="1069">
      <pivotArea dataOnly="0" labelOnly="1" outline="0" fieldPosition="0">
        <references count="2">
          <reference field="3" count="1" selected="0">
            <x v="24"/>
          </reference>
          <reference field="8" count="1">
            <x v="5"/>
          </reference>
        </references>
      </pivotArea>
    </format>
    <format dxfId="1068">
      <pivotArea dataOnly="0" labelOnly="1" outline="0" fieldPosition="0">
        <references count="2">
          <reference field="3" count="1" selected="0">
            <x v="25"/>
          </reference>
          <reference field="8" count="1">
            <x v="6"/>
          </reference>
        </references>
      </pivotArea>
    </format>
    <format dxfId="1067">
      <pivotArea dataOnly="0" labelOnly="1" outline="0" fieldPosition="0">
        <references count="2">
          <reference field="3" count="1" selected="0">
            <x v="26"/>
          </reference>
          <reference field="8" count="1">
            <x v="5"/>
          </reference>
        </references>
      </pivotArea>
    </format>
    <format dxfId="1066">
      <pivotArea dataOnly="0" labelOnly="1" outline="0" fieldPosition="0">
        <references count="2">
          <reference field="3" count="1" selected="0">
            <x v="28"/>
          </reference>
          <reference field="8" count="1">
            <x v="6"/>
          </reference>
        </references>
      </pivotArea>
    </format>
    <format dxfId="1065">
      <pivotArea dataOnly="0" labelOnly="1" outline="0" fieldPosition="0">
        <references count="2">
          <reference field="3" count="1" selected="0">
            <x v="29"/>
          </reference>
          <reference field="8" count="1">
            <x v="5"/>
          </reference>
        </references>
      </pivotArea>
    </format>
    <format dxfId="1064">
      <pivotArea dataOnly="0" labelOnly="1" outline="0" fieldPosition="0">
        <references count="2">
          <reference field="3" count="1" selected="0">
            <x v="30"/>
          </reference>
          <reference field="8" count="1">
            <x v="6"/>
          </reference>
        </references>
      </pivotArea>
    </format>
    <format dxfId="1063">
      <pivotArea dataOnly="0" labelOnly="1" outline="0" fieldPosition="0">
        <references count="2">
          <reference field="3" count="1" selected="0">
            <x v="31"/>
          </reference>
          <reference field="8" count="1">
            <x v="8"/>
          </reference>
        </references>
      </pivotArea>
    </format>
    <format dxfId="1062">
      <pivotArea dataOnly="0" labelOnly="1" outline="0" fieldPosition="0">
        <references count="2">
          <reference field="3" count="1" selected="0">
            <x v="32"/>
          </reference>
          <reference field="8" count="1">
            <x v="3"/>
          </reference>
        </references>
      </pivotArea>
    </format>
    <format dxfId="1061">
      <pivotArea dataOnly="0" labelOnly="1" outline="0" fieldPosition="0">
        <references count="2">
          <reference field="3" count="1" selected="0">
            <x v="33"/>
          </reference>
          <reference field="8" count="1">
            <x v="0"/>
          </reference>
        </references>
      </pivotArea>
    </format>
    <format dxfId="1060">
      <pivotArea dataOnly="0" labelOnly="1" outline="0" fieldPosition="0">
        <references count="2">
          <reference field="3" count="1" selected="0">
            <x v="34"/>
          </reference>
          <reference field="8" count="1">
            <x v="9"/>
          </reference>
        </references>
      </pivotArea>
    </format>
    <format dxfId="1059">
      <pivotArea dataOnly="0" labelOnly="1" outline="0" fieldPosition="0">
        <references count="2">
          <reference field="3" count="1" selected="0">
            <x v="35"/>
          </reference>
          <reference field="8" count="1">
            <x v="1"/>
          </reference>
        </references>
      </pivotArea>
    </format>
    <format dxfId="1058">
      <pivotArea dataOnly="0" labelOnly="1" outline="0" fieldPosition="0">
        <references count="2">
          <reference field="3" count="1" selected="0">
            <x v="36"/>
          </reference>
          <reference field="8" count="1">
            <x v="2"/>
          </reference>
        </references>
      </pivotArea>
    </format>
    <format dxfId="1057">
      <pivotArea dataOnly="0" labelOnly="1" outline="0" fieldPosition="0">
        <references count="2">
          <reference field="3" count="1" selected="0">
            <x v="37"/>
          </reference>
          <reference field="8" count="1">
            <x v="5"/>
          </reference>
        </references>
      </pivotArea>
    </format>
    <format dxfId="1056">
      <pivotArea dataOnly="0" labelOnly="1" outline="0" fieldPosition="0">
        <references count="2">
          <reference field="3" count="1" selected="0">
            <x v="38"/>
          </reference>
          <reference field="8" count="1">
            <x v="9"/>
          </reference>
        </references>
      </pivotArea>
    </format>
    <format dxfId="1055">
      <pivotArea dataOnly="0" labelOnly="1" outline="0" fieldPosition="0">
        <references count="2">
          <reference field="3" count="1" selected="0">
            <x v="40"/>
          </reference>
          <reference field="8" count="1">
            <x v="5"/>
          </reference>
        </references>
      </pivotArea>
    </format>
    <format dxfId="1054">
      <pivotArea dataOnly="0" labelOnly="1" outline="0" fieldPosition="0">
        <references count="2">
          <reference field="3" count="1" selected="0">
            <x v="43"/>
          </reference>
          <reference field="8" count="1">
            <x v="4"/>
          </reference>
        </references>
      </pivotArea>
    </format>
    <format dxfId="1053">
      <pivotArea dataOnly="0" labelOnly="1" outline="0" fieldPosition="0">
        <references count="2">
          <reference field="3" count="1" selected="0">
            <x v="45"/>
          </reference>
          <reference field="8" count="1">
            <x v="7"/>
          </reference>
        </references>
      </pivotArea>
    </format>
    <format dxfId="1052">
      <pivotArea dataOnly="0" labelOnly="1" outline="0" fieldPosition="0">
        <references count="2">
          <reference field="3" count="1" selected="0">
            <x v="46"/>
          </reference>
          <reference field="8" count="1">
            <x v="5"/>
          </reference>
        </references>
      </pivotArea>
    </format>
    <format dxfId="1051">
      <pivotArea dataOnly="0" labelOnly="1" outline="0" fieldPosition="0">
        <references count="2">
          <reference field="3" count="1" selected="0">
            <x v="47"/>
          </reference>
          <reference field="8" count="1">
            <x v="1"/>
          </reference>
        </references>
      </pivotArea>
    </format>
    <format dxfId="1050">
      <pivotArea dataOnly="0" labelOnly="1" outline="0" fieldPosition="0">
        <references count="2">
          <reference field="3" count="1" selected="0">
            <x v="48"/>
          </reference>
          <reference field="8" count="1">
            <x v="3"/>
          </reference>
        </references>
      </pivotArea>
    </format>
    <format dxfId="1049">
      <pivotArea dataOnly="0" labelOnly="1" outline="0" fieldPosition="0">
        <references count="2">
          <reference field="3" count="1" selected="0">
            <x v="49"/>
          </reference>
          <reference field="8" count="1">
            <x v="1"/>
          </reference>
        </references>
      </pivotArea>
    </format>
    <format dxfId="1048">
      <pivotArea dataOnly="0" labelOnly="1" outline="0" fieldPosition="0">
        <references count="2">
          <reference field="3" count="1" selected="0">
            <x v="51"/>
          </reference>
          <reference field="8" count="1">
            <x v="7"/>
          </reference>
        </references>
      </pivotArea>
    </format>
    <format dxfId="1047">
      <pivotArea dataOnly="0" labelOnly="1" outline="0" fieldPosition="0">
        <references count="2">
          <reference field="3" count="1" selected="0">
            <x v="52"/>
          </reference>
          <reference field="8" count="1">
            <x v="8"/>
          </reference>
        </references>
      </pivotArea>
    </format>
    <format dxfId="1046">
      <pivotArea dataOnly="0" labelOnly="1" outline="0" fieldPosition="0">
        <references count="2">
          <reference field="3" count="1" selected="0">
            <x v="53"/>
          </reference>
          <reference field="8" count="1">
            <x v="9"/>
          </reference>
        </references>
      </pivotArea>
    </format>
    <format dxfId="1045">
      <pivotArea dataOnly="0" labelOnly="1" outline="0" fieldPosition="0">
        <references count="2">
          <reference field="3" count="1" selected="0">
            <x v="54"/>
          </reference>
          <reference field="8" count="1">
            <x v="8"/>
          </reference>
        </references>
      </pivotArea>
    </format>
    <format dxfId="1044">
      <pivotArea dataOnly="0" labelOnly="1" outline="0" fieldPosition="0">
        <references count="2">
          <reference field="3" count="1" selected="0">
            <x v="56"/>
          </reference>
          <reference field="8" count="1">
            <x v="7"/>
          </reference>
        </references>
      </pivotArea>
    </format>
    <format dxfId="1043">
      <pivotArea dataOnly="0" labelOnly="1" outline="0" fieldPosition="0">
        <references count="2">
          <reference field="3" count="1" selected="0">
            <x v="57"/>
          </reference>
          <reference field="8" count="1">
            <x v="2"/>
          </reference>
        </references>
      </pivotArea>
    </format>
    <format dxfId="1042">
      <pivotArea dataOnly="0" labelOnly="1" outline="0" fieldPosition="0">
        <references count="2">
          <reference field="3" count="1" selected="0">
            <x v="58"/>
          </reference>
          <reference field="8" count="1">
            <x v="6"/>
          </reference>
        </references>
      </pivotArea>
    </format>
    <format dxfId="1041">
      <pivotArea dataOnly="0" labelOnly="1" outline="0" fieldPosition="0">
        <references count="2">
          <reference field="3" count="1" selected="0">
            <x v="59"/>
          </reference>
          <reference field="8" count="1">
            <x v="8"/>
          </reference>
        </references>
      </pivotArea>
    </format>
    <format dxfId="1040">
      <pivotArea dataOnly="0" labelOnly="1" outline="0" fieldPosition="0">
        <references count="2">
          <reference field="3" count="1" selected="0">
            <x v="60"/>
          </reference>
          <reference field="8" count="1">
            <x v="1"/>
          </reference>
        </references>
      </pivotArea>
    </format>
    <format dxfId="1039">
      <pivotArea dataOnly="0" labelOnly="1" outline="0" fieldPosition="0">
        <references count="2">
          <reference field="3" count="1" selected="0">
            <x v="61"/>
          </reference>
          <reference field="8" count="1">
            <x v="7"/>
          </reference>
        </references>
      </pivotArea>
    </format>
    <format dxfId="1038">
      <pivotArea dataOnly="0" labelOnly="1" outline="0" fieldPosition="0">
        <references count="2">
          <reference field="3" count="1" selected="0">
            <x v="62"/>
          </reference>
          <reference field="8" count="1">
            <x v="1"/>
          </reference>
        </references>
      </pivotArea>
    </format>
    <format dxfId="1037">
      <pivotArea dataOnly="0" labelOnly="1" outline="0" fieldPosition="0">
        <references count="2">
          <reference field="3" count="1" selected="0">
            <x v="63"/>
          </reference>
          <reference field="8" count="1">
            <x v="6"/>
          </reference>
        </references>
      </pivotArea>
    </format>
    <format dxfId="1036">
      <pivotArea dataOnly="0" labelOnly="1" outline="0" fieldPosition="0">
        <references count="2">
          <reference field="3" count="1" selected="0">
            <x v="64"/>
          </reference>
          <reference field="8" count="1">
            <x v="3"/>
          </reference>
        </references>
      </pivotArea>
    </format>
    <format dxfId="1035">
      <pivotArea dataOnly="0" labelOnly="1" outline="0" fieldPosition="0">
        <references count="2">
          <reference field="3" count="1" selected="0">
            <x v="65"/>
          </reference>
          <reference field="8" count="1">
            <x v="5"/>
          </reference>
        </references>
      </pivotArea>
    </format>
    <format dxfId="1034">
      <pivotArea dataOnly="0" labelOnly="1" outline="0" fieldPosition="0">
        <references count="2">
          <reference field="3" count="1" selected="0">
            <x v="66"/>
          </reference>
          <reference field="8" count="1">
            <x v="4"/>
          </reference>
        </references>
      </pivotArea>
    </format>
    <format dxfId="1033">
      <pivotArea dataOnly="0" labelOnly="1" outline="0" fieldPosition="0">
        <references count="2">
          <reference field="3" count="1" selected="0">
            <x v="67"/>
          </reference>
          <reference field="8" count="1">
            <x v="6"/>
          </reference>
        </references>
      </pivotArea>
    </format>
    <format dxfId="1032">
      <pivotArea dataOnly="0" labelOnly="1" outline="0" fieldPosition="0">
        <references count="2">
          <reference field="3" count="1" selected="0">
            <x v="68"/>
          </reference>
          <reference field="8" count="1">
            <x v="7"/>
          </reference>
        </references>
      </pivotArea>
    </format>
    <format dxfId="1031">
      <pivotArea dataOnly="0" labelOnly="1" outline="0" fieldPosition="0">
        <references count="2">
          <reference field="3" count="1" selected="0">
            <x v="69"/>
          </reference>
          <reference field="8" count="1">
            <x v="4"/>
          </reference>
        </references>
      </pivotArea>
    </format>
    <format dxfId="1030">
      <pivotArea dataOnly="0" labelOnly="1" outline="0" fieldPosition="0">
        <references count="2">
          <reference field="3" count="1" selected="0">
            <x v="70"/>
          </reference>
          <reference field="8" count="1">
            <x v="8"/>
          </reference>
        </references>
      </pivotArea>
    </format>
    <format dxfId="1029">
      <pivotArea dataOnly="0" labelOnly="1" outline="0" fieldPosition="0">
        <references count="2">
          <reference field="3" count="1" selected="0">
            <x v="71"/>
          </reference>
          <reference field="8" count="1">
            <x v="7"/>
          </reference>
        </references>
      </pivotArea>
    </format>
    <format dxfId="1028">
      <pivotArea dataOnly="0" labelOnly="1" outline="0" fieldPosition="0">
        <references count="2">
          <reference field="3" count="1" selected="0">
            <x v="72"/>
          </reference>
          <reference field="8" count="1">
            <x v="5"/>
          </reference>
        </references>
      </pivotArea>
    </format>
    <format dxfId="1027">
      <pivotArea dataOnly="0" labelOnly="1" outline="0" fieldPosition="0">
        <references count="2">
          <reference field="3" count="1" selected="0">
            <x v="73"/>
          </reference>
          <reference field="8" count="1">
            <x v="9"/>
          </reference>
        </references>
      </pivotArea>
    </format>
    <format dxfId="1026">
      <pivotArea dataOnly="0" labelOnly="1" outline="0" fieldPosition="0">
        <references count="2">
          <reference field="3" count="1" selected="0">
            <x v="74"/>
          </reference>
          <reference field="8" count="1">
            <x v="2"/>
          </reference>
        </references>
      </pivotArea>
    </format>
    <format dxfId="1025">
      <pivotArea dataOnly="0" labelOnly="1" outline="0" fieldPosition="0">
        <references count="2">
          <reference field="3" count="1" selected="0">
            <x v="75"/>
          </reference>
          <reference field="8" count="1">
            <x v="4"/>
          </reference>
        </references>
      </pivotArea>
    </format>
    <format dxfId="1024">
      <pivotArea dataOnly="0" labelOnly="1" outline="0" fieldPosition="0">
        <references count="2">
          <reference field="3" count="1" selected="0">
            <x v="76"/>
          </reference>
          <reference field="8" count="1">
            <x v="7"/>
          </reference>
        </references>
      </pivotArea>
    </format>
    <format dxfId="1023">
      <pivotArea dataOnly="0" labelOnly="1" outline="0" fieldPosition="0">
        <references count="2">
          <reference field="3" count="1" selected="0">
            <x v="77"/>
          </reference>
          <reference field="8" count="1">
            <x v="5"/>
          </reference>
        </references>
      </pivotArea>
    </format>
    <format dxfId="1022">
      <pivotArea dataOnly="0" labelOnly="1" outline="0" fieldPosition="0">
        <references count="2">
          <reference field="3" count="1" selected="0">
            <x v="79"/>
          </reference>
          <reference field="8" count="1">
            <x v="4"/>
          </reference>
        </references>
      </pivotArea>
    </format>
    <format dxfId="1021">
      <pivotArea dataOnly="0" labelOnly="1" outline="0" fieldPosition="0">
        <references count="2">
          <reference field="3" count="1" selected="0">
            <x v="80"/>
          </reference>
          <reference field="8" count="1">
            <x v="1"/>
          </reference>
        </references>
      </pivotArea>
    </format>
    <format dxfId="1020">
      <pivotArea dataOnly="0" labelOnly="1" outline="0" fieldPosition="0">
        <references count="2">
          <reference field="3" count="1" selected="0">
            <x v="81"/>
          </reference>
          <reference field="8" count="1">
            <x v="8"/>
          </reference>
        </references>
      </pivotArea>
    </format>
    <format dxfId="1019">
      <pivotArea dataOnly="0" labelOnly="1" outline="0" fieldPosition="0">
        <references count="2">
          <reference field="3" count="1" selected="0">
            <x v="82"/>
          </reference>
          <reference field="8" count="1">
            <x v="0"/>
          </reference>
        </references>
      </pivotArea>
    </format>
    <format dxfId="1018">
      <pivotArea dataOnly="0" labelOnly="1" outline="0" fieldPosition="0">
        <references count="2">
          <reference field="3" count="1" selected="0">
            <x v="83"/>
          </reference>
          <reference field="8" count="1">
            <x v="9"/>
          </reference>
        </references>
      </pivotArea>
    </format>
    <format dxfId="1017">
      <pivotArea dataOnly="0" labelOnly="1" outline="0" fieldPosition="0">
        <references count="2">
          <reference field="3" count="1" selected="0">
            <x v="84"/>
          </reference>
          <reference field="8" count="1">
            <x v="1"/>
          </reference>
        </references>
      </pivotArea>
    </format>
    <format dxfId="1016">
      <pivotArea dataOnly="0" labelOnly="1" outline="0" fieldPosition="0">
        <references count="2">
          <reference field="3" count="1" selected="0">
            <x v="85"/>
          </reference>
          <reference field="8" count="1">
            <x v="9"/>
          </reference>
        </references>
      </pivotArea>
    </format>
    <format dxfId="1015">
      <pivotArea dataOnly="0" labelOnly="1" outline="0" fieldPosition="0">
        <references count="2">
          <reference field="3" count="1" selected="0">
            <x v="86"/>
          </reference>
          <reference field="8" count="1">
            <x v="7"/>
          </reference>
        </references>
      </pivotArea>
    </format>
    <format dxfId="1014">
      <pivotArea dataOnly="0" labelOnly="1" outline="0" fieldPosition="0">
        <references count="2">
          <reference field="3" count="1" selected="0">
            <x v="87"/>
          </reference>
          <reference field="8" count="1">
            <x v="6"/>
          </reference>
        </references>
      </pivotArea>
    </format>
    <format dxfId="1013">
      <pivotArea dataOnly="0" labelOnly="1" outline="0" fieldPosition="0">
        <references count="2">
          <reference field="3" count="1" selected="0">
            <x v="88"/>
          </reference>
          <reference field="8" count="1">
            <x v="3"/>
          </reference>
        </references>
      </pivotArea>
    </format>
    <format dxfId="1012">
      <pivotArea dataOnly="0" labelOnly="1" outline="0" fieldPosition="0">
        <references count="2">
          <reference field="3" count="1" selected="0">
            <x v="89"/>
          </reference>
          <reference field="8" count="1">
            <x v="6"/>
          </reference>
        </references>
      </pivotArea>
    </format>
    <format dxfId="1011">
      <pivotArea dataOnly="0" labelOnly="1" outline="0" fieldPosition="0">
        <references count="2">
          <reference field="3" count="1" selected="0">
            <x v="90"/>
          </reference>
          <reference field="8" count="1">
            <x v="7"/>
          </reference>
        </references>
      </pivotArea>
    </format>
    <format dxfId="1010">
      <pivotArea dataOnly="0" labelOnly="1" outline="0" fieldPosition="0">
        <references count="2">
          <reference field="3" count="1" selected="0">
            <x v="91"/>
          </reference>
          <reference field="8" count="1">
            <x v="6"/>
          </reference>
        </references>
      </pivotArea>
    </format>
    <format dxfId="1009">
      <pivotArea dataOnly="0" labelOnly="1" outline="0" fieldPosition="0">
        <references count="2">
          <reference field="3" count="1" selected="0">
            <x v="92"/>
          </reference>
          <reference field="8" count="1">
            <x v="5"/>
          </reference>
        </references>
      </pivotArea>
    </format>
    <format dxfId="1008">
      <pivotArea dataOnly="0" labelOnly="1" outline="0" fieldPosition="0">
        <references count="2">
          <reference field="3" count="1" selected="0">
            <x v="93"/>
          </reference>
          <reference field="8" count="1">
            <x v="1"/>
          </reference>
        </references>
      </pivotArea>
    </format>
    <format dxfId="1007">
      <pivotArea dataOnly="0" labelOnly="1" outline="0" fieldPosition="0">
        <references count="2">
          <reference field="3" count="1" selected="0">
            <x v="94"/>
          </reference>
          <reference field="8" count="1">
            <x v="3"/>
          </reference>
        </references>
      </pivotArea>
    </format>
    <format dxfId="1006">
      <pivotArea dataOnly="0" labelOnly="1" outline="0" fieldPosition="0">
        <references count="2">
          <reference field="3" count="1" selected="0">
            <x v="95"/>
          </reference>
          <reference field="8" count="1">
            <x v="4"/>
          </reference>
        </references>
      </pivotArea>
    </format>
    <format dxfId="1005">
      <pivotArea dataOnly="0" labelOnly="1" outline="0" fieldPosition="0">
        <references count="2">
          <reference field="3" count="1" selected="0">
            <x v="96"/>
          </reference>
          <reference field="8" count="1">
            <x v="7"/>
          </reference>
        </references>
      </pivotArea>
    </format>
    <format dxfId="1004">
      <pivotArea dataOnly="0" labelOnly="1" outline="0" fieldPosition="0">
        <references count="2">
          <reference field="3" count="1" selected="0">
            <x v="97"/>
          </reference>
          <reference field="8" count="1">
            <x v="0"/>
          </reference>
        </references>
      </pivotArea>
    </format>
    <format dxfId="1003">
      <pivotArea dataOnly="0" labelOnly="1" outline="0" fieldPosition="0">
        <references count="2">
          <reference field="3" count="1" selected="0">
            <x v="98"/>
          </reference>
          <reference field="8" count="1">
            <x v="6"/>
          </reference>
        </references>
      </pivotArea>
    </format>
    <format dxfId="1002">
      <pivotArea dataOnly="0" labelOnly="1" outline="0" fieldPosition="0">
        <references count="2">
          <reference field="3" count="1" selected="0">
            <x v="99"/>
          </reference>
          <reference field="8" count="1">
            <x v="1"/>
          </reference>
        </references>
      </pivotArea>
    </format>
    <format dxfId="1001">
      <pivotArea dataOnly="0" labelOnly="1" outline="0" fieldPosition="0">
        <references count="2">
          <reference field="3" count="1" selected="0">
            <x v="100"/>
          </reference>
          <reference field="8" count="1">
            <x v="3"/>
          </reference>
        </references>
      </pivotArea>
    </format>
    <format dxfId="1000">
      <pivotArea dataOnly="0" labelOnly="1" outline="0" fieldPosition="0">
        <references count="2">
          <reference field="3" count="1" selected="0">
            <x v="101"/>
          </reference>
          <reference field="8" count="1">
            <x v="1"/>
          </reference>
        </references>
      </pivotArea>
    </format>
    <format dxfId="999">
      <pivotArea dataOnly="0" labelOnly="1" outline="0" fieldPosition="0">
        <references count="2">
          <reference field="3" count="1" selected="0">
            <x v="103"/>
          </reference>
          <reference field="8" count="1">
            <x v="5"/>
          </reference>
        </references>
      </pivotArea>
    </format>
    <format dxfId="998">
      <pivotArea dataOnly="0" labelOnly="1" outline="0" fieldPosition="0">
        <references count="2">
          <reference field="3" count="1" selected="0">
            <x v="104"/>
          </reference>
          <reference field="8" count="1">
            <x v="4"/>
          </reference>
        </references>
      </pivotArea>
    </format>
    <format dxfId="997">
      <pivotArea dataOnly="0" labelOnly="1" outline="0" fieldPosition="0">
        <references count="2">
          <reference field="3" count="1" selected="0">
            <x v="105"/>
          </reference>
          <reference field="8" count="1">
            <x v="3"/>
          </reference>
        </references>
      </pivotArea>
    </format>
    <format dxfId="996">
      <pivotArea field="16" type="button" dataOnly="0" labelOnly="1" outline="0" axis="axisRow" fieldPosition="6"/>
    </format>
    <format dxfId="995">
      <pivotArea field="17" type="button" dataOnly="0" labelOnly="1" outline="0" axis="axisRow" fieldPosition="7"/>
    </format>
    <format dxfId="994">
      <pivotArea field="16" type="button" dataOnly="0" labelOnly="1" outline="0" axis="axisRow" fieldPosition="6"/>
    </format>
    <format dxfId="993">
      <pivotArea field="17" type="button" dataOnly="0" labelOnly="1" outline="0" axis="axisRow" fieldPosition="7"/>
    </format>
    <format dxfId="992">
      <pivotArea field="4" type="button" dataOnly="0" labelOnly="1" outline="0" axis="axisRow" fieldPosition="2"/>
    </format>
    <format dxfId="991">
      <pivotArea field="4" type="button" dataOnly="0" labelOnly="1" outline="0" axis="axisRow" fieldPosition="2"/>
    </format>
    <format dxfId="990">
      <pivotArea field="3" type="button" dataOnly="0" labelOnly="1" outline="0" axis="axisRow" fieldPosition="0"/>
    </format>
    <format dxfId="989">
      <pivotArea field="8" type="button" dataOnly="0" labelOnly="1" outline="0" axis="axisRow" fieldPosition="1"/>
    </format>
    <format dxfId="988">
      <pivotArea field="4" type="button" dataOnly="0" labelOnly="1" outline="0" axis="axisRow" fieldPosition="2"/>
    </format>
    <format dxfId="987">
      <pivotArea field="9" type="button" dataOnly="0" labelOnly="1" outline="0" axis="axisRow" fieldPosition="3"/>
    </format>
    <format dxfId="986">
      <pivotArea field="13" type="button" dataOnly="0" labelOnly="1" outline="0" axis="axisRow" fieldPosition="4"/>
    </format>
    <format dxfId="985">
      <pivotArea field="14" type="button" dataOnly="0" labelOnly="1" outline="0" axis="axisRow" fieldPosition="5"/>
    </format>
    <format dxfId="984">
      <pivotArea field="16" type="button" dataOnly="0" labelOnly="1" outline="0" axis="axisRow" fieldPosition="6"/>
    </format>
    <format dxfId="983">
      <pivotArea field="17" type="button" dataOnly="0" labelOnly="1" outline="0" axis="axisRow" fieldPosition="7"/>
    </format>
    <format dxfId="982">
      <pivotArea dataOnly="0" labelOnly="1" outline="0" axis="axisValues" fieldPosition="0"/>
    </format>
    <format dxfId="981">
      <pivotArea type="all" dataOnly="0" outline="0" fieldPosition="0"/>
    </format>
    <format dxfId="980">
      <pivotArea outline="0" collapsedLevelsAreSubtotals="1" fieldPosition="0"/>
    </format>
    <format dxfId="979">
      <pivotArea field="3" type="button" dataOnly="0" labelOnly="1" outline="0" axis="axisRow" fieldPosition="0"/>
    </format>
    <format dxfId="978">
      <pivotArea field="8" type="button" dataOnly="0" labelOnly="1" outline="0" axis="axisRow" fieldPosition="1"/>
    </format>
    <format dxfId="977">
      <pivotArea field="4" type="button" dataOnly="0" labelOnly="1" outline="0" axis="axisRow" fieldPosition="2"/>
    </format>
    <format dxfId="976">
      <pivotArea field="9" type="button" dataOnly="0" labelOnly="1" outline="0" axis="axisRow" fieldPosition="3"/>
    </format>
    <format dxfId="975">
      <pivotArea field="13" type="button" dataOnly="0" labelOnly="1" outline="0" axis="axisRow" fieldPosition="4"/>
    </format>
    <format dxfId="974">
      <pivotArea field="14" type="button" dataOnly="0" labelOnly="1" outline="0" axis="axisRow" fieldPosition="5"/>
    </format>
    <format dxfId="973">
      <pivotArea field="16" type="button" dataOnly="0" labelOnly="1" outline="0" axis="axisRow" fieldPosition="6"/>
    </format>
    <format dxfId="972">
      <pivotArea field="17" type="button" dataOnly="0" labelOnly="1" outline="0" axis="axisRow" fieldPosition="7"/>
    </format>
    <format dxfId="971">
      <pivotArea dataOnly="0" labelOnly="1" outline="0" fieldPosition="0">
        <references count="1">
          <reference field="3" count="50">
            <x v="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970">
      <pivotArea dataOnly="0" labelOnly="1" outline="0" fieldPosition="0">
        <references count="1">
          <reference field="3" count="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969">
      <pivotArea dataOnly="0" labelOnly="1" outline="0" fieldPosition="0">
        <references count="1">
          <reference field="3" count="7">
            <x v="101"/>
            <x v="102"/>
            <x v="103"/>
            <x v="104"/>
            <x v="105"/>
            <x v="106"/>
            <x v="107"/>
          </reference>
        </references>
      </pivotArea>
    </format>
    <format dxfId="968">
      <pivotArea dataOnly="0" labelOnly="1" outline="0" fieldPosition="0">
        <references count="2">
          <reference field="3" count="1" selected="0">
            <x v="0"/>
          </reference>
          <reference field="8" count="1">
            <x v="7"/>
          </reference>
        </references>
      </pivotArea>
    </format>
    <format dxfId="967">
      <pivotArea dataOnly="0" labelOnly="1" outline="0" fieldPosition="0">
        <references count="2">
          <reference field="3" count="1" selected="0">
            <x v="2"/>
          </reference>
          <reference field="8" count="1">
            <x v="1"/>
          </reference>
        </references>
      </pivotArea>
    </format>
    <format dxfId="966">
      <pivotArea dataOnly="0" labelOnly="1" outline="0" fieldPosition="0">
        <references count="2">
          <reference field="3" count="1" selected="0">
            <x v="4"/>
          </reference>
          <reference field="8" count="1">
            <x v="4"/>
          </reference>
        </references>
      </pivotArea>
    </format>
    <format dxfId="965">
      <pivotArea dataOnly="0" labelOnly="1" outline="0" fieldPosition="0">
        <references count="2">
          <reference field="3" count="1" selected="0">
            <x v="5"/>
          </reference>
          <reference field="8" count="1">
            <x v="1"/>
          </reference>
        </references>
      </pivotArea>
    </format>
    <format dxfId="964">
      <pivotArea dataOnly="0" labelOnly="1" outline="0" fieldPosition="0">
        <references count="2">
          <reference field="3" count="1" selected="0">
            <x v="6"/>
          </reference>
          <reference field="8" count="1">
            <x v="5"/>
          </reference>
        </references>
      </pivotArea>
    </format>
    <format dxfId="963">
      <pivotArea dataOnly="0" labelOnly="1" outline="0" fieldPosition="0">
        <references count="2">
          <reference field="3" count="1" selected="0">
            <x v="7"/>
          </reference>
          <reference field="8" count="1">
            <x v="0"/>
          </reference>
        </references>
      </pivotArea>
    </format>
    <format dxfId="962">
      <pivotArea dataOnly="0" labelOnly="1" outline="0" fieldPosition="0">
        <references count="2">
          <reference field="3" count="1" selected="0">
            <x v="8"/>
          </reference>
          <reference field="8" count="1">
            <x v="7"/>
          </reference>
        </references>
      </pivotArea>
    </format>
    <format dxfId="961">
      <pivotArea dataOnly="0" labelOnly="1" outline="0" fieldPosition="0">
        <references count="2">
          <reference field="3" count="1" selected="0">
            <x v="9"/>
          </reference>
          <reference field="8" count="1">
            <x v="5"/>
          </reference>
        </references>
      </pivotArea>
    </format>
    <format dxfId="960">
      <pivotArea dataOnly="0" labelOnly="1" outline="0" fieldPosition="0">
        <references count="2">
          <reference field="3" count="1" selected="0">
            <x v="10"/>
          </reference>
          <reference field="8" count="1">
            <x v="8"/>
          </reference>
        </references>
      </pivotArea>
    </format>
    <format dxfId="959">
      <pivotArea dataOnly="0" labelOnly="1" outline="0" fieldPosition="0">
        <references count="2">
          <reference field="3" count="1" selected="0">
            <x v="11"/>
          </reference>
          <reference field="8" count="1">
            <x v="2"/>
          </reference>
        </references>
      </pivotArea>
    </format>
    <format dxfId="958">
      <pivotArea dataOnly="0" labelOnly="1" outline="0" fieldPosition="0">
        <references count="2">
          <reference field="3" count="1" selected="0">
            <x v="12"/>
          </reference>
          <reference field="8" count="1">
            <x v="8"/>
          </reference>
        </references>
      </pivotArea>
    </format>
    <format dxfId="957">
      <pivotArea dataOnly="0" labelOnly="1" outline="0" fieldPosition="0">
        <references count="2">
          <reference field="3" count="1" selected="0">
            <x v="13"/>
          </reference>
          <reference field="8" count="1">
            <x v="0"/>
          </reference>
        </references>
      </pivotArea>
    </format>
    <format dxfId="956">
      <pivotArea dataOnly="0" labelOnly="1" outline="0" fieldPosition="0">
        <references count="2">
          <reference field="3" count="1" selected="0">
            <x v="14"/>
          </reference>
          <reference field="8" count="1">
            <x v="4"/>
          </reference>
        </references>
      </pivotArea>
    </format>
    <format dxfId="955">
      <pivotArea dataOnly="0" labelOnly="1" outline="0" fieldPosition="0">
        <references count="2">
          <reference field="3" count="1" selected="0">
            <x v="15"/>
          </reference>
          <reference field="8" count="1">
            <x v="0"/>
          </reference>
        </references>
      </pivotArea>
    </format>
    <format dxfId="954">
      <pivotArea dataOnly="0" labelOnly="1" outline="0" fieldPosition="0">
        <references count="2">
          <reference field="3" count="1" selected="0">
            <x v="18"/>
          </reference>
          <reference field="8" count="1">
            <x v="5"/>
          </reference>
        </references>
      </pivotArea>
    </format>
    <format dxfId="953">
      <pivotArea dataOnly="0" labelOnly="1" outline="0" fieldPosition="0">
        <references count="2">
          <reference field="3" count="1" selected="0">
            <x v="19"/>
          </reference>
          <reference field="8" count="1">
            <x v="8"/>
          </reference>
        </references>
      </pivotArea>
    </format>
    <format dxfId="952">
      <pivotArea dataOnly="0" labelOnly="1" outline="0" fieldPosition="0">
        <references count="2">
          <reference field="3" count="1" selected="0">
            <x v="20"/>
          </reference>
          <reference field="8" count="1">
            <x v="0"/>
          </reference>
        </references>
      </pivotArea>
    </format>
    <format dxfId="951">
      <pivotArea dataOnly="0" labelOnly="1" outline="0" fieldPosition="0">
        <references count="2">
          <reference field="3" count="1" selected="0">
            <x v="21"/>
          </reference>
          <reference field="8" count="1">
            <x v="2"/>
          </reference>
        </references>
      </pivotArea>
    </format>
    <format dxfId="950">
      <pivotArea dataOnly="0" labelOnly="1" outline="0" fieldPosition="0">
        <references count="2">
          <reference field="3" count="1" selected="0">
            <x v="22"/>
          </reference>
          <reference field="8" count="1">
            <x v="5"/>
          </reference>
        </references>
      </pivotArea>
    </format>
    <format dxfId="949">
      <pivotArea dataOnly="0" labelOnly="1" outline="0" fieldPosition="0">
        <references count="2">
          <reference field="3" count="1" selected="0">
            <x v="23"/>
          </reference>
          <reference field="8" count="1">
            <x v="2"/>
          </reference>
        </references>
      </pivotArea>
    </format>
    <format dxfId="948">
      <pivotArea dataOnly="0" labelOnly="1" outline="0" fieldPosition="0">
        <references count="2">
          <reference field="3" count="1" selected="0">
            <x v="24"/>
          </reference>
          <reference field="8" count="1">
            <x v="5"/>
          </reference>
        </references>
      </pivotArea>
    </format>
    <format dxfId="947">
      <pivotArea dataOnly="0" labelOnly="1" outline="0" fieldPosition="0">
        <references count="2">
          <reference field="3" count="1" selected="0">
            <x v="25"/>
          </reference>
          <reference field="8" count="1">
            <x v="6"/>
          </reference>
        </references>
      </pivotArea>
    </format>
    <format dxfId="946">
      <pivotArea dataOnly="0" labelOnly="1" outline="0" fieldPosition="0">
        <references count="2">
          <reference field="3" count="1" selected="0">
            <x v="26"/>
          </reference>
          <reference field="8" count="1">
            <x v="5"/>
          </reference>
        </references>
      </pivotArea>
    </format>
    <format dxfId="945">
      <pivotArea dataOnly="0" labelOnly="1" outline="0" fieldPosition="0">
        <references count="2">
          <reference field="3" count="1" selected="0">
            <x v="28"/>
          </reference>
          <reference field="8" count="1">
            <x v="6"/>
          </reference>
        </references>
      </pivotArea>
    </format>
    <format dxfId="944">
      <pivotArea dataOnly="0" labelOnly="1" outline="0" fieldPosition="0">
        <references count="2">
          <reference field="3" count="1" selected="0">
            <x v="29"/>
          </reference>
          <reference field="8" count="1">
            <x v="5"/>
          </reference>
        </references>
      </pivotArea>
    </format>
    <format dxfId="943">
      <pivotArea dataOnly="0" labelOnly="1" outline="0" fieldPosition="0">
        <references count="2">
          <reference field="3" count="1" selected="0">
            <x v="30"/>
          </reference>
          <reference field="8" count="1">
            <x v="6"/>
          </reference>
        </references>
      </pivotArea>
    </format>
    <format dxfId="942">
      <pivotArea dataOnly="0" labelOnly="1" outline="0" fieldPosition="0">
        <references count="2">
          <reference field="3" count="1" selected="0">
            <x v="31"/>
          </reference>
          <reference field="8" count="1">
            <x v="8"/>
          </reference>
        </references>
      </pivotArea>
    </format>
    <format dxfId="941">
      <pivotArea dataOnly="0" labelOnly="1" outline="0" fieldPosition="0">
        <references count="2">
          <reference field="3" count="1" selected="0">
            <x v="32"/>
          </reference>
          <reference field="8" count="1">
            <x v="3"/>
          </reference>
        </references>
      </pivotArea>
    </format>
    <format dxfId="940">
      <pivotArea dataOnly="0" labelOnly="1" outline="0" fieldPosition="0">
        <references count="2">
          <reference field="3" count="1" selected="0">
            <x v="33"/>
          </reference>
          <reference field="8" count="1">
            <x v="0"/>
          </reference>
        </references>
      </pivotArea>
    </format>
    <format dxfId="939">
      <pivotArea dataOnly="0" labelOnly="1" outline="0" fieldPosition="0">
        <references count="2">
          <reference field="3" count="1" selected="0">
            <x v="34"/>
          </reference>
          <reference field="8" count="1">
            <x v="9"/>
          </reference>
        </references>
      </pivotArea>
    </format>
    <format dxfId="938">
      <pivotArea dataOnly="0" labelOnly="1" outline="0" fieldPosition="0">
        <references count="2">
          <reference field="3" count="1" selected="0">
            <x v="35"/>
          </reference>
          <reference field="8" count="1">
            <x v="1"/>
          </reference>
        </references>
      </pivotArea>
    </format>
    <format dxfId="937">
      <pivotArea dataOnly="0" labelOnly="1" outline="0" fieldPosition="0">
        <references count="2">
          <reference field="3" count="1" selected="0">
            <x v="36"/>
          </reference>
          <reference field="8" count="1">
            <x v="2"/>
          </reference>
        </references>
      </pivotArea>
    </format>
    <format dxfId="936">
      <pivotArea dataOnly="0" labelOnly="1" outline="0" fieldPosition="0">
        <references count="2">
          <reference field="3" count="1" selected="0">
            <x v="37"/>
          </reference>
          <reference field="8" count="1">
            <x v="5"/>
          </reference>
        </references>
      </pivotArea>
    </format>
    <format dxfId="935">
      <pivotArea dataOnly="0" labelOnly="1" outline="0" fieldPosition="0">
        <references count="2">
          <reference field="3" count="1" selected="0">
            <x v="38"/>
          </reference>
          <reference field="8" count="1">
            <x v="9"/>
          </reference>
        </references>
      </pivotArea>
    </format>
    <format dxfId="934">
      <pivotArea dataOnly="0" labelOnly="1" outline="0" fieldPosition="0">
        <references count="2">
          <reference field="3" count="1" selected="0">
            <x v="40"/>
          </reference>
          <reference field="8" count="1">
            <x v="5"/>
          </reference>
        </references>
      </pivotArea>
    </format>
    <format dxfId="933">
      <pivotArea dataOnly="0" labelOnly="1" outline="0" fieldPosition="0">
        <references count="2">
          <reference field="3" count="1" selected="0">
            <x v="43"/>
          </reference>
          <reference field="8" count="1">
            <x v="4"/>
          </reference>
        </references>
      </pivotArea>
    </format>
    <format dxfId="932">
      <pivotArea dataOnly="0" labelOnly="1" outline="0" fieldPosition="0">
        <references count="2">
          <reference field="3" count="1" selected="0">
            <x v="45"/>
          </reference>
          <reference field="8" count="1">
            <x v="7"/>
          </reference>
        </references>
      </pivotArea>
    </format>
    <format dxfId="931">
      <pivotArea dataOnly="0" labelOnly="1" outline="0" fieldPosition="0">
        <references count="2">
          <reference field="3" count="1" selected="0">
            <x v="46"/>
          </reference>
          <reference field="8" count="1">
            <x v="5"/>
          </reference>
        </references>
      </pivotArea>
    </format>
    <format dxfId="930">
      <pivotArea dataOnly="0" labelOnly="1" outline="0" fieldPosition="0">
        <references count="2">
          <reference field="3" count="1" selected="0">
            <x v="47"/>
          </reference>
          <reference field="8" count="1">
            <x v="1"/>
          </reference>
        </references>
      </pivotArea>
    </format>
    <format dxfId="929">
      <pivotArea dataOnly="0" labelOnly="1" outline="0" fieldPosition="0">
        <references count="2">
          <reference field="3" count="1" selected="0">
            <x v="48"/>
          </reference>
          <reference field="8" count="1">
            <x v="3"/>
          </reference>
        </references>
      </pivotArea>
    </format>
    <format dxfId="928">
      <pivotArea dataOnly="0" labelOnly="1" outline="0" fieldPosition="0">
        <references count="2">
          <reference field="3" count="1" selected="0">
            <x v="49"/>
          </reference>
          <reference field="8" count="1">
            <x v="1"/>
          </reference>
        </references>
      </pivotArea>
    </format>
    <format dxfId="927">
      <pivotArea dataOnly="0" labelOnly="1" outline="0" fieldPosition="0">
        <references count="2">
          <reference field="3" count="1" selected="0">
            <x v="51"/>
          </reference>
          <reference field="8" count="1">
            <x v="7"/>
          </reference>
        </references>
      </pivotArea>
    </format>
    <format dxfId="926">
      <pivotArea dataOnly="0" labelOnly="1" outline="0" fieldPosition="0">
        <references count="2">
          <reference field="3" count="1" selected="0">
            <x v="52"/>
          </reference>
          <reference field="8" count="1">
            <x v="8"/>
          </reference>
        </references>
      </pivotArea>
    </format>
    <format dxfId="925">
      <pivotArea dataOnly="0" labelOnly="1" outline="0" fieldPosition="0">
        <references count="2">
          <reference field="3" count="1" selected="0">
            <x v="53"/>
          </reference>
          <reference field="8" count="1">
            <x v="9"/>
          </reference>
        </references>
      </pivotArea>
    </format>
    <format dxfId="924">
      <pivotArea dataOnly="0" labelOnly="1" outline="0" fieldPosition="0">
        <references count="2">
          <reference field="3" count="1" selected="0">
            <x v="54"/>
          </reference>
          <reference field="8" count="1">
            <x v="8"/>
          </reference>
        </references>
      </pivotArea>
    </format>
    <format dxfId="923">
      <pivotArea dataOnly="0" labelOnly="1" outline="0" fieldPosition="0">
        <references count="2">
          <reference field="3" count="1" selected="0">
            <x v="56"/>
          </reference>
          <reference field="8" count="1">
            <x v="7"/>
          </reference>
        </references>
      </pivotArea>
    </format>
    <format dxfId="922">
      <pivotArea dataOnly="0" labelOnly="1" outline="0" fieldPosition="0">
        <references count="2">
          <reference field="3" count="1" selected="0">
            <x v="57"/>
          </reference>
          <reference field="8" count="1">
            <x v="2"/>
          </reference>
        </references>
      </pivotArea>
    </format>
    <format dxfId="921">
      <pivotArea dataOnly="0" labelOnly="1" outline="0" fieldPosition="0">
        <references count="2">
          <reference field="3" count="1" selected="0">
            <x v="58"/>
          </reference>
          <reference field="8" count="1">
            <x v="6"/>
          </reference>
        </references>
      </pivotArea>
    </format>
    <format dxfId="920">
      <pivotArea dataOnly="0" labelOnly="1" outline="0" fieldPosition="0">
        <references count="2">
          <reference field="3" count="1" selected="0">
            <x v="59"/>
          </reference>
          <reference field="8" count="1">
            <x v="8"/>
          </reference>
        </references>
      </pivotArea>
    </format>
    <format dxfId="919">
      <pivotArea dataOnly="0" labelOnly="1" outline="0" fieldPosition="0">
        <references count="2">
          <reference field="3" count="1" selected="0">
            <x v="60"/>
          </reference>
          <reference field="8" count="1">
            <x v="1"/>
          </reference>
        </references>
      </pivotArea>
    </format>
    <format dxfId="918">
      <pivotArea dataOnly="0" labelOnly="1" outline="0" fieldPosition="0">
        <references count="2">
          <reference field="3" count="1" selected="0">
            <x v="61"/>
          </reference>
          <reference field="8" count="1">
            <x v="7"/>
          </reference>
        </references>
      </pivotArea>
    </format>
    <format dxfId="917">
      <pivotArea dataOnly="0" labelOnly="1" outline="0" fieldPosition="0">
        <references count="2">
          <reference field="3" count="1" selected="0">
            <x v="62"/>
          </reference>
          <reference field="8" count="1">
            <x v="1"/>
          </reference>
        </references>
      </pivotArea>
    </format>
    <format dxfId="916">
      <pivotArea dataOnly="0" labelOnly="1" outline="0" fieldPosition="0">
        <references count="2">
          <reference field="3" count="1" selected="0">
            <x v="63"/>
          </reference>
          <reference field="8" count="1">
            <x v="6"/>
          </reference>
        </references>
      </pivotArea>
    </format>
    <format dxfId="915">
      <pivotArea dataOnly="0" labelOnly="1" outline="0" fieldPosition="0">
        <references count="2">
          <reference field="3" count="1" selected="0">
            <x v="64"/>
          </reference>
          <reference field="8" count="1">
            <x v="3"/>
          </reference>
        </references>
      </pivotArea>
    </format>
    <format dxfId="914">
      <pivotArea dataOnly="0" labelOnly="1" outline="0" fieldPosition="0">
        <references count="2">
          <reference field="3" count="1" selected="0">
            <x v="65"/>
          </reference>
          <reference field="8" count="1">
            <x v="5"/>
          </reference>
        </references>
      </pivotArea>
    </format>
    <format dxfId="913">
      <pivotArea dataOnly="0" labelOnly="1" outline="0" fieldPosition="0">
        <references count="2">
          <reference field="3" count="1" selected="0">
            <x v="66"/>
          </reference>
          <reference field="8" count="1">
            <x v="4"/>
          </reference>
        </references>
      </pivotArea>
    </format>
    <format dxfId="912">
      <pivotArea dataOnly="0" labelOnly="1" outline="0" fieldPosition="0">
        <references count="2">
          <reference field="3" count="1" selected="0">
            <x v="67"/>
          </reference>
          <reference field="8" count="1">
            <x v="6"/>
          </reference>
        </references>
      </pivotArea>
    </format>
    <format dxfId="911">
      <pivotArea dataOnly="0" labelOnly="1" outline="0" fieldPosition="0">
        <references count="2">
          <reference field="3" count="1" selected="0">
            <x v="68"/>
          </reference>
          <reference field="8" count="1">
            <x v="7"/>
          </reference>
        </references>
      </pivotArea>
    </format>
    <format dxfId="910">
      <pivotArea dataOnly="0" labelOnly="1" outline="0" fieldPosition="0">
        <references count="2">
          <reference field="3" count="1" selected="0">
            <x v="69"/>
          </reference>
          <reference field="8" count="1">
            <x v="4"/>
          </reference>
        </references>
      </pivotArea>
    </format>
    <format dxfId="909">
      <pivotArea dataOnly="0" labelOnly="1" outline="0" fieldPosition="0">
        <references count="2">
          <reference field="3" count="1" selected="0">
            <x v="70"/>
          </reference>
          <reference field="8" count="1">
            <x v="8"/>
          </reference>
        </references>
      </pivotArea>
    </format>
    <format dxfId="908">
      <pivotArea dataOnly="0" labelOnly="1" outline="0" fieldPosition="0">
        <references count="2">
          <reference field="3" count="1" selected="0">
            <x v="71"/>
          </reference>
          <reference field="8" count="1">
            <x v="7"/>
          </reference>
        </references>
      </pivotArea>
    </format>
    <format dxfId="907">
      <pivotArea dataOnly="0" labelOnly="1" outline="0" fieldPosition="0">
        <references count="2">
          <reference field="3" count="1" selected="0">
            <x v="72"/>
          </reference>
          <reference field="8" count="1">
            <x v="5"/>
          </reference>
        </references>
      </pivotArea>
    </format>
    <format dxfId="906">
      <pivotArea dataOnly="0" labelOnly="1" outline="0" fieldPosition="0">
        <references count="2">
          <reference field="3" count="1" selected="0">
            <x v="73"/>
          </reference>
          <reference field="8" count="1">
            <x v="9"/>
          </reference>
        </references>
      </pivotArea>
    </format>
    <format dxfId="905">
      <pivotArea dataOnly="0" labelOnly="1" outline="0" fieldPosition="0">
        <references count="2">
          <reference field="3" count="1" selected="0">
            <x v="74"/>
          </reference>
          <reference field="8" count="1">
            <x v="2"/>
          </reference>
        </references>
      </pivotArea>
    </format>
    <format dxfId="904">
      <pivotArea dataOnly="0" labelOnly="1" outline="0" fieldPosition="0">
        <references count="2">
          <reference field="3" count="1" selected="0">
            <x v="75"/>
          </reference>
          <reference field="8" count="1">
            <x v="4"/>
          </reference>
        </references>
      </pivotArea>
    </format>
    <format dxfId="903">
      <pivotArea dataOnly="0" labelOnly="1" outline="0" fieldPosition="0">
        <references count="2">
          <reference field="3" count="1" selected="0">
            <x v="76"/>
          </reference>
          <reference field="8" count="1">
            <x v="7"/>
          </reference>
        </references>
      </pivotArea>
    </format>
    <format dxfId="902">
      <pivotArea dataOnly="0" labelOnly="1" outline="0" fieldPosition="0">
        <references count="2">
          <reference field="3" count="1" selected="0">
            <x v="77"/>
          </reference>
          <reference field="8" count="1">
            <x v="5"/>
          </reference>
        </references>
      </pivotArea>
    </format>
    <format dxfId="901">
      <pivotArea dataOnly="0" labelOnly="1" outline="0" fieldPosition="0">
        <references count="2">
          <reference field="3" count="1" selected="0">
            <x v="79"/>
          </reference>
          <reference field="8" count="1">
            <x v="4"/>
          </reference>
        </references>
      </pivotArea>
    </format>
    <format dxfId="900">
      <pivotArea dataOnly="0" labelOnly="1" outline="0" fieldPosition="0">
        <references count="2">
          <reference field="3" count="1" selected="0">
            <x v="80"/>
          </reference>
          <reference field="8" count="1">
            <x v="1"/>
          </reference>
        </references>
      </pivotArea>
    </format>
    <format dxfId="899">
      <pivotArea dataOnly="0" labelOnly="1" outline="0" fieldPosition="0">
        <references count="2">
          <reference field="3" count="1" selected="0">
            <x v="81"/>
          </reference>
          <reference field="8" count="1">
            <x v="8"/>
          </reference>
        </references>
      </pivotArea>
    </format>
    <format dxfId="898">
      <pivotArea dataOnly="0" labelOnly="1" outline="0" fieldPosition="0">
        <references count="2">
          <reference field="3" count="1" selected="0">
            <x v="82"/>
          </reference>
          <reference field="8" count="1">
            <x v="0"/>
          </reference>
        </references>
      </pivotArea>
    </format>
    <format dxfId="897">
      <pivotArea dataOnly="0" labelOnly="1" outline="0" fieldPosition="0">
        <references count="2">
          <reference field="3" count="1" selected="0">
            <x v="83"/>
          </reference>
          <reference field="8" count="1">
            <x v="9"/>
          </reference>
        </references>
      </pivotArea>
    </format>
    <format dxfId="896">
      <pivotArea dataOnly="0" labelOnly="1" outline="0" fieldPosition="0">
        <references count="2">
          <reference field="3" count="1" selected="0">
            <x v="84"/>
          </reference>
          <reference field="8" count="1">
            <x v="1"/>
          </reference>
        </references>
      </pivotArea>
    </format>
    <format dxfId="895">
      <pivotArea dataOnly="0" labelOnly="1" outline="0" fieldPosition="0">
        <references count="2">
          <reference field="3" count="1" selected="0">
            <x v="85"/>
          </reference>
          <reference field="8" count="1">
            <x v="9"/>
          </reference>
        </references>
      </pivotArea>
    </format>
    <format dxfId="894">
      <pivotArea dataOnly="0" labelOnly="1" outline="0" fieldPosition="0">
        <references count="2">
          <reference field="3" count="1" selected="0">
            <x v="86"/>
          </reference>
          <reference field="8" count="1">
            <x v="7"/>
          </reference>
        </references>
      </pivotArea>
    </format>
    <format dxfId="893">
      <pivotArea dataOnly="0" labelOnly="1" outline="0" fieldPosition="0">
        <references count="2">
          <reference field="3" count="1" selected="0">
            <x v="87"/>
          </reference>
          <reference field="8" count="1">
            <x v="6"/>
          </reference>
        </references>
      </pivotArea>
    </format>
    <format dxfId="892">
      <pivotArea dataOnly="0" labelOnly="1" outline="0" fieldPosition="0">
        <references count="2">
          <reference field="3" count="1" selected="0">
            <x v="88"/>
          </reference>
          <reference field="8" count="1">
            <x v="3"/>
          </reference>
        </references>
      </pivotArea>
    </format>
    <format dxfId="891">
      <pivotArea dataOnly="0" labelOnly="1" outline="0" fieldPosition="0">
        <references count="2">
          <reference field="3" count="1" selected="0">
            <x v="89"/>
          </reference>
          <reference field="8" count="1">
            <x v="6"/>
          </reference>
        </references>
      </pivotArea>
    </format>
    <format dxfId="890">
      <pivotArea dataOnly="0" labelOnly="1" outline="0" fieldPosition="0">
        <references count="2">
          <reference field="3" count="1" selected="0">
            <x v="90"/>
          </reference>
          <reference field="8" count="1">
            <x v="7"/>
          </reference>
        </references>
      </pivotArea>
    </format>
    <format dxfId="889">
      <pivotArea dataOnly="0" labelOnly="1" outline="0" fieldPosition="0">
        <references count="2">
          <reference field="3" count="1" selected="0">
            <x v="91"/>
          </reference>
          <reference field="8" count="1">
            <x v="6"/>
          </reference>
        </references>
      </pivotArea>
    </format>
    <format dxfId="888">
      <pivotArea dataOnly="0" labelOnly="1" outline="0" fieldPosition="0">
        <references count="2">
          <reference field="3" count="1" selected="0">
            <x v="92"/>
          </reference>
          <reference field="8" count="1">
            <x v="5"/>
          </reference>
        </references>
      </pivotArea>
    </format>
    <format dxfId="887">
      <pivotArea dataOnly="0" labelOnly="1" outline="0" fieldPosition="0">
        <references count="2">
          <reference field="3" count="1" selected="0">
            <x v="93"/>
          </reference>
          <reference field="8" count="1">
            <x v="1"/>
          </reference>
        </references>
      </pivotArea>
    </format>
    <format dxfId="886">
      <pivotArea dataOnly="0" labelOnly="1" outline="0" fieldPosition="0">
        <references count="2">
          <reference field="3" count="1" selected="0">
            <x v="94"/>
          </reference>
          <reference field="8" count="1">
            <x v="3"/>
          </reference>
        </references>
      </pivotArea>
    </format>
    <format dxfId="885">
      <pivotArea dataOnly="0" labelOnly="1" outline="0" fieldPosition="0">
        <references count="2">
          <reference field="3" count="1" selected="0">
            <x v="95"/>
          </reference>
          <reference field="8" count="1">
            <x v="4"/>
          </reference>
        </references>
      </pivotArea>
    </format>
    <format dxfId="884">
      <pivotArea dataOnly="0" labelOnly="1" outline="0" fieldPosition="0">
        <references count="2">
          <reference field="3" count="1" selected="0">
            <x v="96"/>
          </reference>
          <reference field="8" count="1">
            <x v="7"/>
          </reference>
        </references>
      </pivotArea>
    </format>
    <format dxfId="883">
      <pivotArea dataOnly="0" labelOnly="1" outline="0" fieldPosition="0">
        <references count="2">
          <reference field="3" count="1" selected="0">
            <x v="97"/>
          </reference>
          <reference field="8" count="1">
            <x v="0"/>
          </reference>
        </references>
      </pivotArea>
    </format>
    <format dxfId="882">
      <pivotArea dataOnly="0" labelOnly="1" outline="0" fieldPosition="0">
        <references count="2">
          <reference field="3" count="1" selected="0">
            <x v="98"/>
          </reference>
          <reference field="8" count="1">
            <x v="6"/>
          </reference>
        </references>
      </pivotArea>
    </format>
    <format dxfId="881">
      <pivotArea dataOnly="0" labelOnly="1" outline="0" fieldPosition="0">
        <references count="2">
          <reference field="3" count="1" selected="0">
            <x v="99"/>
          </reference>
          <reference field="8" count="1">
            <x v="1"/>
          </reference>
        </references>
      </pivotArea>
    </format>
    <format dxfId="880">
      <pivotArea dataOnly="0" labelOnly="1" outline="0" fieldPosition="0">
        <references count="2">
          <reference field="3" count="1" selected="0">
            <x v="100"/>
          </reference>
          <reference field="8" count="1">
            <x v="3"/>
          </reference>
        </references>
      </pivotArea>
    </format>
    <format dxfId="879">
      <pivotArea dataOnly="0" labelOnly="1" outline="0" fieldPosition="0">
        <references count="2">
          <reference field="3" count="1" selected="0">
            <x v="101"/>
          </reference>
          <reference field="8" count="1">
            <x v="1"/>
          </reference>
        </references>
      </pivotArea>
    </format>
    <format dxfId="878">
      <pivotArea dataOnly="0" labelOnly="1" outline="0" fieldPosition="0">
        <references count="2">
          <reference field="3" count="1" selected="0">
            <x v="103"/>
          </reference>
          <reference field="8" count="1">
            <x v="5"/>
          </reference>
        </references>
      </pivotArea>
    </format>
    <format dxfId="877">
      <pivotArea dataOnly="0" labelOnly="1" outline="0" fieldPosition="0">
        <references count="2">
          <reference field="3" count="1" selected="0">
            <x v="104"/>
          </reference>
          <reference field="8" count="1">
            <x v="4"/>
          </reference>
        </references>
      </pivotArea>
    </format>
    <format dxfId="876">
      <pivotArea dataOnly="0" labelOnly="1" outline="0" fieldPosition="0">
        <references count="2">
          <reference field="3" count="1" selected="0">
            <x v="105"/>
          </reference>
          <reference field="8" count="1">
            <x v="3"/>
          </reference>
        </references>
      </pivotArea>
    </format>
    <format dxfId="875">
      <pivotArea dataOnly="0" labelOnly="1" outline="0" fieldPosition="0">
        <references count="3">
          <reference field="3" count="1" selected="0">
            <x v="0"/>
          </reference>
          <reference field="4" count="2">
            <x v="0"/>
            <x v="1"/>
          </reference>
          <reference field="8" count="1" selected="0">
            <x v="7"/>
          </reference>
        </references>
      </pivotArea>
    </format>
    <format dxfId="874">
      <pivotArea dataOnly="0" labelOnly="1" outline="0" fieldPosition="0">
        <references count="3">
          <reference field="3" count="1" selected="0">
            <x v="2"/>
          </reference>
          <reference field="4" count="1">
            <x v="0"/>
          </reference>
          <reference field="8" count="1" selected="0">
            <x v="1"/>
          </reference>
        </references>
      </pivotArea>
    </format>
    <format dxfId="873">
      <pivotArea dataOnly="0" labelOnly="1" outline="0" fieldPosition="0">
        <references count="3">
          <reference field="3" count="1" selected="0">
            <x v="4"/>
          </reference>
          <reference field="4" count="2">
            <x v="0"/>
            <x v="1"/>
          </reference>
          <reference field="8" count="1" selected="0">
            <x v="4"/>
          </reference>
        </references>
      </pivotArea>
    </format>
    <format dxfId="872">
      <pivotArea dataOnly="0" labelOnly="1" outline="0" fieldPosition="0">
        <references count="3">
          <reference field="3" count="1" selected="0">
            <x v="6"/>
          </reference>
          <reference field="4" count="1">
            <x v="0"/>
          </reference>
          <reference field="8" count="1" selected="0">
            <x v="5"/>
          </reference>
        </references>
      </pivotArea>
    </format>
    <format dxfId="871">
      <pivotArea dataOnly="0" labelOnly="1" outline="0" fieldPosition="0">
        <references count="3">
          <reference field="3" count="1" selected="0">
            <x v="7"/>
          </reference>
          <reference field="4" count="2">
            <x v="1"/>
            <x v="2"/>
          </reference>
          <reference field="8" count="1" selected="0">
            <x v="0"/>
          </reference>
        </references>
      </pivotArea>
    </format>
    <format dxfId="870">
      <pivotArea dataOnly="0" labelOnly="1" outline="0" fieldPosition="0">
        <references count="3">
          <reference field="3" count="1" selected="0">
            <x v="8"/>
          </reference>
          <reference field="4" count="1">
            <x v="1"/>
          </reference>
          <reference field="8" count="1" selected="0">
            <x v="7"/>
          </reference>
        </references>
      </pivotArea>
    </format>
    <format dxfId="869">
      <pivotArea dataOnly="0" labelOnly="1" outline="0" fieldPosition="0">
        <references count="3">
          <reference field="3" count="1" selected="0">
            <x v="9"/>
          </reference>
          <reference field="4" count="2">
            <x v="0"/>
            <x v="1"/>
          </reference>
          <reference field="8" count="1" selected="0">
            <x v="5"/>
          </reference>
        </references>
      </pivotArea>
    </format>
    <format dxfId="868">
      <pivotArea dataOnly="0" labelOnly="1" outline="0" fieldPosition="0">
        <references count="3">
          <reference field="3" count="1" selected="0">
            <x v="10"/>
          </reference>
          <reference field="4" count="1">
            <x v="0"/>
          </reference>
          <reference field="8" count="1" selected="0">
            <x v="8"/>
          </reference>
        </references>
      </pivotArea>
    </format>
    <format dxfId="867">
      <pivotArea dataOnly="0" labelOnly="1" outline="0" fieldPosition="0">
        <references count="3">
          <reference field="3" count="1" selected="0">
            <x v="11"/>
          </reference>
          <reference field="4" count="1">
            <x v="1"/>
          </reference>
          <reference field="8" count="1" selected="0">
            <x v="2"/>
          </reference>
        </references>
      </pivotArea>
    </format>
    <format dxfId="866">
      <pivotArea dataOnly="0" labelOnly="1" outline="0" fieldPosition="0">
        <references count="3">
          <reference field="3" count="1" selected="0">
            <x v="12"/>
          </reference>
          <reference field="4" count="1">
            <x v="1"/>
          </reference>
          <reference field="8" count="1" selected="0">
            <x v="8"/>
          </reference>
        </references>
      </pivotArea>
    </format>
    <format dxfId="865">
      <pivotArea dataOnly="0" labelOnly="1" outline="0" fieldPosition="0">
        <references count="3">
          <reference field="3" count="1" selected="0">
            <x v="14"/>
          </reference>
          <reference field="4" count="2">
            <x v="0"/>
            <x v="2"/>
          </reference>
          <reference field="8" count="1" selected="0">
            <x v="4"/>
          </reference>
        </references>
      </pivotArea>
    </format>
    <format dxfId="864">
      <pivotArea dataOnly="0" labelOnly="1" outline="0" fieldPosition="0">
        <references count="3">
          <reference field="3" count="1" selected="0">
            <x v="15"/>
          </reference>
          <reference field="4" count="1">
            <x v="1"/>
          </reference>
          <reference field="8" count="1" selected="0">
            <x v="0"/>
          </reference>
        </references>
      </pivotArea>
    </format>
    <format dxfId="863">
      <pivotArea dataOnly="0" labelOnly="1" outline="0" fieldPosition="0">
        <references count="3">
          <reference field="3" count="1" selected="0">
            <x v="16"/>
          </reference>
          <reference field="4" count="1">
            <x v="1"/>
          </reference>
          <reference field="8" count="1" selected="0">
            <x v="0"/>
          </reference>
        </references>
      </pivotArea>
    </format>
    <format dxfId="862">
      <pivotArea dataOnly="0" labelOnly="1" outline="0" fieldPosition="0">
        <references count="3">
          <reference field="3" count="1" selected="0">
            <x v="17"/>
          </reference>
          <reference field="4" count="2">
            <x v="0"/>
            <x v="1"/>
          </reference>
          <reference field="8" count="1" selected="0">
            <x v="0"/>
          </reference>
        </references>
      </pivotArea>
    </format>
    <format dxfId="861">
      <pivotArea dataOnly="0" labelOnly="1" outline="0" fieldPosition="0">
        <references count="3">
          <reference field="3" count="1" selected="0">
            <x v="18"/>
          </reference>
          <reference field="4" count="1">
            <x v="0"/>
          </reference>
          <reference field="8" count="1" selected="0">
            <x v="5"/>
          </reference>
        </references>
      </pivotArea>
    </format>
    <format dxfId="860">
      <pivotArea dataOnly="0" labelOnly="1" outline="0" fieldPosition="0">
        <references count="3">
          <reference field="3" count="1" selected="0">
            <x v="19"/>
          </reference>
          <reference field="4" count="1">
            <x v="1"/>
          </reference>
          <reference field="8" count="1" selected="0">
            <x v="8"/>
          </reference>
        </references>
      </pivotArea>
    </format>
    <format dxfId="859">
      <pivotArea dataOnly="0" labelOnly="1" outline="0" fieldPosition="0">
        <references count="3">
          <reference field="3" count="1" selected="0">
            <x v="20"/>
          </reference>
          <reference field="4" count="1">
            <x v="1"/>
          </reference>
          <reference field="8" count="1" selected="0">
            <x v="0"/>
          </reference>
        </references>
      </pivotArea>
    </format>
    <format dxfId="858">
      <pivotArea dataOnly="0" labelOnly="1" outline="0" fieldPosition="0">
        <references count="3">
          <reference field="3" count="1" selected="0">
            <x v="21"/>
          </reference>
          <reference field="4" count="1">
            <x v="1"/>
          </reference>
          <reference field="8" count="1" selected="0">
            <x v="2"/>
          </reference>
        </references>
      </pivotArea>
    </format>
    <format dxfId="857">
      <pivotArea dataOnly="0" labelOnly="1" outline="0" fieldPosition="0">
        <references count="3">
          <reference field="3" count="1" selected="0">
            <x v="22"/>
          </reference>
          <reference field="4" count="1">
            <x v="0"/>
          </reference>
          <reference field="8" count="1" selected="0">
            <x v="5"/>
          </reference>
        </references>
      </pivotArea>
    </format>
    <format dxfId="856">
      <pivotArea dataOnly="0" labelOnly="1" outline="0" fieldPosition="0">
        <references count="3">
          <reference field="3" count="1" selected="0">
            <x v="24"/>
          </reference>
          <reference field="4" count="1">
            <x v="0"/>
          </reference>
          <reference field="8" count="1" selected="0">
            <x v="5"/>
          </reference>
        </references>
      </pivotArea>
    </format>
    <format dxfId="855">
      <pivotArea dataOnly="0" labelOnly="1" outline="0" fieldPosition="0">
        <references count="3">
          <reference field="3" count="1" selected="0">
            <x v="26"/>
          </reference>
          <reference field="4" count="1">
            <x v="0"/>
          </reference>
          <reference field="8" count="1" selected="0">
            <x v="5"/>
          </reference>
        </references>
      </pivotArea>
    </format>
    <format dxfId="854">
      <pivotArea dataOnly="0" labelOnly="1" outline="0" fieldPosition="0">
        <references count="3">
          <reference field="3" count="1" selected="0">
            <x v="29"/>
          </reference>
          <reference field="4" count="1">
            <x v="0"/>
          </reference>
          <reference field="8" count="1" selected="0">
            <x v="5"/>
          </reference>
        </references>
      </pivotArea>
    </format>
    <format dxfId="853">
      <pivotArea dataOnly="0" labelOnly="1" outline="0" fieldPosition="0">
        <references count="3">
          <reference field="3" count="1" selected="0">
            <x v="30"/>
          </reference>
          <reference field="4" count="2">
            <x v="0"/>
            <x v="1"/>
          </reference>
          <reference field="8" count="1" selected="0">
            <x v="6"/>
          </reference>
        </references>
      </pivotArea>
    </format>
    <format dxfId="852">
      <pivotArea dataOnly="0" labelOnly="1" outline="0" fieldPosition="0">
        <references count="3">
          <reference field="3" count="1" selected="0">
            <x v="31"/>
          </reference>
          <reference field="4" count="1">
            <x v="1"/>
          </reference>
          <reference field="8" count="1" selected="0">
            <x v="8"/>
          </reference>
        </references>
      </pivotArea>
    </format>
    <format dxfId="851">
      <pivotArea dataOnly="0" labelOnly="1" outline="0" fieldPosition="0">
        <references count="3">
          <reference field="3" count="1" selected="0">
            <x v="32"/>
          </reference>
          <reference field="4" count="2">
            <x v="1"/>
            <x v="2"/>
          </reference>
          <reference field="8" count="1" selected="0">
            <x v="3"/>
          </reference>
        </references>
      </pivotArea>
    </format>
    <format dxfId="850">
      <pivotArea dataOnly="0" labelOnly="1" outline="0" fieldPosition="0">
        <references count="3">
          <reference field="3" count="1" selected="0">
            <x v="34"/>
          </reference>
          <reference field="4" count="1">
            <x v="1"/>
          </reference>
          <reference field="8" count="1" selected="0">
            <x v="9"/>
          </reference>
        </references>
      </pivotArea>
    </format>
    <format dxfId="849">
      <pivotArea dataOnly="0" labelOnly="1" outline="0" fieldPosition="0">
        <references count="3">
          <reference field="3" count="1" selected="0">
            <x v="35"/>
          </reference>
          <reference field="4" count="1">
            <x v="0"/>
          </reference>
          <reference field="8" count="1" selected="0">
            <x v="1"/>
          </reference>
        </references>
      </pivotArea>
    </format>
    <format dxfId="848">
      <pivotArea dataOnly="0" labelOnly="1" outline="0" fieldPosition="0">
        <references count="3">
          <reference field="3" count="1" selected="0">
            <x v="36"/>
          </reference>
          <reference field="4" count="1">
            <x v="1"/>
          </reference>
          <reference field="8" count="1" selected="0">
            <x v="2"/>
          </reference>
        </references>
      </pivotArea>
    </format>
    <format dxfId="847">
      <pivotArea dataOnly="0" labelOnly="1" outline="0" fieldPosition="0">
        <references count="3">
          <reference field="3" count="1" selected="0">
            <x v="37"/>
          </reference>
          <reference field="4" count="2">
            <x v="0"/>
            <x v="1"/>
          </reference>
          <reference field="8" count="1" selected="0">
            <x v="5"/>
          </reference>
        </references>
      </pivotArea>
    </format>
    <format dxfId="846">
      <pivotArea dataOnly="0" labelOnly="1" outline="0" fieldPosition="0">
        <references count="3">
          <reference field="3" count="1" selected="0">
            <x v="38"/>
          </reference>
          <reference field="4" count="1">
            <x v="1"/>
          </reference>
          <reference field="8" count="1" selected="0">
            <x v="9"/>
          </reference>
        </references>
      </pivotArea>
    </format>
    <format dxfId="845">
      <pivotArea dataOnly="0" labelOnly="1" outline="0" fieldPosition="0">
        <references count="3">
          <reference field="3" count="1" selected="0">
            <x v="39"/>
          </reference>
          <reference field="4" count="1">
            <x v="1"/>
          </reference>
          <reference field="8" count="1" selected="0">
            <x v="9"/>
          </reference>
        </references>
      </pivotArea>
    </format>
    <format dxfId="844">
      <pivotArea dataOnly="0" labelOnly="1" outline="0" fieldPosition="0">
        <references count="3">
          <reference field="3" count="1" selected="0">
            <x v="40"/>
          </reference>
          <reference field="4" count="2">
            <x v="0"/>
            <x v="1"/>
          </reference>
          <reference field="8" count="1" selected="0">
            <x v="5"/>
          </reference>
        </references>
      </pivotArea>
    </format>
    <format dxfId="843">
      <pivotArea dataOnly="0" labelOnly="1" outline="0" fieldPosition="0">
        <references count="3">
          <reference field="3" count="1" selected="0">
            <x v="42"/>
          </reference>
          <reference field="4" count="2">
            <x v="0"/>
            <x v="1"/>
          </reference>
          <reference field="8" count="1" selected="0">
            <x v="5"/>
          </reference>
        </references>
      </pivotArea>
    </format>
    <format dxfId="842">
      <pivotArea dataOnly="0" labelOnly="1" outline="0" fieldPosition="0">
        <references count="3">
          <reference field="3" count="1" selected="0">
            <x v="43"/>
          </reference>
          <reference field="4" count="2">
            <x v="0"/>
            <x v="1"/>
          </reference>
          <reference field="8" count="1" selected="0">
            <x v="4"/>
          </reference>
        </references>
      </pivotArea>
    </format>
    <format dxfId="841">
      <pivotArea dataOnly="0" labelOnly="1" outline="0" fieldPosition="0">
        <references count="3">
          <reference field="3" count="1" selected="0">
            <x v="44"/>
          </reference>
          <reference field="4" count="2">
            <x v="0"/>
            <x v="1"/>
          </reference>
          <reference field="8" count="1" selected="0">
            <x v="4"/>
          </reference>
        </references>
      </pivotArea>
    </format>
    <format dxfId="840">
      <pivotArea dataOnly="0" labelOnly="1" outline="0" fieldPosition="0">
        <references count="3">
          <reference field="3" count="1" selected="0">
            <x v="45"/>
          </reference>
          <reference field="4" count="1">
            <x v="0"/>
          </reference>
          <reference field="8" count="1" selected="0">
            <x v="7"/>
          </reference>
        </references>
      </pivotArea>
    </format>
    <format dxfId="839">
      <pivotArea dataOnly="0" labelOnly="1" outline="0" fieldPosition="0">
        <references count="3">
          <reference field="3" count="1" selected="0">
            <x v="48"/>
          </reference>
          <reference field="4" count="1">
            <x v="1"/>
          </reference>
          <reference field="8" count="1" selected="0">
            <x v="3"/>
          </reference>
        </references>
      </pivotArea>
    </format>
    <format dxfId="838">
      <pivotArea dataOnly="0" labelOnly="1" outline="0" fieldPosition="0">
        <references count="3">
          <reference field="3" count="1" selected="0">
            <x v="53"/>
          </reference>
          <reference field="4" count="1">
            <x v="1"/>
          </reference>
          <reference field="8" count="1" selected="0">
            <x v="9"/>
          </reference>
        </references>
      </pivotArea>
    </format>
    <format dxfId="837">
      <pivotArea dataOnly="0" labelOnly="1" outline="0" fieldPosition="0">
        <references count="3">
          <reference field="3" count="1" selected="0">
            <x v="54"/>
          </reference>
          <reference field="4" count="3">
            <x v="0"/>
            <x v="1"/>
            <x v="2"/>
          </reference>
          <reference field="8" count="1" selected="0">
            <x v="8"/>
          </reference>
        </references>
      </pivotArea>
    </format>
    <format dxfId="836">
      <pivotArea dataOnly="0" labelOnly="1" outline="0" fieldPosition="0">
        <references count="3">
          <reference field="3" count="1" selected="0">
            <x v="55"/>
          </reference>
          <reference field="4" count="1">
            <x v="1"/>
          </reference>
          <reference field="8" count="1" selected="0">
            <x v="8"/>
          </reference>
        </references>
      </pivotArea>
    </format>
    <format dxfId="835">
      <pivotArea dataOnly="0" labelOnly="1" outline="0" fieldPosition="0">
        <references count="3">
          <reference field="3" count="1" selected="0">
            <x v="56"/>
          </reference>
          <reference field="4" count="1">
            <x v="0"/>
          </reference>
          <reference field="8" count="1" selected="0">
            <x v="7"/>
          </reference>
        </references>
      </pivotArea>
    </format>
    <format dxfId="834">
      <pivotArea dataOnly="0" labelOnly="1" outline="0" fieldPosition="0">
        <references count="3">
          <reference field="3" count="1" selected="0">
            <x v="57"/>
          </reference>
          <reference field="4" count="1">
            <x v="1"/>
          </reference>
          <reference field="8" count="1" selected="0">
            <x v="2"/>
          </reference>
        </references>
      </pivotArea>
    </format>
    <format dxfId="833">
      <pivotArea dataOnly="0" labelOnly="1" outline="0" fieldPosition="0">
        <references count="3">
          <reference field="3" count="1" selected="0">
            <x v="58"/>
          </reference>
          <reference field="4" count="2">
            <x v="0"/>
            <x v="1"/>
          </reference>
          <reference field="8" count="1" selected="0">
            <x v="6"/>
          </reference>
        </references>
      </pivotArea>
    </format>
    <format dxfId="832">
      <pivotArea dataOnly="0" labelOnly="1" outline="0" fieldPosition="0">
        <references count="3">
          <reference field="3" count="1" selected="0">
            <x v="59"/>
          </reference>
          <reference field="4" count="1">
            <x v="0"/>
          </reference>
          <reference field="8" count="1" selected="0">
            <x v="8"/>
          </reference>
        </references>
      </pivotArea>
    </format>
    <format dxfId="831">
      <pivotArea dataOnly="0" labelOnly="1" outline="0" fieldPosition="0">
        <references count="3">
          <reference field="3" count="1" selected="0">
            <x v="62"/>
          </reference>
          <reference field="4" count="1">
            <x v="0"/>
          </reference>
          <reference field="8" count="1" selected="0">
            <x v="1"/>
          </reference>
        </references>
      </pivotArea>
    </format>
    <format dxfId="830">
      <pivotArea dataOnly="0" labelOnly="1" outline="0" fieldPosition="0">
        <references count="3">
          <reference field="3" count="1" selected="0">
            <x v="64"/>
          </reference>
          <reference field="4" count="1">
            <x v="1"/>
          </reference>
          <reference field="8" count="1" selected="0">
            <x v="3"/>
          </reference>
        </references>
      </pivotArea>
    </format>
    <format dxfId="829">
      <pivotArea dataOnly="0" labelOnly="1" outline="0" fieldPosition="0">
        <references count="3">
          <reference field="3" count="1" selected="0">
            <x v="65"/>
          </reference>
          <reference field="4" count="1">
            <x v="0"/>
          </reference>
          <reference field="8" count="1" selected="0">
            <x v="5"/>
          </reference>
        </references>
      </pivotArea>
    </format>
    <format dxfId="828">
      <pivotArea dataOnly="0" labelOnly="1" outline="0" fieldPosition="0">
        <references count="3">
          <reference field="3" count="1" selected="0">
            <x v="66"/>
          </reference>
          <reference field="4" count="1">
            <x v="1"/>
          </reference>
          <reference field="8" count="1" selected="0">
            <x v="4"/>
          </reference>
        </references>
      </pivotArea>
    </format>
    <format dxfId="827">
      <pivotArea dataOnly="0" labelOnly="1" outline="0" fieldPosition="0">
        <references count="3">
          <reference field="3" count="1" selected="0">
            <x v="67"/>
          </reference>
          <reference field="4" count="2">
            <x v="0"/>
            <x v="1"/>
          </reference>
          <reference field="8" count="1" selected="0">
            <x v="6"/>
          </reference>
        </references>
      </pivotArea>
    </format>
    <format dxfId="826">
      <pivotArea dataOnly="0" labelOnly="1" outline="0" fieldPosition="0">
        <references count="3">
          <reference field="3" count="1" selected="0">
            <x v="68"/>
          </reference>
          <reference field="4" count="1">
            <x v="1"/>
          </reference>
          <reference field="8" count="1" selected="0">
            <x v="7"/>
          </reference>
        </references>
      </pivotArea>
    </format>
    <format dxfId="825">
      <pivotArea dataOnly="0" labelOnly="1" outline="0" fieldPosition="0">
        <references count="3">
          <reference field="3" count="1" selected="0">
            <x v="71"/>
          </reference>
          <reference field="4" count="2">
            <x v="0"/>
            <x v="1"/>
          </reference>
          <reference field="8" count="1" selected="0">
            <x v="7"/>
          </reference>
        </references>
      </pivotArea>
    </format>
    <format dxfId="824">
      <pivotArea dataOnly="0" labelOnly="1" outline="0" fieldPosition="0">
        <references count="3">
          <reference field="3" count="1" selected="0">
            <x v="72"/>
          </reference>
          <reference field="4" count="2">
            <x v="0"/>
            <x v="1"/>
          </reference>
          <reference field="8" count="1" selected="0">
            <x v="5"/>
          </reference>
        </references>
      </pivotArea>
    </format>
    <format dxfId="823">
      <pivotArea dataOnly="0" labelOnly="1" outline="0" fieldPosition="0">
        <references count="3">
          <reference field="3" count="1" selected="0">
            <x v="73"/>
          </reference>
          <reference field="4" count="2">
            <x v="0"/>
            <x v="1"/>
          </reference>
          <reference field="8" count="1" selected="0">
            <x v="9"/>
          </reference>
        </references>
      </pivotArea>
    </format>
    <format dxfId="822">
      <pivotArea dataOnly="0" labelOnly="1" outline="0" fieldPosition="0">
        <references count="3">
          <reference field="3" count="1" selected="0">
            <x v="75"/>
          </reference>
          <reference field="4" count="2">
            <x v="0"/>
            <x v="1"/>
          </reference>
          <reference field="8" count="1" selected="0">
            <x v="4"/>
          </reference>
        </references>
      </pivotArea>
    </format>
    <format dxfId="821">
      <pivotArea dataOnly="0" labelOnly="1" outline="0" fieldPosition="0">
        <references count="3">
          <reference field="3" count="1" selected="0">
            <x v="76"/>
          </reference>
          <reference field="4" count="1">
            <x v="1"/>
          </reference>
          <reference field="8" count="1" selected="0">
            <x v="7"/>
          </reference>
        </references>
      </pivotArea>
    </format>
    <format dxfId="820">
      <pivotArea dataOnly="0" labelOnly="1" outline="0" fieldPosition="0">
        <references count="3">
          <reference field="3" count="1" selected="0">
            <x v="77"/>
          </reference>
          <reference field="4" count="1">
            <x v="0"/>
          </reference>
          <reference field="8" count="1" selected="0">
            <x v="5"/>
          </reference>
        </references>
      </pivotArea>
    </format>
    <format dxfId="819">
      <pivotArea dataOnly="0" labelOnly="1" outline="0" fieldPosition="0">
        <references count="3">
          <reference field="3" count="1" selected="0">
            <x v="79"/>
          </reference>
          <reference field="4" count="2">
            <x v="0"/>
            <x v="1"/>
          </reference>
          <reference field="8" count="1" selected="0">
            <x v="4"/>
          </reference>
        </references>
      </pivotArea>
    </format>
    <format dxfId="818">
      <pivotArea dataOnly="0" labelOnly="1" outline="0" fieldPosition="0">
        <references count="3">
          <reference field="3" count="1" selected="0">
            <x v="80"/>
          </reference>
          <reference field="4" count="1">
            <x v="0"/>
          </reference>
          <reference field="8" count="1" selected="0">
            <x v="1"/>
          </reference>
        </references>
      </pivotArea>
    </format>
    <format dxfId="817">
      <pivotArea dataOnly="0" labelOnly="1" outline="0" fieldPosition="0">
        <references count="3">
          <reference field="3" count="1" selected="0">
            <x v="81"/>
          </reference>
          <reference field="4" count="1">
            <x v="1"/>
          </reference>
          <reference field="8" count="1" selected="0">
            <x v="8"/>
          </reference>
        </references>
      </pivotArea>
    </format>
    <format dxfId="816">
      <pivotArea dataOnly="0" labelOnly="1" outline="0" fieldPosition="0">
        <references count="3">
          <reference field="3" count="1" selected="0">
            <x v="83"/>
          </reference>
          <reference field="4" count="2">
            <x v="0"/>
            <x v="1"/>
          </reference>
          <reference field="8" count="1" selected="0">
            <x v="9"/>
          </reference>
        </references>
      </pivotArea>
    </format>
    <format dxfId="815">
      <pivotArea dataOnly="0" labelOnly="1" outline="0" fieldPosition="0">
        <references count="3">
          <reference field="3" count="1" selected="0">
            <x v="84"/>
          </reference>
          <reference field="4" count="1">
            <x v="0"/>
          </reference>
          <reference field="8" count="1" selected="0">
            <x v="1"/>
          </reference>
        </references>
      </pivotArea>
    </format>
    <format dxfId="814">
      <pivotArea dataOnly="0" labelOnly="1" outline="0" fieldPosition="0">
        <references count="3">
          <reference field="3" count="1" selected="0">
            <x v="86"/>
          </reference>
          <reference field="4" count="1">
            <x v="1"/>
          </reference>
          <reference field="8" count="1" selected="0">
            <x v="7"/>
          </reference>
        </references>
      </pivotArea>
    </format>
    <format dxfId="813">
      <pivotArea dataOnly="0" labelOnly="1" outline="0" fieldPosition="0">
        <references count="3">
          <reference field="3" count="1" selected="0">
            <x v="87"/>
          </reference>
          <reference field="4" count="2">
            <x v="0"/>
            <x v="1"/>
          </reference>
          <reference field="8" count="1" selected="0">
            <x v="6"/>
          </reference>
        </references>
      </pivotArea>
    </format>
    <format dxfId="812">
      <pivotArea dataOnly="0" labelOnly="1" outline="0" fieldPosition="0">
        <references count="3">
          <reference field="3" count="1" selected="0">
            <x v="88"/>
          </reference>
          <reference field="4" count="1">
            <x v="0"/>
          </reference>
          <reference field="8" count="1" selected="0">
            <x v="3"/>
          </reference>
        </references>
      </pivotArea>
    </format>
    <format dxfId="811">
      <pivotArea dataOnly="0" labelOnly="1" outline="0" fieldPosition="0">
        <references count="3">
          <reference field="3" count="1" selected="0">
            <x v="89"/>
          </reference>
          <reference field="4" count="1">
            <x v="1"/>
          </reference>
          <reference field="8" count="1" selected="0">
            <x v="6"/>
          </reference>
        </references>
      </pivotArea>
    </format>
    <format dxfId="810">
      <pivotArea dataOnly="0" labelOnly="1" outline="0" fieldPosition="0">
        <references count="3">
          <reference field="3" count="1" selected="0">
            <x v="90"/>
          </reference>
          <reference field="4" count="2">
            <x v="0"/>
            <x v="2"/>
          </reference>
          <reference field="8" count="1" selected="0">
            <x v="7"/>
          </reference>
        </references>
      </pivotArea>
    </format>
    <format dxfId="809">
      <pivotArea dataOnly="0" labelOnly="1" outline="0" fieldPosition="0">
        <references count="3">
          <reference field="3" count="1" selected="0">
            <x v="92"/>
          </reference>
          <reference field="4" count="2">
            <x v="0"/>
            <x v="1"/>
          </reference>
          <reference field="8" count="1" selected="0">
            <x v="5"/>
          </reference>
        </references>
      </pivotArea>
    </format>
    <format dxfId="808">
      <pivotArea dataOnly="0" labelOnly="1" outline="0" fieldPosition="0">
        <references count="3">
          <reference field="3" count="1" selected="0">
            <x v="94"/>
          </reference>
          <reference field="4" count="1">
            <x v="1"/>
          </reference>
          <reference field="8" count="1" selected="0">
            <x v="3"/>
          </reference>
        </references>
      </pivotArea>
    </format>
    <format dxfId="807">
      <pivotArea dataOnly="0" labelOnly="1" outline="0" fieldPosition="0">
        <references count="3">
          <reference field="3" count="1" selected="0">
            <x v="96"/>
          </reference>
          <reference field="4" count="2">
            <x v="0"/>
            <x v="1"/>
          </reference>
          <reference field="8" count="1" selected="0">
            <x v="7"/>
          </reference>
        </references>
      </pivotArea>
    </format>
    <format dxfId="806">
      <pivotArea dataOnly="0" labelOnly="1" outline="0" fieldPosition="0">
        <references count="3">
          <reference field="3" count="1" selected="0">
            <x v="97"/>
          </reference>
          <reference field="4" count="2">
            <x v="0"/>
            <x v="1"/>
          </reference>
          <reference field="8" count="1" selected="0">
            <x v="0"/>
          </reference>
        </references>
      </pivotArea>
    </format>
    <format dxfId="805">
      <pivotArea dataOnly="0" labelOnly="1" outline="0" fieldPosition="0">
        <references count="3">
          <reference field="3" count="1" selected="0">
            <x v="98"/>
          </reference>
          <reference field="4" count="1">
            <x v="0"/>
          </reference>
          <reference field="8" count="1" selected="0">
            <x v="6"/>
          </reference>
        </references>
      </pivotArea>
    </format>
    <format dxfId="804">
      <pivotArea dataOnly="0" labelOnly="1" outline="0" fieldPosition="0">
        <references count="3">
          <reference field="3" count="1" selected="0">
            <x v="100"/>
          </reference>
          <reference field="4" count="1">
            <x v="1"/>
          </reference>
          <reference field="8" count="1" selected="0">
            <x v="3"/>
          </reference>
        </references>
      </pivotArea>
    </format>
    <format dxfId="803">
      <pivotArea dataOnly="0" labelOnly="1" outline="0" fieldPosition="0">
        <references count="3">
          <reference field="3" count="1" selected="0">
            <x v="103"/>
          </reference>
          <reference field="4" count="1">
            <x v="1"/>
          </reference>
          <reference field="8" count="1" selected="0">
            <x v="5"/>
          </reference>
        </references>
      </pivotArea>
    </format>
    <format dxfId="802">
      <pivotArea dataOnly="0" labelOnly="1" outline="0" fieldPosition="0">
        <references count="3">
          <reference field="3" count="1" selected="0">
            <x v="104"/>
          </reference>
          <reference field="4" count="1">
            <x v="0"/>
          </reference>
          <reference field="8" count="1" selected="0">
            <x v="4"/>
          </reference>
        </references>
      </pivotArea>
    </format>
    <format dxfId="801">
      <pivotArea dataOnly="0" labelOnly="1" outline="0" fieldPosition="0">
        <references count="3">
          <reference field="3" count="1" selected="0">
            <x v="105"/>
          </reference>
          <reference field="4" count="1">
            <x v="1"/>
          </reference>
          <reference field="8" count="1" selected="0">
            <x v="3"/>
          </reference>
        </references>
      </pivotArea>
    </format>
    <format dxfId="800">
      <pivotArea dataOnly="0" labelOnly="1" outline="0" fieldPosition="0">
        <references count="3">
          <reference field="3" count="1" selected="0">
            <x v="106"/>
          </reference>
          <reference field="4" count="1">
            <x v="1"/>
          </reference>
          <reference field="8" count="1" selected="0">
            <x v="3"/>
          </reference>
        </references>
      </pivotArea>
    </format>
    <format dxfId="799">
      <pivotArea dataOnly="0" labelOnly="1" outline="0" fieldPosition="0">
        <references count="3">
          <reference field="3" count="1" selected="0">
            <x v="107"/>
          </reference>
          <reference field="4" count="1">
            <x v="1"/>
          </reference>
          <reference field="8" count="1" selected="0">
            <x v="3"/>
          </reference>
        </references>
      </pivotArea>
    </format>
    <format dxfId="798">
      <pivotArea dataOnly="0" labelOnly="1" outline="0" fieldPosition="0">
        <references count="4">
          <reference field="3" count="1" selected="0">
            <x v="0"/>
          </reference>
          <reference field="4" count="1" selected="0">
            <x v="0"/>
          </reference>
          <reference field="8" count="1" selected="0">
            <x v="7"/>
          </reference>
          <reference field="9" count="1">
            <x v="1"/>
          </reference>
        </references>
      </pivotArea>
    </format>
    <format dxfId="797">
      <pivotArea dataOnly="0" labelOnly="1" outline="0" fieldPosition="0">
        <references count="4">
          <reference field="3" count="1" selected="0">
            <x v="2"/>
          </reference>
          <reference field="4" count="1" selected="0">
            <x v="0"/>
          </reference>
          <reference field="8" count="1" selected="0">
            <x v="1"/>
          </reference>
          <reference field="9" count="1">
            <x v="5"/>
          </reference>
        </references>
      </pivotArea>
    </format>
    <format dxfId="796">
      <pivotArea dataOnly="0" labelOnly="1" outline="0" fieldPosition="0">
        <references count="4">
          <reference field="3" count="1" selected="0">
            <x v="4"/>
          </reference>
          <reference field="4" count="1" selected="0">
            <x v="0"/>
          </reference>
          <reference field="8" count="1" selected="0">
            <x v="4"/>
          </reference>
          <reference field="9" count="1">
            <x v="1"/>
          </reference>
        </references>
      </pivotArea>
    </format>
    <format dxfId="795">
      <pivotArea dataOnly="0" labelOnly="1" outline="0" fieldPosition="0">
        <references count="4">
          <reference field="3" count="1" selected="0">
            <x v="4"/>
          </reference>
          <reference field="4" count="1" selected="0">
            <x v="1"/>
          </reference>
          <reference field="8" count="1" selected="0">
            <x v="4"/>
          </reference>
          <reference field="9" count="1">
            <x v="4"/>
          </reference>
        </references>
      </pivotArea>
    </format>
    <format dxfId="794">
      <pivotArea dataOnly="0" labelOnly="1" outline="0" fieldPosition="0">
        <references count="4">
          <reference field="3" count="1" selected="0">
            <x v="7"/>
          </reference>
          <reference field="4" count="1" selected="0">
            <x v="0"/>
          </reference>
          <reference field="8" count="1" selected="0">
            <x v="0"/>
          </reference>
          <reference field="9" count="1">
            <x v="4"/>
          </reference>
        </references>
      </pivotArea>
    </format>
    <format dxfId="793">
      <pivotArea dataOnly="0" labelOnly="1" outline="0" fieldPosition="0">
        <references count="4">
          <reference field="3" count="1" selected="0">
            <x v="10"/>
          </reference>
          <reference field="4" count="1" selected="0">
            <x v="0"/>
          </reference>
          <reference field="8" count="1" selected="0">
            <x v="8"/>
          </reference>
          <reference field="9" count="1">
            <x v="4"/>
          </reference>
        </references>
      </pivotArea>
    </format>
    <format dxfId="792">
      <pivotArea dataOnly="0" labelOnly="1" outline="0" fieldPosition="0">
        <references count="4">
          <reference field="3" count="1" selected="0">
            <x v="14"/>
          </reference>
          <reference field="4" count="1" selected="0">
            <x v="0"/>
          </reference>
          <reference field="8" count="1" selected="0">
            <x v="4"/>
          </reference>
          <reference field="9" count="1">
            <x v="1"/>
          </reference>
        </references>
      </pivotArea>
    </format>
    <format dxfId="791">
      <pivotArea dataOnly="0" labelOnly="1" outline="0" fieldPosition="0">
        <references count="4">
          <reference field="3" count="1" selected="0">
            <x v="17"/>
          </reference>
          <reference field="4" count="1" selected="0">
            <x v="0"/>
          </reference>
          <reference field="8" count="1" selected="0">
            <x v="0"/>
          </reference>
          <reference field="9" count="1">
            <x v="6"/>
          </reference>
        </references>
      </pivotArea>
    </format>
    <format dxfId="790">
      <pivotArea dataOnly="0" labelOnly="1" outline="0" fieldPosition="0">
        <references count="4">
          <reference field="3" count="1" selected="0">
            <x v="17"/>
          </reference>
          <reference field="4" count="1" selected="0">
            <x v="1"/>
          </reference>
          <reference field="8" count="1" selected="0">
            <x v="0"/>
          </reference>
          <reference field="9" count="1">
            <x v="1"/>
          </reference>
        </references>
      </pivotArea>
    </format>
    <format dxfId="789">
      <pivotArea dataOnly="0" labelOnly="1" outline="0" fieldPosition="0">
        <references count="4">
          <reference field="3" count="1" selected="0">
            <x v="18"/>
          </reference>
          <reference field="4" count="1" selected="0">
            <x v="0"/>
          </reference>
          <reference field="8" count="1" selected="0">
            <x v="5"/>
          </reference>
          <reference field="9" count="1">
            <x v="3"/>
          </reference>
        </references>
      </pivotArea>
    </format>
    <format dxfId="788">
      <pivotArea dataOnly="0" labelOnly="1" outline="0" fieldPosition="0">
        <references count="4">
          <reference field="3" count="1" selected="0">
            <x v="22"/>
          </reference>
          <reference field="4" count="1" selected="0">
            <x v="0"/>
          </reference>
          <reference field="8" count="1" selected="0">
            <x v="5"/>
          </reference>
          <reference field="9" count="1">
            <x v="5"/>
          </reference>
        </references>
      </pivotArea>
    </format>
    <format dxfId="787">
      <pivotArea dataOnly="0" labelOnly="1" outline="0" fieldPosition="0">
        <references count="4">
          <reference field="3" count="1" selected="0">
            <x v="23"/>
          </reference>
          <reference field="4" count="1" selected="0">
            <x v="0"/>
          </reference>
          <reference field="8" count="1" selected="0">
            <x v="2"/>
          </reference>
          <reference field="9" count="1">
            <x v="1"/>
          </reference>
        </references>
      </pivotArea>
    </format>
    <format dxfId="786">
      <pivotArea dataOnly="0" labelOnly="1" outline="0" fieldPosition="0">
        <references count="4">
          <reference field="3" count="1" selected="0">
            <x v="24"/>
          </reference>
          <reference field="4" count="1" selected="0">
            <x v="0"/>
          </reference>
          <reference field="8" count="1" selected="0">
            <x v="5"/>
          </reference>
          <reference field="9" count="1">
            <x v="5"/>
          </reference>
        </references>
      </pivotArea>
    </format>
    <format dxfId="785">
      <pivotArea dataOnly="0" labelOnly="1" outline="0" fieldPosition="0">
        <references count="4">
          <reference field="3" count="1" selected="0">
            <x v="30"/>
          </reference>
          <reference field="4" count="1" selected="0">
            <x v="0"/>
          </reference>
          <reference field="8" count="1" selected="0">
            <x v="6"/>
          </reference>
          <reference field="9" count="1">
            <x v="2"/>
          </reference>
        </references>
      </pivotArea>
    </format>
    <format dxfId="784">
      <pivotArea dataOnly="0" labelOnly="1" outline="0" fieldPosition="0">
        <references count="4">
          <reference field="3" count="1" selected="0">
            <x v="30"/>
          </reference>
          <reference field="4" count="1" selected="0">
            <x v="1"/>
          </reference>
          <reference field="8" count="1" selected="0">
            <x v="6"/>
          </reference>
          <reference field="9" count="1">
            <x v="4"/>
          </reference>
        </references>
      </pivotArea>
    </format>
    <format dxfId="783">
      <pivotArea dataOnly="0" labelOnly="1" outline="0" fieldPosition="0">
        <references count="4">
          <reference field="3" count="1" selected="0">
            <x v="31"/>
          </reference>
          <reference field="4" count="1" selected="0">
            <x v="1"/>
          </reference>
          <reference field="8" count="1" selected="0">
            <x v="8"/>
          </reference>
          <reference field="9" count="1">
            <x v="4"/>
          </reference>
        </references>
      </pivotArea>
    </format>
    <format dxfId="782">
      <pivotArea dataOnly="0" labelOnly="1" outline="0" fieldPosition="0">
        <references count="4">
          <reference field="3" count="1" selected="0">
            <x v="32"/>
          </reference>
          <reference field="4" count="1" selected="0">
            <x v="2"/>
          </reference>
          <reference field="8" count="1" selected="0">
            <x v="3"/>
          </reference>
          <reference field="9" count="1">
            <x v="1"/>
          </reference>
        </references>
      </pivotArea>
    </format>
    <format dxfId="781">
      <pivotArea dataOnly="0" labelOnly="1" outline="0" fieldPosition="0">
        <references count="4">
          <reference field="3" count="1" selected="0">
            <x v="35"/>
          </reference>
          <reference field="4" count="1" selected="0">
            <x v="0"/>
          </reference>
          <reference field="8" count="1" selected="0">
            <x v="1"/>
          </reference>
          <reference field="9" count="1">
            <x v="3"/>
          </reference>
        </references>
      </pivotArea>
    </format>
    <format dxfId="780">
      <pivotArea dataOnly="0" labelOnly="1" outline="0" fieldPosition="0">
        <references count="4">
          <reference field="3" count="1" selected="0">
            <x v="36"/>
          </reference>
          <reference field="4" count="1" selected="0">
            <x v="1"/>
          </reference>
          <reference field="8" count="1" selected="0">
            <x v="2"/>
          </reference>
          <reference field="9" count="1">
            <x v="2"/>
          </reference>
        </references>
      </pivotArea>
    </format>
    <format dxfId="779">
      <pivotArea dataOnly="0" labelOnly="1" outline="0" fieldPosition="0">
        <references count="4">
          <reference field="3" count="1" selected="0">
            <x v="37"/>
          </reference>
          <reference field="4" count="1" selected="0">
            <x v="0"/>
          </reference>
          <reference field="8" count="1" selected="0">
            <x v="5"/>
          </reference>
          <reference field="9" count="1">
            <x v="1"/>
          </reference>
        </references>
      </pivotArea>
    </format>
    <format dxfId="778">
      <pivotArea dataOnly="0" labelOnly="1" outline="0" fieldPosition="0">
        <references count="4">
          <reference field="3" count="1" selected="0">
            <x v="37"/>
          </reference>
          <reference field="4" count="1" selected="0">
            <x v="1"/>
          </reference>
          <reference field="8" count="1" selected="0">
            <x v="5"/>
          </reference>
          <reference field="9" count="1">
            <x v="5"/>
          </reference>
        </references>
      </pivotArea>
    </format>
    <format dxfId="777">
      <pivotArea dataOnly="0" labelOnly="1" outline="0" fieldPosition="0">
        <references count="4">
          <reference field="3" count="1" selected="0">
            <x v="40"/>
          </reference>
          <reference field="4" count="1" selected="0">
            <x v="0"/>
          </reference>
          <reference field="8" count="1" selected="0">
            <x v="5"/>
          </reference>
          <reference field="9" count="1">
            <x v="3"/>
          </reference>
        </references>
      </pivotArea>
    </format>
    <format dxfId="776">
      <pivotArea dataOnly="0" labelOnly="1" outline="0" fieldPosition="0">
        <references count="4">
          <reference field="3" count="1" selected="0">
            <x v="40"/>
          </reference>
          <reference field="4" count="1" selected="0">
            <x v="1"/>
          </reference>
          <reference field="8" count="1" selected="0">
            <x v="5"/>
          </reference>
          <reference field="9" count="1">
            <x v="5"/>
          </reference>
        </references>
      </pivotArea>
    </format>
    <format dxfId="775">
      <pivotArea dataOnly="0" labelOnly="1" outline="0" fieldPosition="0">
        <references count="4">
          <reference field="3" count="1" selected="0">
            <x v="42"/>
          </reference>
          <reference field="4" count="1" selected="0">
            <x v="0"/>
          </reference>
          <reference field="8" count="1" selected="0">
            <x v="5"/>
          </reference>
          <reference field="9" count="1">
            <x v="3"/>
          </reference>
        </references>
      </pivotArea>
    </format>
    <format dxfId="774">
      <pivotArea dataOnly="0" labelOnly="1" outline="0" fieldPosition="0">
        <references count="4">
          <reference field="3" count="1" selected="0">
            <x v="43"/>
          </reference>
          <reference field="4" count="1" selected="0">
            <x v="0"/>
          </reference>
          <reference field="8" count="1" selected="0">
            <x v="4"/>
          </reference>
          <reference field="9" count="1">
            <x v="4"/>
          </reference>
        </references>
      </pivotArea>
    </format>
    <format dxfId="773">
      <pivotArea dataOnly="0" labelOnly="1" outline="0" fieldPosition="0">
        <references count="4">
          <reference field="3" count="1" selected="0">
            <x v="43"/>
          </reference>
          <reference field="4" count="1" selected="0">
            <x v="1"/>
          </reference>
          <reference field="8" count="1" selected="0">
            <x v="4"/>
          </reference>
          <reference field="9" count="1">
            <x v="1"/>
          </reference>
        </references>
      </pivotArea>
    </format>
    <format dxfId="772">
      <pivotArea dataOnly="0" labelOnly="1" outline="0" fieldPosition="0">
        <references count="4">
          <reference field="3" count="1" selected="0">
            <x v="44"/>
          </reference>
          <reference field="4" count="1" selected="0">
            <x v="0"/>
          </reference>
          <reference field="8" count="1" selected="0">
            <x v="4"/>
          </reference>
          <reference field="9" count="1">
            <x v="1"/>
          </reference>
        </references>
      </pivotArea>
    </format>
    <format dxfId="771">
      <pivotArea dataOnly="0" labelOnly="1" outline="0" fieldPosition="0">
        <references count="4">
          <reference field="3" count="1" selected="0">
            <x v="44"/>
          </reference>
          <reference field="4" count="1" selected="0">
            <x v="1"/>
          </reference>
          <reference field="8" count="1" selected="0">
            <x v="4"/>
          </reference>
          <reference field="9" count="1">
            <x v="4"/>
          </reference>
        </references>
      </pivotArea>
    </format>
    <format dxfId="770">
      <pivotArea dataOnly="0" labelOnly="1" outline="0" fieldPosition="0">
        <references count="4">
          <reference field="3" count="1" selected="0">
            <x v="45"/>
          </reference>
          <reference field="4" count="1" selected="0">
            <x v="0"/>
          </reference>
          <reference field="8" count="1" selected="0">
            <x v="7"/>
          </reference>
          <reference field="9" count="1">
            <x v="3"/>
          </reference>
        </references>
      </pivotArea>
    </format>
    <format dxfId="769">
      <pivotArea dataOnly="0" labelOnly="1" outline="0" fieldPosition="0">
        <references count="4">
          <reference field="3" count="1" selected="0">
            <x v="48"/>
          </reference>
          <reference field="4" count="1" selected="0">
            <x v="1"/>
          </reference>
          <reference field="8" count="1" selected="0">
            <x v="3"/>
          </reference>
          <reference field="9" count="1">
            <x v="4"/>
          </reference>
        </references>
      </pivotArea>
    </format>
    <format dxfId="768">
      <pivotArea dataOnly="0" labelOnly="1" outline="0" fieldPosition="0">
        <references count="4">
          <reference field="3" count="1" selected="0">
            <x v="55"/>
          </reference>
          <reference field="4" count="1" selected="0">
            <x v="1"/>
          </reference>
          <reference field="8" count="1" selected="0">
            <x v="8"/>
          </reference>
          <reference field="9" count="1">
            <x v="1"/>
          </reference>
        </references>
      </pivotArea>
    </format>
    <format dxfId="767">
      <pivotArea dataOnly="0" labelOnly="1" outline="0" fieldPosition="0">
        <references count="4">
          <reference field="3" count="1" selected="0">
            <x v="56"/>
          </reference>
          <reference field="4" count="1" selected="0">
            <x v="0"/>
          </reference>
          <reference field="8" count="1" selected="0">
            <x v="7"/>
          </reference>
          <reference field="9" count="1">
            <x v="5"/>
          </reference>
        </references>
      </pivotArea>
    </format>
    <format dxfId="766">
      <pivotArea dataOnly="0" labelOnly="1" outline="0" fieldPosition="0">
        <references count="4">
          <reference field="3" count="1" selected="0">
            <x v="57"/>
          </reference>
          <reference field="4" count="1" selected="0">
            <x v="1"/>
          </reference>
          <reference field="8" count="1" selected="0">
            <x v="2"/>
          </reference>
          <reference field="9" count="1">
            <x v="6"/>
          </reference>
        </references>
      </pivotArea>
    </format>
    <format dxfId="765">
      <pivotArea dataOnly="0" labelOnly="1" outline="0" fieldPosition="0">
        <references count="4">
          <reference field="3" count="1" selected="0">
            <x v="58"/>
          </reference>
          <reference field="4" count="1" selected="0">
            <x v="0"/>
          </reference>
          <reference field="8" count="1" selected="0">
            <x v="6"/>
          </reference>
          <reference field="9" count="1">
            <x v="3"/>
          </reference>
        </references>
      </pivotArea>
    </format>
    <format dxfId="764">
      <pivotArea dataOnly="0" labelOnly="1" outline="0" fieldPosition="0">
        <references count="4">
          <reference field="3" count="1" selected="0">
            <x v="59"/>
          </reference>
          <reference field="4" count="1" selected="0">
            <x v="0"/>
          </reference>
          <reference field="8" count="1" selected="0">
            <x v="8"/>
          </reference>
          <reference field="9" count="1">
            <x v="5"/>
          </reference>
        </references>
      </pivotArea>
    </format>
    <format dxfId="763">
      <pivotArea dataOnly="0" labelOnly="1" outline="0" fieldPosition="0">
        <references count="4">
          <reference field="3" count="1" selected="0">
            <x v="65"/>
          </reference>
          <reference field="4" count="1" selected="0">
            <x v="0"/>
          </reference>
          <reference field="8" count="1" selected="0">
            <x v="5"/>
          </reference>
          <reference field="9" count="1">
            <x v="3"/>
          </reference>
        </references>
      </pivotArea>
    </format>
    <format dxfId="762">
      <pivotArea dataOnly="0" labelOnly="1" outline="0" fieldPosition="0">
        <references count="4">
          <reference field="3" count="1" selected="0">
            <x v="66"/>
          </reference>
          <reference field="4" count="1" selected="0">
            <x v="1"/>
          </reference>
          <reference field="8" count="1" selected="0">
            <x v="4"/>
          </reference>
          <reference field="9" count="1">
            <x v="1"/>
          </reference>
        </references>
      </pivotArea>
    </format>
    <format dxfId="761">
      <pivotArea dataOnly="0" labelOnly="1" outline="0" fieldPosition="0">
        <references count="4">
          <reference field="3" count="1" selected="0">
            <x v="67"/>
          </reference>
          <reference field="4" count="1" selected="0">
            <x v="0"/>
          </reference>
          <reference field="8" count="1" selected="0">
            <x v="6"/>
          </reference>
          <reference field="9" count="1">
            <x v="6"/>
          </reference>
        </references>
      </pivotArea>
    </format>
    <format dxfId="760">
      <pivotArea dataOnly="0" labelOnly="1" outline="0" fieldPosition="0">
        <references count="4">
          <reference field="3" count="1" selected="0">
            <x v="71"/>
          </reference>
          <reference field="4" count="1" selected="0">
            <x v="0"/>
          </reference>
          <reference field="8" count="1" selected="0">
            <x v="7"/>
          </reference>
          <reference field="9" count="1">
            <x v="1"/>
          </reference>
        </references>
      </pivotArea>
    </format>
    <format dxfId="759">
      <pivotArea dataOnly="0" labelOnly="1" outline="0" fieldPosition="0">
        <references count="4">
          <reference field="3" count="1" selected="0">
            <x v="72"/>
          </reference>
          <reference field="4" count="1" selected="0">
            <x v="0"/>
          </reference>
          <reference field="8" count="1" selected="0">
            <x v="5"/>
          </reference>
          <reference field="9" count="1">
            <x v="3"/>
          </reference>
        </references>
      </pivotArea>
    </format>
    <format dxfId="758">
      <pivotArea dataOnly="0" labelOnly="1" outline="0" fieldPosition="0">
        <references count="4">
          <reference field="3" count="1" selected="0">
            <x v="73"/>
          </reference>
          <reference field="4" count="1" selected="0">
            <x v="0"/>
          </reference>
          <reference field="8" count="1" selected="0">
            <x v="9"/>
          </reference>
          <reference field="9" count="1">
            <x v="1"/>
          </reference>
        </references>
      </pivotArea>
    </format>
    <format dxfId="757">
      <pivotArea dataOnly="0" labelOnly="1" outline="0" fieldPosition="0">
        <references count="4">
          <reference field="3" count="1" selected="0">
            <x v="75"/>
          </reference>
          <reference field="4" count="1" selected="0">
            <x v="0"/>
          </reference>
          <reference field="8" count="1" selected="0">
            <x v="4"/>
          </reference>
          <reference field="9" count="1">
            <x v="1"/>
          </reference>
        </references>
      </pivotArea>
    </format>
    <format dxfId="756">
      <pivotArea dataOnly="0" labelOnly="1" outline="0" fieldPosition="0">
        <references count="4">
          <reference field="3" count="1" selected="0">
            <x v="75"/>
          </reference>
          <reference field="4" count="1" selected="0">
            <x v="1"/>
          </reference>
          <reference field="8" count="1" selected="0">
            <x v="4"/>
          </reference>
          <reference field="9" count="1">
            <x v="4"/>
          </reference>
        </references>
      </pivotArea>
    </format>
    <format dxfId="755">
      <pivotArea dataOnly="0" labelOnly="1" outline="0" fieldPosition="0">
        <references count="4">
          <reference field="3" count="1" selected="0">
            <x v="77"/>
          </reference>
          <reference field="4" count="1" selected="0">
            <x v="0"/>
          </reference>
          <reference field="8" count="1" selected="0">
            <x v="5"/>
          </reference>
          <reference field="9" count="1">
            <x v="3"/>
          </reference>
        </references>
      </pivotArea>
    </format>
    <format dxfId="754">
      <pivotArea dataOnly="0" labelOnly="1" outline="0" fieldPosition="0">
        <references count="4">
          <reference field="3" count="1" selected="0">
            <x v="79"/>
          </reference>
          <reference field="4" count="1" selected="0">
            <x v="0"/>
          </reference>
          <reference field="8" count="1" selected="0">
            <x v="4"/>
          </reference>
          <reference field="9" count="1">
            <x v="1"/>
          </reference>
        </references>
      </pivotArea>
    </format>
    <format dxfId="753">
      <pivotArea dataOnly="0" labelOnly="1" outline="0" fieldPosition="0">
        <references count="4">
          <reference field="3" count="1" selected="0">
            <x v="80"/>
          </reference>
          <reference field="4" count="1" selected="0">
            <x v="0"/>
          </reference>
          <reference field="8" count="1" selected="0">
            <x v="1"/>
          </reference>
          <reference field="9" count="1">
            <x v="3"/>
          </reference>
        </references>
      </pivotArea>
    </format>
    <format dxfId="752">
      <pivotArea dataOnly="0" labelOnly="1" outline="0" fieldPosition="0">
        <references count="4">
          <reference field="3" count="1" selected="0">
            <x v="83"/>
          </reference>
          <reference field="4" count="1" selected="0">
            <x v="0"/>
          </reference>
          <reference field="8" count="1" selected="0">
            <x v="9"/>
          </reference>
          <reference field="9" count="1">
            <x v="1"/>
          </reference>
        </references>
      </pivotArea>
    </format>
    <format dxfId="751">
      <pivotArea dataOnly="0" labelOnly="1" outline="0" fieldPosition="0">
        <references count="4">
          <reference field="3" count="1" selected="0">
            <x v="84"/>
          </reference>
          <reference field="4" count="1" selected="0">
            <x v="0"/>
          </reference>
          <reference field="8" count="1" selected="0">
            <x v="1"/>
          </reference>
          <reference field="9" count="1">
            <x v="3"/>
          </reference>
        </references>
      </pivotArea>
    </format>
    <format dxfId="750">
      <pivotArea dataOnly="0" labelOnly="1" outline="0" fieldPosition="0">
        <references count="4">
          <reference field="3" count="1" selected="0">
            <x v="86"/>
          </reference>
          <reference field="4" count="1" selected="0">
            <x v="1"/>
          </reference>
          <reference field="8" count="1" selected="0">
            <x v="7"/>
          </reference>
          <reference field="9" count="1">
            <x v="3"/>
          </reference>
        </references>
      </pivotArea>
    </format>
    <format dxfId="749">
      <pivotArea dataOnly="0" labelOnly="1" outline="0" fieldPosition="0">
        <references count="4">
          <reference field="3" count="1" selected="0">
            <x v="87"/>
          </reference>
          <reference field="4" count="1" selected="0">
            <x v="0"/>
          </reference>
          <reference field="8" count="1" selected="0">
            <x v="6"/>
          </reference>
          <reference field="9" count="1">
            <x v="1"/>
          </reference>
        </references>
      </pivotArea>
    </format>
    <format dxfId="748">
      <pivotArea dataOnly="0" labelOnly="1" outline="0" fieldPosition="0">
        <references count="4">
          <reference field="3" count="1" selected="0">
            <x v="88"/>
          </reference>
          <reference field="4" count="1" selected="0">
            <x v="0"/>
          </reference>
          <reference field="8" count="1" selected="0">
            <x v="3"/>
          </reference>
          <reference field="9" count="1">
            <x v="6"/>
          </reference>
        </references>
      </pivotArea>
    </format>
    <format dxfId="747">
      <pivotArea dataOnly="0" labelOnly="1" outline="0" fieldPosition="0">
        <references count="4">
          <reference field="3" count="1" selected="0">
            <x v="90"/>
          </reference>
          <reference field="4" count="1" selected="0">
            <x v="0"/>
          </reference>
          <reference field="8" count="1" selected="0">
            <x v="7"/>
          </reference>
          <reference field="9" count="1">
            <x v="3"/>
          </reference>
        </references>
      </pivotArea>
    </format>
    <format dxfId="746">
      <pivotArea dataOnly="0" labelOnly="1" outline="0" fieldPosition="0">
        <references count="4">
          <reference field="3" count="1" selected="0">
            <x v="92"/>
          </reference>
          <reference field="4" count="1" selected="0">
            <x v="0"/>
          </reference>
          <reference field="8" count="1" selected="0">
            <x v="5"/>
          </reference>
          <reference field="9" count="1">
            <x v="3"/>
          </reference>
        </references>
      </pivotArea>
    </format>
    <format dxfId="745">
      <pivotArea dataOnly="0" labelOnly="1" outline="0" fieldPosition="0">
        <references count="4">
          <reference field="3" count="1" selected="0">
            <x v="94"/>
          </reference>
          <reference field="4" count="1" selected="0">
            <x v="1"/>
          </reference>
          <reference field="8" count="1" selected="0">
            <x v="3"/>
          </reference>
          <reference field="9" count="1">
            <x v="4"/>
          </reference>
        </references>
      </pivotArea>
    </format>
    <format dxfId="744">
      <pivotArea dataOnly="0" labelOnly="1" outline="0" fieldPosition="0">
        <references count="4">
          <reference field="3" count="1" selected="0">
            <x v="96"/>
          </reference>
          <reference field="4" count="1" selected="0">
            <x v="0"/>
          </reference>
          <reference field="8" count="1" selected="0">
            <x v="7"/>
          </reference>
          <reference field="9" count="1">
            <x v="3"/>
          </reference>
        </references>
      </pivotArea>
    </format>
    <format dxfId="743">
      <pivotArea dataOnly="0" labelOnly="1" outline="0" fieldPosition="0">
        <references count="4">
          <reference field="3" count="1" selected="0">
            <x v="97"/>
          </reference>
          <reference field="4" count="1" selected="0">
            <x v="0"/>
          </reference>
          <reference field="8" count="1" selected="0">
            <x v="0"/>
          </reference>
          <reference field="9" count="1">
            <x v="1"/>
          </reference>
        </references>
      </pivotArea>
    </format>
    <format dxfId="742">
      <pivotArea dataOnly="0" labelOnly="1" outline="0" fieldPosition="0">
        <references count="4">
          <reference field="3" count="1" selected="0">
            <x v="98"/>
          </reference>
          <reference field="4" count="1" selected="0">
            <x v="0"/>
          </reference>
          <reference field="8" count="1" selected="0">
            <x v="6"/>
          </reference>
          <reference field="9" count="1">
            <x v="3"/>
          </reference>
        </references>
      </pivotArea>
    </format>
    <format dxfId="741">
      <pivotArea dataOnly="0" labelOnly="1" outline="0" fieldPosition="0">
        <references count="4">
          <reference field="3" count="1" selected="0">
            <x v="104"/>
          </reference>
          <reference field="4" count="1" selected="0">
            <x v="0"/>
          </reference>
          <reference field="8" count="1" selected="0">
            <x v="4"/>
          </reference>
          <reference field="9" count="1">
            <x v="1"/>
          </reference>
        </references>
      </pivotArea>
    </format>
    <format dxfId="740">
      <pivotArea dataOnly="0" labelOnly="1" outline="0" fieldPosition="0">
        <references count="4">
          <reference field="3" count="1" selected="0">
            <x v="105"/>
          </reference>
          <reference field="4" count="1" selected="0">
            <x v="1"/>
          </reference>
          <reference field="8" count="1" selected="0">
            <x v="3"/>
          </reference>
          <reference field="9" count="1">
            <x v="2"/>
          </reference>
        </references>
      </pivotArea>
    </format>
    <format dxfId="739">
      <pivotArea dataOnly="0" labelOnly="1" outline="0" fieldPosition="0">
        <references count="5">
          <reference field="3" count="1" selected="0">
            <x v="0"/>
          </reference>
          <reference field="4" count="1" selected="0">
            <x v="0"/>
          </reference>
          <reference field="8" count="1" selected="0">
            <x v="7"/>
          </reference>
          <reference field="9" count="1" selected="0">
            <x v="1"/>
          </reference>
          <reference field="13" count="1">
            <x v="2"/>
          </reference>
        </references>
      </pivotArea>
    </format>
    <format dxfId="738">
      <pivotArea dataOnly="0" labelOnly="1" outline="0" fieldPosition="0">
        <references count="5">
          <reference field="3" count="1" selected="0">
            <x v="2"/>
          </reference>
          <reference field="4" count="1" selected="0">
            <x v="0"/>
          </reference>
          <reference field="8" count="1" selected="0">
            <x v="1"/>
          </reference>
          <reference field="9" count="1" selected="0">
            <x v="5"/>
          </reference>
          <reference field="13" count="1">
            <x v="0"/>
          </reference>
        </references>
      </pivotArea>
    </format>
    <format dxfId="737">
      <pivotArea dataOnly="0" labelOnly="1" outline="0" fieldPosition="0">
        <references count="5">
          <reference field="3" count="1" selected="0">
            <x v="7"/>
          </reference>
          <reference field="4" count="1" selected="0">
            <x v="0"/>
          </reference>
          <reference field="8" count="1" selected="0">
            <x v="0"/>
          </reference>
          <reference field="9" count="1" selected="0">
            <x v="4"/>
          </reference>
          <reference field="13" count="1">
            <x v="3"/>
          </reference>
        </references>
      </pivotArea>
    </format>
    <format dxfId="736">
      <pivotArea dataOnly="0" labelOnly="1" outline="0" fieldPosition="0">
        <references count="5">
          <reference field="3" count="1" selected="0">
            <x v="9"/>
          </reference>
          <reference field="4" count="1" selected="0">
            <x v="0"/>
          </reference>
          <reference field="8" count="1" selected="0">
            <x v="5"/>
          </reference>
          <reference field="9" count="1" selected="0">
            <x v="3"/>
          </reference>
          <reference field="13" count="1">
            <x v="0"/>
          </reference>
        </references>
      </pivotArea>
    </format>
    <format dxfId="735">
      <pivotArea dataOnly="0" labelOnly="1" outline="0" fieldPosition="0">
        <references count="5">
          <reference field="3" count="1" selected="0">
            <x v="14"/>
          </reference>
          <reference field="4" count="1" selected="0">
            <x v="0"/>
          </reference>
          <reference field="8" count="1" selected="0">
            <x v="4"/>
          </reference>
          <reference field="9" count="1" selected="0">
            <x v="1"/>
          </reference>
          <reference field="13" count="1">
            <x v="3"/>
          </reference>
        </references>
      </pivotArea>
    </format>
    <format dxfId="734">
      <pivotArea dataOnly="0" labelOnly="1" outline="0" fieldPosition="0">
        <references count="5">
          <reference field="3" count="1" selected="0">
            <x v="16"/>
          </reference>
          <reference field="4" count="1" selected="0">
            <x v="1"/>
          </reference>
          <reference field="8" count="1" selected="0">
            <x v="0"/>
          </reference>
          <reference field="9" count="1" selected="0">
            <x v="1"/>
          </reference>
          <reference field="13" count="1">
            <x v="3"/>
          </reference>
        </references>
      </pivotArea>
    </format>
    <format dxfId="733">
      <pivotArea dataOnly="0" labelOnly="1" outline="0" fieldPosition="0">
        <references count="5">
          <reference field="3" count="1" selected="0">
            <x v="17"/>
          </reference>
          <reference field="4" count="1" selected="0">
            <x v="0"/>
          </reference>
          <reference field="8" count="1" selected="0">
            <x v="0"/>
          </reference>
          <reference field="9" count="1" selected="0">
            <x v="6"/>
          </reference>
          <reference field="13" count="1">
            <x v="0"/>
          </reference>
        </references>
      </pivotArea>
    </format>
    <format dxfId="732">
      <pivotArea dataOnly="0" labelOnly="1" outline="0" fieldPosition="0">
        <references count="5">
          <reference field="3" count="1" selected="0">
            <x v="20"/>
          </reference>
          <reference field="4" count="1" selected="0">
            <x v="1"/>
          </reference>
          <reference field="8" count="1" selected="0">
            <x v="0"/>
          </reference>
          <reference field="9" count="1" selected="0">
            <x v="1"/>
          </reference>
          <reference field="13" count="1">
            <x v="2"/>
          </reference>
        </references>
      </pivotArea>
    </format>
    <format dxfId="731">
      <pivotArea dataOnly="0" labelOnly="1" outline="0" fieldPosition="0">
        <references count="5">
          <reference field="3" count="1" selected="0">
            <x v="23"/>
          </reference>
          <reference field="4" count="1" selected="0">
            <x v="0"/>
          </reference>
          <reference field="8" count="1" selected="0">
            <x v="2"/>
          </reference>
          <reference field="9" count="1" selected="0">
            <x v="1"/>
          </reference>
          <reference field="13" count="1">
            <x v="3"/>
          </reference>
        </references>
      </pivotArea>
    </format>
    <format dxfId="730">
      <pivotArea dataOnly="0" labelOnly="1" outline="0" fieldPosition="0">
        <references count="5">
          <reference field="3" count="1" selected="0">
            <x v="26"/>
          </reference>
          <reference field="4" count="1" selected="0">
            <x v="0"/>
          </reference>
          <reference field="8" count="1" selected="0">
            <x v="5"/>
          </reference>
          <reference field="9" count="1" selected="0">
            <x v="3"/>
          </reference>
          <reference field="13" count="1">
            <x v="0"/>
          </reference>
        </references>
      </pivotArea>
    </format>
    <format dxfId="729">
      <pivotArea dataOnly="0" labelOnly="1" outline="0" fieldPosition="0">
        <references count="5">
          <reference field="3" count="1" selected="0">
            <x v="30"/>
          </reference>
          <reference field="4" count="1" selected="0">
            <x v="0"/>
          </reference>
          <reference field="8" count="1" selected="0">
            <x v="6"/>
          </reference>
          <reference field="9" count="1" selected="0">
            <x v="2"/>
          </reference>
          <reference field="13" count="1">
            <x v="4"/>
          </reference>
        </references>
      </pivotArea>
    </format>
    <format dxfId="728">
      <pivotArea dataOnly="0" labelOnly="1" outline="0" fieldPosition="0">
        <references count="5">
          <reference field="3" count="1" selected="0">
            <x v="31"/>
          </reference>
          <reference field="4" count="1" selected="0">
            <x v="1"/>
          </reference>
          <reference field="8" count="1" selected="0">
            <x v="8"/>
          </reference>
          <reference field="9" count="1" selected="0">
            <x v="4"/>
          </reference>
          <reference field="13" count="1">
            <x v="3"/>
          </reference>
        </references>
      </pivotArea>
    </format>
    <format dxfId="727">
      <pivotArea dataOnly="0" labelOnly="1" outline="0" fieldPosition="0">
        <references count="5">
          <reference field="3" count="1" selected="0">
            <x v="35"/>
          </reference>
          <reference field="4" count="1" selected="0">
            <x v="0"/>
          </reference>
          <reference field="8" count="1" selected="0">
            <x v="1"/>
          </reference>
          <reference field="9" count="1" selected="0">
            <x v="3"/>
          </reference>
          <reference field="13" count="1">
            <x v="0"/>
          </reference>
        </references>
      </pivotArea>
    </format>
    <format dxfId="726">
      <pivotArea dataOnly="0" labelOnly="1" outline="0" fieldPosition="0">
        <references count="5">
          <reference field="3" count="1" selected="0">
            <x v="37"/>
          </reference>
          <reference field="4" count="1" selected="0">
            <x v="0"/>
          </reference>
          <reference field="8" count="1" selected="0">
            <x v="5"/>
          </reference>
          <reference field="9" count="1" selected="0">
            <x v="1"/>
          </reference>
          <reference field="13" count="1">
            <x v="3"/>
          </reference>
        </references>
      </pivotArea>
    </format>
    <format dxfId="725">
      <pivotArea dataOnly="0" labelOnly="1" outline="0" fieldPosition="0">
        <references count="5">
          <reference field="3" count="1" selected="0">
            <x v="39"/>
          </reference>
          <reference field="4" count="1" selected="0">
            <x v="1"/>
          </reference>
          <reference field="8" count="1" selected="0">
            <x v="9"/>
          </reference>
          <reference field="9" count="1" selected="0">
            <x v="1"/>
          </reference>
          <reference field="13" count="1">
            <x v="2"/>
          </reference>
        </references>
      </pivotArea>
    </format>
    <format dxfId="724">
      <pivotArea dataOnly="0" labelOnly="1" outline="0" fieldPosition="0">
        <references count="5">
          <reference field="3" count="1" selected="0">
            <x v="40"/>
          </reference>
          <reference field="4" count="1" selected="0">
            <x v="0"/>
          </reference>
          <reference field="8" count="1" selected="0">
            <x v="5"/>
          </reference>
          <reference field="9" count="1" selected="0">
            <x v="3"/>
          </reference>
          <reference field="13" count="1">
            <x v="0"/>
          </reference>
        </references>
      </pivotArea>
    </format>
    <format dxfId="723">
      <pivotArea dataOnly="0" labelOnly="1" outline="0" fieldPosition="0">
        <references count="5">
          <reference field="3" count="1" selected="0">
            <x v="42"/>
          </reference>
          <reference field="4" count="1" selected="0">
            <x v="0"/>
          </reference>
          <reference field="8" count="1" selected="0">
            <x v="5"/>
          </reference>
          <reference field="9" count="1" selected="0">
            <x v="3"/>
          </reference>
          <reference field="13" count="1">
            <x v="0"/>
          </reference>
        </references>
      </pivotArea>
    </format>
    <format dxfId="722">
      <pivotArea dataOnly="0" labelOnly="1" outline="0" fieldPosition="0">
        <references count="5">
          <reference field="3" count="1" selected="0">
            <x v="42"/>
          </reference>
          <reference field="4" count="1" selected="0">
            <x v="1"/>
          </reference>
          <reference field="8" count="1" selected="0">
            <x v="5"/>
          </reference>
          <reference field="9" count="1" selected="0">
            <x v="3"/>
          </reference>
          <reference field="13" count="1">
            <x v="2"/>
          </reference>
        </references>
      </pivotArea>
    </format>
    <format dxfId="721">
      <pivotArea dataOnly="0" labelOnly="1" outline="0" fieldPosition="0">
        <references count="5">
          <reference field="3" count="1" selected="0">
            <x v="43"/>
          </reference>
          <reference field="4" count="1" selected="0">
            <x v="0"/>
          </reference>
          <reference field="8" count="1" selected="0">
            <x v="4"/>
          </reference>
          <reference field="9" count="1" selected="0">
            <x v="4"/>
          </reference>
          <reference field="13" count="1">
            <x v="4"/>
          </reference>
        </references>
      </pivotArea>
    </format>
    <format dxfId="720">
      <pivotArea dataOnly="0" labelOnly="1" outline="0" fieldPosition="0">
        <references count="5">
          <reference field="3" count="1" selected="0">
            <x v="44"/>
          </reference>
          <reference field="4" count="1" selected="0">
            <x v="1"/>
          </reference>
          <reference field="8" count="1" selected="0">
            <x v="4"/>
          </reference>
          <reference field="9" count="1" selected="0">
            <x v="4"/>
          </reference>
          <reference field="13" count="1">
            <x v="2"/>
          </reference>
        </references>
      </pivotArea>
    </format>
    <format dxfId="719">
      <pivotArea dataOnly="0" labelOnly="1" outline="0" fieldPosition="0">
        <references count="5">
          <reference field="3" count="1" selected="0">
            <x v="46"/>
          </reference>
          <reference field="4" count="1" selected="0">
            <x v="0"/>
          </reference>
          <reference field="8" count="1" selected="0">
            <x v="5"/>
          </reference>
          <reference field="9" count="1" selected="0">
            <x v="3"/>
          </reference>
          <reference field="13" count="1">
            <x v="0"/>
          </reference>
        </references>
      </pivotArea>
    </format>
    <format dxfId="718">
      <pivotArea dataOnly="0" labelOnly="1" outline="0" fieldPosition="0">
        <references count="5">
          <reference field="3" count="1" selected="0">
            <x v="47"/>
          </reference>
          <reference field="4" count="1" selected="0">
            <x v="0"/>
          </reference>
          <reference field="8" count="1" selected="0">
            <x v="1"/>
          </reference>
          <reference field="9" count="1" selected="0">
            <x v="3"/>
          </reference>
          <reference field="13" count="1">
            <x v="4"/>
          </reference>
        </references>
      </pivotArea>
    </format>
    <format dxfId="717">
      <pivotArea dataOnly="0" labelOnly="1" outline="0" fieldPosition="0">
        <references count="5">
          <reference field="3" count="1" selected="0">
            <x v="54"/>
          </reference>
          <reference field="4" count="1" selected="0">
            <x v="0"/>
          </reference>
          <reference field="8" count="1" selected="0">
            <x v="8"/>
          </reference>
          <reference field="9" count="1" selected="0">
            <x v="1"/>
          </reference>
          <reference field="13" count="1">
            <x v="5"/>
          </reference>
        </references>
      </pivotArea>
    </format>
    <format dxfId="716">
      <pivotArea dataOnly="0" labelOnly="1" outline="0" fieldPosition="0">
        <references count="5">
          <reference field="3" count="1" selected="0">
            <x v="56"/>
          </reference>
          <reference field="4" count="1" selected="0">
            <x v="0"/>
          </reference>
          <reference field="8" count="1" selected="0">
            <x v="7"/>
          </reference>
          <reference field="9" count="1" selected="0">
            <x v="5"/>
          </reference>
          <reference field="13" count="1">
            <x v="0"/>
          </reference>
        </references>
      </pivotArea>
    </format>
    <format dxfId="715">
      <pivotArea dataOnly="0" labelOnly="1" outline="0" fieldPosition="0">
        <references count="5">
          <reference field="3" count="1" selected="0">
            <x v="57"/>
          </reference>
          <reference field="4" count="1" selected="0">
            <x v="1"/>
          </reference>
          <reference field="8" count="1" selected="0">
            <x v="2"/>
          </reference>
          <reference field="9" count="1" selected="0">
            <x v="6"/>
          </reference>
          <reference field="13" count="1">
            <x v="0"/>
          </reference>
        </references>
      </pivotArea>
    </format>
    <format dxfId="714">
      <pivotArea dataOnly="0" labelOnly="1" outline="0" fieldPosition="0">
        <references count="5">
          <reference field="3" count="1" selected="0">
            <x v="62"/>
          </reference>
          <reference field="4" count="1" selected="0">
            <x v="0"/>
          </reference>
          <reference field="8" count="1" selected="0">
            <x v="1"/>
          </reference>
          <reference field="9" count="1" selected="0">
            <x v="3"/>
          </reference>
          <reference field="13" count="1">
            <x v="0"/>
          </reference>
        </references>
      </pivotArea>
    </format>
    <format dxfId="713">
      <pivotArea dataOnly="0" labelOnly="1" outline="0" fieldPosition="0">
        <references count="5">
          <reference field="3" count="1" selected="0">
            <x v="65"/>
          </reference>
          <reference field="4" count="1" selected="0">
            <x v="0"/>
          </reference>
          <reference field="8" count="1" selected="0">
            <x v="5"/>
          </reference>
          <reference field="9" count="1" selected="0">
            <x v="3"/>
          </reference>
          <reference field="13" count="1">
            <x v="0"/>
          </reference>
        </references>
      </pivotArea>
    </format>
    <format dxfId="712">
      <pivotArea dataOnly="0" labelOnly="1" outline="0" fieldPosition="0">
        <references count="5">
          <reference field="3" count="1" selected="0">
            <x v="66"/>
          </reference>
          <reference field="4" count="1" selected="0">
            <x v="1"/>
          </reference>
          <reference field="8" count="1" selected="0">
            <x v="4"/>
          </reference>
          <reference field="9" count="1" selected="0">
            <x v="1"/>
          </reference>
          <reference field="13" count="1">
            <x v="2"/>
          </reference>
        </references>
      </pivotArea>
    </format>
    <format dxfId="711">
      <pivotArea dataOnly="0" labelOnly="1" outline="0" fieldPosition="0">
        <references count="5">
          <reference field="3" count="1" selected="0">
            <x v="67"/>
          </reference>
          <reference field="4" count="1" selected="0">
            <x v="0"/>
          </reference>
          <reference field="8" count="1" selected="0">
            <x v="6"/>
          </reference>
          <reference field="9" count="1" selected="0">
            <x v="6"/>
          </reference>
          <reference field="13" count="1">
            <x v="0"/>
          </reference>
        </references>
      </pivotArea>
    </format>
    <format dxfId="710">
      <pivotArea dataOnly="0" labelOnly="1" outline="0" fieldPosition="0">
        <references count="5">
          <reference field="3" count="1" selected="0">
            <x v="72"/>
          </reference>
          <reference field="4" count="1" selected="0">
            <x v="0"/>
          </reference>
          <reference field="8" count="1" selected="0">
            <x v="5"/>
          </reference>
          <reference field="9" count="1" selected="0">
            <x v="3"/>
          </reference>
          <reference field="13" count="1">
            <x v="0"/>
          </reference>
        </references>
      </pivotArea>
    </format>
    <format dxfId="709">
      <pivotArea dataOnly="0" labelOnly="1" outline="0" fieldPosition="0">
        <references count="5">
          <reference field="3" count="1" selected="0">
            <x v="73"/>
          </reference>
          <reference field="4" count="1" selected="0">
            <x v="0"/>
          </reference>
          <reference field="8" count="1" selected="0">
            <x v="9"/>
          </reference>
          <reference field="9" count="1" selected="0">
            <x v="1"/>
          </reference>
          <reference field="13" count="1">
            <x v="3"/>
          </reference>
        </references>
      </pivotArea>
    </format>
    <format dxfId="708">
      <pivotArea dataOnly="0" labelOnly="1" outline="0" fieldPosition="0">
        <references count="5">
          <reference field="3" count="1" selected="0">
            <x v="73"/>
          </reference>
          <reference field="4" count="1" selected="0">
            <x v="1"/>
          </reference>
          <reference field="8" count="1" selected="0">
            <x v="9"/>
          </reference>
          <reference field="9" count="1" selected="0">
            <x v="1"/>
          </reference>
          <reference field="13" count="1">
            <x v="4"/>
          </reference>
        </references>
      </pivotArea>
    </format>
    <format dxfId="707">
      <pivotArea dataOnly="0" labelOnly="1" outline="0" fieldPosition="0">
        <references count="5">
          <reference field="3" count="1" selected="0">
            <x v="75"/>
          </reference>
          <reference field="4" count="1" selected="0">
            <x v="0"/>
          </reference>
          <reference field="8" count="1" selected="0">
            <x v="4"/>
          </reference>
          <reference field="9" count="1" selected="0">
            <x v="1"/>
          </reference>
          <reference field="13" count="1">
            <x v="4"/>
          </reference>
        </references>
      </pivotArea>
    </format>
    <format dxfId="706">
      <pivotArea dataOnly="0" labelOnly="1" outline="0" fieldPosition="0">
        <references count="5">
          <reference field="3" count="1" selected="0">
            <x v="75"/>
          </reference>
          <reference field="4" count="1" selected="0">
            <x v="1"/>
          </reference>
          <reference field="8" count="1" selected="0">
            <x v="4"/>
          </reference>
          <reference field="9" count="1" selected="0">
            <x v="4"/>
          </reference>
          <reference field="13" count="1">
            <x v="3"/>
          </reference>
        </references>
      </pivotArea>
    </format>
    <format dxfId="705">
      <pivotArea dataOnly="0" labelOnly="1" outline="0" fieldPosition="0">
        <references count="5">
          <reference field="3" count="1" selected="0">
            <x v="76"/>
          </reference>
          <reference field="4" count="1" selected="0">
            <x v="1"/>
          </reference>
          <reference field="8" count="1" selected="0">
            <x v="7"/>
          </reference>
          <reference field="9" count="1" selected="0">
            <x v="1"/>
          </reference>
          <reference field="13" count="1">
            <x v="3"/>
          </reference>
        </references>
      </pivotArea>
    </format>
    <format dxfId="704">
      <pivotArea dataOnly="0" labelOnly="1" outline="0" fieldPosition="0">
        <references count="5">
          <reference field="3" count="1" selected="0">
            <x v="77"/>
          </reference>
          <reference field="4" count="1" selected="0">
            <x v="0"/>
          </reference>
          <reference field="8" count="1" selected="0">
            <x v="5"/>
          </reference>
          <reference field="9" count="1" selected="0">
            <x v="3"/>
          </reference>
          <reference field="13" count="1">
            <x v="4"/>
          </reference>
        </references>
      </pivotArea>
    </format>
    <format dxfId="703">
      <pivotArea dataOnly="0" labelOnly="1" outline="0" fieldPosition="0">
        <references count="5">
          <reference field="3" count="1" selected="0">
            <x v="78"/>
          </reference>
          <reference field="4" count="1" selected="0">
            <x v="0"/>
          </reference>
          <reference field="8" count="1" selected="0">
            <x v="5"/>
          </reference>
          <reference field="9" count="1" selected="0">
            <x v="3"/>
          </reference>
          <reference field="13" count="1">
            <x v="0"/>
          </reference>
        </references>
      </pivotArea>
    </format>
    <format dxfId="702">
      <pivotArea dataOnly="0" labelOnly="1" outline="0" fieldPosition="0">
        <references count="5">
          <reference field="3" count="1" selected="0">
            <x v="79"/>
          </reference>
          <reference field="4" count="1" selected="0">
            <x v="0"/>
          </reference>
          <reference field="8" count="1" selected="0">
            <x v="4"/>
          </reference>
          <reference field="9" count="1" selected="0">
            <x v="1"/>
          </reference>
          <reference field="13" count="1">
            <x v="2"/>
          </reference>
        </references>
      </pivotArea>
    </format>
    <format dxfId="701">
      <pivotArea dataOnly="0" labelOnly="1" outline="0" fieldPosition="0">
        <references count="5">
          <reference field="3" count="1" selected="0">
            <x v="84"/>
          </reference>
          <reference field="4" count="1" selected="0">
            <x v="0"/>
          </reference>
          <reference field="8" count="1" selected="0">
            <x v="1"/>
          </reference>
          <reference field="9" count="1" selected="0">
            <x v="3"/>
          </reference>
          <reference field="13" count="1">
            <x v="0"/>
          </reference>
        </references>
      </pivotArea>
    </format>
    <format dxfId="700">
      <pivotArea dataOnly="0" labelOnly="1" outline="0" fieldPosition="0">
        <references count="5">
          <reference field="3" count="1" selected="0">
            <x v="86"/>
          </reference>
          <reference field="4" count="1" selected="0">
            <x v="1"/>
          </reference>
          <reference field="8" count="1" selected="0">
            <x v="7"/>
          </reference>
          <reference field="9" count="1" selected="0">
            <x v="3"/>
          </reference>
          <reference field="13" count="1">
            <x v="4"/>
          </reference>
        </references>
      </pivotArea>
    </format>
    <format dxfId="699">
      <pivotArea dataOnly="0" labelOnly="1" outline="0" fieldPosition="0">
        <references count="5">
          <reference field="3" count="1" selected="0">
            <x v="87"/>
          </reference>
          <reference field="4" count="1" selected="0">
            <x v="0"/>
          </reference>
          <reference field="8" count="1" selected="0">
            <x v="6"/>
          </reference>
          <reference field="9" count="1" selected="0">
            <x v="1"/>
          </reference>
          <reference field="13" count="1">
            <x v="2"/>
          </reference>
        </references>
      </pivotArea>
    </format>
    <format dxfId="698">
      <pivotArea dataOnly="0" labelOnly="1" outline="0" fieldPosition="0">
        <references count="5">
          <reference field="3" count="1" selected="0">
            <x v="87"/>
          </reference>
          <reference field="4" count="1" selected="0">
            <x v="1"/>
          </reference>
          <reference field="8" count="1" selected="0">
            <x v="6"/>
          </reference>
          <reference field="9" count="1" selected="0">
            <x v="1"/>
          </reference>
          <reference field="13" count="1">
            <x v="4"/>
          </reference>
        </references>
      </pivotArea>
    </format>
    <format dxfId="697">
      <pivotArea dataOnly="0" labelOnly="1" outline="0" fieldPosition="0">
        <references count="5">
          <reference field="3" count="1" selected="0">
            <x v="88"/>
          </reference>
          <reference field="4" count="1" selected="0">
            <x v="0"/>
          </reference>
          <reference field="8" count="1" selected="0">
            <x v="3"/>
          </reference>
          <reference field="9" count="1" selected="0">
            <x v="6"/>
          </reference>
          <reference field="13" count="1">
            <x v="0"/>
          </reference>
        </references>
      </pivotArea>
    </format>
    <format dxfId="696">
      <pivotArea dataOnly="0" labelOnly="1" outline="0" fieldPosition="0">
        <references count="5">
          <reference field="3" count="1" selected="0">
            <x v="89"/>
          </reference>
          <reference field="4" count="1" selected="0">
            <x v="1"/>
          </reference>
          <reference field="8" count="1" selected="0">
            <x v="6"/>
          </reference>
          <reference field="9" count="1" selected="0">
            <x v="1"/>
          </reference>
          <reference field="13" count="1">
            <x v="4"/>
          </reference>
        </references>
      </pivotArea>
    </format>
    <format dxfId="695">
      <pivotArea dataOnly="0" labelOnly="1" outline="0" fieldPosition="0">
        <references count="5">
          <reference field="3" count="1" selected="0">
            <x v="90"/>
          </reference>
          <reference field="4" count="1" selected="0">
            <x v="0"/>
          </reference>
          <reference field="8" count="1" selected="0">
            <x v="7"/>
          </reference>
          <reference field="9" count="1" selected="0">
            <x v="3"/>
          </reference>
          <reference field="13" count="1">
            <x v="0"/>
          </reference>
        </references>
      </pivotArea>
    </format>
    <format dxfId="694">
      <pivotArea dataOnly="0" labelOnly="1" outline="0" fieldPosition="0">
        <references count="5">
          <reference field="3" count="1" selected="0">
            <x v="90"/>
          </reference>
          <reference field="4" count="1" selected="0">
            <x v="2"/>
          </reference>
          <reference field="8" count="1" selected="0">
            <x v="7"/>
          </reference>
          <reference field="9" count="1" selected="0">
            <x v="3"/>
          </reference>
          <reference field="13" count="1">
            <x v="2"/>
          </reference>
        </references>
      </pivotArea>
    </format>
    <format dxfId="693">
      <pivotArea dataOnly="0" labelOnly="1" outline="0" fieldPosition="0">
        <references count="5">
          <reference field="3" count="1" selected="0">
            <x v="92"/>
          </reference>
          <reference field="4" count="1" selected="0">
            <x v="0"/>
          </reference>
          <reference field="8" count="1" selected="0">
            <x v="5"/>
          </reference>
          <reference field="9" count="1" selected="0">
            <x v="3"/>
          </reference>
          <reference field="13" count="1">
            <x v="0"/>
          </reference>
        </references>
      </pivotArea>
    </format>
    <format dxfId="692">
      <pivotArea dataOnly="0" labelOnly="1" outline="0" fieldPosition="0">
        <references count="5">
          <reference field="3" count="1" selected="0">
            <x v="92"/>
          </reference>
          <reference field="4" count="1" selected="0">
            <x v="1"/>
          </reference>
          <reference field="8" count="1" selected="0">
            <x v="5"/>
          </reference>
          <reference field="9" count="1" selected="0">
            <x v="3"/>
          </reference>
          <reference field="13" count="1">
            <x v="3"/>
          </reference>
        </references>
      </pivotArea>
    </format>
    <format dxfId="691">
      <pivotArea dataOnly="0" labelOnly="1" outline="0" fieldPosition="0">
        <references count="5">
          <reference field="3" count="1" selected="0">
            <x v="96"/>
          </reference>
          <reference field="4" count="1" selected="0">
            <x v="1"/>
          </reference>
          <reference field="8" count="1" selected="0">
            <x v="7"/>
          </reference>
          <reference field="9" count="1" selected="0">
            <x v="3"/>
          </reference>
          <reference field="13" count="1">
            <x v="3"/>
          </reference>
        </references>
      </pivotArea>
    </format>
    <format dxfId="690">
      <pivotArea dataOnly="0" labelOnly="1" outline="0" fieldPosition="0">
        <references count="5">
          <reference field="3" count="1" selected="0">
            <x v="97"/>
          </reference>
          <reference field="4" count="1" selected="0">
            <x v="0"/>
          </reference>
          <reference field="8" count="1" selected="0">
            <x v="0"/>
          </reference>
          <reference field="9" count="1" selected="0">
            <x v="1"/>
          </reference>
          <reference field="13" count="1">
            <x v="3"/>
          </reference>
        </references>
      </pivotArea>
    </format>
    <format dxfId="689">
      <pivotArea dataOnly="0" labelOnly="1" outline="0" fieldPosition="0">
        <references count="5">
          <reference field="3" count="1" selected="0">
            <x v="98"/>
          </reference>
          <reference field="4" count="1" selected="0">
            <x v="0"/>
          </reference>
          <reference field="8" count="1" selected="0">
            <x v="6"/>
          </reference>
          <reference field="9" count="1" selected="0">
            <x v="3"/>
          </reference>
          <reference field="13" count="1">
            <x v="0"/>
          </reference>
        </references>
      </pivotArea>
    </format>
    <format dxfId="688">
      <pivotArea dataOnly="0" labelOnly="1" outline="0" fieldPosition="0">
        <references count="5">
          <reference field="3" count="1" selected="0">
            <x v="103"/>
          </reference>
          <reference field="4" count="1" selected="0">
            <x v="1"/>
          </reference>
          <reference field="8" count="1" selected="0">
            <x v="5"/>
          </reference>
          <reference field="9" count="1" selected="0">
            <x v="3"/>
          </reference>
          <reference field="13" count="1">
            <x v="3"/>
          </reference>
        </references>
      </pivotArea>
    </format>
    <format dxfId="687">
      <pivotArea dataOnly="0" labelOnly="1" outline="0" fieldPosition="0">
        <references count="6">
          <reference field="3" count="1" selected="0">
            <x v="0"/>
          </reference>
          <reference field="4" count="1" selected="0">
            <x v="0"/>
          </reference>
          <reference field="8" count="1" selected="0">
            <x v="7"/>
          </reference>
          <reference field="9" count="1" selected="0">
            <x v="1"/>
          </reference>
          <reference field="13" count="1" selected="0">
            <x v="2"/>
          </reference>
          <reference field="14" count="1">
            <x v="2"/>
          </reference>
        </references>
      </pivotArea>
    </format>
    <format dxfId="686">
      <pivotArea dataOnly="0" labelOnly="1" outline="0" fieldPosition="0">
        <references count="6">
          <reference field="3" count="1" selected="0">
            <x v="4"/>
          </reference>
          <reference field="4" count="1" selected="0">
            <x v="0"/>
          </reference>
          <reference field="8" count="1" selected="0">
            <x v="4"/>
          </reference>
          <reference field="9" count="1" selected="0">
            <x v="1"/>
          </reference>
          <reference field="13" count="1" selected="0">
            <x v="2"/>
          </reference>
          <reference field="14" count="1">
            <x v="3"/>
          </reference>
        </references>
      </pivotArea>
    </format>
    <format dxfId="685">
      <pivotArea dataOnly="0" labelOnly="1" outline="0" fieldPosition="0">
        <references count="6">
          <reference field="3" count="1" selected="0">
            <x v="4"/>
          </reference>
          <reference field="4" count="1" selected="0">
            <x v="1"/>
          </reference>
          <reference field="8" count="1" selected="0">
            <x v="4"/>
          </reference>
          <reference field="9" count="1" selected="0">
            <x v="4"/>
          </reference>
          <reference field="13" count="1" selected="0">
            <x v="2"/>
          </reference>
          <reference field="14" count="1">
            <x v="2"/>
          </reference>
        </references>
      </pivotArea>
    </format>
    <format dxfId="684">
      <pivotArea dataOnly="0" labelOnly="1" outline="0" fieldPosition="0">
        <references count="6">
          <reference field="3" count="1" selected="0">
            <x v="20"/>
          </reference>
          <reference field="4" count="1" selected="0">
            <x v="1"/>
          </reference>
          <reference field="8" count="1" selected="0">
            <x v="0"/>
          </reference>
          <reference field="9" count="1" selected="0">
            <x v="1"/>
          </reference>
          <reference field="13" count="1" selected="0">
            <x v="2"/>
          </reference>
          <reference field="14" count="1">
            <x v="2"/>
          </reference>
        </references>
      </pivotArea>
    </format>
    <format dxfId="683">
      <pivotArea dataOnly="0" labelOnly="1" outline="0" fieldPosition="0">
        <references count="6">
          <reference field="3" count="1" selected="0">
            <x v="26"/>
          </reference>
          <reference field="4" count="1" selected="0">
            <x v="0"/>
          </reference>
          <reference field="8" count="1" selected="0">
            <x v="5"/>
          </reference>
          <reference field="9" count="1" selected="0">
            <x v="3"/>
          </reference>
          <reference field="13" count="1" selected="0">
            <x v="0"/>
          </reference>
          <reference field="14" count="1">
            <x v="0"/>
          </reference>
        </references>
      </pivotArea>
    </format>
    <format dxfId="682">
      <pivotArea dataOnly="0" labelOnly="1" outline="0" fieldPosition="0">
        <references count="6">
          <reference field="3" count="1" selected="0">
            <x v="39"/>
          </reference>
          <reference field="4" count="1" selected="0">
            <x v="1"/>
          </reference>
          <reference field="8" count="1" selected="0">
            <x v="9"/>
          </reference>
          <reference field="9" count="1" selected="0">
            <x v="1"/>
          </reference>
          <reference field="13" count="1" selected="0">
            <x v="2"/>
          </reference>
          <reference field="14" count="1">
            <x v="2"/>
          </reference>
        </references>
      </pivotArea>
    </format>
    <format dxfId="681">
      <pivotArea dataOnly="0" labelOnly="1" outline="0" fieldPosition="0">
        <references count="6">
          <reference field="3" count="1" selected="0">
            <x v="40"/>
          </reference>
          <reference field="4" count="1" selected="0">
            <x v="0"/>
          </reference>
          <reference field="8" count="1" selected="0">
            <x v="5"/>
          </reference>
          <reference field="9" count="1" selected="0">
            <x v="3"/>
          </reference>
          <reference field="13" count="1" selected="0">
            <x v="0"/>
          </reference>
          <reference field="14" count="1">
            <x v="0"/>
          </reference>
        </references>
      </pivotArea>
    </format>
    <format dxfId="680">
      <pivotArea dataOnly="0" labelOnly="1" outline="0" fieldPosition="0">
        <references count="6">
          <reference field="3" count="1" selected="0">
            <x v="42"/>
          </reference>
          <reference field="4" count="1" selected="0">
            <x v="0"/>
          </reference>
          <reference field="8" count="1" selected="0">
            <x v="5"/>
          </reference>
          <reference field="9" count="1" selected="0">
            <x v="3"/>
          </reference>
          <reference field="13" count="1" selected="0">
            <x v="0"/>
          </reference>
          <reference field="14" count="1">
            <x v="0"/>
          </reference>
        </references>
      </pivotArea>
    </format>
    <format dxfId="679">
      <pivotArea dataOnly="0" labelOnly="1" outline="0" fieldPosition="0">
        <references count="6">
          <reference field="3" count="1" selected="0">
            <x v="42"/>
          </reference>
          <reference field="4" count="1" selected="0">
            <x v="1"/>
          </reference>
          <reference field="8" count="1" selected="0">
            <x v="5"/>
          </reference>
          <reference field="9" count="1" selected="0">
            <x v="3"/>
          </reference>
          <reference field="13" count="1" selected="0">
            <x v="2"/>
          </reference>
          <reference field="14" count="1">
            <x v="2"/>
          </reference>
        </references>
      </pivotArea>
    </format>
    <format dxfId="678">
      <pivotArea dataOnly="0" labelOnly="1" outline="0" fieldPosition="0">
        <references count="6">
          <reference field="3" count="1" selected="0">
            <x v="44"/>
          </reference>
          <reference field="4" count="1" selected="0">
            <x v="1"/>
          </reference>
          <reference field="8" count="1" selected="0">
            <x v="4"/>
          </reference>
          <reference field="9" count="1" selected="0">
            <x v="4"/>
          </reference>
          <reference field="13" count="1" selected="0">
            <x v="2"/>
          </reference>
          <reference field="14" count="1">
            <x v="2"/>
          </reference>
        </references>
      </pivotArea>
    </format>
    <format dxfId="677">
      <pivotArea dataOnly="0" labelOnly="1" outline="0" fieldPosition="0">
        <references count="6">
          <reference field="3" count="1" selected="0">
            <x v="56"/>
          </reference>
          <reference field="4" count="1" selected="0">
            <x v="0"/>
          </reference>
          <reference field="8" count="1" selected="0">
            <x v="7"/>
          </reference>
          <reference field="9" count="1" selected="0">
            <x v="5"/>
          </reference>
          <reference field="13" count="1" selected="0">
            <x v="0"/>
          </reference>
          <reference field="14" count="1">
            <x v="0"/>
          </reference>
        </references>
      </pivotArea>
    </format>
    <format dxfId="676">
      <pivotArea dataOnly="0" labelOnly="1" outline="0" fieldPosition="0">
        <references count="6">
          <reference field="3" count="1" selected="0">
            <x v="62"/>
          </reference>
          <reference field="4" count="1" selected="0">
            <x v="0"/>
          </reference>
          <reference field="8" count="1" selected="0">
            <x v="1"/>
          </reference>
          <reference field="9" count="1" selected="0">
            <x v="3"/>
          </reference>
          <reference field="13" count="1" selected="0">
            <x v="0"/>
          </reference>
          <reference field="14" count="1">
            <x v="0"/>
          </reference>
        </references>
      </pivotArea>
    </format>
    <format dxfId="675">
      <pivotArea dataOnly="0" labelOnly="1" outline="0" fieldPosition="0">
        <references count="6">
          <reference field="3" count="1" selected="0">
            <x v="79"/>
          </reference>
          <reference field="4" count="1" selected="0">
            <x v="0"/>
          </reference>
          <reference field="8" count="1" selected="0">
            <x v="4"/>
          </reference>
          <reference field="9" count="1" selected="0">
            <x v="1"/>
          </reference>
          <reference field="13" count="1" selected="0">
            <x v="2"/>
          </reference>
          <reference field="14" count="1">
            <x v="2"/>
          </reference>
        </references>
      </pivotArea>
    </format>
    <format dxfId="674">
      <pivotArea dataOnly="0" labelOnly="1" outline="0" fieldPosition="0">
        <references count="6">
          <reference field="3" count="1" selected="0">
            <x v="87"/>
          </reference>
          <reference field="4" count="1" selected="0">
            <x v="0"/>
          </reference>
          <reference field="8" count="1" selected="0">
            <x v="6"/>
          </reference>
          <reference field="9" count="1" selected="0">
            <x v="1"/>
          </reference>
          <reference field="13" count="1" selected="0">
            <x v="2"/>
          </reference>
          <reference field="14" count="1">
            <x v="2"/>
          </reference>
        </references>
      </pivotArea>
    </format>
    <format dxfId="673">
      <pivotArea dataOnly="0" labelOnly="1" outline="0" fieldPosition="0">
        <references count="6">
          <reference field="3" count="1" selected="0">
            <x v="87"/>
          </reference>
          <reference field="4" count="1" selected="0">
            <x v="1"/>
          </reference>
          <reference field="8" count="1" selected="0">
            <x v="6"/>
          </reference>
          <reference field="9" count="1" selected="0">
            <x v="1"/>
          </reference>
          <reference field="13" count="1" selected="0">
            <x v="4"/>
          </reference>
          <reference field="14" count="1">
            <x v="0"/>
          </reference>
        </references>
      </pivotArea>
    </format>
    <format dxfId="672">
      <pivotArea dataOnly="0" labelOnly="1" outline="0" fieldPosition="0">
        <references count="6">
          <reference field="3" count="1" selected="0">
            <x v="90"/>
          </reference>
          <reference field="4" count="1" selected="0">
            <x v="2"/>
          </reference>
          <reference field="8" count="1" selected="0">
            <x v="7"/>
          </reference>
          <reference field="9" count="1" selected="0">
            <x v="3"/>
          </reference>
          <reference field="13" count="1" selected="0">
            <x v="2"/>
          </reference>
          <reference field="14" count="1">
            <x v="3"/>
          </reference>
        </references>
      </pivotArea>
    </format>
    <format dxfId="671">
      <pivotArea dataOnly="0" labelOnly="1" outline="0" fieldPosition="0">
        <references count="7">
          <reference field="3" count="1" selected="0">
            <x v="0"/>
          </reference>
          <reference field="4" count="1" selected="0">
            <x v="0"/>
          </reference>
          <reference field="8" count="1" selected="0">
            <x v="7"/>
          </reference>
          <reference field="9" count="1" selected="0">
            <x v="1"/>
          </reference>
          <reference field="13" count="1" selected="0">
            <x v="2"/>
          </reference>
          <reference field="14" count="1" selected="0">
            <x v="2"/>
          </reference>
          <reference field="16" count="1">
            <x v="0"/>
          </reference>
        </references>
      </pivotArea>
    </format>
    <format dxfId="670">
      <pivotArea dataOnly="0" labelOnly="1" outline="0" fieldPosition="0">
        <references count="7">
          <reference field="3" count="1" selected="0">
            <x v="62"/>
          </reference>
          <reference field="4" count="1" selected="0">
            <x v="0"/>
          </reference>
          <reference field="8" count="1" selected="0">
            <x v="1"/>
          </reference>
          <reference field="9" count="1" selected="0">
            <x v="3"/>
          </reference>
          <reference field="13" count="1" selected="0">
            <x v="0"/>
          </reference>
          <reference field="14" count="1" selected="0">
            <x v="0"/>
          </reference>
          <reference field="16" count="1">
            <x v="0"/>
          </reference>
        </references>
      </pivotArea>
    </format>
    <format dxfId="669">
      <pivotArea dataOnly="0" labelOnly="1" outline="0" fieldPosition="0">
        <references count="8">
          <reference field="3" count="1" selected="0">
            <x v="0"/>
          </reference>
          <reference field="4" count="1" selected="0">
            <x v="0"/>
          </reference>
          <reference field="8" count="1" selected="0">
            <x v="7"/>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668">
      <pivotArea dataOnly="0" labelOnly="1" outline="0" fieldPosition="0">
        <references count="8">
          <reference field="3" count="1" selected="0">
            <x v="0"/>
          </reference>
          <reference field="4" count="1" selected="0">
            <x v="1"/>
          </reference>
          <reference field="8" count="1" selected="0">
            <x v="7"/>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667">
      <pivotArea dataOnly="0" labelOnly="1" outline="0" fieldPosition="0">
        <references count="8">
          <reference field="3" count="1" selected="0">
            <x v="2"/>
          </reference>
          <reference field="4" count="1" selected="0">
            <x v="0"/>
          </reference>
          <reference field="8" count="1" selected="0">
            <x v="1"/>
          </reference>
          <reference field="9" count="1" selected="0">
            <x v="5"/>
          </reference>
          <reference field="13" count="1" selected="0">
            <x v="0"/>
          </reference>
          <reference field="14" count="1" selected="0">
            <x v="0"/>
          </reference>
          <reference field="16" count="1" selected="0">
            <x v="0"/>
          </reference>
          <reference field="17" count="1">
            <x v="0"/>
          </reference>
        </references>
      </pivotArea>
    </format>
    <format dxfId="666">
      <pivotArea dataOnly="0" labelOnly="1" outline="0" fieldPosition="0">
        <references count="8">
          <reference field="3" count="1" selected="0">
            <x v="4"/>
          </reference>
          <reference field="4" count="1" selected="0">
            <x v="0"/>
          </reference>
          <reference field="8" count="1" selected="0">
            <x v="4"/>
          </reference>
          <reference field="9" count="1" selected="0">
            <x v="1"/>
          </reference>
          <reference field="13" count="1" selected="0">
            <x v="2"/>
          </reference>
          <reference field="14" count="1" selected="0">
            <x v="3"/>
          </reference>
          <reference field="16" count="1" selected="0">
            <x v="0"/>
          </reference>
          <reference field="17" count="1">
            <x v="0"/>
          </reference>
        </references>
      </pivotArea>
    </format>
    <format dxfId="665">
      <pivotArea dataOnly="0" labelOnly="1" outline="0" fieldPosition="0">
        <references count="8">
          <reference field="3" count="1" selected="0">
            <x v="4"/>
          </reference>
          <reference field="4" count="1" selected="0">
            <x v="1"/>
          </reference>
          <reference field="8" count="1" selected="0">
            <x v="4"/>
          </reference>
          <reference field="9" count="1" selected="0">
            <x v="4"/>
          </reference>
          <reference field="13" count="1" selected="0">
            <x v="2"/>
          </reference>
          <reference field="14" count="1" selected="0">
            <x v="2"/>
          </reference>
          <reference field="16" count="1" selected="0">
            <x v="0"/>
          </reference>
          <reference field="17" count="1">
            <x v="0"/>
          </reference>
        </references>
      </pivotArea>
    </format>
    <format dxfId="664">
      <pivotArea dataOnly="0" labelOnly="1" outline="0" fieldPosition="0">
        <references count="8">
          <reference field="3" count="1" selected="0">
            <x v="6"/>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63">
      <pivotArea dataOnly="0" labelOnly="1" outline="0" fieldPosition="0">
        <references count="8">
          <reference field="3" count="1" selected="0">
            <x v="7"/>
          </reference>
          <reference field="4" count="1" selected="0">
            <x v="0"/>
          </reference>
          <reference field="8" count="1" selected="0">
            <x v="0"/>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662">
      <pivotArea dataOnly="0" labelOnly="1" outline="0" fieldPosition="0">
        <references count="8">
          <reference field="3" count="1" selected="0">
            <x v="7"/>
          </reference>
          <reference field="4" count="1" selected="0">
            <x v="1"/>
          </reference>
          <reference field="8" count="1" selected="0">
            <x v="0"/>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661">
      <pivotArea dataOnly="0" labelOnly="1" outline="0" fieldPosition="0">
        <references count="8">
          <reference field="3" count="1" selected="0">
            <x v="7"/>
          </reference>
          <reference field="4" count="1" selected="0">
            <x v="2"/>
          </reference>
          <reference field="8" count="1" selected="0">
            <x v="0"/>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660">
      <pivotArea dataOnly="0" labelOnly="1" outline="0" fieldPosition="0">
        <references count="8">
          <reference field="3" count="1" selected="0">
            <x v="9"/>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59">
      <pivotArea dataOnly="0" labelOnly="1" outline="0" fieldPosition="0">
        <references count="8">
          <reference field="3" count="1" selected="0">
            <x v="9"/>
          </reference>
          <reference field="4" count="1" selected="0">
            <x v="1"/>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58">
      <pivotArea dataOnly="0" labelOnly="1" outline="0" fieldPosition="0">
        <references count="8">
          <reference field="3" count="1" selected="0">
            <x v="10"/>
          </reference>
          <reference field="4" count="1" selected="0">
            <x v="0"/>
          </reference>
          <reference field="8" count="1" selected="0">
            <x v="8"/>
          </reference>
          <reference field="9" count="1" selected="0">
            <x v="4"/>
          </reference>
          <reference field="13" count="1" selected="0">
            <x v="0"/>
          </reference>
          <reference field="14" count="1" selected="0">
            <x v="0"/>
          </reference>
          <reference field="16" count="1" selected="0">
            <x v="0"/>
          </reference>
          <reference field="17" count="1">
            <x v="0"/>
          </reference>
        </references>
      </pivotArea>
    </format>
    <format dxfId="657">
      <pivotArea dataOnly="0" labelOnly="1" outline="0" fieldPosition="0">
        <references count="8">
          <reference field="3" count="1" selected="0">
            <x v="11"/>
          </reference>
          <reference field="4" count="1" selected="0">
            <x v="1"/>
          </reference>
          <reference field="8" count="1" selected="0">
            <x v="2"/>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656">
      <pivotArea dataOnly="0" labelOnly="1" outline="0" fieldPosition="0">
        <references count="8">
          <reference field="3" count="1" selected="0">
            <x v="12"/>
          </reference>
          <reference field="4" count="1" selected="0">
            <x v="1"/>
          </reference>
          <reference field="8" count="1" selected="0">
            <x v="8"/>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655">
      <pivotArea dataOnly="0" labelOnly="1" outline="0" fieldPosition="0">
        <references count="8">
          <reference field="3" count="1" selected="0">
            <x v="14"/>
          </reference>
          <reference field="4" count="1" selected="0">
            <x v="0"/>
          </reference>
          <reference field="8" count="1" selected="0">
            <x v="4"/>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654">
      <pivotArea dataOnly="0" labelOnly="1" outline="0" fieldPosition="0">
        <references count="8">
          <reference field="3" count="1" selected="0">
            <x v="14"/>
          </reference>
          <reference field="4" count="1" selected="0">
            <x v="2"/>
          </reference>
          <reference field="8" count="1" selected="0">
            <x v="4"/>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653">
      <pivotArea dataOnly="0" labelOnly="1" outline="0" fieldPosition="0">
        <references count="8">
          <reference field="3" count="1" selected="0">
            <x v="15"/>
          </reference>
          <reference field="4" count="1" selected="0">
            <x v="1"/>
          </reference>
          <reference field="8" count="1" selected="0">
            <x v="0"/>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652">
      <pivotArea dataOnly="0" labelOnly="1" outline="0" fieldPosition="0">
        <references count="8">
          <reference field="3" count="1" selected="0">
            <x v="16"/>
          </reference>
          <reference field="4" count="1" selected="0">
            <x v="1"/>
          </reference>
          <reference field="8" count="1" selected="0">
            <x v="0"/>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651">
      <pivotArea dataOnly="0" labelOnly="1" outline="0" fieldPosition="0">
        <references count="8">
          <reference field="3" count="1" selected="0">
            <x v="17"/>
          </reference>
          <reference field="4" count="1" selected="0">
            <x v="0"/>
          </reference>
          <reference field="8" count="1" selected="0">
            <x v="0"/>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650">
      <pivotArea dataOnly="0" labelOnly="1" outline="0" fieldPosition="0">
        <references count="8">
          <reference field="3" count="1" selected="0">
            <x v="18"/>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49">
      <pivotArea dataOnly="0" labelOnly="1" outline="0" fieldPosition="0">
        <references count="8">
          <reference field="3" count="1" selected="0">
            <x v="19"/>
          </reference>
          <reference field="4" count="1" selected="0">
            <x v="0"/>
          </reference>
          <reference field="8" count="1" selected="0">
            <x v="8"/>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48">
      <pivotArea dataOnly="0" labelOnly="1" outline="0" fieldPosition="0">
        <references count="8">
          <reference field="3" count="1" selected="0">
            <x v="19"/>
          </reference>
          <reference field="4" count="1" selected="0">
            <x v="1"/>
          </reference>
          <reference field="8" count="1" selected="0">
            <x v="8"/>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47">
      <pivotArea dataOnly="0" labelOnly="1" outline="0" fieldPosition="0">
        <references count="8">
          <reference field="3" count="1" selected="0">
            <x v="20"/>
          </reference>
          <reference field="4" count="1" selected="0">
            <x v="1"/>
          </reference>
          <reference field="8" count="1" selected="0">
            <x v="0"/>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646">
      <pivotArea dataOnly="0" labelOnly="1" outline="0" fieldPosition="0">
        <references count="8">
          <reference field="3" count="1" selected="0">
            <x v="23"/>
          </reference>
          <reference field="4" count="1" selected="0">
            <x v="0"/>
          </reference>
          <reference field="8" count="1" selected="0">
            <x v="2"/>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645">
      <pivotArea dataOnly="0" labelOnly="1" outline="0" fieldPosition="0">
        <references count="8">
          <reference field="3" count="1" selected="0">
            <x v="24"/>
          </reference>
          <reference field="4" count="1" selected="0">
            <x v="0"/>
          </reference>
          <reference field="8" count="1" selected="0">
            <x v="5"/>
          </reference>
          <reference field="9" count="1" selected="0">
            <x v="5"/>
          </reference>
          <reference field="13" count="1" selected="0">
            <x v="2"/>
          </reference>
          <reference field="14" count="1" selected="0">
            <x v="2"/>
          </reference>
          <reference field="16" count="1" selected="0">
            <x v="0"/>
          </reference>
          <reference field="17" count="1">
            <x v="0"/>
          </reference>
        </references>
      </pivotArea>
    </format>
    <format dxfId="644">
      <pivotArea dataOnly="0" labelOnly="1" outline="0" fieldPosition="0">
        <references count="8">
          <reference field="3" count="1" selected="0">
            <x v="26"/>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43">
      <pivotArea dataOnly="0" labelOnly="1" outline="0" fieldPosition="0">
        <references count="8">
          <reference field="3" count="1" selected="0">
            <x v="27"/>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42">
      <pivotArea dataOnly="0" labelOnly="1" outline="0" fieldPosition="0">
        <references count="8">
          <reference field="3" count="1" selected="0">
            <x v="28"/>
          </reference>
          <reference field="4" count="1" selected="0">
            <x v="0"/>
          </reference>
          <reference field="8" count="1" selected="0">
            <x v="6"/>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41">
      <pivotArea dataOnly="0" labelOnly="1" outline="0" fieldPosition="0">
        <references count="8">
          <reference field="3" count="1" selected="0">
            <x v="29"/>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40">
      <pivotArea dataOnly="0" labelOnly="1" outline="0" fieldPosition="0">
        <references count="8">
          <reference field="3" count="1" selected="0">
            <x v="30"/>
          </reference>
          <reference field="4" count="1" selected="0">
            <x v="0"/>
          </reference>
          <reference field="8" count="1" selected="0">
            <x v="6"/>
          </reference>
          <reference field="9" count="1" selected="0">
            <x v="2"/>
          </reference>
          <reference field="13" count="1" selected="0">
            <x v="4"/>
          </reference>
          <reference field="14" count="1" selected="0">
            <x v="0"/>
          </reference>
          <reference field="16" count="1" selected="0">
            <x v="0"/>
          </reference>
          <reference field="17" count="1">
            <x v="0"/>
          </reference>
        </references>
      </pivotArea>
    </format>
    <format dxfId="639">
      <pivotArea dataOnly="0" labelOnly="1" outline="0" fieldPosition="0">
        <references count="8">
          <reference field="3" count="1" selected="0">
            <x v="30"/>
          </reference>
          <reference field="4" count="1" selected="0">
            <x v="1"/>
          </reference>
          <reference field="8" count="1" selected="0">
            <x v="6"/>
          </reference>
          <reference field="9" count="1" selected="0">
            <x v="4"/>
          </reference>
          <reference field="13" count="1" selected="0">
            <x v="4"/>
          </reference>
          <reference field="14" count="1" selected="0">
            <x v="0"/>
          </reference>
          <reference field="16" count="1" selected="0">
            <x v="0"/>
          </reference>
          <reference field="17" count="1">
            <x v="0"/>
          </reference>
        </references>
      </pivotArea>
    </format>
    <format dxfId="638">
      <pivotArea dataOnly="0" labelOnly="1" outline="0" fieldPosition="0">
        <references count="8">
          <reference field="3" count="1" selected="0">
            <x v="31"/>
          </reference>
          <reference field="4" count="1" selected="0">
            <x v="1"/>
          </reference>
          <reference field="8" count="1" selected="0">
            <x v="8"/>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637">
      <pivotArea dataOnly="0" labelOnly="1" outline="0" fieldPosition="0">
        <references count="8">
          <reference field="3" count="1" selected="0">
            <x v="35"/>
          </reference>
          <reference field="4" count="1" selected="0">
            <x v="0"/>
          </reference>
          <reference field="8" count="1" selected="0">
            <x v="1"/>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36">
      <pivotArea dataOnly="0" labelOnly="1" outline="0" fieldPosition="0">
        <references count="8">
          <reference field="3" count="1" selected="0">
            <x v="36"/>
          </reference>
          <reference field="4" count="1" selected="0">
            <x v="1"/>
          </reference>
          <reference field="8" count="1" selected="0">
            <x v="2"/>
          </reference>
          <reference field="9" count="1" selected="0">
            <x v="2"/>
          </reference>
          <reference field="13" count="1" selected="0">
            <x v="4"/>
          </reference>
          <reference field="14" count="1" selected="0">
            <x v="0"/>
          </reference>
          <reference field="16" count="1" selected="0">
            <x v="0"/>
          </reference>
          <reference field="17" count="1">
            <x v="0"/>
          </reference>
        </references>
      </pivotArea>
    </format>
    <format dxfId="635">
      <pivotArea dataOnly="0" labelOnly="1" outline="0" fieldPosition="0">
        <references count="8">
          <reference field="3" count="1" selected="0">
            <x v="37"/>
          </reference>
          <reference field="4" count="1" selected="0">
            <x v="0"/>
          </reference>
          <reference field="8" count="1" selected="0">
            <x v="5"/>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634">
      <pivotArea dataOnly="0" labelOnly="1" outline="0" fieldPosition="0">
        <references count="8">
          <reference field="3" count="1" selected="0">
            <x v="38"/>
          </reference>
          <reference field="4" count="1" selected="0">
            <x v="1"/>
          </reference>
          <reference field="8" count="1" selected="0">
            <x v="9"/>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633">
      <pivotArea dataOnly="0" labelOnly="1" outline="0" fieldPosition="0">
        <references count="8">
          <reference field="3" count="1" selected="0">
            <x v="39"/>
          </reference>
          <reference field="4" count="1" selected="0">
            <x v="1"/>
          </reference>
          <reference field="8" count="1" selected="0">
            <x v="9"/>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632">
      <pivotArea dataOnly="0" labelOnly="1" outline="0" fieldPosition="0">
        <references count="8">
          <reference field="3" count="1" selected="0">
            <x v="40"/>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31">
      <pivotArea dataOnly="0" labelOnly="1" outline="0" fieldPosition="0">
        <references count="8">
          <reference field="3" count="1" selected="0">
            <x v="40"/>
          </reference>
          <reference field="4" count="1" selected="0">
            <x v="1"/>
          </reference>
          <reference field="8" count="1" selected="0">
            <x v="5"/>
          </reference>
          <reference field="9" count="1" selected="0">
            <x v="5"/>
          </reference>
          <reference field="13" count="1" selected="0">
            <x v="0"/>
          </reference>
          <reference field="14" count="1" selected="0">
            <x v="0"/>
          </reference>
          <reference field="16" count="1" selected="0">
            <x v="0"/>
          </reference>
          <reference field="17" count="1">
            <x v="0"/>
          </reference>
        </references>
      </pivotArea>
    </format>
    <format dxfId="630">
      <pivotArea dataOnly="0" labelOnly="1" outline="0" fieldPosition="0">
        <references count="8">
          <reference field="3" count="1" selected="0">
            <x v="42"/>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29">
      <pivotArea dataOnly="0" labelOnly="1" outline="0" fieldPosition="0">
        <references count="8">
          <reference field="3" count="1" selected="0">
            <x v="42"/>
          </reference>
          <reference field="4" count="1" selected="0">
            <x v="1"/>
          </reference>
          <reference field="8" count="1" selected="0">
            <x v="5"/>
          </reference>
          <reference field="9" count="1" selected="0">
            <x v="3"/>
          </reference>
          <reference field="13" count="1" selected="0">
            <x v="2"/>
          </reference>
          <reference field="14" count="1" selected="0">
            <x v="2"/>
          </reference>
          <reference field="16" count="1" selected="0">
            <x v="0"/>
          </reference>
          <reference field="17" count="1">
            <x v="0"/>
          </reference>
        </references>
      </pivotArea>
    </format>
    <format dxfId="628">
      <pivotArea dataOnly="0" labelOnly="1" outline="0" fieldPosition="0">
        <references count="8">
          <reference field="3" count="1" selected="0">
            <x v="43"/>
          </reference>
          <reference field="4" count="1" selected="0">
            <x v="0"/>
          </reference>
          <reference field="8" count="1" selected="0">
            <x v="4"/>
          </reference>
          <reference field="9" count="1" selected="0">
            <x v="4"/>
          </reference>
          <reference field="13" count="1" selected="0">
            <x v="4"/>
          </reference>
          <reference field="14" count="1" selected="0">
            <x v="0"/>
          </reference>
          <reference field="16" count="1" selected="0">
            <x v="0"/>
          </reference>
          <reference field="17" count="1">
            <x v="0"/>
          </reference>
        </references>
      </pivotArea>
    </format>
    <format dxfId="627">
      <pivotArea dataOnly="0" labelOnly="1" outline="0" fieldPosition="0">
        <references count="8">
          <reference field="3" count="1" selected="0">
            <x v="43"/>
          </reference>
          <reference field="4" count="1" selected="0">
            <x v="1"/>
          </reference>
          <reference field="8" count="1" selected="0">
            <x v="4"/>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626">
      <pivotArea dataOnly="0" labelOnly="1" outline="0" fieldPosition="0">
        <references count="8">
          <reference field="3" count="1" selected="0">
            <x v="44"/>
          </reference>
          <reference field="4" count="1" selected="0">
            <x v="0"/>
          </reference>
          <reference field="8" count="1" selected="0">
            <x v="4"/>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625">
      <pivotArea dataOnly="0" labelOnly="1" outline="0" fieldPosition="0">
        <references count="8">
          <reference field="3" count="1" selected="0">
            <x v="44"/>
          </reference>
          <reference field="4" count="1" selected="0">
            <x v="1"/>
          </reference>
          <reference field="8" count="1" selected="0">
            <x v="4"/>
          </reference>
          <reference field="9" count="1" selected="0">
            <x v="4"/>
          </reference>
          <reference field="13" count="1" selected="0">
            <x v="2"/>
          </reference>
          <reference field="14" count="1" selected="0">
            <x v="2"/>
          </reference>
          <reference field="16" count="1" selected="0">
            <x v="0"/>
          </reference>
          <reference field="17" count="1">
            <x v="0"/>
          </reference>
        </references>
      </pivotArea>
    </format>
    <format dxfId="624">
      <pivotArea dataOnly="0" labelOnly="1" outline="0" fieldPosition="0">
        <references count="8">
          <reference field="3" count="1" selected="0">
            <x v="46"/>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23">
      <pivotArea dataOnly="0" labelOnly="1" outline="0" fieldPosition="0">
        <references count="8">
          <reference field="3" count="1" selected="0">
            <x v="47"/>
          </reference>
          <reference field="4" count="1" selected="0">
            <x v="0"/>
          </reference>
          <reference field="8" count="1" selected="0">
            <x v="1"/>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622">
      <pivotArea dataOnly="0" labelOnly="1" outline="0" fieldPosition="0">
        <references count="8">
          <reference field="3" count="1" selected="0">
            <x v="54"/>
          </reference>
          <reference field="4" count="1" selected="0">
            <x v="0"/>
          </reference>
          <reference field="8" count="1" selected="0">
            <x v="8"/>
          </reference>
          <reference field="9" count="1" selected="0">
            <x v="1"/>
          </reference>
          <reference field="13" count="1" selected="0">
            <x v="5"/>
          </reference>
          <reference field="14" count="1" selected="0">
            <x v="0"/>
          </reference>
          <reference field="16" count="1" selected="0">
            <x v="0"/>
          </reference>
          <reference field="17" count="1">
            <x v="0"/>
          </reference>
        </references>
      </pivotArea>
    </format>
    <format dxfId="621">
      <pivotArea dataOnly="0" labelOnly="1" outline="0" fieldPosition="0">
        <references count="8">
          <reference field="3" count="1" selected="0">
            <x v="55"/>
          </reference>
          <reference field="4" count="1" selected="0">
            <x v="1"/>
          </reference>
          <reference field="8" count="1" selected="0">
            <x v="8"/>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620">
      <pivotArea dataOnly="0" labelOnly="1" outline="0" fieldPosition="0">
        <references count="8">
          <reference field="3" count="1" selected="0">
            <x v="56"/>
          </reference>
          <reference field="4" count="1" selected="0">
            <x v="0"/>
          </reference>
          <reference field="8" count="1" selected="0">
            <x v="7"/>
          </reference>
          <reference field="9" count="1" selected="0">
            <x v="5"/>
          </reference>
          <reference field="13" count="1" selected="0">
            <x v="0"/>
          </reference>
          <reference field="14" count="1" selected="0">
            <x v="0"/>
          </reference>
          <reference field="16" count="1" selected="0">
            <x v="0"/>
          </reference>
          <reference field="17" count="1">
            <x v="0"/>
          </reference>
        </references>
      </pivotArea>
    </format>
    <format dxfId="619">
      <pivotArea dataOnly="0" labelOnly="1" outline="0" fieldPosition="0">
        <references count="8">
          <reference field="3" count="1" selected="0">
            <x v="57"/>
          </reference>
          <reference field="4" count="1" selected="0">
            <x v="1"/>
          </reference>
          <reference field="8" count="1" selected="0">
            <x v="2"/>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618">
      <pivotArea dataOnly="0" labelOnly="1" outline="0" fieldPosition="0">
        <references count="8">
          <reference field="3" count="1" selected="0">
            <x v="58"/>
          </reference>
          <reference field="4" count="1" selected="0">
            <x v="0"/>
          </reference>
          <reference field="8" count="1" selected="0">
            <x v="6"/>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17">
      <pivotArea dataOnly="0" labelOnly="1" outline="0" fieldPosition="0">
        <references count="8">
          <reference field="3" count="1" selected="0">
            <x v="58"/>
          </reference>
          <reference field="4" count="1" selected="0">
            <x v="1"/>
          </reference>
          <reference field="8" count="1" selected="0">
            <x v="6"/>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16">
      <pivotArea dataOnly="0" labelOnly="1" outline="0" fieldPosition="0">
        <references count="8">
          <reference field="3" count="1" selected="0">
            <x v="62"/>
          </reference>
          <reference field="4" count="1" selected="0">
            <x v="0"/>
          </reference>
          <reference field="8" count="1" selected="0">
            <x v="1"/>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15">
      <pivotArea dataOnly="0" labelOnly="1" outline="0" fieldPosition="0">
        <references count="8">
          <reference field="3" count="1" selected="0">
            <x v="64"/>
          </reference>
          <reference field="4" count="1" selected="0">
            <x v="1"/>
          </reference>
          <reference field="8" count="1" selected="0">
            <x v="3"/>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614">
      <pivotArea dataOnly="0" labelOnly="1" outline="0" fieldPosition="0">
        <references count="8">
          <reference field="3" count="1" selected="0">
            <x v="65"/>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13">
      <pivotArea dataOnly="0" labelOnly="1" outline="0" fieldPosition="0">
        <references count="8">
          <reference field="3" count="1" selected="0">
            <x v="66"/>
          </reference>
          <reference field="4" count="1" selected="0">
            <x v="1"/>
          </reference>
          <reference field="8" count="1" selected="0">
            <x v="4"/>
          </reference>
          <reference field="9" count="1" selected="0">
            <x v="1"/>
          </reference>
          <reference field="13" count="1" selected="0">
            <x v="2"/>
          </reference>
          <reference field="14" count="1" selected="0">
            <x v="0"/>
          </reference>
          <reference field="16" count="1" selected="0">
            <x v="0"/>
          </reference>
          <reference field="17" count="1">
            <x v="0"/>
          </reference>
        </references>
      </pivotArea>
    </format>
    <format dxfId="612">
      <pivotArea dataOnly="0" labelOnly="1" outline="0" fieldPosition="0">
        <references count="8">
          <reference field="3" count="1" selected="0">
            <x v="67"/>
          </reference>
          <reference field="4" count="1" selected="0">
            <x v="0"/>
          </reference>
          <reference field="8" count="1" selected="0">
            <x v="6"/>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611">
      <pivotArea dataOnly="0" labelOnly="1" outline="0" fieldPosition="0">
        <references count="8">
          <reference field="3" count="1" selected="0">
            <x v="67"/>
          </reference>
          <reference field="4" count="1" selected="0">
            <x v="1"/>
          </reference>
          <reference field="8" count="1" selected="0">
            <x v="6"/>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610">
      <pivotArea dataOnly="0" labelOnly="1" outline="0" fieldPosition="0">
        <references count="8">
          <reference field="3" count="1" selected="0">
            <x v="68"/>
          </reference>
          <reference field="4" count="1" selected="0">
            <x v="1"/>
          </reference>
          <reference field="8" count="1" selected="0">
            <x v="7"/>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609">
      <pivotArea dataOnly="0" labelOnly="1" outline="0" fieldPosition="0">
        <references count="8">
          <reference field="3" count="1" selected="0">
            <x v="72"/>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08">
      <pivotArea dataOnly="0" labelOnly="1" outline="0" fieldPosition="0">
        <references count="8">
          <reference field="3" count="1" selected="0">
            <x v="72"/>
          </reference>
          <reference field="4" count="1" selected="0">
            <x v="1"/>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07">
      <pivotArea dataOnly="0" labelOnly="1" outline="0" fieldPosition="0">
        <references count="8">
          <reference field="3" count="1" selected="0">
            <x v="73"/>
          </reference>
          <reference field="4" count="1" selected="0">
            <x v="0"/>
          </reference>
          <reference field="8" count="1" selected="0">
            <x v="9"/>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606">
      <pivotArea dataOnly="0" labelOnly="1" outline="0" fieldPosition="0">
        <references count="8">
          <reference field="3" count="1" selected="0">
            <x v="73"/>
          </reference>
          <reference field="4" count="1" selected="0">
            <x v="1"/>
          </reference>
          <reference field="8" count="1" selected="0">
            <x v="9"/>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605">
      <pivotArea dataOnly="0" labelOnly="1" outline="0" fieldPosition="0">
        <references count="8">
          <reference field="3" count="1" selected="0">
            <x v="75"/>
          </reference>
          <reference field="4" count="1" selected="0">
            <x v="0"/>
          </reference>
          <reference field="8" count="1" selected="0">
            <x v="4"/>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604">
      <pivotArea dataOnly="0" labelOnly="1" outline="0" fieldPosition="0">
        <references count="8">
          <reference field="3" count="1" selected="0">
            <x v="75"/>
          </reference>
          <reference field="4" count="1" selected="0">
            <x v="1"/>
          </reference>
          <reference field="8" count="1" selected="0">
            <x v="4"/>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603">
      <pivotArea dataOnly="0" labelOnly="1" outline="0" fieldPosition="0">
        <references count="8">
          <reference field="3" count="1" selected="0">
            <x v="76"/>
          </reference>
          <reference field="4" count="1" selected="0">
            <x v="1"/>
          </reference>
          <reference field="8" count="1" selected="0">
            <x v="7"/>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602">
      <pivotArea dataOnly="0" labelOnly="1" outline="0" fieldPosition="0">
        <references count="8">
          <reference field="3" count="1" selected="0">
            <x v="77"/>
          </reference>
          <reference field="4" count="1" selected="0">
            <x v="0"/>
          </reference>
          <reference field="8" count="1" selected="0">
            <x v="5"/>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601">
      <pivotArea dataOnly="0" labelOnly="1" outline="0" fieldPosition="0">
        <references count="8">
          <reference field="3" count="1" selected="0">
            <x v="78"/>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600">
      <pivotArea dataOnly="0" labelOnly="1" outline="0" fieldPosition="0">
        <references count="8">
          <reference field="3" count="1" selected="0">
            <x v="79"/>
          </reference>
          <reference field="4" count="1" selected="0">
            <x v="0"/>
          </reference>
          <reference field="8" count="1" selected="0">
            <x v="4"/>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599">
      <pivotArea dataOnly="0" labelOnly="1" outline="0" fieldPosition="0">
        <references count="8">
          <reference field="3" count="1" selected="0">
            <x v="81"/>
          </reference>
          <reference field="4" count="1" selected="0">
            <x v="1"/>
          </reference>
          <reference field="8" count="1" selected="0">
            <x v="8"/>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598">
      <pivotArea dataOnly="0" labelOnly="1" outline="0" fieldPosition="0">
        <references count="8">
          <reference field="3" count="1" selected="0">
            <x v="83"/>
          </reference>
          <reference field="4" count="1" selected="0">
            <x v="0"/>
          </reference>
          <reference field="8" count="1" selected="0">
            <x v="9"/>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597">
      <pivotArea dataOnly="0" labelOnly="1" outline="0" fieldPosition="0">
        <references count="8">
          <reference field="3" count="1" selected="0">
            <x v="83"/>
          </reference>
          <reference field="4" count="1" selected="0">
            <x v="1"/>
          </reference>
          <reference field="8" count="1" selected="0">
            <x v="9"/>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596">
      <pivotArea dataOnly="0" labelOnly="1" outline="0" fieldPosition="0">
        <references count="8">
          <reference field="3" count="1" selected="0">
            <x v="84"/>
          </reference>
          <reference field="4" count="1" selected="0">
            <x v="0"/>
          </reference>
          <reference field="8" count="1" selected="0">
            <x v="1"/>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595">
      <pivotArea dataOnly="0" labelOnly="1" outline="0" fieldPosition="0">
        <references count="8">
          <reference field="3" count="1" selected="0">
            <x v="86"/>
          </reference>
          <reference field="4" count="1" selected="0">
            <x v="1"/>
          </reference>
          <reference field="8" count="1" selected="0">
            <x v="7"/>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594">
      <pivotArea dataOnly="0" labelOnly="1" outline="0" fieldPosition="0">
        <references count="8">
          <reference field="3" count="1" selected="0">
            <x v="87"/>
          </reference>
          <reference field="4" count="1" selected="0">
            <x v="0"/>
          </reference>
          <reference field="8" count="1" selected="0">
            <x v="6"/>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593">
      <pivotArea dataOnly="0" labelOnly="1" outline="0" fieldPosition="0">
        <references count="8">
          <reference field="3" count="1" selected="0">
            <x v="87"/>
          </reference>
          <reference field="4" count="1" selected="0">
            <x v="1"/>
          </reference>
          <reference field="8" count="1" selected="0">
            <x v="6"/>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592">
      <pivotArea dataOnly="0" labelOnly="1" outline="0" fieldPosition="0">
        <references count="8">
          <reference field="3" count="1" selected="0">
            <x v="88"/>
          </reference>
          <reference field="4" count="1" selected="0">
            <x v="0"/>
          </reference>
          <reference field="8" count="1" selected="0">
            <x v="3"/>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591">
      <pivotArea dataOnly="0" labelOnly="1" outline="0" fieldPosition="0">
        <references count="8">
          <reference field="3" count="1" selected="0">
            <x v="89"/>
          </reference>
          <reference field="4" count="1" selected="0">
            <x v="1"/>
          </reference>
          <reference field="8" count="1" selected="0">
            <x v="6"/>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590">
      <pivotArea dataOnly="0" labelOnly="1" outline="0" fieldPosition="0">
        <references count="8">
          <reference field="3" count="1" selected="0">
            <x v="90"/>
          </reference>
          <reference field="4" count="1" selected="0">
            <x v="0"/>
          </reference>
          <reference field="8" count="1" selected="0">
            <x v="7"/>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589">
      <pivotArea dataOnly="0" labelOnly="1" outline="0" fieldPosition="0">
        <references count="8">
          <reference field="3" count="1" selected="0">
            <x v="90"/>
          </reference>
          <reference field="4" count="1" selected="0">
            <x v="2"/>
          </reference>
          <reference field="8" count="1" selected="0">
            <x v="7"/>
          </reference>
          <reference field="9" count="1" selected="0">
            <x v="3"/>
          </reference>
          <reference field="13" count="1" selected="0">
            <x v="2"/>
          </reference>
          <reference field="14" count="1" selected="0">
            <x v="3"/>
          </reference>
          <reference field="16" count="1" selected="0">
            <x v="0"/>
          </reference>
          <reference field="17" count="1">
            <x v="0"/>
          </reference>
        </references>
      </pivotArea>
    </format>
    <format dxfId="588">
      <pivotArea dataOnly="0" labelOnly="1" outline="0" fieldPosition="0">
        <references count="8">
          <reference field="3" count="1" selected="0">
            <x v="92"/>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587">
      <pivotArea dataOnly="0" labelOnly="1" outline="0" fieldPosition="0">
        <references count="8">
          <reference field="3" count="1" selected="0">
            <x v="92"/>
          </reference>
          <reference field="4" count="1" selected="0">
            <x v="1"/>
          </reference>
          <reference field="8" count="1" selected="0">
            <x v="5"/>
          </reference>
          <reference field="9" count="1" selected="0">
            <x v="3"/>
          </reference>
          <reference field="13" count="1" selected="0">
            <x v="3"/>
          </reference>
          <reference field="14" count="1" selected="0">
            <x v="0"/>
          </reference>
          <reference field="16" count="1" selected="0">
            <x v="0"/>
          </reference>
          <reference field="17" count="1">
            <x v="0"/>
          </reference>
        </references>
      </pivotArea>
    </format>
    <format dxfId="586">
      <pivotArea dataOnly="0" labelOnly="1" outline="0" fieldPosition="0">
        <references count="8">
          <reference field="3" count="1" selected="0">
            <x v="94"/>
          </reference>
          <reference field="4" count="1" selected="0">
            <x v="1"/>
          </reference>
          <reference field="8" count="1" selected="0">
            <x v="3"/>
          </reference>
          <reference field="9" count="1" selected="0">
            <x v="4"/>
          </reference>
          <reference field="13" count="1" selected="0">
            <x v="4"/>
          </reference>
          <reference field="14" count="1" selected="0">
            <x v="0"/>
          </reference>
          <reference field="16" count="1" selected="0">
            <x v="0"/>
          </reference>
          <reference field="17" count="1">
            <x v="0"/>
          </reference>
        </references>
      </pivotArea>
    </format>
    <format dxfId="585">
      <pivotArea dataOnly="0" labelOnly="1" outline="0" fieldPosition="0">
        <references count="8">
          <reference field="3" count="1" selected="0">
            <x v="96"/>
          </reference>
          <reference field="4" count="1" selected="0">
            <x v="0"/>
          </reference>
          <reference field="8" count="1" selected="0">
            <x v="7"/>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584">
      <pivotArea dataOnly="0" labelOnly="1" outline="0" fieldPosition="0">
        <references count="8">
          <reference field="3" count="1" selected="0">
            <x v="96"/>
          </reference>
          <reference field="4" count="1" selected="0">
            <x v="1"/>
          </reference>
          <reference field="8" count="1" selected="0">
            <x v="7"/>
          </reference>
          <reference field="9" count="1" selected="0">
            <x v="3"/>
          </reference>
          <reference field="13" count="1" selected="0">
            <x v="3"/>
          </reference>
          <reference field="14" count="1" selected="0">
            <x v="0"/>
          </reference>
          <reference field="16" count="1" selected="0">
            <x v="0"/>
          </reference>
          <reference field="17" count="1">
            <x v="0"/>
          </reference>
        </references>
      </pivotArea>
    </format>
    <format dxfId="583">
      <pivotArea dataOnly="0" labelOnly="1" outline="0" fieldPosition="0">
        <references count="8">
          <reference field="3" count="1" selected="0">
            <x v="97"/>
          </reference>
          <reference field="4" count="1" selected="0">
            <x v="0"/>
          </reference>
          <reference field="8" count="1" selected="0">
            <x v="0"/>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582">
      <pivotArea dataOnly="0" labelOnly="1" outline="0" fieldPosition="0">
        <references count="8">
          <reference field="3" count="1" selected="0">
            <x v="97"/>
          </reference>
          <reference field="4" count="1" selected="0">
            <x v="1"/>
          </reference>
          <reference field="8" count="1" selected="0">
            <x v="0"/>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581">
      <pivotArea dataOnly="0" labelOnly="1" outline="0" fieldPosition="0">
        <references count="8">
          <reference field="3" count="1" selected="0">
            <x v="98"/>
          </reference>
          <reference field="4" count="1" selected="0">
            <x v="0"/>
          </reference>
          <reference field="8" count="1" selected="0">
            <x v="6"/>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580">
      <pivotArea dataOnly="0" labelOnly="1" outline="0" fieldPosition="0">
        <references count="8">
          <reference field="3" count="1" selected="0">
            <x v="100"/>
          </reference>
          <reference field="4" count="1" selected="0">
            <x v="1"/>
          </reference>
          <reference field="8" count="1" selected="0">
            <x v="3"/>
          </reference>
          <reference field="9" count="1" selected="0">
            <x v="4"/>
          </reference>
          <reference field="13" count="1" selected="0">
            <x v="2"/>
          </reference>
          <reference field="14" count="1" selected="0">
            <x v="2"/>
          </reference>
          <reference field="16" count="1" selected="0">
            <x v="0"/>
          </reference>
          <reference field="17" count="1">
            <x v="0"/>
          </reference>
        </references>
      </pivotArea>
    </format>
    <format dxfId="579">
      <pivotArea dataOnly="0" labelOnly="1" outline="0" fieldPosition="0">
        <references count="8">
          <reference field="3" count="1" selected="0">
            <x v="103"/>
          </reference>
          <reference field="4" count="1" selected="0">
            <x v="1"/>
          </reference>
          <reference field="8" count="1" selected="0">
            <x v="5"/>
          </reference>
          <reference field="9" count="1" selected="0">
            <x v="3"/>
          </reference>
          <reference field="13" count="1" selected="0">
            <x v="3"/>
          </reference>
          <reference field="14" count="1" selected="0">
            <x v="0"/>
          </reference>
          <reference field="16" count="1" selected="0">
            <x v="0"/>
          </reference>
          <reference field="17" count="1">
            <x v="0"/>
          </reference>
        </references>
      </pivotArea>
    </format>
    <format dxfId="578">
      <pivotArea dataOnly="0" labelOnly="1" outline="0" fieldPosition="0">
        <references count="8">
          <reference field="3" count="1" selected="0">
            <x v="104"/>
          </reference>
          <reference field="4" count="1" selected="0">
            <x v="0"/>
          </reference>
          <reference field="8" count="1" selected="0">
            <x v="4"/>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577">
      <pivotArea dataOnly="0" labelOnly="1" outline="0" fieldPosition="0">
        <references count="8">
          <reference field="3" count="1" selected="0">
            <x v="105"/>
          </reference>
          <reference field="4" count="1" selected="0">
            <x v="1"/>
          </reference>
          <reference field="8" count="1" selected="0">
            <x v="3"/>
          </reference>
          <reference field="9" count="1" selected="0">
            <x v="2"/>
          </reference>
          <reference field="13" count="1" selected="0">
            <x v="4"/>
          </reference>
          <reference field="14" count="1" selected="0">
            <x v="0"/>
          </reference>
          <reference field="16" count="1" selected="0">
            <x v="0"/>
          </reference>
          <reference field="17" count="1">
            <x v="0"/>
          </reference>
        </references>
      </pivotArea>
    </format>
    <format dxfId="576">
      <pivotArea dataOnly="0" labelOnly="1" outline="0" fieldPosition="0">
        <references count="8">
          <reference field="3" count="1" selected="0">
            <x v="107"/>
          </reference>
          <reference field="4" count="1" selected="0">
            <x v="1"/>
          </reference>
          <reference field="8" count="1" selected="0">
            <x v="3"/>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575">
      <pivotArea dataOnly="0" labelOnly="1" outline="0" axis="axisValues" fieldPosition="0"/>
    </format>
    <format dxfId="574">
      <pivotArea type="all" dataOnly="0" outline="0" fieldPosition="0"/>
    </format>
    <format dxfId="573">
      <pivotArea outline="0" collapsedLevelsAreSubtotals="1" fieldPosition="0"/>
    </format>
    <format dxfId="572">
      <pivotArea field="3" type="button" dataOnly="0" labelOnly="1" outline="0" axis="axisRow" fieldPosition="0"/>
    </format>
    <format dxfId="571">
      <pivotArea field="8" type="button" dataOnly="0" labelOnly="1" outline="0" axis="axisRow" fieldPosition="1"/>
    </format>
    <format dxfId="570">
      <pivotArea field="4" type="button" dataOnly="0" labelOnly="1" outline="0" axis="axisRow" fieldPosition="2"/>
    </format>
    <format dxfId="569">
      <pivotArea field="9" type="button" dataOnly="0" labelOnly="1" outline="0" axis="axisRow" fieldPosition="3"/>
    </format>
    <format dxfId="568">
      <pivotArea field="13" type="button" dataOnly="0" labelOnly="1" outline="0" axis="axisRow" fieldPosition="4"/>
    </format>
    <format dxfId="567">
      <pivotArea field="14" type="button" dataOnly="0" labelOnly="1" outline="0" axis="axisRow" fieldPosition="5"/>
    </format>
    <format dxfId="566">
      <pivotArea field="16" type="button" dataOnly="0" labelOnly="1" outline="0" axis="axisRow" fieldPosition="6"/>
    </format>
    <format dxfId="565">
      <pivotArea field="17" type="button" dataOnly="0" labelOnly="1" outline="0" axis="axisRow" fieldPosition="7"/>
    </format>
    <format dxfId="564">
      <pivotArea dataOnly="0" labelOnly="1" outline="0" fieldPosition="0">
        <references count="1">
          <reference field="3" count="50">
            <x v="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563">
      <pivotArea dataOnly="0" labelOnly="1" outline="0" fieldPosition="0">
        <references count="1">
          <reference field="3" count="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reference>
        </references>
      </pivotArea>
    </format>
    <format dxfId="562">
      <pivotArea dataOnly="0" labelOnly="1" outline="0" fieldPosition="0">
        <references count="1">
          <reference field="3" count="7">
            <x v="101"/>
            <x v="102"/>
            <x v="103"/>
            <x v="104"/>
            <x v="105"/>
            <x v="106"/>
            <x v="107"/>
          </reference>
        </references>
      </pivotArea>
    </format>
    <format dxfId="561">
      <pivotArea dataOnly="0" labelOnly="1" outline="0" fieldPosition="0">
        <references count="2">
          <reference field="3" count="1" selected="0">
            <x v="0"/>
          </reference>
          <reference field="8" count="1">
            <x v="7"/>
          </reference>
        </references>
      </pivotArea>
    </format>
    <format dxfId="560">
      <pivotArea dataOnly="0" labelOnly="1" outline="0" fieldPosition="0">
        <references count="2">
          <reference field="3" count="1" selected="0">
            <x v="2"/>
          </reference>
          <reference field="8" count="1">
            <x v="1"/>
          </reference>
        </references>
      </pivotArea>
    </format>
    <format dxfId="559">
      <pivotArea dataOnly="0" labelOnly="1" outline="0" fieldPosition="0">
        <references count="2">
          <reference field="3" count="1" selected="0">
            <x v="4"/>
          </reference>
          <reference field="8" count="1">
            <x v="4"/>
          </reference>
        </references>
      </pivotArea>
    </format>
    <format dxfId="558">
      <pivotArea dataOnly="0" labelOnly="1" outline="0" fieldPosition="0">
        <references count="2">
          <reference field="3" count="1" selected="0">
            <x v="5"/>
          </reference>
          <reference field="8" count="1">
            <x v="1"/>
          </reference>
        </references>
      </pivotArea>
    </format>
    <format dxfId="557">
      <pivotArea dataOnly="0" labelOnly="1" outline="0" fieldPosition="0">
        <references count="2">
          <reference field="3" count="1" selected="0">
            <x v="6"/>
          </reference>
          <reference field="8" count="1">
            <x v="5"/>
          </reference>
        </references>
      </pivotArea>
    </format>
    <format dxfId="556">
      <pivotArea dataOnly="0" labelOnly="1" outline="0" fieldPosition="0">
        <references count="2">
          <reference field="3" count="1" selected="0">
            <x v="7"/>
          </reference>
          <reference field="8" count="1">
            <x v="0"/>
          </reference>
        </references>
      </pivotArea>
    </format>
    <format dxfId="555">
      <pivotArea dataOnly="0" labelOnly="1" outline="0" fieldPosition="0">
        <references count="2">
          <reference field="3" count="1" selected="0">
            <x v="8"/>
          </reference>
          <reference field="8" count="1">
            <x v="7"/>
          </reference>
        </references>
      </pivotArea>
    </format>
    <format dxfId="554">
      <pivotArea dataOnly="0" labelOnly="1" outline="0" fieldPosition="0">
        <references count="2">
          <reference field="3" count="1" selected="0">
            <x v="9"/>
          </reference>
          <reference field="8" count="1">
            <x v="5"/>
          </reference>
        </references>
      </pivotArea>
    </format>
    <format dxfId="553">
      <pivotArea dataOnly="0" labelOnly="1" outline="0" fieldPosition="0">
        <references count="2">
          <reference field="3" count="1" selected="0">
            <x v="10"/>
          </reference>
          <reference field="8" count="1">
            <x v="8"/>
          </reference>
        </references>
      </pivotArea>
    </format>
    <format dxfId="552">
      <pivotArea dataOnly="0" labelOnly="1" outline="0" fieldPosition="0">
        <references count="2">
          <reference field="3" count="1" selected="0">
            <x v="11"/>
          </reference>
          <reference field="8" count="1">
            <x v="2"/>
          </reference>
        </references>
      </pivotArea>
    </format>
    <format dxfId="551">
      <pivotArea dataOnly="0" labelOnly="1" outline="0" fieldPosition="0">
        <references count="2">
          <reference field="3" count="1" selected="0">
            <x v="12"/>
          </reference>
          <reference field="8" count="1">
            <x v="8"/>
          </reference>
        </references>
      </pivotArea>
    </format>
    <format dxfId="550">
      <pivotArea dataOnly="0" labelOnly="1" outline="0" fieldPosition="0">
        <references count="2">
          <reference field="3" count="1" selected="0">
            <x v="13"/>
          </reference>
          <reference field="8" count="1">
            <x v="0"/>
          </reference>
        </references>
      </pivotArea>
    </format>
    <format dxfId="549">
      <pivotArea dataOnly="0" labelOnly="1" outline="0" fieldPosition="0">
        <references count="2">
          <reference field="3" count="1" selected="0">
            <x v="14"/>
          </reference>
          <reference field="8" count="1">
            <x v="4"/>
          </reference>
        </references>
      </pivotArea>
    </format>
    <format dxfId="548">
      <pivotArea dataOnly="0" labelOnly="1" outline="0" fieldPosition="0">
        <references count="2">
          <reference field="3" count="1" selected="0">
            <x v="15"/>
          </reference>
          <reference field="8" count="1">
            <x v="0"/>
          </reference>
        </references>
      </pivotArea>
    </format>
    <format dxfId="547">
      <pivotArea dataOnly="0" labelOnly="1" outline="0" fieldPosition="0">
        <references count="2">
          <reference field="3" count="1" selected="0">
            <x v="18"/>
          </reference>
          <reference field="8" count="1">
            <x v="5"/>
          </reference>
        </references>
      </pivotArea>
    </format>
    <format dxfId="546">
      <pivotArea dataOnly="0" labelOnly="1" outline="0" fieldPosition="0">
        <references count="2">
          <reference field="3" count="1" selected="0">
            <x v="19"/>
          </reference>
          <reference field="8" count="1">
            <x v="8"/>
          </reference>
        </references>
      </pivotArea>
    </format>
    <format dxfId="545">
      <pivotArea dataOnly="0" labelOnly="1" outline="0" fieldPosition="0">
        <references count="2">
          <reference field="3" count="1" selected="0">
            <x v="20"/>
          </reference>
          <reference field="8" count="1">
            <x v="0"/>
          </reference>
        </references>
      </pivotArea>
    </format>
    <format dxfId="544">
      <pivotArea dataOnly="0" labelOnly="1" outline="0" fieldPosition="0">
        <references count="2">
          <reference field="3" count="1" selected="0">
            <x v="21"/>
          </reference>
          <reference field="8" count="1">
            <x v="2"/>
          </reference>
        </references>
      </pivotArea>
    </format>
    <format dxfId="543">
      <pivotArea dataOnly="0" labelOnly="1" outline="0" fieldPosition="0">
        <references count="2">
          <reference field="3" count="1" selected="0">
            <x v="22"/>
          </reference>
          <reference field="8" count="1">
            <x v="5"/>
          </reference>
        </references>
      </pivotArea>
    </format>
    <format dxfId="542">
      <pivotArea dataOnly="0" labelOnly="1" outline="0" fieldPosition="0">
        <references count="2">
          <reference field="3" count="1" selected="0">
            <x v="23"/>
          </reference>
          <reference field="8" count="1">
            <x v="2"/>
          </reference>
        </references>
      </pivotArea>
    </format>
    <format dxfId="541">
      <pivotArea dataOnly="0" labelOnly="1" outline="0" fieldPosition="0">
        <references count="2">
          <reference field="3" count="1" selected="0">
            <x v="24"/>
          </reference>
          <reference field="8" count="1">
            <x v="5"/>
          </reference>
        </references>
      </pivotArea>
    </format>
    <format dxfId="540">
      <pivotArea dataOnly="0" labelOnly="1" outline="0" fieldPosition="0">
        <references count="2">
          <reference field="3" count="1" selected="0">
            <x v="25"/>
          </reference>
          <reference field="8" count="1">
            <x v="6"/>
          </reference>
        </references>
      </pivotArea>
    </format>
    <format dxfId="539">
      <pivotArea dataOnly="0" labelOnly="1" outline="0" fieldPosition="0">
        <references count="2">
          <reference field="3" count="1" selected="0">
            <x v="26"/>
          </reference>
          <reference field="8" count="1">
            <x v="5"/>
          </reference>
        </references>
      </pivotArea>
    </format>
    <format dxfId="538">
      <pivotArea dataOnly="0" labelOnly="1" outline="0" fieldPosition="0">
        <references count="2">
          <reference field="3" count="1" selected="0">
            <x v="28"/>
          </reference>
          <reference field="8" count="1">
            <x v="6"/>
          </reference>
        </references>
      </pivotArea>
    </format>
    <format dxfId="537">
      <pivotArea dataOnly="0" labelOnly="1" outline="0" fieldPosition="0">
        <references count="2">
          <reference field="3" count="1" selected="0">
            <x v="29"/>
          </reference>
          <reference field="8" count="1">
            <x v="5"/>
          </reference>
        </references>
      </pivotArea>
    </format>
    <format dxfId="536">
      <pivotArea dataOnly="0" labelOnly="1" outline="0" fieldPosition="0">
        <references count="2">
          <reference field="3" count="1" selected="0">
            <x v="30"/>
          </reference>
          <reference field="8" count="1">
            <x v="6"/>
          </reference>
        </references>
      </pivotArea>
    </format>
    <format dxfId="535">
      <pivotArea dataOnly="0" labelOnly="1" outline="0" fieldPosition="0">
        <references count="2">
          <reference field="3" count="1" selected="0">
            <x v="31"/>
          </reference>
          <reference field="8" count="1">
            <x v="8"/>
          </reference>
        </references>
      </pivotArea>
    </format>
    <format dxfId="534">
      <pivotArea dataOnly="0" labelOnly="1" outline="0" fieldPosition="0">
        <references count="2">
          <reference field="3" count="1" selected="0">
            <x v="32"/>
          </reference>
          <reference field="8" count="1">
            <x v="3"/>
          </reference>
        </references>
      </pivotArea>
    </format>
    <format dxfId="533">
      <pivotArea dataOnly="0" labelOnly="1" outline="0" fieldPosition="0">
        <references count="2">
          <reference field="3" count="1" selected="0">
            <x v="33"/>
          </reference>
          <reference field="8" count="1">
            <x v="0"/>
          </reference>
        </references>
      </pivotArea>
    </format>
    <format dxfId="532">
      <pivotArea dataOnly="0" labelOnly="1" outline="0" fieldPosition="0">
        <references count="2">
          <reference field="3" count="1" selected="0">
            <x v="34"/>
          </reference>
          <reference field="8" count="1">
            <x v="9"/>
          </reference>
        </references>
      </pivotArea>
    </format>
    <format dxfId="531">
      <pivotArea dataOnly="0" labelOnly="1" outline="0" fieldPosition="0">
        <references count="2">
          <reference field="3" count="1" selected="0">
            <x v="35"/>
          </reference>
          <reference field="8" count="1">
            <x v="1"/>
          </reference>
        </references>
      </pivotArea>
    </format>
    <format dxfId="530">
      <pivotArea dataOnly="0" labelOnly="1" outline="0" fieldPosition="0">
        <references count="2">
          <reference field="3" count="1" selected="0">
            <x v="36"/>
          </reference>
          <reference field="8" count="1">
            <x v="2"/>
          </reference>
        </references>
      </pivotArea>
    </format>
    <format dxfId="529">
      <pivotArea dataOnly="0" labelOnly="1" outline="0" fieldPosition="0">
        <references count="2">
          <reference field="3" count="1" selected="0">
            <x v="37"/>
          </reference>
          <reference field="8" count="1">
            <x v="5"/>
          </reference>
        </references>
      </pivotArea>
    </format>
    <format dxfId="528">
      <pivotArea dataOnly="0" labelOnly="1" outline="0" fieldPosition="0">
        <references count="2">
          <reference field="3" count="1" selected="0">
            <x v="38"/>
          </reference>
          <reference field="8" count="1">
            <x v="9"/>
          </reference>
        </references>
      </pivotArea>
    </format>
    <format dxfId="527">
      <pivotArea dataOnly="0" labelOnly="1" outline="0" fieldPosition="0">
        <references count="2">
          <reference field="3" count="1" selected="0">
            <x v="40"/>
          </reference>
          <reference field="8" count="1">
            <x v="5"/>
          </reference>
        </references>
      </pivotArea>
    </format>
    <format dxfId="526">
      <pivotArea dataOnly="0" labelOnly="1" outline="0" fieldPosition="0">
        <references count="2">
          <reference field="3" count="1" selected="0">
            <x v="43"/>
          </reference>
          <reference field="8" count="1">
            <x v="4"/>
          </reference>
        </references>
      </pivotArea>
    </format>
    <format dxfId="525">
      <pivotArea dataOnly="0" labelOnly="1" outline="0" fieldPosition="0">
        <references count="2">
          <reference field="3" count="1" selected="0">
            <x v="45"/>
          </reference>
          <reference field="8" count="1">
            <x v="7"/>
          </reference>
        </references>
      </pivotArea>
    </format>
    <format dxfId="524">
      <pivotArea dataOnly="0" labelOnly="1" outline="0" fieldPosition="0">
        <references count="2">
          <reference field="3" count="1" selected="0">
            <x v="46"/>
          </reference>
          <reference field="8" count="1">
            <x v="5"/>
          </reference>
        </references>
      </pivotArea>
    </format>
    <format dxfId="523">
      <pivotArea dataOnly="0" labelOnly="1" outline="0" fieldPosition="0">
        <references count="2">
          <reference field="3" count="1" selected="0">
            <x v="47"/>
          </reference>
          <reference field="8" count="1">
            <x v="1"/>
          </reference>
        </references>
      </pivotArea>
    </format>
    <format dxfId="522">
      <pivotArea dataOnly="0" labelOnly="1" outline="0" fieldPosition="0">
        <references count="2">
          <reference field="3" count="1" selected="0">
            <x v="48"/>
          </reference>
          <reference field="8" count="1">
            <x v="3"/>
          </reference>
        </references>
      </pivotArea>
    </format>
    <format dxfId="521">
      <pivotArea dataOnly="0" labelOnly="1" outline="0" fieldPosition="0">
        <references count="2">
          <reference field="3" count="1" selected="0">
            <x v="49"/>
          </reference>
          <reference field="8" count="1">
            <x v="1"/>
          </reference>
        </references>
      </pivotArea>
    </format>
    <format dxfId="520">
      <pivotArea dataOnly="0" labelOnly="1" outline="0" fieldPosition="0">
        <references count="2">
          <reference field="3" count="1" selected="0">
            <x v="51"/>
          </reference>
          <reference field="8" count="1">
            <x v="7"/>
          </reference>
        </references>
      </pivotArea>
    </format>
    <format dxfId="519">
      <pivotArea dataOnly="0" labelOnly="1" outline="0" fieldPosition="0">
        <references count="2">
          <reference field="3" count="1" selected="0">
            <x v="52"/>
          </reference>
          <reference field="8" count="1">
            <x v="8"/>
          </reference>
        </references>
      </pivotArea>
    </format>
    <format dxfId="518">
      <pivotArea dataOnly="0" labelOnly="1" outline="0" fieldPosition="0">
        <references count="2">
          <reference field="3" count="1" selected="0">
            <x v="53"/>
          </reference>
          <reference field="8" count="1">
            <x v="9"/>
          </reference>
        </references>
      </pivotArea>
    </format>
    <format dxfId="517">
      <pivotArea dataOnly="0" labelOnly="1" outline="0" fieldPosition="0">
        <references count="2">
          <reference field="3" count="1" selected="0">
            <x v="54"/>
          </reference>
          <reference field="8" count="1">
            <x v="8"/>
          </reference>
        </references>
      </pivotArea>
    </format>
    <format dxfId="516">
      <pivotArea dataOnly="0" labelOnly="1" outline="0" fieldPosition="0">
        <references count="2">
          <reference field="3" count="1" selected="0">
            <x v="56"/>
          </reference>
          <reference field="8" count="1">
            <x v="7"/>
          </reference>
        </references>
      </pivotArea>
    </format>
    <format dxfId="515">
      <pivotArea dataOnly="0" labelOnly="1" outline="0" fieldPosition="0">
        <references count="2">
          <reference field="3" count="1" selected="0">
            <x v="57"/>
          </reference>
          <reference field="8" count="1">
            <x v="2"/>
          </reference>
        </references>
      </pivotArea>
    </format>
    <format dxfId="514">
      <pivotArea dataOnly="0" labelOnly="1" outline="0" fieldPosition="0">
        <references count="2">
          <reference field="3" count="1" selected="0">
            <x v="58"/>
          </reference>
          <reference field="8" count="1">
            <x v="6"/>
          </reference>
        </references>
      </pivotArea>
    </format>
    <format dxfId="513">
      <pivotArea dataOnly="0" labelOnly="1" outline="0" fieldPosition="0">
        <references count="2">
          <reference field="3" count="1" selected="0">
            <x v="59"/>
          </reference>
          <reference field="8" count="1">
            <x v="8"/>
          </reference>
        </references>
      </pivotArea>
    </format>
    <format dxfId="512">
      <pivotArea dataOnly="0" labelOnly="1" outline="0" fieldPosition="0">
        <references count="2">
          <reference field="3" count="1" selected="0">
            <x v="60"/>
          </reference>
          <reference field="8" count="1">
            <x v="1"/>
          </reference>
        </references>
      </pivotArea>
    </format>
    <format dxfId="511">
      <pivotArea dataOnly="0" labelOnly="1" outline="0" fieldPosition="0">
        <references count="2">
          <reference field="3" count="1" selected="0">
            <x v="61"/>
          </reference>
          <reference field="8" count="1">
            <x v="7"/>
          </reference>
        </references>
      </pivotArea>
    </format>
    <format dxfId="510">
      <pivotArea dataOnly="0" labelOnly="1" outline="0" fieldPosition="0">
        <references count="2">
          <reference field="3" count="1" selected="0">
            <x v="62"/>
          </reference>
          <reference field="8" count="1">
            <x v="1"/>
          </reference>
        </references>
      </pivotArea>
    </format>
    <format dxfId="509">
      <pivotArea dataOnly="0" labelOnly="1" outline="0" fieldPosition="0">
        <references count="2">
          <reference field="3" count="1" selected="0">
            <x v="63"/>
          </reference>
          <reference field="8" count="1">
            <x v="6"/>
          </reference>
        </references>
      </pivotArea>
    </format>
    <format dxfId="508">
      <pivotArea dataOnly="0" labelOnly="1" outline="0" fieldPosition="0">
        <references count="2">
          <reference field="3" count="1" selected="0">
            <x v="64"/>
          </reference>
          <reference field="8" count="1">
            <x v="3"/>
          </reference>
        </references>
      </pivotArea>
    </format>
    <format dxfId="507">
      <pivotArea dataOnly="0" labelOnly="1" outline="0" fieldPosition="0">
        <references count="2">
          <reference field="3" count="1" selected="0">
            <x v="65"/>
          </reference>
          <reference field="8" count="1">
            <x v="5"/>
          </reference>
        </references>
      </pivotArea>
    </format>
    <format dxfId="506">
      <pivotArea dataOnly="0" labelOnly="1" outline="0" fieldPosition="0">
        <references count="2">
          <reference field="3" count="1" selected="0">
            <x v="66"/>
          </reference>
          <reference field="8" count="1">
            <x v="4"/>
          </reference>
        </references>
      </pivotArea>
    </format>
    <format dxfId="505">
      <pivotArea dataOnly="0" labelOnly="1" outline="0" fieldPosition="0">
        <references count="2">
          <reference field="3" count="1" selected="0">
            <x v="67"/>
          </reference>
          <reference field="8" count="1">
            <x v="6"/>
          </reference>
        </references>
      </pivotArea>
    </format>
    <format dxfId="504">
      <pivotArea dataOnly="0" labelOnly="1" outline="0" fieldPosition="0">
        <references count="2">
          <reference field="3" count="1" selected="0">
            <x v="68"/>
          </reference>
          <reference field="8" count="1">
            <x v="7"/>
          </reference>
        </references>
      </pivotArea>
    </format>
    <format dxfId="503">
      <pivotArea dataOnly="0" labelOnly="1" outline="0" fieldPosition="0">
        <references count="2">
          <reference field="3" count="1" selected="0">
            <x v="69"/>
          </reference>
          <reference field="8" count="1">
            <x v="4"/>
          </reference>
        </references>
      </pivotArea>
    </format>
    <format dxfId="502">
      <pivotArea dataOnly="0" labelOnly="1" outline="0" fieldPosition="0">
        <references count="2">
          <reference field="3" count="1" selected="0">
            <x v="70"/>
          </reference>
          <reference field="8" count="1">
            <x v="8"/>
          </reference>
        </references>
      </pivotArea>
    </format>
    <format dxfId="501">
      <pivotArea dataOnly="0" labelOnly="1" outline="0" fieldPosition="0">
        <references count="2">
          <reference field="3" count="1" selected="0">
            <x v="71"/>
          </reference>
          <reference field="8" count="1">
            <x v="7"/>
          </reference>
        </references>
      </pivotArea>
    </format>
    <format dxfId="500">
      <pivotArea dataOnly="0" labelOnly="1" outline="0" fieldPosition="0">
        <references count="2">
          <reference field="3" count="1" selected="0">
            <x v="72"/>
          </reference>
          <reference field="8" count="1">
            <x v="5"/>
          </reference>
        </references>
      </pivotArea>
    </format>
    <format dxfId="499">
      <pivotArea dataOnly="0" labelOnly="1" outline="0" fieldPosition="0">
        <references count="2">
          <reference field="3" count="1" selected="0">
            <x v="73"/>
          </reference>
          <reference field="8" count="1">
            <x v="9"/>
          </reference>
        </references>
      </pivotArea>
    </format>
    <format dxfId="498">
      <pivotArea dataOnly="0" labelOnly="1" outline="0" fieldPosition="0">
        <references count="2">
          <reference field="3" count="1" selected="0">
            <x v="74"/>
          </reference>
          <reference field="8" count="1">
            <x v="2"/>
          </reference>
        </references>
      </pivotArea>
    </format>
    <format dxfId="497">
      <pivotArea dataOnly="0" labelOnly="1" outline="0" fieldPosition="0">
        <references count="2">
          <reference field="3" count="1" selected="0">
            <x v="75"/>
          </reference>
          <reference field="8" count="1">
            <x v="4"/>
          </reference>
        </references>
      </pivotArea>
    </format>
    <format dxfId="496">
      <pivotArea dataOnly="0" labelOnly="1" outline="0" fieldPosition="0">
        <references count="2">
          <reference field="3" count="1" selected="0">
            <x v="76"/>
          </reference>
          <reference field="8" count="1">
            <x v="7"/>
          </reference>
        </references>
      </pivotArea>
    </format>
    <format dxfId="495">
      <pivotArea dataOnly="0" labelOnly="1" outline="0" fieldPosition="0">
        <references count="2">
          <reference field="3" count="1" selected="0">
            <x v="77"/>
          </reference>
          <reference field="8" count="1">
            <x v="5"/>
          </reference>
        </references>
      </pivotArea>
    </format>
    <format dxfId="494">
      <pivotArea dataOnly="0" labelOnly="1" outline="0" fieldPosition="0">
        <references count="2">
          <reference field="3" count="1" selected="0">
            <x v="79"/>
          </reference>
          <reference field="8" count="1">
            <x v="4"/>
          </reference>
        </references>
      </pivotArea>
    </format>
    <format dxfId="493">
      <pivotArea dataOnly="0" labelOnly="1" outline="0" fieldPosition="0">
        <references count="2">
          <reference field="3" count="1" selected="0">
            <x v="80"/>
          </reference>
          <reference field="8" count="1">
            <x v="1"/>
          </reference>
        </references>
      </pivotArea>
    </format>
    <format dxfId="492">
      <pivotArea dataOnly="0" labelOnly="1" outline="0" fieldPosition="0">
        <references count="2">
          <reference field="3" count="1" selected="0">
            <x v="81"/>
          </reference>
          <reference field="8" count="1">
            <x v="8"/>
          </reference>
        </references>
      </pivotArea>
    </format>
    <format dxfId="491">
      <pivotArea dataOnly="0" labelOnly="1" outline="0" fieldPosition="0">
        <references count="2">
          <reference field="3" count="1" selected="0">
            <x v="82"/>
          </reference>
          <reference field="8" count="1">
            <x v="0"/>
          </reference>
        </references>
      </pivotArea>
    </format>
    <format dxfId="490">
      <pivotArea dataOnly="0" labelOnly="1" outline="0" fieldPosition="0">
        <references count="2">
          <reference field="3" count="1" selected="0">
            <x v="83"/>
          </reference>
          <reference field="8" count="1">
            <x v="9"/>
          </reference>
        </references>
      </pivotArea>
    </format>
    <format dxfId="489">
      <pivotArea dataOnly="0" labelOnly="1" outline="0" fieldPosition="0">
        <references count="2">
          <reference field="3" count="1" selected="0">
            <x v="84"/>
          </reference>
          <reference field="8" count="1">
            <x v="1"/>
          </reference>
        </references>
      </pivotArea>
    </format>
    <format dxfId="488">
      <pivotArea dataOnly="0" labelOnly="1" outline="0" fieldPosition="0">
        <references count="2">
          <reference field="3" count="1" selected="0">
            <x v="85"/>
          </reference>
          <reference field="8" count="1">
            <x v="9"/>
          </reference>
        </references>
      </pivotArea>
    </format>
    <format dxfId="487">
      <pivotArea dataOnly="0" labelOnly="1" outline="0" fieldPosition="0">
        <references count="2">
          <reference field="3" count="1" selected="0">
            <x v="86"/>
          </reference>
          <reference field="8" count="1">
            <x v="7"/>
          </reference>
        </references>
      </pivotArea>
    </format>
    <format dxfId="486">
      <pivotArea dataOnly="0" labelOnly="1" outline="0" fieldPosition="0">
        <references count="2">
          <reference field="3" count="1" selected="0">
            <x v="87"/>
          </reference>
          <reference field="8" count="1">
            <x v="6"/>
          </reference>
        </references>
      </pivotArea>
    </format>
    <format dxfId="485">
      <pivotArea dataOnly="0" labelOnly="1" outline="0" fieldPosition="0">
        <references count="2">
          <reference field="3" count="1" selected="0">
            <x v="88"/>
          </reference>
          <reference field="8" count="1">
            <x v="3"/>
          </reference>
        </references>
      </pivotArea>
    </format>
    <format dxfId="484">
      <pivotArea dataOnly="0" labelOnly="1" outline="0" fieldPosition="0">
        <references count="2">
          <reference field="3" count="1" selected="0">
            <x v="89"/>
          </reference>
          <reference field="8" count="1">
            <x v="6"/>
          </reference>
        </references>
      </pivotArea>
    </format>
    <format dxfId="483">
      <pivotArea dataOnly="0" labelOnly="1" outline="0" fieldPosition="0">
        <references count="2">
          <reference field="3" count="1" selected="0">
            <x v="90"/>
          </reference>
          <reference field="8" count="1">
            <x v="7"/>
          </reference>
        </references>
      </pivotArea>
    </format>
    <format dxfId="482">
      <pivotArea dataOnly="0" labelOnly="1" outline="0" fieldPosition="0">
        <references count="2">
          <reference field="3" count="1" selected="0">
            <x v="91"/>
          </reference>
          <reference field="8" count="1">
            <x v="6"/>
          </reference>
        </references>
      </pivotArea>
    </format>
    <format dxfId="481">
      <pivotArea dataOnly="0" labelOnly="1" outline="0" fieldPosition="0">
        <references count="2">
          <reference field="3" count="1" selected="0">
            <x v="92"/>
          </reference>
          <reference field="8" count="1">
            <x v="5"/>
          </reference>
        </references>
      </pivotArea>
    </format>
    <format dxfId="480">
      <pivotArea dataOnly="0" labelOnly="1" outline="0" fieldPosition="0">
        <references count="2">
          <reference field="3" count="1" selected="0">
            <x v="93"/>
          </reference>
          <reference field="8" count="1">
            <x v="1"/>
          </reference>
        </references>
      </pivotArea>
    </format>
    <format dxfId="479">
      <pivotArea dataOnly="0" labelOnly="1" outline="0" fieldPosition="0">
        <references count="2">
          <reference field="3" count="1" selected="0">
            <x v="94"/>
          </reference>
          <reference field="8" count="1">
            <x v="3"/>
          </reference>
        </references>
      </pivotArea>
    </format>
    <format dxfId="478">
      <pivotArea dataOnly="0" labelOnly="1" outline="0" fieldPosition="0">
        <references count="2">
          <reference field="3" count="1" selected="0">
            <x v="95"/>
          </reference>
          <reference field="8" count="1">
            <x v="4"/>
          </reference>
        </references>
      </pivotArea>
    </format>
    <format dxfId="477">
      <pivotArea dataOnly="0" labelOnly="1" outline="0" fieldPosition="0">
        <references count="2">
          <reference field="3" count="1" selected="0">
            <x v="96"/>
          </reference>
          <reference field="8" count="1">
            <x v="7"/>
          </reference>
        </references>
      </pivotArea>
    </format>
    <format dxfId="476">
      <pivotArea dataOnly="0" labelOnly="1" outline="0" fieldPosition="0">
        <references count="2">
          <reference field="3" count="1" selected="0">
            <x v="97"/>
          </reference>
          <reference field="8" count="1">
            <x v="0"/>
          </reference>
        </references>
      </pivotArea>
    </format>
    <format dxfId="475">
      <pivotArea dataOnly="0" labelOnly="1" outline="0" fieldPosition="0">
        <references count="2">
          <reference field="3" count="1" selected="0">
            <x v="98"/>
          </reference>
          <reference field="8" count="1">
            <x v="6"/>
          </reference>
        </references>
      </pivotArea>
    </format>
    <format dxfId="474">
      <pivotArea dataOnly="0" labelOnly="1" outline="0" fieldPosition="0">
        <references count="2">
          <reference field="3" count="1" selected="0">
            <x v="99"/>
          </reference>
          <reference field="8" count="1">
            <x v="1"/>
          </reference>
        </references>
      </pivotArea>
    </format>
    <format dxfId="473">
      <pivotArea dataOnly="0" labelOnly="1" outline="0" fieldPosition="0">
        <references count="2">
          <reference field="3" count="1" selected="0">
            <x v="100"/>
          </reference>
          <reference field="8" count="1">
            <x v="3"/>
          </reference>
        </references>
      </pivotArea>
    </format>
    <format dxfId="472">
      <pivotArea dataOnly="0" labelOnly="1" outline="0" fieldPosition="0">
        <references count="2">
          <reference field="3" count="1" selected="0">
            <x v="101"/>
          </reference>
          <reference field="8" count="1">
            <x v="1"/>
          </reference>
        </references>
      </pivotArea>
    </format>
    <format dxfId="471">
      <pivotArea dataOnly="0" labelOnly="1" outline="0" fieldPosition="0">
        <references count="2">
          <reference field="3" count="1" selected="0">
            <x v="103"/>
          </reference>
          <reference field="8" count="1">
            <x v="5"/>
          </reference>
        </references>
      </pivotArea>
    </format>
    <format dxfId="470">
      <pivotArea dataOnly="0" labelOnly="1" outline="0" fieldPosition="0">
        <references count="2">
          <reference field="3" count="1" selected="0">
            <x v="104"/>
          </reference>
          <reference field="8" count="1">
            <x v="4"/>
          </reference>
        </references>
      </pivotArea>
    </format>
    <format dxfId="469">
      <pivotArea dataOnly="0" labelOnly="1" outline="0" fieldPosition="0">
        <references count="2">
          <reference field="3" count="1" selected="0">
            <x v="105"/>
          </reference>
          <reference field="8" count="1">
            <x v="3"/>
          </reference>
        </references>
      </pivotArea>
    </format>
    <format dxfId="468">
      <pivotArea dataOnly="0" labelOnly="1" outline="0" fieldPosition="0">
        <references count="3">
          <reference field="3" count="1" selected="0">
            <x v="0"/>
          </reference>
          <reference field="4" count="2">
            <x v="0"/>
            <x v="1"/>
          </reference>
          <reference field="8" count="1" selected="0">
            <x v="7"/>
          </reference>
        </references>
      </pivotArea>
    </format>
    <format dxfId="467">
      <pivotArea dataOnly="0" labelOnly="1" outline="0" fieldPosition="0">
        <references count="3">
          <reference field="3" count="1" selected="0">
            <x v="2"/>
          </reference>
          <reference field="4" count="1">
            <x v="0"/>
          </reference>
          <reference field="8" count="1" selected="0">
            <x v="1"/>
          </reference>
        </references>
      </pivotArea>
    </format>
    <format dxfId="466">
      <pivotArea dataOnly="0" labelOnly="1" outline="0" fieldPosition="0">
        <references count="3">
          <reference field="3" count="1" selected="0">
            <x v="4"/>
          </reference>
          <reference field="4" count="2">
            <x v="0"/>
            <x v="1"/>
          </reference>
          <reference field="8" count="1" selected="0">
            <x v="4"/>
          </reference>
        </references>
      </pivotArea>
    </format>
    <format dxfId="465">
      <pivotArea dataOnly="0" labelOnly="1" outline="0" fieldPosition="0">
        <references count="3">
          <reference field="3" count="1" selected="0">
            <x v="6"/>
          </reference>
          <reference field="4" count="1">
            <x v="0"/>
          </reference>
          <reference field="8" count="1" selected="0">
            <x v="5"/>
          </reference>
        </references>
      </pivotArea>
    </format>
    <format dxfId="464">
      <pivotArea dataOnly="0" labelOnly="1" outline="0" fieldPosition="0">
        <references count="3">
          <reference field="3" count="1" selected="0">
            <x v="7"/>
          </reference>
          <reference field="4" count="2">
            <x v="1"/>
            <x v="2"/>
          </reference>
          <reference field="8" count="1" selected="0">
            <x v="0"/>
          </reference>
        </references>
      </pivotArea>
    </format>
    <format dxfId="463">
      <pivotArea dataOnly="0" labelOnly="1" outline="0" fieldPosition="0">
        <references count="3">
          <reference field="3" count="1" selected="0">
            <x v="8"/>
          </reference>
          <reference field="4" count="1">
            <x v="1"/>
          </reference>
          <reference field="8" count="1" selected="0">
            <x v="7"/>
          </reference>
        </references>
      </pivotArea>
    </format>
    <format dxfId="462">
      <pivotArea dataOnly="0" labelOnly="1" outline="0" fieldPosition="0">
        <references count="3">
          <reference field="3" count="1" selected="0">
            <x v="9"/>
          </reference>
          <reference field="4" count="2">
            <x v="0"/>
            <x v="1"/>
          </reference>
          <reference field="8" count="1" selected="0">
            <x v="5"/>
          </reference>
        </references>
      </pivotArea>
    </format>
    <format dxfId="461">
      <pivotArea dataOnly="0" labelOnly="1" outline="0" fieldPosition="0">
        <references count="3">
          <reference field="3" count="1" selected="0">
            <x v="10"/>
          </reference>
          <reference field="4" count="1">
            <x v="0"/>
          </reference>
          <reference field="8" count="1" selected="0">
            <x v="8"/>
          </reference>
        </references>
      </pivotArea>
    </format>
    <format dxfId="460">
      <pivotArea dataOnly="0" labelOnly="1" outline="0" fieldPosition="0">
        <references count="3">
          <reference field="3" count="1" selected="0">
            <x v="11"/>
          </reference>
          <reference field="4" count="1">
            <x v="1"/>
          </reference>
          <reference field="8" count="1" selected="0">
            <x v="2"/>
          </reference>
        </references>
      </pivotArea>
    </format>
    <format dxfId="459">
      <pivotArea dataOnly="0" labelOnly="1" outline="0" fieldPosition="0">
        <references count="3">
          <reference field="3" count="1" selected="0">
            <x v="12"/>
          </reference>
          <reference field="4" count="1">
            <x v="1"/>
          </reference>
          <reference field="8" count="1" selected="0">
            <x v="8"/>
          </reference>
        </references>
      </pivotArea>
    </format>
    <format dxfId="458">
      <pivotArea dataOnly="0" labelOnly="1" outline="0" fieldPosition="0">
        <references count="3">
          <reference field="3" count="1" selected="0">
            <x v="14"/>
          </reference>
          <reference field="4" count="2">
            <x v="0"/>
            <x v="2"/>
          </reference>
          <reference field="8" count="1" selected="0">
            <x v="4"/>
          </reference>
        </references>
      </pivotArea>
    </format>
    <format dxfId="457">
      <pivotArea dataOnly="0" labelOnly="1" outline="0" fieldPosition="0">
        <references count="3">
          <reference field="3" count="1" selected="0">
            <x v="15"/>
          </reference>
          <reference field="4" count="1">
            <x v="1"/>
          </reference>
          <reference field="8" count="1" selected="0">
            <x v="0"/>
          </reference>
        </references>
      </pivotArea>
    </format>
    <format dxfId="456">
      <pivotArea dataOnly="0" labelOnly="1" outline="0" fieldPosition="0">
        <references count="3">
          <reference field="3" count="1" selected="0">
            <x v="16"/>
          </reference>
          <reference field="4" count="1">
            <x v="1"/>
          </reference>
          <reference field="8" count="1" selected="0">
            <x v="0"/>
          </reference>
        </references>
      </pivotArea>
    </format>
    <format dxfId="455">
      <pivotArea dataOnly="0" labelOnly="1" outline="0" fieldPosition="0">
        <references count="3">
          <reference field="3" count="1" selected="0">
            <x v="17"/>
          </reference>
          <reference field="4" count="2">
            <x v="0"/>
            <x v="1"/>
          </reference>
          <reference field="8" count="1" selected="0">
            <x v="0"/>
          </reference>
        </references>
      </pivotArea>
    </format>
    <format dxfId="454">
      <pivotArea dataOnly="0" labelOnly="1" outline="0" fieldPosition="0">
        <references count="3">
          <reference field="3" count="1" selected="0">
            <x v="18"/>
          </reference>
          <reference field="4" count="1">
            <x v="0"/>
          </reference>
          <reference field="8" count="1" selected="0">
            <x v="5"/>
          </reference>
        </references>
      </pivotArea>
    </format>
    <format dxfId="453">
      <pivotArea dataOnly="0" labelOnly="1" outline="0" fieldPosition="0">
        <references count="3">
          <reference field="3" count="1" selected="0">
            <x v="19"/>
          </reference>
          <reference field="4" count="1">
            <x v="1"/>
          </reference>
          <reference field="8" count="1" selected="0">
            <x v="8"/>
          </reference>
        </references>
      </pivotArea>
    </format>
    <format dxfId="452">
      <pivotArea dataOnly="0" labelOnly="1" outline="0" fieldPosition="0">
        <references count="3">
          <reference field="3" count="1" selected="0">
            <x v="20"/>
          </reference>
          <reference field="4" count="1">
            <x v="1"/>
          </reference>
          <reference field="8" count="1" selected="0">
            <x v="0"/>
          </reference>
        </references>
      </pivotArea>
    </format>
    <format dxfId="451">
      <pivotArea dataOnly="0" labelOnly="1" outline="0" fieldPosition="0">
        <references count="3">
          <reference field="3" count="1" selected="0">
            <x v="21"/>
          </reference>
          <reference field="4" count="1">
            <x v="1"/>
          </reference>
          <reference field="8" count="1" selected="0">
            <x v="2"/>
          </reference>
        </references>
      </pivotArea>
    </format>
    <format dxfId="450">
      <pivotArea dataOnly="0" labelOnly="1" outline="0" fieldPosition="0">
        <references count="3">
          <reference field="3" count="1" selected="0">
            <x v="22"/>
          </reference>
          <reference field="4" count="1">
            <x v="0"/>
          </reference>
          <reference field="8" count="1" selected="0">
            <x v="5"/>
          </reference>
        </references>
      </pivotArea>
    </format>
    <format dxfId="449">
      <pivotArea dataOnly="0" labelOnly="1" outline="0" fieldPosition="0">
        <references count="3">
          <reference field="3" count="1" selected="0">
            <x v="24"/>
          </reference>
          <reference field="4" count="1">
            <x v="0"/>
          </reference>
          <reference field="8" count="1" selected="0">
            <x v="5"/>
          </reference>
        </references>
      </pivotArea>
    </format>
    <format dxfId="448">
      <pivotArea dataOnly="0" labelOnly="1" outline="0" fieldPosition="0">
        <references count="3">
          <reference field="3" count="1" selected="0">
            <x v="26"/>
          </reference>
          <reference field="4" count="1">
            <x v="0"/>
          </reference>
          <reference field="8" count="1" selected="0">
            <x v="5"/>
          </reference>
        </references>
      </pivotArea>
    </format>
    <format dxfId="447">
      <pivotArea dataOnly="0" labelOnly="1" outline="0" fieldPosition="0">
        <references count="3">
          <reference field="3" count="1" selected="0">
            <x v="29"/>
          </reference>
          <reference field="4" count="1">
            <x v="0"/>
          </reference>
          <reference field="8" count="1" selected="0">
            <x v="5"/>
          </reference>
        </references>
      </pivotArea>
    </format>
    <format dxfId="446">
      <pivotArea dataOnly="0" labelOnly="1" outline="0" fieldPosition="0">
        <references count="3">
          <reference field="3" count="1" selected="0">
            <x v="30"/>
          </reference>
          <reference field="4" count="2">
            <x v="0"/>
            <x v="1"/>
          </reference>
          <reference field="8" count="1" selected="0">
            <x v="6"/>
          </reference>
        </references>
      </pivotArea>
    </format>
    <format dxfId="445">
      <pivotArea dataOnly="0" labelOnly="1" outline="0" fieldPosition="0">
        <references count="3">
          <reference field="3" count="1" selected="0">
            <x v="31"/>
          </reference>
          <reference field="4" count="1">
            <x v="1"/>
          </reference>
          <reference field="8" count="1" selected="0">
            <x v="8"/>
          </reference>
        </references>
      </pivotArea>
    </format>
    <format dxfId="444">
      <pivotArea dataOnly="0" labelOnly="1" outline="0" fieldPosition="0">
        <references count="3">
          <reference field="3" count="1" selected="0">
            <x v="32"/>
          </reference>
          <reference field="4" count="2">
            <x v="1"/>
            <x v="2"/>
          </reference>
          <reference field="8" count="1" selected="0">
            <x v="3"/>
          </reference>
        </references>
      </pivotArea>
    </format>
    <format dxfId="443">
      <pivotArea dataOnly="0" labelOnly="1" outline="0" fieldPosition="0">
        <references count="3">
          <reference field="3" count="1" selected="0">
            <x v="34"/>
          </reference>
          <reference field="4" count="1">
            <x v="1"/>
          </reference>
          <reference field="8" count="1" selected="0">
            <x v="9"/>
          </reference>
        </references>
      </pivotArea>
    </format>
    <format dxfId="442">
      <pivotArea dataOnly="0" labelOnly="1" outline="0" fieldPosition="0">
        <references count="3">
          <reference field="3" count="1" selected="0">
            <x v="35"/>
          </reference>
          <reference field="4" count="1">
            <x v="0"/>
          </reference>
          <reference field="8" count="1" selected="0">
            <x v="1"/>
          </reference>
        </references>
      </pivotArea>
    </format>
    <format dxfId="441">
      <pivotArea dataOnly="0" labelOnly="1" outline="0" fieldPosition="0">
        <references count="3">
          <reference field="3" count="1" selected="0">
            <x v="36"/>
          </reference>
          <reference field="4" count="1">
            <x v="1"/>
          </reference>
          <reference field="8" count="1" selected="0">
            <x v="2"/>
          </reference>
        </references>
      </pivotArea>
    </format>
    <format dxfId="440">
      <pivotArea dataOnly="0" labelOnly="1" outline="0" fieldPosition="0">
        <references count="3">
          <reference field="3" count="1" selected="0">
            <x v="37"/>
          </reference>
          <reference field="4" count="2">
            <x v="0"/>
            <x v="1"/>
          </reference>
          <reference field="8" count="1" selected="0">
            <x v="5"/>
          </reference>
        </references>
      </pivotArea>
    </format>
    <format dxfId="439">
      <pivotArea dataOnly="0" labelOnly="1" outline="0" fieldPosition="0">
        <references count="3">
          <reference field="3" count="1" selected="0">
            <x v="38"/>
          </reference>
          <reference field="4" count="1">
            <x v="1"/>
          </reference>
          <reference field="8" count="1" selected="0">
            <x v="9"/>
          </reference>
        </references>
      </pivotArea>
    </format>
    <format dxfId="438">
      <pivotArea dataOnly="0" labelOnly="1" outline="0" fieldPosition="0">
        <references count="3">
          <reference field="3" count="1" selected="0">
            <x v="39"/>
          </reference>
          <reference field="4" count="1">
            <x v="1"/>
          </reference>
          <reference field="8" count="1" selected="0">
            <x v="9"/>
          </reference>
        </references>
      </pivotArea>
    </format>
    <format dxfId="437">
      <pivotArea dataOnly="0" labelOnly="1" outline="0" fieldPosition="0">
        <references count="3">
          <reference field="3" count="1" selected="0">
            <x v="40"/>
          </reference>
          <reference field="4" count="2">
            <x v="0"/>
            <x v="1"/>
          </reference>
          <reference field="8" count="1" selected="0">
            <x v="5"/>
          </reference>
        </references>
      </pivotArea>
    </format>
    <format dxfId="436">
      <pivotArea dataOnly="0" labelOnly="1" outline="0" fieldPosition="0">
        <references count="3">
          <reference field="3" count="1" selected="0">
            <x v="42"/>
          </reference>
          <reference field="4" count="2">
            <x v="0"/>
            <x v="1"/>
          </reference>
          <reference field="8" count="1" selected="0">
            <x v="5"/>
          </reference>
        </references>
      </pivotArea>
    </format>
    <format dxfId="435">
      <pivotArea dataOnly="0" labelOnly="1" outline="0" fieldPosition="0">
        <references count="3">
          <reference field="3" count="1" selected="0">
            <x v="43"/>
          </reference>
          <reference field="4" count="2">
            <x v="0"/>
            <x v="1"/>
          </reference>
          <reference field="8" count="1" selected="0">
            <x v="4"/>
          </reference>
        </references>
      </pivotArea>
    </format>
    <format dxfId="434">
      <pivotArea dataOnly="0" labelOnly="1" outline="0" fieldPosition="0">
        <references count="3">
          <reference field="3" count="1" selected="0">
            <x v="44"/>
          </reference>
          <reference field="4" count="2">
            <x v="0"/>
            <x v="1"/>
          </reference>
          <reference field="8" count="1" selected="0">
            <x v="4"/>
          </reference>
        </references>
      </pivotArea>
    </format>
    <format dxfId="433">
      <pivotArea dataOnly="0" labelOnly="1" outline="0" fieldPosition="0">
        <references count="3">
          <reference field="3" count="1" selected="0">
            <x v="45"/>
          </reference>
          <reference field="4" count="1">
            <x v="0"/>
          </reference>
          <reference field="8" count="1" selected="0">
            <x v="7"/>
          </reference>
        </references>
      </pivotArea>
    </format>
    <format dxfId="432">
      <pivotArea dataOnly="0" labelOnly="1" outline="0" fieldPosition="0">
        <references count="3">
          <reference field="3" count="1" selected="0">
            <x v="48"/>
          </reference>
          <reference field="4" count="1">
            <x v="1"/>
          </reference>
          <reference field="8" count="1" selected="0">
            <x v="3"/>
          </reference>
        </references>
      </pivotArea>
    </format>
    <format dxfId="431">
      <pivotArea dataOnly="0" labelOnly="1" outline="0" fieldPosition="0">
        <references count="3">
          <reference field="3" count="1" selected="0">
            <x v="53"/>
          </reference>
          <reference field="4" count="1">
            <x v="1"/>
          </reference>
          <reference field="8" count="1" selected="0">
            <x v="9"/>
          </reference>
        </references>
      </pivotArea>
    </format>
    <format dxfId="430">
      <pivotArea dataOnly="0" labelOnly="1" outline="0" fieldPosition="0">
        <references count="3">
          <reference field="3" count="1" selected="0">
            <x v="54"/>
          </reference>
          <reference field="4" count="3">
            <x v="0"/>
            <x v="1"/>
            <x v="2"/>
          </reference>
          <reference field="8" count="1" selected="0">
            <x v="8"/>
          </reference>
        </references>
      </pivotArea>
    </format>
    <format dxfId="429">
      <pivotArea dataOnly="0" labelOnly="1" outline="0" fieldPosition="0">
        <references count="3">
          <reference field="3" count="1" selected="0">
            <x v="55"/>
          </reference>
          <reference field="4" count="1">
            <x v="1"/>
          </reference>
          <reference field="8" count="1" selected="0">
            <x v="8"/>
          </reference>
        </references>
      </pivotArea>
    </format>
    <format dxfId="428">
      <pivotArea dataOnly="0" labelOnly="1" outline="0" fieldPosition="0">
        <references count="3">
          <reference field="3" count="1" selected="0">
            <x v="56"/>
          </reference>
          <reference field="4" count="1">
            <x v="0"/>
          </reference>
          <reference field="8" count="1" selected="0">
            <x v="7"/>
          </reference>
        </references>
      </pivotArea>
    </format>
    <format dxfId="427">
      <pivotArea dataOnly="0" labelOnly="1" outline="0" fieldPosition="0">
        <references count="3">
          <reference field="3" count="1" selected="0">
            <x v="57"/>
          </reference>
          <reference field="4" count="1">
            <x v="1"/>
          </reference>
          <reference field="8" count="1" selected="0">
            <x v="2"/>
          </reference>
        </references>
      </pivotArea>
    </format>
    <format dxfId="426">
      <pivotArea dataOnly="0" labelOnly="1" outline="0" fieldPosition="0">
        <references count="3">
          <reference field="3" count="1" selected="0">
            <x v="58"/>
          </reference>
          <reference field="4" count="2">
            <x v="0"/>
            <x v="1"/>
          </reference>
          <reference field="8" count="1" selected="0">
            <x v="6"/>
          </reference>
        </references>
      </pivotArea>
    </format>
    <format dxfId="425">
      <pivotArea dataOnly="0" labelOnly="1" outline="0" fieldPosition="0">
        <references count="3">
          <reference field="3" count="1" selected="0">
            <x v="59"/>
          </reference>
          <reference field="4" count="1">
            <x v="0"/>
          </reference>
          <reference field="8" count="1" selected="0">
            <x v="8"/>
          </reference>
        </references>
      </pivotArea>
    </format>
    <format dxfId="424">
      <pivotArea dataOnly="0" labelOnly="1" outline="0" fieldPosition="0">
        <references count="3">
          <reference field="3" count="1" selected="0">
            <x v="62"/>
          </reference>
          <reference field="4" count="1">
            <x v="0"/>
          </reference>
          <reference field="8" count="1" selected="0">
            <x v="1"/>
          </reference>
        </references>
      </pivotArea>
    </format>
    <format dxfId="423">
      <pivotArea dataOnly="0" labelOnly="1" outline="0" fieldPosition="0">
        <references count="3">
          <reference field="3" count="1" selected="0">
            <x v="64"/>
          </reference>
          <reference field="4" count="1">
            <x v="1"/>
          </reference>
          <reference field="8" count="1" selected="0">
            <x v="3"/>
          </reference>
        </references>
      </pivotArea>
    </format>
    <format dxfId="422">
      <pivotArea dataOnly="0" labelOnly="1" outline="0" fieldPosition="0">
        <references count="3">
          <reference field="3" count="1" selected="0">
            <x v="65"/>
          </reference>
          <reference field="4" count="1">
            <x v="0"/>
          </reference>
          <reference field="8" count="1" selected="0">
            <x v="5"/>
          </reference>
        </references>
      </pivotArea>
    </format>
    <format dxfId="421">
      <pivotArea dataOnly="0" labelOnly="1" outline="0" fieldPosition="0">
        <references count="3">
          <reference field="3" count="1" selected="0">
            <x v="66"/>
          </reference>
          <reference field="4" count="1">
            <x v="1"/>
          </reference>
          <reference field="8" count="1" selected="0">
            <x v="4"/>
          </reference>
        </references>
      </pivotArea>
    </format>
    <format dxfId="420">
      <pivotArea dataOnly="0" labelOnly="1" outline="0" fieldPosition="0">
        <references count="3">
          <reference field="3" count="1" selected="0">
            <x v="67"/>
          </reference>
          <reference field="4" count="2">
            <x v="0"/>
            <x v="1"/>
          </reference>
          <reference field="8" count="1" selected="0">
            <x v="6"/>
          </reference>
        </references>
      </pivotArea>
    </format>
    <format dxfId="419">
      <pivotArea dataOnly="0" labelOnly="1" outline="0" fieldPosition="0">
        <references count="3">
          <reference field="3" count="1" selected="0">
            <x v="68"/>
          </reference>
          <reference field="4" count="1">
            <x v="1"/>
          </reference>
          <reference field="8" count="1" selected="0">
            <x v="7"/>
          </reference>
        </references>
      </pivotArea>
    </format>
    <format dxfId="418">
      <pivotArea dataOnly="0" labelOnly="1" outline="0" fieldPosition="0">
        <references count="3">
          <reference field="3" count="1" selected="0">
            <x v="71"/>
          </reference>
          <reference field="4" count="2">
            <x v="0"/>
            <x v="1"/>
          </reference>
          <reference field="8" count="1" selected="0">
            <x v="7"/>
          </reference>
        </references>
      </pivotArea>
    </format>
    <format dxfId="417">
      <pivotArea dataOnly="0" labelOnly="1" outline="0" fieldPosition="0">
        <references count="3">
          <reference field="3" count="1" selected="0">
            <x v="72"/>
          </reference>
          <reference field="4" count="2">
            <x v="0"/>
            <x v="1"/>
          </reference>
          <reference field="8" count="1" selected="0">
            <x v="5"/>
          </reference>
        </references>
      </pivotArea>
    </format>
    <format dxfId="416">
      <pivotArea dataOnly="0" labelOnly="1" outline="0" fieldPosition="0">
        <references count="3">
          <reference field="3" count="1" selected="0">
            <x v="73"/>
          </reference>
          <reference field="4" count="2">
            <x v="0"/>
            <x v="1"/>
          </reference>
          <reference field="8" count="1" selected="0">
            <x v="9"/>
          </reference>
        </references>
      </pivotArea>
    </format>
    <format dxfId="415">
      <pivotArea dataOnly="0" labelOnly="1" outline="0" fieldPosition="0">
        <references count="3">
          <reference field="3" count="1" selected="0">
            <x v="75"/>
          </reference>
          <reference field="4" count="2">
            <x v="0"/>
            <x v="1"/>
          </reference>
          <reference field="8" count="1" selected="0">
            <x v="4"/>
          </reference>
        </references>
      </pivotArea>
    </format>
    <format dxfId="414">
      <pivotArea dataOnly="0" labelOnly="1" outline="0" fieldPosition="0">
        <references count="3">
          <reference field="3" count="1" selected="0">
            <x v="76"/>
          </reference>
          <reference field="4" count="1">
            <x v="1"/>
          </reference>
          <reference field="8" count="1" selected="0">
            <x v="7"/>
          </reference>
        </references>
      </pivotArea>
    </format>
    <format dxfId="413">
      <pivotArea dataOnly="0" labelOnly="1" outline="0" fieldPosition="0">
        <references count="3">
          <reference field="3" count="1" selected="0">
            <x v="77"/>
          </reference>
          <reference field="4" count="1">
            <x v="0"/>
          </reference>
          <reference field="8" count="1" selected="0">
            <x v="5"/>
          </reference>
        </references>
      </pivotArea>
    </format>
    <format dxfId="412">
      <pivotArea dataOnly="0" labelOnly="1" outline="0" fieldPosition="0">
        <references count="3">
          <reference field="3" count="1" selected="0">
            <x v="79"/>
          </reference>
          <reference field="4" count="2">
            <x v="0"/>
            <x v="1"/>
          </reference>
          <reference field="8" count="1" selected="0">
            <x v="4"/>
          </reference>
        </references>
      </pivotArea>
    </format>
    <format dxfId="411">
      <pivotArea dataOnly="0" labelOnly="1" outline="0" fieldPosition="0">
        <references count="3">
          <reference field="3" count="1" selected="0">
            <x v="80"/>
          </reference>
          <reference field="4" count="1">
            <x v="0"/>
          </reference>
          <reference field="8" count="1" selected="0">
            <x v="1"/>
          </reference>
        </references>
      </pivotArea>
    </format>
    <format dxfId="410">
      <pivotArea dataOnly="0" labelOnly="1" outline="0" fieldPosition="0">
        <references count="3">
          <reference field="3" count="1" selected="0">
            <x v="81"/>
          </reference>
          <reference field="4" count="1">
            <x v="1"/>
          </reference>
          <reference field="8" count="1" selected="0">
            <x v="8"/>
          </reference>
        </references>
      </pivotArea>
    </format>
    <format dxfId="409">
      <pivotArea dataOnly="0" labelOnly="1" outline="0" fieldPosition="0">
        <references count="3">
          <reference field="3" count="1" selected="0">
            <x v="83"/>
          </reference>
          <reference field="4" count="2">
            <x v="0"/>
            <x v="1"/>
          </reference>
          <reference field="8" count="1" selected="0">
            <x v="9"/>
          </reference>
        </references>
      </pivotArea>
    </format>
    <format dxfId="408">
      <pivotArea dataOnly="0" labelOnly="1" outline="0" fieldPosition="0">
        <references count="3">
          <reference field="3" count="1" selected="0">
            <x v="84"/>
          </reference>
          <reference field="4" count="1">
            <x v="0"/>
          </reference>
          <reference field="8" count="1" selected="0">
            <x v="1"/>
          </reference>
        </references>
      </pivotArea>
    </format>
    <format dxfId="407">
      <pivotArea dataOnly="0" labelOnly="1" outline="0" fieldPosition="0">
        <references count="3">
          <reference field="3" count="1" selected="0">
            <x v="86"/>
          </reference>
          <reference field="4" count="1">
            <x v="1"/>
          </reference>
          <reference field="8" count="1" selected="0">
            <x v="7"/>
          </reference>
        </references>
      </pivotArea>
    </format>
    <format dxfId="406">
      <pivotArea dataOnly="0" labelOnly="1" outline="0" fieldPosition="0">
        <references count="3">
          <reference field="3" count="1" selected="0">
            <x v="87"/>
          </reference>
          <reference field="4" count="2">
            <x v="0"/>
            <x v="1"/>
          </reference>
          <reference field="8" count="1" selected="0">
            <x v="6"/>
          </reference>
        </references>
      </pivotArea>
    </format>
    <format dxfId="405">
      <pivotArea dataOnly="0" labelOnly="1" outline="0" fieldPosition="0">
        <references count="3">
          <reference field="3" count="1" selected="0">
            <x v="88"/>
          </reference>
          <reference field="4" count="1">
            <x v="0"/>
          </reference>
          <reference field="8" count="1" selected="0">
            <x v="3"/>
          </reference>
        </references>
      </pivotArea>
    </format>
    <format dxfId="404">
      <pivotArea dataOnly="0" labelOnly="1" outline="0" fieldPosition="0">
        <references count="3">
          <reference field="3" count="1" selected="0">
            <x v="89"/>
          </reference>
          <reference field="4" count="1">
            <x v="1"/>
          </reference>
          <reference field="8" count="1" selected="0">
            <x v="6"/>
          </reference>
        </references>
      </pivotArea>
    </format>
    <format dxfId="403">
      <pivotArea dataOnly="0" labelOnly="1" outline="0" fieldPosition="0">
        <references count="3">
          <reference field="3" count="1" selected="0">
            <x v="90"/>
          </reference>
          <reference field="4" count="2">
            <x v="0"/>
            <x v="2"/>
          </reference>
          <reference field="8" count="1" selected="0">
            <x v="7"/>
          </reference>
        </references>
      </pivotArea>
    </format>
    <format dxfId="402">
      <pivotArea dataOnly="0" labelOnly="1" outline="0" fieldPosition="0">
        <references count="3">
          <reference field="3" count="1" selected="0">
            <x v="92"/>
          </reference>
          <reference field="4" count="2">
            <x v="0"/>
            <x v="1"/>
          </reference>
          <reference field="8" count="1" selected="0">
            <x v="5"/>
          </reference>
        </references>
      </pivotArea>
    </format>
    <format dxfId="401">
      <pivotArea dataOnly="0" labelOnly="1" outline="0" fieldPosition="0">
        <references count="3">
          <reference field="3" count="1" selected="0">
            <x v="94"/>
          </reference>
          <reference field="4" count="1">
            <x v="1"/>
          </reference>
          <reference field="8" count="1" selected="0">
            <x v="3"/>
          </reference>
        </references>
      </pivotArea>
    </format>
    <format dxfId="400">
      <pivotArea dataOnly="0" labelOnly="1" outline="0" fieldPosition="0">
        <references count="3">
          <reference field="3" count="1" selected="0">
            <x v="96"/>
          </reference>
          <reference field="4" count="2">
            <x v="0"/>
            <x v="1"/>
          </reference>
          <reference field="8" count="1" selected="0">
            <x v="7"/>
          </reference>
        </references>
      </pivotArea>
    </format>
    <format dxfId="399">
      <pivotArea dataOnly="0" labelOnly="1" outline="0" fieldPosition="0">
        <references count="3">
          <reference field="3" count="1" selected="0">
            <x v="97"/>
          </reference>
          <reference field="4" count="2">
            <x v="0"/>
            <x v="1"/>
          </reference>
          <reference field="8" count="1" selected="0">
            <x v="0"/>
          </reference>
        </references>
      </pivotArea>
    </format>
    <format dxfId="398">
      <pivotArea dataOnly="0" labelOnly="1" outline="0" fieldPosition="0">
        <references count="3">
          <reference field="3" count="1" selected="0">
            <x v="98"/>
          </reference>
          <reference field="4" count="1">
            <x v="0"/>
          </reference>
          <reference field="8" count="1" selected="0">
            <x v="6"/>
          </reference>
        </references>
      </pivotArea>
    </format>
    <format dxfId="397">
      <pivotArea dataOnly="0" labelOnly="1" outline="0" fieldPosition="0">
        <references count="3">
          <reference field="3" count="1" selected="0">
            <x v="100"/>
          </reference>
          <reference field="4" count="1">
            <x v="1"/>
          </reference>
          <reference field="8" count="1" selected="0">
            <x v="3"/>
          </reference>
        </references>
      </pivotArea>
    </format>
    <format dxfId="396">
      <pivotArea dataOnly="0" labelOnly="1" outline="0" fieldPosition="0">
        <references count="3">
          <reference field="3" count="1" selected="0">
            <x v="103"/>
          </reference>
          <reference field="4" count="1">
            <x v="1"/>
          </reference>
          <reference field="8" count="1" selected="0">
            <x v="5"/>
          </reference>
        </references>
      </pivotArea>
    </format>
    <format dxfId="395">
      <pivotArea dataOnly="0" labelOnly="1" outline="0" fieldPosition="0">
        <references count="3">
          <reference field="3" count="1" selected="0">
            <x v="104"/>
          </reference>
          <reference field="4" count="1">
            <x v="0"/>
          </reference>
          <reference field="8" count="1" selected="0">
            <x v="4"/>
          </reference>
        </references>
      </pivotArea>
    </format>
    <format dxfId="394">
      <pivotArea dataOnly="0" labelOnly="1" outline="0" fieldPosition="0">
        <references count="3">
          <reference field="3" count="1" selected="0">
            <x v="105"/>
          </reference>
          <reference field="4" count="1">
            <x v="1"/>
          </reference>
          <reference field="8" count="1" selected="0">
            <x v="3"/>
          </reference>
        </references>
      </pivotArea>
    </format>
    <format dxfId="393">
      <pivotArea dataOnly="0" labelOnly="1" outline="0" fieldPosition="0">
        <references count="3">
          <reference field="3" count="1" selected="0">
            <x v="106"/>
          </reference>
          <reference field="4" count="1">
            <x v="1"/>
          </reference>
          <reference field="8" count="1" selected="0">
            <x v="3"/>
          </reference>
        </references>
      </pivotArea>
    </format>
    <format dxfId="392">
      <pivotArea dataOnly="0" labelOnly="1" outline="0" fieldPosition="0">
        <references count="3">
          <reference field="3" count="1" selected="0">
            <x v="107"/>
          </reference>
          <reference field="4" count="1">
            <x v="1"/>
          </reference>
          <reference field="8" count="1" selected="0">
            <x v="3"/>
          </reference>
        </references>
      </pivotArea>
    </format>
    <format dxfId="391">
      <pivotArea dataOnly="0" labelOnly="1" outline="0" fieldPosition="0">
        <references count="4">
          <reference field="3" count="1" selected="0">
            <x v="0"/>
          </reference>
          <reference field="4" count="1" selected="0">
            <x v="0"/>
          </reference>
          <reference field="8" count="1" selected="0">
            <x v="7"/>
          </reference>
          <reference field="9" count="1">
            <x v="1"/>
          </reference>
        </references>
      </pivotArea>
    </format>
    <format dxfId="390">
      <pivotArea dataOnly="0" labelOnly="1" outline="0" fieldPosition="0">
        <references count="4">
          <reference field="3" count="1" selected="0">
            <x v="2"/>
          </reference>
          <reference field="4" count="1" selected="0">
            <x v="0"/>
          </reference>
          <reference field="8" count="1" selected="0">
            <x v="1"/>
          </reference>
          <reference field="9" count="1">
            <x v="5"/>
          </reference>
        </references>
      </pivotArea>
    </format>
    <format dxfId="389">
      <pivotArea dataOnly="0" labelOnly="1" outline="0" fieldPosition="0">
        <references count="4">
          <reference field="3" count="1" selected="0">
            <x v="4"/>
          </reference>
          <reference field="4" count="1" selected="0">
            <x v="0"/>
          </reference>
          <reference field="8" count="1" selected="0">
            <x v="4"/>
          </reference>
          <reference field="9" count="1">
            <x v="1"/>
          </reference>
        </references>
      </pivotArea>
    </format>
    <format dxfId="388">
      <pivotArea dataOnly="0" labelOnly="1" outline="0" fieldPosition="0">
        <references count="4">
          <reference field="3" count="1" selected="0">
            <x v="4"/>
          </reference>
          <reference field="4" count="1" selected="0">
            <x v="1"/>
          </reference>
          <reference field="8" count="1" selected="0">
            <x v="4"/>
          </reference>
          <reference field="9" count="1">
            <x v="4"/>
          </reference>
        </references>
      </pivotArea>
    </format>
    <format dxfId="387">
      <pivotArea dataOnly="0" labelOnly="1" outline="0" fieldPosition="0">
        <references count="4">
          <reference field="3" count="1" selected="0">
            <x v="7"/>
          </reference>
          <reference field="4" count="1" selected="0">
            <x v="0"/>
          </reference>
          <reference field="8" count="1" selected="0">
            <x v="0"/>
          </reference>
          <reference field="9" count="1">
            <x v="4"/>
          </reference>
        </references>
      </pivotArea>
    </format>
    <format dxfId="386">
      <pivotArea dataOnly="0" labelOnly="1" outline="0" fieldPosition="0">
        <references count="4">
          <reference field="3" count="1" selected="0">
            <x v="10"/>
          </reference>
          <reference field="4" count="1" selected="0">
            <x v="0"/>
          </reference>
          <reference field="8" count="1" selected="0">
            <x v="8"/>
          </reference>
          <reference field="9" count="1">
            <x v="4"/>
          </reference>
        </references>
      </pivotArea>
    </format>
    <format dxfId="385">
      <pivotArea dataOnly="0" labelOnly="1" outline="0" fieldPosition="0">
        <references count="4">
          <reference field="3" count="1" selected="0">
            <x v="14"/>
          </reference>
          <reference field="4" count="1" selected="0">
            <x v="0"/>
          </reference>
          <reference field="8" count="1" selected="0">
            <x v="4"/>
          </reference>
          <reference field="9" count="1">
            <x v="1"/>
          </reference>
        </references>
      </pivotArea>
    </format>
    <format dxfId="384">
      <pivotArea dataOnly="0" labelOnly="1" outline="0" fieldPosition="0">
        <references count="4">
          <reference field="3" count="1" selected="0">
            <x v="17"/>
          </reference>
          <reference field="4" count="1" selected="0">
            <x v="0"/>
          </reference>
          <reference field="8" count="1" selected="0">
            <x v="0"/>
          </reference>
          <reference field="9" count="1">
            <x v="6"/>
          </reference>
        </references>
      </pivotArea>
    </format>
    <format dxfId="383">
      <pivotArea dataOnly="0" labelOnly="1" outline="0" fieldPosition="0">
        <references count="4">
          <reference field="3" count="1" selected="0">
            <x v="17"/>
          </reference>
          <reference field="4" count="1" selected="0">
            <x v="1"/>
          </reference>
          <reference field="8" count="1" selected="0">
            <x v="0"/>
          </reference>
          <reference field="9" count="1">
            <x v="1"/>
          </reference>
        </references>
      </pivotArea>
    </format>
    <format dxfId="382">
      <pivotArea dataOnly="0" labelOnly="1" outline="0" fieldPosition="0">
        <references count="4">
          <reference field="3" count="1" selected="0">
            <x v="18"/>
          </reference>
          <reference field="4" count="1" selected="0">
            <x v="0"/>
          </reference>
          <reference field="8" count="1" selected="0">
            <x v="5"/>
          </reference>
          <reference field="9" count="1">
            <x v="3"/>
          </reference>
        </references>
      </pivotArea>
    </format>
    <format dxfId="381">
      <pivotArea dataOnly="0" labelOnly="1" outline="0" fieldPosition="0">
        <references count="4">
          <reference field="3" count="1" selected="0">
            <x v="22"/>
          </reference>
          <reference field="4" count="1" selected="0">
            <x v="0"/>
          </reference>
          <reference field="8" count="1" selected="0">
            <x v="5"/>
          </reference>
          <reference field="9" count="1">
            <x v="5"/>
          </reference>
        </references>
      </pivotArea>
    </format>
    <format dxfId="380">
      <pivotArea dataOnly="0" labelOnly="1" outline="0" fieldPosition="0">
        <references count="4">
          <reference field="3" count="1" selected="0">
            <x v="23"/>
          </reference>
          <reference field="4" count="1" selected="0">
            <x v="0"/>
          </reference>
          <reference field="8" count="1" selected="0">
            <x v="2"/>
          </reference>
          <reference field="9" count="1">
            <x v="1"/>
          </reference>
        </references>
      </pivotArea>
    </format>
    <format dxfId="379">
      <pivotArea dataOnly="0" labelOnly="1" outline="0" fieldPosition="0">
        <references count="4">
          <reference field="3" count="1" selected="0">
            <x v="24"/>
          </reference>
          <reference field="4" count="1" selected="0">
            <x v="0"/>
          </reference>
          <reference field="8" count="1" selected="0">
            <x v="5"/>
          </reference>
          <reference field="9" count="1">
            <x v="5"/>
          </reference>
        </references>
      </pivotArea>
    </format>
    <format dxfId="378">
      <pivotArea dataOnly="0" labelOnly="1" outline="0" fieldPosition="0">
        <references count="4">
          <reference field="3" count="1" selected="0">
            <x v="30"/>
          </reference>
          <reference field="4" count="1" selected="0">
            <x v="0"/>
          </reference>
          <reference field="8" count="1" selected="0">
            <x v="6"/>
          </reference>
          <reference field="9" count="1">
            <x v="2"/>
          </reference>
        </references>
      </pivotArea>
    </format>
    <format dxfId="377">
      <pivotArea dataOnly="0" labelOnly="1" outline="0" fieldPosition="0">
        <references count="4">
          <reference field="3" count="1" selected="0">
            <x v="30"/>
          </reference>
          <reference field="4" count="1" selected="0">
            <x v="1"/>
          </reference>
          <reference field="8" count="1" selected="0">
            <x v="6"/>
          </reference>
          <reference field="9" count="1">
            <x v="4"/>
          </reference>
        </references>
      </pivotArea>
    </format>
    <format dxfId="376">
      <pivotArea dataOnly="0" labelOnly="1" outline="0" fieldPosition="0">
        <references count="4">
          <reference field="3" count="1" selected="0">
            <x v="31"/>
          </reference>
          <reference field="4" count="1" selected="0">
            <x v="1"/>
          </reference>
          <reference field="8" count="1" selected="0">
            <x v="8"/>
          </reference>
          <reference field="9" count="1">
            <x v="4"/>
          </reference>
        </references>
      </pivotArea>
    </format>
    <format dxfId="375">
      <pivotArea dataOnly="0" labelOnly="1" outline="0" fieldPosition="0">
        <references count="4">
          <reference field="3" count="1" selected="0">
            <x v="32"/>
          </reference>
          <reference field="4" count="1" selected="0">
            <x v="2"/>
          </reference>
          <reference field="8" count="1" selected="0">
            <x v="3"/>
          </reference>
          <reference field="9" count="1">
            <x v="1"/>
          </reference>
        </references>
      </pivotArea>
    </format>
    <format dxfId="374">
      <pivotArea dataOnly="0" labelOnly="1" outline="0" fieldPosition="0">
        <references count="4">
          <reference field="3" count="1" selected="0">
            <x v="35"/>
          </reference>
          <reference field="4" count="1" selected="0">
            <x v="0"/>
          </reference>
          <reference field="8" count="1" selected="0">
            <x v="1"/>
          </reference>
          <reference field="9" count="1">
            <x v="3"/>
          </reference>
        </references>
      </pivotArea>
    </format>
    <format dxfId="373">
      <pivotArea dataOnly="0" labelOnly="1" outline="0" fieldPosition="0">
        <references count="4">
          <reference field="3" count="1" selected="0">
            <x v="36"/>
          </reference>
          <reference field="4" count="1" selected="0">
            <x v="1"/>
          </reference>
          <reference field="8" count="1" selected="0">
            <x v="2"/>
          </reference>
          <reference field="9" count="1">
            <x v="2"/>
          </reference>
        </references>
      </pivotArea>
    </format>
    <format dxfId="372">
      <pivotArea dataOnly="0" labelOnly="1" outline="0" fieldPosition="0">
        <references count="4">
          <reference field="3" count="1" selected="0">
            <x v="37"/>
          </reference>
          <reference field="4" count="1" selected="0">
            <x v="0"/>
          </reference>
          <reference field="8" count="1" selected="0">
            <x v="5"/>
          </reference>
          <reference field="9" count="1">
            <x v="1"/>
          </reference>
        </references>
      </pivotArea>
    </format>
    <format dxfId="371">
      <pivotArea dataOnly="0" labelOnly="1" outline="0" fieldPosition="0">
        <references count="4">
          <reference field="3" count="1" selected="0">
            <x v="37"/>
          </reference>
          <reference field="4" count="1" selected="0">
            <x v="1"/>
          </reference>
          <reference field="8" count="1" selected="0">
            <x v="5"/>
          </reference>
          <reference field="9" count="1">
            <x v="5"/>
          </reference>
        </references>
      </pivotArea>
    </format>
    <format dxfId="370">
      <pivotArea dataOnly="0" labelOnly="1" outline="0" fieldPosition="0">
        <references count="4">
          <reference field="3" count="1" selected="0">
            <x v="40"/>
          </reference>
          <reference field="4" count="1" selected="0">
            <x v="0"/>
          </reference>
          <reference field="8" count="1" selected="0">
            <x v="5"/>
          </reference>
          <reference field="9" count="1">
            <x v="3"/>
          </reference>
        </references>
      </pivotArea>
    </format>
    <format dxfId="369">
      <pivotArea dataOnly="0" labelOnly="1" outline="0" fieldPosition="0">
        <references count="4">
          <reference field="3" count="1" selected="0">
            <x v="40"/>
          </reference>
          <reference field="4" count="1" selected="0">
            <x v="1"/>
          </reference>
          <reference field="8" count="1" selected="0">
            <x v="5"/>
          </reference>
          <reference field="9" count="1">
            <x v="5"/>
          </reference>
        </references>
      </pivotArea>
    </format>
    <format dxfId="368">
      <pivotArea dataOnly="0" labelOnly="1" outline="0" fieldPosition="0">
        <references count="4">
          <reference field="3" count="1" selected="0">
            <x v="42"/>
          </reference>
          <reference field="4" count="1" selected="0">
            <x v="0"/>
          </reference>
          <reference field="8" count="1" selected="0">
            <x v="5"/>
          </reference>
          <reference field="9" count="1">
            <x v="3"/>
          </reference>
        </references>
      </pivotArea>
    </format>
    <format dxfId="367">
      <pivotArea dataOnly="0" labelOnly="1" outline="0" fieldPosition="0">
        <references count="4">
          <reference field="3" count="1" selected="0">
            <x v="43"/>
          </reference>
          <reference field="4" count="1" selected="0">
            <x v="0"/>
          </reference>
          <reference field="8" count="1" selected="0">
            <x v="4"/>
          </reference>
          <reference field="9" count="1">
            <x v="4"/>
          </reference>
        </references>
      </pivotArea>
    </format>
    <format dxfId="366">
      <pivotArea dataOnly="0" labelOnly="1" outline="0" fieldPosition="0">
        <references count="4">
          <reference field="3" count="1" selected="0">
            <x v="43"/>
          </reference>
          <reference field="4" count="1" selected="0">
            <x v="1"/>
          </reference>
          <reference field="8" count="1" selected="0">
            <x v="4"/>
          </reference>
          <reference field="9" count="1">
            <x v="1"/>
          </reference>
        </references>
      </pivotArea>
    </format>
    <format dxfId="365">
      <pivotArea dataOnly="0" labelOnly="1" outline="0" fieldPosition="0">
        <references count="4">
          <reference field="3" count="1" selected="0">
            <x v="44"/>
          </reference>
          <reference field="4" count="1" selected="0">
            <x v="0"/>
          </reference>
          <reference field="8" count="1" selected="0">
            <x v="4"/>
          </reference>
          <reference field="9" count="1">
            <x v="1"/>
          </reference>
        </references>
      </pivotArea>
    </format>
    <format dxfId="364">
      <pivotArea dataOnly="0" labelOnly="1" outline="0" fieldPosition="0">
        <references count="4">
          <reference field="3" count="1" selected="0">
            <x v="44"/>
          </reference>
          <reference field="4" count="1" selected="0">
            <x v="1"/>
          </reference>
          <reference field="8" count="1" selected="0">
            <x v="4"/>
          </reference>
          <reference field="9" count="1">
            <x v="4"/>
          </reference>
        </references>
      </pivotArea>
    </format>
    <format dxfId="363">
      <pivotArea dataOnly="0" labelOnly="1" outline="0" fieldPosition="0">
        <references count="4">
          <reference field="3" count="1" selected="0">
            <x v="45"/>
          </reference>
          <reference field="4" count="1" selected="0">
            <x v="0"/>
          </reference>
          <reference field="8" count="1" selected="0">
            <x v="7"/>
          </reference>
          <reference field="9" count="1">
            <x v="3"/>
          </reference>
        </references>
      </pivotArea>
    </format>
    <format dxfId="362">
      <pivotArea dataOnly="0" labelOnly="1" outline="0" fieldPosition="0">
        <references count="4">
          <reference field="3" count="1" selected="0">
            <x v="48"/>
          </reference>
          <reference field="4" count="1" selected="0">
            <x v="1"/>
          </reference>
          <reference field="8" count="1" selected="0">
            <x v="3"/>
          </reference>
          <reference field="9" count="1">
            <x v="4"/>
          </reference>
        </references>
      </pivotArea>
    </format>
    <format dxfId="361">
      <pivotArea dataOnly="0" labelOnly="1" outline="0" fieldPosition="0">
        <references count="4">
          <reference field="3" count="1" selected="0">
            <x v="55"/>
          </reference>
          <reference field="4" count="1" selected="0">
            <x v="1"/>
          </reference>
          <reference field="8" count="1" selected="0">
            <x v="8"/>
          </reference>
          <reference field="9" count="1">
            <x v="1"/>
          </reference>
        </references>
      </pivotArea>
    </format>
    <format dxfId="360">
      <pivotArea dataOnly="0" labelOnly="1" outline="0" fieldPosition="0">
        <references count="4">
          <reference field="3" count="1" selected="0">
            <x v="56"/>
          </reference>
          <reference field="4" count="1" selected="0">
            <x v="0"/>
          </reference>
          <reference field="8" count="1" selected="0">
            <x v="7"/>
          </reference>
          <reference field="9" count="1">
            <x v="5"/>
          </reference>
        </references>
      </pivotArea>
    </format>
    <format dxfId="359">
      <pivotArea dataOnly="0" labelOnly="1" outline="0" fieldPosition="0">
        <references count="4">
          <reference field="3" count="1" selected="0">
            <x v="57"/>
          </reference>
          <reference field="4" count="1" selected="0">
            <x v="1"/>
          </reference>
          <reference field="8" count="1" selected="0">
            <x v="2"/>
          </reference>
          <reference field="9" count="1">
            <x v="6"/>
          </reference>
        </references>
      </pivotArea>
    </format>
    <format dxfId="358">
      <pivotArea dataOnly="0" labelOnly="1" outline="0" fieldPosition="0">
        <references count="4">
          <reference field="3" count="1" selected="0">
            <x v="58"/>
          </reference>
          <reference field="4" count="1" selected="0">
            <x v="0"/>
          </reference>
          <reference field="8" count="1" selected="0">
            <x v="6"/>
          </reference>
          <reference field="9" count="1">
            <x v="3"/>
          </reference>
        </references>
      </pivotArea>
    </format>
    <format dxfId="357">
      <pivotArea dataOnly="0" labelOnly="1" outline="0" fieldPosition="0">
        <references count="4">
          <reference field="3" count="1" selected="0">
            <x v="59"/>
          </reference>
          <reference field="4" count="1" selected="0">
            <x v="0"/>
          </reference>
          <reference field="8" count="1" selected="0">
            <x v="8"/>
          </reference>
          <reference field="9" count="1">
            <x v="5"/>
          </reference>
        </references>
      </pivotArea>
    </format>
    <format dxfId="356">
      <pivotArea dataOnly="0" labelOnly="1" outline="0" fieldPosition="0">
        <references count="4">
          <reference field="3" count="1" selected="0">
            <x v="65"/>
          </reference>
          <reference field="4" count="1" selected="0">
            <x v="0"/>
          </reference>
          <reference field="8" count="1" selected="0">
            <x v="5"/>
          </reference>
          <reference field="9" count="1">
            <x v="3"/>
          </reference>
        </references>
      </pivotArea>
    </format>
    <format dxfId="355">
      <pivotArea dataOnly="0" labelOnly="1" outline="0" fieldPosition="0">
        <references count="4">
          <reference field="3" count="1" selected="0">
            <x v="66"/>
          </reference>
          <reference field="4" count="1" selected="0">
            <x v="1"/>
          </reference>
          <reference field="8" count="1" selected="0">
            <x v="4"/>
          </reference>
          <reference field="9" count="1">
            <x v="1"/>
          </reference>
        </references>
      </pivotArea>
    </format>
    <format dxfId="354">
      <pivotArea dataOnly="0" labelOnly="1" outline="0" fieldPosition="0">
        <references count="4">
          <reference field="3" count="1" selected="0">
            <x v="67"/>
          </reference>
          <reference field="4" count="1" selected="0">
            <x v="0"/>
          </reference>
          <reference field="8" count="1" selected="0">
            <x v="6"/>
          </reference>
          <reference field="9" count="1">
            <x v="6"/>
          </reference>
        </references>
      </pivotArea>
    </format>
    <format dxfId="353">
      <pivotArea dataOnly="0" labelOnly="1" outline="0" fieldPosition="0">
        <references count="4">
          <reference field="3" count="1" selected="0">
            <x v="71"/>
          </reference>
          <reference field="4" count="1" selected="0">
            <x v="0"/>
          </reference>
          <reference field="8" count="1" selected="0">
            <x v="7"/>
          </reference>
          <reference field="9" count="1">
            <x v="1"/>
          </reference>
        </references>
      </pivotArea>
    </format>
    <format dxfId="352">
      <pivotArea dataOnly="0" labelOnly="1" outline="0" fieldPosition="0">
        <references count="4">
          <reference field="3" count="1" selected="0">
            <x v="72"/>
          </reference>
          <reference field="4" count="1" selected="0">
            <x v="0"/>
          </reference>
          <reference field="8" count="1" selected="0">
            <x v="5"/>
          </reference>
          <reference field="9" count="1">
            <x v="3"/>
          </reference>
        </references>
      </pivotArea>
    </format>
    <format dxfId="351">
      <pivotArea dataOnly="0" labelOnly="1" outline="0" fieldPosition="0">
        <references count="4">
          <reference field="3" count="1" selected="0">
            <x v="73"/>
          </reference>
          <reference field="4" count="1" selected="0">
            <x v="0"/>
          </reference>
          <reference field="8" count="1" selected="0">
            <x v="9"/>
          </reference>
          <reference field="9" count="1">
            <x v="1"/>
          </reference>
        </references>
      </pivotArea>
    </format>
    <format dxfId="350">
      <pivotArea dataOnly="0" labelOnly="1" outline="0" fieldPosition="0">
        <references count="4">
          <reference field="3" count="1" selected="0">
            <x v="75"/>
          </reference>
          <reference field="4" count="1" selected="0">
            <x v="0"/>
          </reference>
          <reference field="8" count="1" selected="0">
            <x v="4"/>
          </reference>
          <reference field="9" count="1">
            <x v="1"/>
          </reference>
        </references>
      </pivotArea>
    </format>
    <format dxfId="349">
      <pivotArea dataOnly="0" labelOnly="1" outline="0" fieldPosition="0">
        <references count="4">
          <reference field="3" count="1" selected="0">
            <x v="75"/>
          </reference>
          <reference field="4" count="1" selected="0">
            <x v="1"/>
          </reference>
          <reference field="8" count="1" selected="0">
            <x v="4"/>
          </reference>
          <reference field="9" count="1">
            <x v="4"/>
          </reference>
        </references>
      </pivotArea>
    </format>
    <format dxfId="348">
      <pivotArea dataOnly="0" labelOnly="1" outline="0" fieldPosition="0">
        <references count="4">
          <reference field="3" count="1" selected="0">
            <x v="77"/>
          </reference>
          <reference field="4" count="1" selected="0">
            <x v="0"/>
          </reference>
          <reference field="8" count="1" selected="0">
            <x v="5"/>
          </reference>
          <reference field="9" count="1">
            <x v="3"/>
          </reference>
        </references>
      </pivotArea>
    </format>
    <format dxfId="347">
      <pivotArea dataOnly="0" labelOnly="1" outline="0" fieldPosition="0">
        <references count="4">
          <reference field="3" count="1" selected="0">
            <x v="79"/>
          </reference>
          <reference field="4" count="1" selected="0">
            <x v="0"/>
          </reference>
          <reference field="8" count="1" selected="0">
            <x v="4"/>
          </reference>
          <reference field="9" count="1">
            <x v="1"/>
          </reference>
        </references>
      </pivotArea>
    </format>
    <format dxfId="346">
      <pivotArea dataOnly="0" labelOnly="1" outline="0" fieldPosition="0">
        <references count="4">
          <reference field="3" count="1" selected="0">
            <x v="80"/>
          </reference>
          <reference field="4" count="1" selected="0">
            <x v="0"/>
          </reference>
          <reference field="8" count="1" selected="0">
            <x v="1"/>
          </reference>
          <reference field="9" count="1">
            <x v="3"/>
          </reference>
        </references>
      </pivotArea>
    </format>
    <format dxfId="345">
      <pivotArea dataOnly="0" labelOnly="1" outline="0" fieldPosition="0">
        <references count="4">
          <reference field="3" count="1" selected="0">
            <x v="83"/>
          </reference>
          <reference field="4" count="1" selected="0">
            <x v="0"/>
          </reference>
          <reference field="8" count="1" selected="0">
            <x v="9"/>
          </reference>
          <reference field="9" count="1">
            <x v="1"/>
          </reference>
        </references>
      </pivotArea>
    </format>
    <format dxfId="344">
      <pivotArea dataOnly="0" labelOnly="1" outline="0" fieldPosition="0">
        <references count="4">
          <reference field="3" count="1" selected="0">
            <x v="84"/>
          </reference>
          <reference field="4" count="1" selected="0">
            <x v="0"/>
          </reference>
          <reference field="8" count="1" selected="0">
            <x v="1"/>
          </reference>
          <reference field="9" count="1">
            <x v="3"/>
          </reference>
        </references>
      </pivotArea>
    </format>
    <format dxfId="343">
      <pivotArea dataOnly="0" labelOnly="1" outline="0" fieldPosition="0">
        <references count="4">
          <reference field="3" count="1" selected="0">
            <x v="86"/>
          </reference>
          <reference field="4" count="1" selected="0">
            <x v="1"/>
          </reference>
          <reference field="8" count="1" selected="0">
            <x v="7"/>
          </reference>
          <reference field="9" count="1">
            <x v="3"/>
          </reference>
        </references>
      </pivotArea>
    </format>
    <format dxfId="342">
      <pivotArea dataOnly="0" labelOnly="1" outline="0" fieldPosition="0">
        <references count="4">
          <reference field="3" count="1" selected="0">
            <x v="87"/>
          </reference>
          <reference field="4" count="1" selected="0">
            <x v="0"/>
          </reference>
          <reference field="8" count="1" selected="0">
            <x v="6"/>
          </reference>
          <reference field="9" count="1">
            <x v="1"/>
          </reference>
        </references>
      </pivotArea>
    </format>
    <format dxfId="341">
      <pivotArea dataOnly="0" labelOnly="1" outline="0" fieldPosition="0">
        <references count="4">
          <reference field="3" count="1" selected="0">
            <x v="88"/>
          </reference>
          <reference field="4" count="1" selected="0">
            <x v="0"/>
          </reference>
          <reference field="8" count="1" selected="0">
            <x v="3"/>
          </reference>
          <reference field="9" count="1">
            <x v="6"/>
          </reference>
        </references>
      </pivotArea>
    </format>
    <format dxfId="340">
      <pivotArea dataOnly="0" labelOnly="1" outline="0" fieldPosition="0">
        <references count="4">
          <reference field="3" count="1" selected="0">
            <x v="90"/>
          </reference>
          <reference field="4" count="1" selected="0">
            <x v="0"/>
          </reference>
          <reference field="8" count="1" selected="0">
            <x v="7"/>
          </reference>
          <reference field="9" count="1">
            <x v="3"/>
          </reference>
        </references>
      </pivotArea>
    </format>
    <format dxfId="339">
      <pivotArea dataOnly="0" labelOnly="1" outline="0" fieldPosition="0">
        <references count="4">
          <reference field="3" count="1" selected="0">
            <x v="92"/>
          </reference>
          <reference field="4" count="1" selected="0">
            <x v="0"/>
          </reference>
          <reference field="8" count="1" selected="0">
            <x v="5"/>
          </reference>
          <reference field="9" count="1">
            <x v="3"/>
          </reference>
        </references>
      </pivotArea>
    </format>
    <format dxfId="338">
      <pivotArea dataOnly="0" labelOnly="1" outline="0" fieldPosition="0">
        <references count="4">
          <reference field="3" count="1" selected="0">
            <x v="94"/>
          </reference>
          <reference field="4" count="1" selected="0">
            <x v="1"/>
          </reference>
          <reference field="8" count="1" selected="0">
            <x v="3"/>
          </reference>
          <reference field="9" count="1">
            <x v="4"/>
          </reference>
        </references>
      </pivotArea>
    </format>
    <format dxfId="337">
      <pivotArea dataOnly="0" labelOnly="1" outline="0" fieldPosition="0">
        <references count="4">
          <reference field="3" count="1" selected="0">
            <x v="96"/>
          </reference>
          <reference field="4" count="1" selected="0">
            <x v="0"/>
          </reference>
          <reference field="8" count="1" selected="0">
            <x v="7"/>
          </reference>
          <reference field="9" count="1">
            <x v="3"/>
          </reference>
        </references>
      </pivotArea>
    </format>
    <format dxfId="336">
      <pivotArea dataOnly="0" labelOnly="1" outline="0" fieldPosition="0">
        <references count="4">
          <reference field="3" count="1" selected="0">
            <x v="97"/>
          </reference>
          <reference field="4" count="1" selected="0">
            <x v="0"/>
          </reference>
          <reference field="8" count="1" selected="0">
            <x v="0"/>
          </reference>
          <reference field="9" count="1">
            <x v="1"/>
          </reference>
        </references>
      </pivotArea>
    </format>
    <format dxfId="335">
      <pivotArea dataOnly="0" labelOnly="1" outline="0" fieldPosition="0">
        <references count="4">
          <reference field="3" count="1" selected="0">
            <x v="98"/>
          </reference>
          <reference field="4" count="1" selected="0">
            <x v="0"/>
          </reference>
          <reference field="8" count="1" selected="0">
            <x v="6"/>
          </reference>
          <reference field="9" count="1">
            <x v="3"/>
          </reference>
        </references>
      </pivotArea>
    </format>
    <format dxfId="334">
      <pivotArea dataOnly="0" labelOnly="1" outline="0" fieldPosition="0">
        <references count="4">
          <reference field="3" count="1" selected="0">
            <x v="104"/>
          </reference>
          <reference field="4" count="1" selected="0">
            <x v="0"/>
          </reference>
          <reference field="8" count="1" selected="0">
            <x v="4"/>
          </reference>
          <reference field="9" count="1">
            <x v="1"/>
          </reference>
        </references>
      </pivotArea>
    </format>
    <format dxfId="333">
      <pivotArea dataOnly="0" labelOnly="1" outline="0" fieldPosition="0">
        <references count="4">
          <reference field="3" count="1" selected="0">
            <x v="105"/>
          </reference>
          <reference field="4" count="1" selected="0">
            <x v="1"/>
          </reference>
          <reference field="8" count="1" selected="0">
            <x v="3"/>
          </reference>
          <reference field="9" count="1">
            <x v="2"/>
          </reference>
        </references>
      </pivotArea>
    </format>
    <format dxfId="332">
      <pivotArea dataOnly="0" labelOnly="1" outline="0" fieldPosition="0">
        <references count="5">
          <reference field="3" count="1" selected="0">
            <x v="0"/>
          </reference>
          <reference field="4" count="1" selected="0">
            <x v="0"/>
          </reference>
          <reference field="8" count="1" selected="0">
            <x v="7"/>
          </reference>
          <reference field="9" count="1" selected="0">
            <x v="1"/>
          </reference>
          <reference field="13" count="1">
            <x v="2"/>
          </reference>
        </references>
      </pivotArea>
    </format>
    <format dxfId="331">
      <pivotArea dataOnly="0" labelOnly="1" outline="0" fieldPosition="0">
        <references count="5">
          <reference field="3" count="1" selected="0">
            <x v="2"/>
          </reference>
          <reference field="4" count="1" selected="0">
            <x v="0"/>
          </reference>
          <reference field="8" count="1" selected="0">
            <x v="1"/>
          </reference>
          <reference field="9" count="1" selected="0">
            <x v="5"/>
          </reference>
          <reference field="13" count="1">
            <x v="0"/>
          </reference>
        </references>
      </pivotArea>
    </format>
    <format dxfId="330">
      <pivotArea dataOnly="0" labelOnly="1" outline="0" fieldPosition="0">
        <references count="5">
          <reference field="3" count="1" selected="0">
            <x v="7"/>
          </reference>
          <reference field="4" count="1" selected="0">
            <x v="0"/>
          </reference>
          <reference field="8" count="1" selected="0">
            <x v="0"/>
          </reference>
          <reference field="9" count="1" selected="0">
            <x v="4"/>
          </reference>
          <reference field="13" count="1">
            <x v="3"/>
          </reference>
        </references>
      </pivotArea>
    </format>
    <format dxfId="329">
      <pivotArea dataOnly="0" labelOnly="1" outline="0" fieldPosition="0">
        <references count="5">
          <reference field="3" count="1" selected="0">
            <x v="9"/>
          </reference>
          <reference field="4" count="1" selected="0">
            <x v="0"/>
          </reference>
          <reference field="8" count="1" selected="0">
            <x v="5"/>
          </reference>
          <reference field="9" count="1" selected="0">
            <x v="3"/>
          </reference>
          <reference field="13" count="1">
            <x v="0"/>
          </reference>
        </references>
      </pivotArea>
    </format>
    <format dxfId="328">
      <pivotArea dataOnly="0" labelOnly="1" outline="0" fieldPosition="0">
        <references count="5">
          <reference field="3" count="1" selected="0">
            <x v="14"/>
          </reference>
          <reference field="4" count="1" selected="0">
            <x v="0"/>
          </reference>
          <reference field="8" count="1" selected="0">
            <x v="4"/>
          </reference>
          <reference field="9" count="1" selected="0">
            <x v="1"/>
          </reference>
          <reference field="13" count="1">
            <x v="3"/>
          </reference>
        </references>
      </pivotArea>
    </format>
    <format dxfId="327">
      <pivotArea dataOnly="0" labelOnly="1" outline="0" fieldPosition="0">
        <references count="5">
          <reference field="3" count="1" selected="0">
            <x v="16"/>
          </reference>
          <reference field="4" count="1" selected="0">
            <x v="1"/>
          </reference>
          <reference field="8" count="1" selected="0">
            <x v="0"/>
          </reference>
          <reference field="9" count="1" selected="0">
            <x v="1"/>
          </reference>
          <reference field="13" count="1">
            <x v="3"/>
          </reference>
        </references>
      </pivotArea>
    </format>
    <format dxfId="326">
      <pivotArea dataOnly="0" labelOnly="1" outline="0" fieldPosition="0">
        <references count="5">
          <reference field="3" count="1" selected="0">
            <x v="17"/>
          </reference>
          <reference field="4" count="1" selected="0">
            <x v="0"/>
          </reference>
          <reference field="8" count="1" selected="0">
            <x v="0"/>
          </reference>
          <reference field="9" count="1" selected="0">
            <x v="6"/>
          </reference>
          <reference field="13" count="1">
            <x v="0"/>
          </reference>
        </references>
      </pivotArea>
    </format>
    <format dxfId="325">
      <pivotArea dataOnly="0" labelOnly="1" outline="0" fieldPosition="0">
        <references count="5">
          <reference field="3" count="1" selected="0">
            <x v="20"/>
          </reference>
          <reference field="4" count="1" selected="0">
            <x v="1"/>
          </reference>
          <reference field="8" count="1" selected="0">
            <x v="0"/>
          </reference>
          <reference field="9" count="1" selected="0">
            <x v="1"/>
          </reference>
          <reference field="13" count="1">
            <x v="2"/>
          </reference>
        </references>
      </pivotArea>
    </format>
    <format dxfId="324">
      <pivotArea dataOnly="0" labelOnly="1" outline="0" fieldPosition="0">
        <references count="5">
          <reference field="3" count="1" selected="0">
            <x v="23"/>
          </reference>
          <reference field="4" count="1" selected="0">
            <x v="0"/>
          </reference>
          <reference field="8" count="1" selected="0">
            <x v="2"/>
          </reference>
          <reference field="9" count="1" selected="0">
            <x v="1"/>
          </reference>
          <reference field="13" count="1">
            <x v="3"/>
          </reference>
        </references>
      </pivotArea>
    </format>
    <format dxfId="323">
      <pivotArea dataOnly="0" labelOnly="1" outline="0" fieldPosition="0">
        <references count="5">
          <reference field="3" count="1" selected="0">
            <x v="26"/>
          </reference>
          <reference field="4" count="1" selected="0">
            <x v="0"/>
          </reference>
          <reference field="8" count="1" selected="0">
            <x v="5"/>
          </reference>
          <reference field="9" count="1" selected="0">
            <x v="3"/>
          </reference>
          <reference field="13" count="1">
            <x v="0"/>
          </reference>
        </references>
      </pivotArea>
    </format>
    <format dxfId="322">
      <pivotArea dataOnly="0" labelOnly="1" outline="0" fieldPosition="0">
        <references count="5">
          <reference field="3" count="1" selected="0">
            <x v="30"/>
          </reference>
          <reference field="4" count="1" selected="0">
            <x v="0"/>
          </reference>
          <reference field="8" count="1" selected="0">
            <x v="6"/>
          </reference>
          <reference field="9" count="1" selected="0">
            <x v="2"/>
          </reference>
          <reference field="13" count="1">
            <x v="4"/>
          </reference>
        </references>
      </pivotArea>
    </format>
    <format dxfId="321">
      <pivotArea dataOnly="0" labelOnly="1" outline="0" fieldPosition="0">
        <references count="5">
          <reference field="3" count="1" selected="0">
            <x v="31"/>
          </reference>
          <reference field="4" count="1" selected="0">
            <x v="1"/>
          </reference>
          <reference field="8" count="1" selected="0">
            <x v="8"/>
          </reference>
          <reference field="9" count="1" selected="0">
            <x v="4"/>
          </reference>
          <reference field="13" count="1">
            <x v="3"/>
          </reference>
        </references>
      </pivotArea>
    </format>
    <format dxfId="320">
      <pivotArea dataOnly="0" labelOnly="1" outline="0" fieldPosition="0">
        <references count="5">
          <reference field="3" count="1" selected="0">
            <x v="35"/>
          </reference>
          <reference field="4" count="1" selected="0">
            <x v="0"/>
          </reference>
          <reference field="8" count="1" selected="0">
            <x v="1"/>
          </reference>
          <reference field="9" count="1" selected="0">
            <x v="3"/>
          </reference>
          <reference field="13" count="1">
            <x v="0"/>
          </reference>
        </references>
      </pivotArea>
    </format>
    <format dxfId="319">
      <pivotArea dataOnly="0" labelOnly="1" outline="0" fieldPosition="0">
        <references count="5">
          <reference field="3" count="1" selected="0">
            <x v="37"/>
          </reference>
          <reference field="4" count="1" selected="0">
            <x v="0"/>
          </reference>
          <reference field="8" count="1" selected="0">
            <x v="5"/>
          </reference>
          <reference field="9" count="1" selected="0">
            <x v="1"/>
          </reference>
          <reference field="13" count="1">
            <x v="3"/>
          </reference>
        </references>
      </pivotArea>
    </format>
    <format dxfId="318">
      <pivotArea dataOnly="0" labelOnly="1" outline="0" fieldPosition="0">
        <references count="5">
          <reference field="3" count="1" selected="0">
            <x v="39"/>
          </reference>
          <reference field="4" count="1" selected="0">
            <x v="1"/>
          </reference>
          <reference field="8" count="1" selected="0">
            <x v="9"/>
          </reference>
          <reference field="9" count="1" selected="0">
            <x v="1"/>
          </reference>
          <reference field="13" count="1">
            <x v="2"/>
          </reference>
        </references>
      </pivotArea>
    </format>
    <format dxfId="317">
      <pivotArea dataOnly="0" labelOnly="1" outline="0" fieldPosition="0">
        <references count="5">
          <reference field="3" count="1" selected="0">
            <x v="40"/>
          </reference>
          <reference field="4" count="1" selected="0">
            <x v="0"/>
          </reference>
          <reference field="8" count="1" selected="0">
            <x v="5"/>
          </reference>
          <reference field="9" count="1" selected="0">
            <x v="3"/>
          </reference>
          <reference field="13" count="1">
            <x v="0"/>
          </reference>
        </references>
      </pivotArea>
    </format>
    <format dxfId="316">
      <pivotArea dataOnly="0" labelOnly="1" outline="0" fieldPosition="0">
        <references count="5">
          <reference field="3" count="1" selected="0">
            <x v="42"/>
          </reference>
          <reference field="4" count="1" selected="0">
            <x v="0"/>
          </reference>
          <reference field="8" count="1" selected="0">
            <x v="5"/>
          </reference>
          <reference field="9" count="1" selected="0">
            <x v="3"/>
          </reference>
          <reference field="13" count="1">
            <x v="0"/>
          </reference>
        </references>
      </pivotArea>
    </format>
    <format dxfId="315">
      <pivotArea dataOnly="0" labelOnly="1" outline="0" fieldPosition="0">
        <references count="5">
          <reference field="3" count="1" selected="0">
            <x v="42"/>
          </reference>
          <reference field="4" count="1" selected="0">
            <x v="1"/>
          </reference>
          <reference field="8" count="1" selected="0">
            <x v="5"/>
          </reference>
          <reference field="9" count="1" selected="0">
            <x v="3"/>
          </reference>
          <reference field="13" count="1">
            <x v="2"/>
          </reference>
        </references>
      </pivotArea>
    </format>
    <format dxfId="314">
      <pivotArea dataOnly="0" labelOnly="1" outline="0" fieldPosition="0">
        <references count="5">
          <reference field="3" count="1" selected="0">
            <x v="43"/>
          </reference>
          <reference field="4" count="1" selected="0">
            <x v="0"/>
          </reference>
          <reference field="8" count="1" selected="0">
            <x v="4"/>
          </reference>
          <reference field="9" count="1" selected="0">
            <x v="4"/>
          </reference>
          <reference field="13" count="1">
            <x v="4"/>
          </reference>
        </references>
      </pivotArea>
    </format>
    <format dxfId="313">
      <pivotArea dataOnly="0" labelOnly="1" outline="0" fieldPosition="0">
        <references count="5">
          <reference field="3" count="1" selected="0">
            <x v="44"/>
          </reference>
          <reference field="4" count="1" selected="0">
            <x v="1"/>
          </reference>
          <reference field="8" count="1" selected="0">
            <x v="4"/>
          </reference>
          <reference field="9" count="1" selected="0">
            <x v="4"/>
          </reference>
          <reference field="13" count="1">
            <x v="2"/>
          </reference>
        </references>
      </pivotArea>
    </format>
    <format dxfId="312">
      <pivotArea dataOnly="0" labelOnly="1" outline="0" fieldPosition="0">
        <references count="5">
          <reference field="3" count="1" selected="0">
            <x v="46"/>
          </reference>
          <reference field="4" count="1" selected="0">
            <x v="0"/>
          </reference>
          <reference field="8" count="1" selected="0">
            <x v="5"/>
          </reference>
          <reference field="9" count="1" selected="0">
            <x v="3"/>
          </reference>
          <reference field="13" count="1">
            <x v="0"/>
          </reference>
        </references>
      </pivotArea>
    </format>
    <format dxfId="311">
      <pivotArea dataOnly="0" labelOnly="1" outline="0" fieldPosition="0">
        <references count="5">
          <reference field="3" count="1" selected="0">
            <x v="47"/>
          </reference>
          <reference field="4" count="1" selected="0">
            <x v="0"/>
          </reference>
          <reference field="8" count="1" selected="0">
            <x v="1"/>
          </reference>
          <reference field="9" count="1" selected="0">
            <x v="3"/>
          </reference>
          <reference field="13" count="1">
            <x v="4"/>
          </reference>
        </references>
      </pivotArea>
    </format>
    <format dxfId="310">
      <pivotArea dataOnly="0" labelOnly="1" outline="0" fieldPosition="0">
        <references count="5">
          <reference field="3" count="1" selected="0">
            <x v="54"/>
          </reference>
          <reference field="4" count="1" selected="0">
            <x v="0"/>
          </reference>
          <reference field="8" count="1" selected="0">
            <x v="8"/>
          </reference>
          <reference field="9" count="1" selected="0">
            <x v="1"/>
          </reference>
          <reference field="13" count="1">
            <x v="5"/>
          </reference>
        </references>
      </pivotArea>
    </format>
    <format dxfId="309">
      <pivotArea dataOnly="0" labelOnly="1" outline="0" fieldPosition="0">
        <references count="5">
          <reference field="3" count="1" selected="0">
            <x v="56"/>
          </reference>
          <reference field="4" count="1" selected="0">
            <x v="0"/>
          </reference>
          <reference field="8" count="1" selected="0">
            <x v="7"/>
          </reference>
          <reference field="9" count="1" selected="0">
            <x v="5"/>
          </reference>
          <reference field="13" count="1">
            <x v="0"/>
          </reference>
        </references>
      </pivotArea>
    </format>
    <format dxfId="308">
      <pivotArea dataOnly="0" labelOnly="1" outline="0" fieldPosition="0">
        <references count="5">
          <reference field="3" count="1" selected="0">
            <x v="57"/>
          </reference>
          <reference field="4" count="1" selected="0">
            <x v="1"/>
          </reference>
          <reference field="8" count="1" selected="0">
            <x v="2"/>
          </reference>
          <reference field="9" count="1" selected="0">
            <x v="6"/>
          </reference>
          <reference field="13" count="1">
            <x v="0"/>
          </reference>
        </references>
      </pivotArea>
    </format>
    <format dxfId="307">
      <pivotArea dataOnly="0" labelOnly="1" outline="0" fieldPosition="0">
        <references count="5">
          <reference field="3" count="1" selected="0">
            <x v="62"/>
          </reference>
          <reference field="4" count="1" selected="0">
            <x v="0"/>
          </reference>
          <reference field="8" count="1" selected="0">
            <x v="1"/>
          </reference>
          <reference field="9" count="1" selected="0">
            <x v="3"/>
          </reference>
          <reference field="13" count="1">
            <x v="0"/>
          </reference>
        </references>
      </pivotArea>
    </format>
    <format dxfId="306">
      <pivotArea dataOnly="0" labelOnly="1" outline="0" fieldPosition="0">
        <references count="5">
          <reference field="3" count="1" selected="0">
            <x v="65"/>
          </reference>
          <reference field="4" count="1" selected="0">
            <x v="0"/>
          </reference>
          <reference field="8" count="1" selected="0">
            <x v="5"/>
          </reference>
          <reference field="9" count="1" selected="0">
            <x v="3"/>
          </reference>
          <reference field="13" count="1">
            <x v="0"/>
          </reference>
        </references>
      </pivotArea>
    </format>
    <format dxfId="305">
      <pivotArea dataOnly="0" labelOnly="1" outline="0" fieldPosition="0">
        <references count="5">
          <reference field="3" count="1" selected="0">
            <x v="66"/>
          </reference>
          <reference field="4" count="1" selected="0">
            <x v="1"/>
          </reference>
          <reference field="8" count="1" selected="0">
            <x v="4"/>
          </reference>
          <reference field="9" count="1" selected="0">
            <x v="1"/>
          </reference>
          <reference field="13" count="1">
            <x v="2"/>
          </reference>
        </references>
      </pivotArea>
    </format>
    <format dxfId="304">
      <pivotArea dataOnly="0" labelOnly="1" outline="0" fieldPosition="0">
        <references count="5">
          <reference field="3" count="1" selected="0">
            <x v="67"/>
          </reference>
          <reference field="4" count="1" selected="0">
            <x v="0"/>
          </reference>
          <reference field="8" count="1" selected="0">
            <x v="6"/>
          </reference>
          <reference field="9" count="1" selected="0">
            <x v="6"/>
          </reference>
          <reference field="13" count="1">
            <x v="0"/>
          </reference>
        </references>
      </pivotArea>
    </format>
    <format dxfId="303">
      <pivotArea dataOnly="0" labelOnly="1" outline="0" fieldPosition="0">
        <references count="5">
          <reference field="3" count="1" selected="0">
            <x v="72"/>
          </reference>
          <reference field="4" count="1" selected="0">
            <x v="0"/>
          </reference>
          <reference field="8" count="1" selected="0">
            <x v="5"/>
          </reference>
          <reference field="9" count="1" selected="0">
            <x v="3"/>
          </reference>
          <reference field="13" count="1">
            <x v="0"/>
          </reference>
        </references>
      </pivotArea>
    </format>
    <format dxfId="302">
      <pivotArea dataOnly="0" labelOnly="1" outline="0" fieldPosition="0">
        <references count="5">
          <reference field="3" count="1" selected="0">
            <x v="73"/>
          </reference>
          <reference field="4" count="1" selected="0">
            <x v="0"/>
          </reference>
          <reference field="8" count="1" selected="0">
            <x v="9"/>
          </reference>
          <reference field="9" count="1" selected="0">
            <x v="1"/>
          </reference>
          <reference field="13" count="1">
            <x v="3"/>
          </reference>
        </references>
      </pivotArea>
    </format>
    <format dxfId="301">
      <pivotArea dataOnly="0" labelOnly="1" outline="0" fieldPosition="0">
        <references count="5">
          <reference field="3" count="1" selected="0">
            <x v="73"/>
          </reference>
          <reference field="4" count="1" selected="0">
            <x v="1"/>
          </reference>
          <reference field="8" count="1" selected="0">
            <x v="9"/>
          </reference>
          <reference field="9" count="1" selected="0">
            <x v="1"/>
          </reference>
          <reference field="13" count="1">
            <x v="4"/>
          </reference>
        </references>
      </pivotArea>
    </format>
    <format dxfId="300">
      <pivotArea dataOnly="0" labelOnly="1" outline="0" fieldPosition="0">
        <references count="5">
          <reference field="3" count="1" selected="0">
            <x v="75"/>
          </reference>
          <reference field="4" count="1" selected="0">
            <x v="0"/>
          </reference>
          <reference field="8" count="1" selected="0">
            <x v="4"/>
          </reference>
          <reference field="9" count="1" selected="0">
            <x v="1"/>
          </reference>
          <reference field="13" count="1">
            <x v="4"/>
          </reference>
        </references>
      </pivotArea>
    </format>
    <format dxfId="299">
      <pivotArea dataOnly="0" labelOnly="1" outline="0" fieldPosition="0">
        <references count="5">
          <reference field="3" count="1" selected="0">
            <x v="75"/>
          </reference>
          <reference field="4" count="1" selected="0">
            <x v="1"/>
          </reference>
          <reference field="8" count="1" selected="0">
            <x v="4"/>
          </reference>
          <reference field="9" count="1" selected="0">
            <x v="4"/>
          </reference>
          <reference field="13" count="1">
            <x v="3"/>
          </reference>
        </references>
      </pivotArea>
    </format>
    <format dxfId="298">
      <pivotArea dataOnly="0" labelOnly="1" outline="0" fieldPosition="0">
        <references count="5">
          <reference field="3" count="1" selected="0">
            <x v="76"/>
          </reference>
          <reference field="4" count="1" selected="0">
            <x v="1"/>
          </reference>
          <reference field="8" count="1" selected="0">
            <x v="7"/>
          </reference>
          <reference field="9" count="1" selected="0">
            <x v="1"/>
          </reference>
          <reference field="13" count="1">
            <x v="3"/>
          </reference>
        </references>
      </pivotArea>
    </format>
    <format dxfId="297">
      <pivotArea dataOnly="0" labelOnly="1" outline="0" fieldPosition="0">
        <references count="5">
          <reference field="3" count="1" selected="0">
            <x v="77"/>
          </reference>
          <reference field="4" count="1" selected="0">
            <x v="0"/>
          </reference>
          <reference field="8" count="1" selected="0">
            <x v="5"/>
          </reference>
          <reference field="9" count="1" selected="0">
            <x v="3"/>
          </reference>
          <reference field="13" count="1">
            <x v="4"/>
          </reference>
        </references>
      </pivotArea>
    </format>
    <format dxfId="296">
      <pivotArea dataOnly="0" labelOnly="1" outline="0" fieldPosition="0">
        <references count="5">
          <reference field="3" count="1" selected="0">
            <x v="78"/>
          </reference>
          <reference field="4" count="1" selected="0">
            <x v="0"/>
          </reference>
          <reference field="8" count="1" selected="0">
            <x v="5"/>
          </reference>
          <reference field="9" count="1" selected="0">
            <x v="3"/>
          </reference>
          <reference field="13" count="1">
            <x v="0"/>
          </reference>
        </references>
      </pivotArea>
    </format>
    <format dxfId="295">
      <pivotArea dataOnly="0" labelOnly="1" outline="0" fieldPosition="0">
        <references count="5">
          <reference field="3" count="1" selected="0">
            <x v="79"/>
          </reference>
          <reference field="4" count="1" selected="0">
            <x v="0"/>
          </reference>
          <reference field="8" count="1" selected="0">
            <x v="4"/>
          </reference>
          <reference field="9" count="1" selected="0">
            <x v="1"/>
          </reference>
          <reference field="13" count="1">
            <x v="2"/>
          </reference>
        </references>
      </pivotArea>
    </format>
    <format dxfId="294">
      <pivotArea dataOnly="0" labelOnly="1" outline="0" fieldPosition="0">
        <references count="5">
          <reference field="3" count="1" selected="0">
            <x v="84"/>
          </reference>
          <reference field="4" count="1" selected="0">
            <x v="0"/>
          </reference>
          <reference field="8" count="1" selected="0">
            <x v="1"/>
          </reference>
          <reference field="9" count="1" selected="0">
            <x v="3"/>
          </reference>
          <reference field="13" count="1">
            <x v="0"/>
          </reference>
        </references>
      </pivotArea>
    </format>
    <format dxfId="293">
      <pivotArea dataOnly="0" labelOnly="1" outline="0" fieldPosition="0">
        <references count="5">
          <reference field="3" count="1" selected="0">
            <x v="86"/>
          </reference>
          <reference field="4" count="1" selected="0">
            <x v="1"/>
          </reference>
          <reference field="8" count="1" selected="0">
            <x v="7"/>
          </reference>
          <reference field="9" count="1" selected="0">
            <x v="3"/>
          </reference>
          <reference field="13" count="1">
            <x v="4"/>
          </reference>
        </references>
      </pivotArea>
    </format>
    <format dxfId="292">
      <pivotArea dataOnly="0" labelOnly="1" outline="0" fieldPosition="0">
        <references count="5">
          <reference field="3" count="1" selected="0">
            <x v="87"/>
          </reference>
          <reference field="4" count="1" selected="0">
            <x v="0"/>
          </reference>
          <reference field="8" count="1" selected="0">
            <x v="6"/>
          </reference>
          <reference field="9" count="1" selected="0">
            <x v="1"/>
          </reference>
          <reference field="13" count="1">
            <x v="2"/>
          </reference>
        </references>
      </pivotArea>
    </format>
    <format dxfId="291">
      <pivotArea dataOnly="0" labelOnly="1" outline="0" fieldPosition="0">
        <references count="5">
          <reference field="3" count="1" selected="0">
            <x v="87"/>
          </reference>
          <reference field="4" count="1" selected="0">
            <x v="1"/>
          </reference>
          <reference field="8" count="1" selected="0">
            <x v="6"/>
          </reference>
          <reference field="9" count="1" selected="0">
            <x v="1"/>
          </reference>
          <reference field="13" count="1">
            <x v="4"/>
          </reference>
        </references>
      </pivotArea>
    </format>
    <format dxfId="290">
      <pivotArea dataOnly="0" labelOnly="1" outline="0" fieldPosition="0">
        <references count="5">
          <reference field="3" count="1" selected="0">
            <x v="88"/>
          </reference>
          <reference field="4" count="1" selected="0">
            <x v="0"/>
          </reference>
          <reference field="8" count="1" selected="0">
            <x v="3"/>
          </reference>
          <reference field="9" count="1" selected="0">
            <x v="6"/>
          </reference>
          <reference field="13" count="1">
            <x v="0"/>
          </reference>
        </references>
      </pivotArea>
    </format>
    <format dxfId="289">
      <pivotArea dataOnly="0" labelOnly="1" outline="0" fieldPosition="0">
        <references count="5">
          <reference field="3" count="1" selected="0">
            <x v="89"/>
          </reference>
          <reference field="4" count="1" selected="0">
            <x v="1"/>
          </reference>
          <reference field="8" count="1" selected="0">
            <x v="6"/>
          </reference>
          <reference field="9" count="1" selected="0">
            <x v="1"/>
          </reference>
          <reference field="13" count="1">
            <x v="4"/>
          </reference>
        </references>
      </pivotArea>
    </format>
    <format dxfId="288">
      <pivotArea dataOnly="0" labelOnly="1" outline="0" fieldPosition="0">
        <references count="5">
          <reference field="3" count="1" selected="0">
            <x v="90"/>
          </reference>
          <reference field="4" count="1" selected="0">
            <x v="0"/>
          </reference>
          <reference field="8" count="1" selected="0">
            <x v="7"/>
          </reference>
          <reference field="9" count="1" selected="0">
            <x v="3"/>
          </reference>
          <reference field="13" count="1">
            <x v="0"/>
          </reference>
        </references>
      </pivotArea>
    </format>
    <format dxfId="287">
      <pivotArea dataOnly="0" labelOnly="1" outline="0" fieldPosition="0">
        <references count="5">
          <reference field="3" count="1" selected="0">
            <x v="90"/>
          </reference>
          <reference field="4" count="1" selected="0">
            <x v="2"/>
          </reference>
          <reference field="8" count="1" selected="0">
            <x v="7"/>
          </reference>
          <reference field="9" count="1" selected="0">
            <x v="3"/>
          </reference>
          <reference field="13" count="1">
            <x v="2"/>
          </reference>
        </references>
      </pivotArea>
    </format>
    <format dxfId="286">
      <pivotArea dataOnly="0" labelOnly="1" outline="0" fieldPosition="0">
        <references count="5">
          <reference field="3" count="1" selected="0">
            <x v="92"/>
          </reference>
          <reference field="4" count="1" selected="0">
            <x v="0"/>
          </reference>
          <reference field="8" count="1" selected="0">
            <x v="5"/>
          </reference>
          <reference field="9" count="1" selected="0">
            <x v="3"/>
          </reference>
          <reference field="13" count="1">
            <x v="0"/>
          </reference>
        </references>
      </pivotArea>
    </format>
    <format dxfId="285">
      <pivotArea dataOnly="0" labelOnly="1" outline="0" fieldPosition="0">
        <references count="5">
          <reference field="3" count="1" selected="0">
            <x v="92"/>
          </reference>
          <reference field="4" count="1" selected="0">
            <x v="1"/>
          </reference>
          <reference field="8" count="1" selected="0">
            <x v="5"/>
          </reference>
          <reference field="9" count="1" selected="0">
            <x v="3"/>
          </reference>
          <reference field="13" count="1">
            <x v="3"/>
          </reference>
        </references>
      </pivotArea>
    </format>
    <format dxfId="284">
      <pivotArea dataOnly="0" labelOnly="1" outline="0" fieldPosition="0">
        <references count="5">
          <reference field="3" count="1" selected="0">
            <x v="96"/>
          </reference>
          <reference field="4" count="1" selected="0">
            <x v="1"/>
          </reference>
          <reference field="8" count="1" selected="0">
            <x v="7"/>
          </reference>
          <reference field="9" count="1" selected="0">
            <x v="3"/>
          </reference>
          <reference field="13" count="1">
            <x v="3"/>
          </reference>
        </references>
      </pivotArea>
    </format>
    <format dxfId="283">
      <pivotArea dataOnly="0" labelOnly="1" outline="0" fieldPosition="0">
        <references count="5">
          <reference field="3" count="1" selected="0">
            <x v="97"/>
          </reference>
          <reference field="4" count="1" selected="0">
            <x v="0"/>
          </reference>
          <reference field="8" count="1" selected="0">
            <x v="0"/>
          </reference>
          <reference field="9" count="1" selected="0">
            <x v="1"/>
          </reference>
          <reference field="13" count="1">
            <x v="3"/>
          </reference>
        </references>
      </pivotArea>
    </format>
    <format dxfId="282">
      <pivotArea dataOnly="0" labelOnly="1" outline="0" fieldPosition="0">
        <references count="5">
          <reference field="3" count="1" selected="0">
            <x v="98"/>
          </reference>
          <reference field="4" count="1" selected="0">
            <x v="0"/>
          </reference>
          <reference field="8" count="1" selected="0">
            <x v="6"/>
          </reference>
          <reference field="9" count="1" selected="0">
            <x v="3"/>
          </reference>
          <reference field="13" count="1">
            <x v="0"/>
          </reference>
        </references>
      </pivotArea>
    </format>
    <format dxfId="281">
      <pivotArea dataOnly="0" labelOnly="1" outline="0" fieldPosition="0">
        <references count="5">
          <reference field="3" count="1" selected="0">
            <x v="103"/>
          </reference>
          <reference field="4" count="1" selected="0">
            <x v="1"/>
          </reference>
          <reference field="8" count="1" selected="0">
            <x v="5"/>
          </reference>
          <reference field="9" count="1" selected="0">
            <x v="3"/>
          </reference>
          <reference field="13" count="1">
            <x v="3"/>
          </reference>
        </references>
      </pivotArea>
    </format>
    <format dxfId="280">
      <pivotArea dataOnly="0" labelOnly="1" outline="0" fieldPosition="0">
        <references count="6">
          <reference field="3" count="1" selected="0">
            <x v="0"/>
          </reference>
          <reference field="4" count="1" selected="0">
            <x v="0"/>
          </reference>
          <reference field="8" count="1" selected="0">
            <x v="7"/>
          </reference>
          <reference field="9" count="1" selected="0">
            <x v="1"/>
          </reference>
          <reference field="13" count="1" selected="0">
            <x v="2"/>
          </reference>
          <reference field="14" count="1">
            <x v="2"/>
          </reference>
        </references>
      </pivotArea>
    </format>
    <format dxfId="279">
      <pivotArea dataOnly="0" labelOnly="1" outline="0" fieldPosition="0">
        <references count="6">
          <reference field="3" count="1" selected="0">
            <x v="4"/>
          </reference>
          <reference field="4" count="1" selected="0">
            <x v="0"/>
          </reference>
          <reference field="8" count="1" selected="0">
            <x v="4"/>
          </reference>
          <reference field="9" count="1" selected="0">
            <x v="1"/>
          </reference>
          <reference field="13" count="1" selected="0">
            <x v="2"/>
          </reference>
          <reference field="14" count="1">
            <x v="3"/>
          </reference>
        </references>
      </pivotArea>
    </format>
    <format dxfId="278">
      <pivotArea dataOnly="0" labelOnly="1" outline="0" fieldPosition="0">
        <references count="6">
          <reference field="3" count="1" selected="0">
            <x v="4"/>
          </reference>
          <reference field="4" count="1" selected="0">
            <x v="1"/>
          </reference>
          <reference field="8" count="1" selected="0">
            <x v="4"/>
          </reference>
          <reference field="9" count="1" selected="0">
            <x v="4"/>
          </reference>
          <reference field="13" count="1" selected="0">
            <x v="2"/>
          </reference>
          <reference field="14" count="1">
            <x v="2"/>
          </reference>
        </references>
      </pivotArea>
    </format>
    <format dxfId="277">
      <pivotArea dataOnly="0" labelOnly="1" outline="0" fieldPosition="0">
        <references count="6">
          <reference field="3" count="1" selected="0">
            <x v="20"/>
          </reference>
          <reference field="4" count="1" selected="0">
            <x v="1"/>
          </reference>
          <reference field="8" count="1" selected="0">
            <x v="0"/>
          </reference>
          <reference field="9" count="1" selected="0">
            <x v="1"/>
          </reference>
          <reference field="13" count="1" selected="0">
            <x v="2"/>
          </reference>
          <reference field="14" count="1">
            <x v="2"/>
          </reference>
        </references>
      </pivotArea>
    </format>
    <format dxfId="276">
      <pivotArea dataOnly="0" labelOnly="1" outline="0" fieldPosition="0">
        <references count="6">
          <reference field="3" count="1" selected="0">
            <x v="26"/>
          </reference>
          <reference field="4" count="1" selected="0">
            <x v="0"/>
          </reference>
          <reference field="8" count="1" selected="0">
            <x v="5"/>
          </reference>
          <reference field="9" count="1" selected="0">
            <x v="3"/>
          </reference>
          <reference field="13" count="1" selected="0">
            <x v="0"/>
          </reference>
          <reference field="14" count="1">
            <x v="0"/>
          </reference>
        </references>
      </pivotArea>
    </format>
    <format dxfId="275">
      <pivotArea dataOnly="0" labelOnly="1" outline="0" fieldPosition="0">
        <references count="6">
          <reference field="3" count="1" selected="0">
            <x v="39"/>
          </reference>
          <reference field="4" count="1" selected="0">
            <x v="1"/>
          </reference>
          <reference field="8" count="1" selected="0">
            <x v="9"/>
          </reference>
          <reference field="9" count="1" selected="0">
            <x v="1"/>
          </reference>
          <reference field="13" count="1" selected="0">
            <x v="2"/>
          </reference>
          <reference field="14" count="1">
            <x v="2"/>
          </reference>
        </references>
      </pivotArea>
    </format>
    <format dxfId="274">
      <pivotArea dataOnly="0" labelOnly="1" outline="0" fieldPosition="0">
        <references count="6">
          <reference field="3" count="1" selected="0">
            <x v="40"/>
          </reference>
          <reference field="4" count="1" selected="0">
            <x v="0"/>
          </reference>
          <reference field="8" count="1" selected="0">
            <x v="5"/>
          </reference>
          <reference field="9" count="1" selected="0">
            <x v="3"/>
          </reference>
          <reference field="13" count="1" selected="0">
            <x v="0"/>
          </reference>
          <reference field="14" count="1">
            <x v="0"/>
          </reference>
        </references>
      </pivotArea>
    </format>
    <format dxfId="273">
      <pivotArea dataOnly="0" labelOnly="1" outline="0" fieldPosition="0">
        <references count="6">
          <reference field="3" count="1" selected="0">
            <x v="42"/>
          </reference>
          <reference field="4" count="1" selected="0">
            <x v="0"/>
          </reference>
          <reference field="8" count="1" selected="0">
            <x v="5"/>
          </reference>
          <reference field="9" count="1" selected="0">
            <x v="3"/>
          </reference>
          <reference field="13" count="1" selected="0">
            <x v="0"/>
          </reference>
          <reference field="14" count="1">
            <x v="0"/>
          </reference>
        </references>
      </pivotArea>
    </format>
    <format dxfId="272">
      <pivotArea dataOnly="0" labelOnly="1" outline="0" fieldPosition="0">
        <references count="6">
          <reference field="3" count="1" selected="0">
            <x v="42"/>
          </reference>
          <reference field="4" count="1" selected="0">
            <x v="1"/>
          </reference>
          <reference field="8" count="1" selected="0">
            <x v="5"/>
          </reference>
          <reference field="9" count="1" selected="0">
            <x v="3"/>
          </reference>
          <reference field="13" count="1" selected="0">
            <x v="2"/>
          </reference>
          <reference field="14" count="1">
            <x v="2"/>
          </reference>
        </references>
      </pivotArea>
    </format>
    <format dxfId="271">
      <pivotArea dataOnly="0" labelOnly="1" outline="0" fieldPosition="0">
        <references count="6">
          <reference field="3" count="1" selected="0">
            <x v="44"/>
          </reference>
          <reference field="4" count="1" selected="0">
            <x v="1"/>
          </reference>
          <reference field="8" count="1" selected="0">
            <x v="4"/>
          </reference>
          <reference field="9" count="1" selected="0">
            <x v="4"/>
          </reference>
          <reference field="13" count="1" selected="0">
            <x v="2"/>
          </reference>
          <reference field="14" count="1">
            <x v="2"/>
          </reference>
        </references>
      </pivotArea>
    </format>
    <format dxfId="270">
      <pivotArea dataOnly="0" labelOnly="1" outline="0" fieldPosition="0">
        <references count="6">
          <reference field="3" count="1" selected="0">
            <x v="56"/>
          </reference>
          <reference field="4" count="1" selected="0">
            <x v="0"/>
          </reference>
          <reference field="8" count="1" selected="0">
            <x v="7"/>
          </reference>
          <reference field="9" count="1" selected="0">
            <x v="5"/>
          </reference>
          <reference field="13" count="1" selected="0">
            <x v="0"/>
          </reference>
          <reference field="14" count="1">
            <x v="0"/>
          </reference>
        </references>
      </pivotArea>
    </format>
    <format dxfId="269">
      <pivotArea dataOnly="0" labelOnly="1" outline="0" fieldPosition="0">
        <references count="6">
          <reference field="3" count="1" selected="0">
            <x v="62"/>
          </reference>
          <reference field="4" count="1" selected="0">
            <x v="0"/>
          </reference>
          <reference field="8" count="1" selected="0">
            <x v="1"/>
          </reference>
          <reference field="9" count="1" selected="0">
            <x v="3"/>
          </reference>
          <reference field="13" count="1" selected="0">
            <x v="0"/>
          </reference>
          <reference field="14" count="1">
            <x v="0"/>
          </reference>
        </references>
      </pivotArea>
    </format>
    <format dxfId="268">
      <pivotArea dataOnly="0" labelOnly="1" outline="0" fieldPosition="0">
        <references count="6">
          <reference field="3" count="1" selected="0">
            <x v="79"/>
          </reference>
          <reference field="4" count="1" selected="0">
            <x v="0"/>
          </reference>
          <reference field="8" count="1" selected="0">
            <x v="4"/>
          </reference>
          <reference field="9" count="1" selected="0">
            <x v="1"/>
          </reference>
          <reference field="13" count="1" selected="0">
            <x v="2"/>
          </reference>
          <reference field="14" count="1">
            <x v="2"/>
          </reference>
        </references>
      </pivotArea>
    </format>
    <format dxfId="267">
      <pivotArea dataOnly="0" labelOnly="1" outline="0" fieldPosition="0">
        <references count="6">
          <reference field="3" count="1" selected="0">
            <x v="87"/>
          </reference>
          <reference field="4" count="1" selected="0">
            <x v="0"/>
          </reference>
          <reference field="8" count="1" selected="0">
            <x v="6"/>
          </reference>
          <reference field="9" count="1" selected="0">
            <x v="1"/>
          </reference>
          <reference field="13" count="1" selected="0">
            <x v="2"/>
          </reference>
          <reference field="14" count="1">
            <x v="2"/>
          </reference>
        </references>
      </pivotArea>
    </format>
    <format dxfId="266">
      <pivotArea dataOnly="0" labelOnly="1" outline="0" fieldPosition="0">
        <references count="6">
          <reference field="3" count="1" selected="0">
            <x v="87"/>
          </reference>
          <reference field="4" count="1" selected="0">
            <x v="1"/>
          </reference>
          <reference field="8" count="1" selected="0">
            <x v="6"/>
          </reference>
          <reference field="9" count="1" selected="0">
            <x v="1"/>
          </reference>
          <reference field="13" count="1" selected="0">
            <x v="4"/>
          </reference>
          <reference field="14" count="1">
            <x v="0"/>
          </reference>
        </references>
      </pivotArea>
    </format>
    <format dxfId="265">
      <pivotArea dataOnly="0" labelOnly="1" outline="0" fieldPosition="0">
        <references count="6">
          <reference field="3" count="1" selected="0">
            <x v="90"/>
          </reference>
          <reference field="4" count="1" selected="0">
            <x v="2"/>
          </reference>
          <reference field="8" count="1" selected="0">
            <x v="7"/>
          </reference>
          <reference field="9" count="1" selected="0">
            <x v="3"/>
          </reference>
          <reference field="13" count="1" selected="0">
            <x v="2"/>
          </reference>
          <reference field="14" count="1">
            <x v="3"/>
          </reference>
        </references>
      </pivotArea>
    </format>
    <format dxfId="264">
      <pivotArea dataOnly="0" labelOnly="1" outline="0" fieldPosition="0">
        <references count="7">
          <reference field="3" count="1" selected="0">
            <x v="0"/>
          </reference>
          <reference field="4" count="1" selected="0">
            <x v="0"/>
          </reference>
          <reference field="8" count="1" selected="0">
            <x v="7"/>
          </reference>
          <reference field="9" count="1" selected="0">
            <x v="1"/>
          </reference>
          <reference field="13" count="1" selected="0">
            <x v="2"/>
          </reference>
          <reference field="14" count="1" selected="0">
            <x v="2"/>
          </reference>
          <reference field="16" count="1">
            <x v="0"/>
          </reference>
        </references>
      </pivotArea>
    </format>
    <format dxfId="263">
      <pivotArea dataOnly="0" labelOnly="1" outline="0" fieldPosition="0">
        <references count="7">
          <reference field="3" count="1" selected="0">
            <x v="62"/>
          </reference>
          <reference field="4" count="1" selected="0">
            <x v="0"/>
          </reference>
          <reference field="8" count="1" selected="0">
            <x v="1"/>
          </reference>
          <reference field="9" count="1" selected="0">
            <x v="3"/>
          </reference>
          <reference field="13" count="1" selected="0">
            <x v="0"/>
          </reference>
          <reference field="14" count="1" selected="0">
            <x v="0"/>
          </reference>
          <reference field="16" count="1">
            <x v="0"/>
          </reference>
        </references>
      </pivotArea>
    </format>
    <format dxfId="262">
      <pivotArea dataOnly="0" labelOnly="1" outline="0" fieldPosition="0">
        <references count="8">
          <reference field="3" count="1" selected="0">
            <x v="0"/>
          </reference>
          <reference field="4" count="1" selected="0">
            <x v="0"/>
          </reference>
          <reference field="8" count="1" selected="0">
            <x v="7"/>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261">
      <pivotArea dataOnly="0" labelOnly="1" outline="0" fieldPosition="0">
        <references count="8">
          <reference field="3" count="1" selected="0">
            <x v="0"/>
          </reference>
          <reference field="4" count="1" selected="0">
            <x v="1"/>
          </reference>
          <reference field="8" count="1" selected="0">
            <x v="7"/>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260">
      <pivotArea dataOnly="0" labelOnly="1" outline="0" fieldPosition="0">
        <references count="8">
          <reference field="3" count="1" selected="0">
            <x v="2"/>
          </reference>
          <reference field="4" count="1" selected="0">
            <x v="0"/>
          </reference>
          <reference field="8" count="1" selected="0">
            <x v="1"/>
          </reference>
          <reference field="9" count="1" selected="0">
            <x v="5"/>
          </reference>
          <reference field="13" count="1" selected="0">
            <x v="0"/>
          </reference>
          <reference field="14" count="1" selected="0">
            <x v="0"/>
          </reference>
          <reference field="16" count="1" selected="0">
            <x v="0"/>
          </reference>
          <reference field="17" count="1">
            <x v="0"/>
          </reference>
        </references>
      </pivotArea>
    </format>
    <format dxfId="259">
      <pivotArea dataOnly="0" labelOnly="1" outline="0" fieldPosition="0">
        <references count="8">
          <reference field="3" count="1" selected="0">
            <x v="4"/>
          </reference>
          <reference field="4" count="1" selected="0">
            <x v="0"/>
          </reference>
          <reference field="8" count="1" selected="0">
            <x v="4"/>
          </reference>
          <reference field="9" count="1" selected="0">
            <x v="1"/>
          </reference>
          <reference field="13" count="1" selected="0">
            <x v="2"/>
          </reference>
          <reference field="14" count="1" selected="0">
            <x v="3"/>
          </reference>
          <reference field="16" count="1" selected="0">
            <x v="0"/>
          </reference>
          <reference field="17" count="1">
            <x v="0"/>
          </reference>
        </references>
      </pivotArea>
    </format>
    <format dxfId="258">
      <pivotArea dataOnly="0" labelOnly="1" outline="0" fieldPosition="0">
        <references count="8">
          <reference field="3" count="1" selected="0">
            <x v="4"/>
          </reference>
          <reference field="4" count="1" selected="0">
            <x v="1"/>
          </reference>
          <reference field="8" count="1" selected="0">
            <x v="4"/>
          </reference>
          <reference field="9" count="1" selected="0">
            <x v="4"/>
          </reference>
          <reference field="13" count="1" selected="0">
            <x v="2"/>
          </reference>
          <reference field="14" count="1" selected="0">
            <x v="2"/>
          </reference>
          <reference field="16" count="1" selected="0">
            <x v="0"/>
          </reference>
          <reference field="17" count="1">
            <x v="0"/>
          </reference>
        </references>
      </pivotArea>
    </format>
    <format dxfId="257">
      <pivotArea dataOnly="0" labelOnly="1" outline="0" fieldPosition="0">
        <references count="8">
          <reference field="3" count="1" selected="0">
            <x v="6"/>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56">
      <pivotArea dataOnly="0" labelOnly="1" outline="0" fieldPosition="0">
        <references count="8">
          <reference field="3" count="1" selected="0">
            <x v="7"/>
          </reference>
          <reference field="4" count="1" selected="0">
            <x v="0"/>
          </reference>
          <reference field="8" count="1" selected="0">
            <x v="0"/>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255">
      <pivotArea dataOnly="0" labelOnly="1" outline="0" fieldPosition="0">
        <references count="8">
          <reference field="3" count="1" selected="0">
            <x v="7"/>
          </reference>
          <reference field="4" count="1" selected="0">
            <x v="1"/>
          </reference>
          <reference field="8" count="1" selected="0">
            <x v="0"/>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254">
      <pivotArea dataOnly="0" labelOnly="1" outline="0" fieldPosition="0">
        <references count="8">
          <reference field="3" count="1" selected="0">
            <x v="7"/>
          </reference>
          <reference field="4" count="1" selected="0">
            <x v="2"/>
          </reference>
          <reference field="8" count="1" selected="0">
            <x v="0"/>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253">
      <pivotArea dataOnly="0" labelOnly="1" outline="0" fieldPosition="0">
        <references count="8">
          <reference field="3" count="1" selected="0">
            <x v="9"/>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52">
      <pivotArea dataOnly="0" labelOnly="1" outline="0" fieldPosition="0">
        <references count="8">
          <reference field="3" count="1" selected="0">
            <x v="9"/>
          </reference>
          <reference field="4" count="1" selected="0">
            <x v="1"/>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51">
      <pivotArea dataOnly="0" labelOnly="1" outline="0" fieldPosition="0">
        <references count="8">
          <reference field="3" count="1" selected="0">
            <x v="10"/>
          </reference>
          <reference field="4" count="1" selected="0">
            <x v="0"/>
          </reference>
          <reference field="8" count="1" selected="0">
            <x v="8"/>
          </reference>
          <reference field="9" count="1" selected="0">
            <x v="4"/>
          </reference>
          <reference field="13" count="1" selected="0">
            <x v="0"/>
          </reference>
          <reference field="14" count="1" selected="0">
            <x v="0"/>
          </reference>
          <reference field="16" count="1" selected="0">
            <x v="0"/>
          </reference>
          <reference field="17" count="1">
            <x v="0"/>
          </reference>
        </references>
      </pivotArea>
    </format>
    <format dxfId="250">
      <pivotArea dataOnly="0" labelOnly="1" outline="0" fieldPosition="0">
        <references count="8">
          <reference field="3" count="1" selected="0">
            <x v="11"/>
          </reference>
          <reference field="4" count="1" selected="0">
            <x v="1"/>
          </reference>
          <reference field="8" count="1" selected="0">
            <x v="2"/>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249">
      <pivotArea dataOnly="0" labelOnly="1" outline="0" fieldPosition="0">
        <references count="8">
          <reference field="3" count="1" selected="0">
            <x v="12"/>
          </reference>
          <reference field="4" count="1" selected="0">
            <x v="1"/>
          </reference>
          <reference field="8" count="1" selected="0">
            <x v="8"/>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248">
      <pivotArea dataOnly="0" labelOnly="1" outline="0" fieldPosition="0">
        <references count="8">
          <reference field="3" count="1" selected="0">
            <x v="14"/>
          </reference>
          <reference field="4" count="1" selected="0">
            <x v="0"/>
          </reference>
          <reference field="8" count="1" selected="0">
            <x v="4"/>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247">
      <pivotArea dataOnly="0" labelOnly="1" outline="0" fieldPosition="0">
        <references count="8">
          <reference field="3" count="1" selected="0">
            <x v="14"/>
          </reference>
          <reference field="4" count="1" selected="0">
            <x v="2"/>
          </reference>
          <reference field="8" count="1" selected="0">
            <x v="4"/>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246">
      <pivotArea dataOnly="0" labelOnly="1" outline="0" fieldPosition="0">
        <references count="8">
          <reference field="3" count="1" selected="0">
            <x v="15"/>
          </reference>
          <reference field="4" count="1" selected="0">
            <x v="1"/>
          </reference>
          <reference field="8" count="1" selected="0">
            <x v="0"/>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245">
      <pivotArea dataOnly="0" labelOnly="1" outline="0" fieldPosition="0">
        <references count="8">
          <reference field="3" count="1" selected="0">
            <x v="16"/>
          </reference>
          <reference field="4" count="1" selected="0">
            <x v="1"/>
          </reference>
          <reference field="8" count="1" selected="0">
            <x v="0"/>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244">
      <pivotArea dataOnly="0" labelOnly="1" outline="0" fieldPosition="0">
        <references count="8">
          <reference field="3" count="1" selected="0">
            <x v="17"/>
          </reference>
          <reference field="4" count="1" selected="0">
            <x v="0"/>
          </reference>
          <reference field="8" count="1" selected="0">
            <x v="0"/>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243">
      <pivotArea dataOnly="0" labelOnly="1" outline="0" fieldPosition="0">
        <references count="8">
          <reference field="3" count="1" selected="0">
            <x v="18"/>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42">
      <pivotArea dataOnly="0" labelOnly="1" outline="0" fieldPosition="0">
        <references count="8">
          <reference field="3" count="1" selected="0">
            <x v="19"/>
          </reference>
          <reference field="4" count="1" selected="0">
            <x v="0"/>
          </reference>
          <reference field="8" count="1" selected="0">
            <x v="8"/>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41">
      <pivotArea dataOnly="0" labelOnly="1" outline="0" fieldPosition="0">
        <references count="8">
          <reference field="3" count="1" selected="0">
            <x v="19"/>
          </reference>
          <reference field="4" count="1" selected="0">
            <x v="1"/>
          </reference>
          <reference field="8" count="1" selected="0">
            <x v="8"/>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40">
      <pivotArea dataOnly="0" labelOnly="1" outline="0" fieldPosition="0">
        <references count="8">
          <reference field="3" count="1" selected="0">
            <x v="20"/>
          </reference>
          <reference field="4" count="1" selected="0">
            <x v="1"/>
          </reference>
          <reference field="8" count="1" selected="0">
            <x v="0"/>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239">
      <pivotArea dataOnly="0" labelOnly="1" outline="0" fieldPosition="0">
        <references count="8">
          <reference field="3" count="1" selected="0">
            <x v="23"/>
          </reference>
          <reference field="4" count="1" selected="0">
            <x v="0"/>
          </reference>
          <reference field="8" count="1" selected="0">
            <x v="2"/>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238">
      <pivotArea dataOnly="0" labelOnly="1" outline="0" fieldPosition="0">
        <references count="8">
          <reference field="3" count="1" selected="0">
            <x v="24"/>
          </reference>
          <reference field="4" count="1" selected="0">
            <x v="0"/>
          </reference>
          <reference field="8" count="1" selected="0">
            <x v="5"/>
          </reference>
          <reference field="9" count="1" selected="0">
            <x v="5"/>
          </reference>
          <reference field="13" count="1" selected="0">
            <x v="2"/>
          </reference>
          <reference field="14" count="1" selected="0">
            <x v="2"/>
          </reference>
          <reference field="16" count="1" selected="0">
            <x v="0"/>
          </reference>
          <reference field="17" count="1">
            <x v="0"/>
          </reference>
        </references>
      </pivotArea>
    </format>
    <format dxfId="237">
      <pivotArea dataOnly="0" labelOnly="1" outline="0" fieldPosition="0">
        <references count="8">
          <reference field="3" count="1" selected="0">
            <x v="26"/>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36">
      <pivotArea dataOnly="0" labelOnly="1" outline="0" fieldPosition="0">
        <references count="8">
          <reference field="3" count="1" selected="0">
            <x v="27"/>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35">
      <pivotArea dataOnly="0" labelOnly="1" outline="0" fieldPosition="0">
        <references count="8">
          <reference field="3" count="1" selected="0">
            <x v="28"/>
          </reference>
          <reference field="4" count="1" selected="0">
            <x v="0"/>
          </reference>
          <reference field="8" count="1" selected="0">
            <x v="6"/>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34">
      <pivotArea dataOnly="0" labelOnly="1" outline="0" fieldPosition="0">
        <references count="8">
          <reference field="3" count="1" selected="0">
            <x v="29"/>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33">
      <pivotArea dataOnly="0" labelOnly="1" outline="0" fieldPosition="0">
        <references count="8">
          <reference field="3" count="1" selected="0">
            <x v="30"/>
          </reference>
          <reference field="4" count="1" selected="0">
            <x v="0"/>
          </reference>
          <reference field="8" count="1" selected="0">
            <x v="6"/>
          </reference>
          <reference field="9" count="1" selected="0">
            <x v="2"/>
          </reference>
          <reference field="13" count="1" selected="0">
            <x v="4"/>
          </reference>
          <reference field="14" count="1" selected="0">
            <x v="0"/>
          </reference>
          <reference field="16" count="1" selected="0">
            <x v="0"/>
          </reference>
          <reference field="17" count="1">
            <x v="0"/>
          </reference>
        </references>
      </pivotArea>
    </format>
    <format dxfId="232">
      <pivotArea dataOnly="0" labelOnly="1" outline="0" fieldPosition="0">
        <references count="8">
          <reference field="3" count="1" selected="0">
            <x v="30"/>
          </reference>
          <reference field="4" count="1" selected="0">
            <x v="1"/>
          </reference>
          <reference field="8" count="1" selected="0">
            <x v="6"/>
          </reference>
          <reference field="9" count="1" selected="0">
            <x v="4"/>
          </reference>
          <reference field="13" count="1" selected="0">
            <x v="4"/>
          </reference>
          <reference field="14" count="1" selected="0">
            <x v="0"/>
          </reference>
          <reference field="16" count="1" selected="0">
            <x v="0"/>
          </reference>
          <reference field="17" count="1">
            <x v="0"/>
          </reference>
        </references>
      </pivotArea>
    </format>
    <format dxfId="231">
      <pivotArea dataOnly="0" labelOnly="1" outline="0" fieldPosition="0">
        <references count="8">
          <reference field="3" count="1" selected="0">
            <x v="31"/>
          </reference>
          <reference field="4" count="1" selected="0">
            <x v="1"/>
          </reference>
          <reference field="8" count="1" selected="0">
            <x v="8"/>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230">
      <pivotArea dataOnly="0" labelOnly="1" outline="0" fieldPosition="0">
        <references count="8">
          <reference field="3" count="1" selected="0">
            <x v="35"/>
          </reference>
          <reference field="4" count="1" selected="0">
            <x v="0"/>
          </reference>
          <reference field="8" count="1" selected="0">
            <x v="1"/>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29">
      <pivotArea dataOnly="0" labelOnly="1" outline="0" fieldPosition="0">
        <references count="8">
          <reference field="3" count="1" selected="0">
            <x v="36"/>
          </reference>
          <reference field="4" count="1" selected="0">
            <x v="1"/>
          </reference>
          <reference field="8" count="1" selected="0">
            <x v="2"/>
          </reference>
          <reference field="9" count="1" selected="0">
            <x v="2"/>
          </reference>
          <reference field="13" count="1" selected="0">
            <x v="4"/>
          </reference>
          <reference field="14" count="1" selected="0">
            <x v="0"/>
          </reference>
          <reference field="16" count="1" selected="0">
            <x v="0"/>
          </reference>
          <reference field="17" count="1">
            <x v="0"/>
          </reference>
        </references>
      </pivotArea>
    </format>
    <format dxfId="228">
      <pivotArea dataOnly="0" labelOnly="1" outline="0" fieldPosition="0">
        <references count="8">
          <reference field="3" count="1" selected="0">
            <x v="37"/>
          </reference>
          <reference field="4" count="1" selected="0">
            <x v="0"/>
          </reference>
          <reference field="8" count="1" selected="0">
            <x v="5"/>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227">
      <pivotArea dataOnly="0" labelOnly="1" outline="0" fieldPosition="0">
        <references count="8">
          <reference field="3" count="1" selected="0">
            <x v="38"/>
          </reference>
          <reference field="4" count="1" selected="0">
            <x v="1"/>
          </reference>
          <reference field="8" count="1" selected="0">
            <x v="9"/>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226">
      <pivotArea dataOnly="0" labelOnly="1" outline="0" fieldPosition="0">
        <references count="8">
          <reference field="3" count="1" selected="0">
            <x v="39"/>
          </reference>
          <reference field="4" count="1" selected="0">
            <x v="1"/>
          </reference>
          <reference field="8" count="1" selected="0">
            <x v="9"/>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225">
      <pivotArea dataOnly="0" labelOnly="1" outline="0" fieldPosition="0">
        <references count="8">
          <reference field="3" count="1" selected="0">
            <x v="40"/>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24">
      <pivotArea dataOnly="0" labelOnly="1" outline="0" fieldPosition="0">
        <references count="8">
          <reference field="3" count="1" selected="0">
            <x v="40"/>
          </reference>
          <reference field="4" count="1" selected="0">
            <x v="1"/>
          </reference>
          <reference field="8" count="1" selected="0">
            <x v="5"/>
          </reference>
          <reference field="9" count="1" selected="0">
            <x v="5"/>
          </reference>
          <reference field="13" count="1" selected="0">
            <x v="0"/>
          </reference>
          <reference field="14" count="1" selected="0">
            <x v="0"/>
          </reference>
          <reference field="16" count="1" selected="0">
            <x v="0"/>
          </reference>
          <reference field="17" count="1">
            <x v="0"/>
          </reference>
        </references>
      </pivotArea>
    </format>
    <format dxfId="223">
      <pivotArea dataOnly="0" labelOnly="1" outline="0" fieldPosition="0">
        <references count="8">
          <reference field="3" count="1" selected="0">
            <x v="42"/>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22">
      <pivotArea dataOnly="0" labelOnly="1" outline="0" fieldPosition="0">
        <references count="8">
          <reference field="3" count="1" selected="0">
            <x v="42"/>
          </reference>
          <reference field="4" count="1" selected="0">
            <x v="1"/>
          </reference>
          <reference field="8" count="1" selected="0">
            <x v="5"/>
          </reference>
          <reference field="9" count="1" selected="0">
            <x v="3"/>
          </reference>
          <reference field="13" count="1" selected="0">
            <x v="2"/>
          </reference>
          <reference field="14" count="1" selected="0">
            <x v="2"/>
          </reference>
          <reference field="16" count="1" selected="0">
            <x v="0"/>
          </reference>
          <reference field="17" count="1">
            <x v="0"/>
          </reference>
        </references>
      </pivotArea>
    </format>
    <format dxfId="221">
      <pivotArea dataOnly="0" labelOnly="1" outline="0" fieldPosition="0">
        <references count="8">
          <reference field="3" count="1" selected="0">
            <x v="43"/>
          </reference>
          <reference field="4" count="1" selected="0">
            <x v="0"/>
          </reference>
          <reference field="8" count="1" selected="0">
            <x v="4"/>
          </reference>
          <reference field="9" count="1" selected="0">
            <x v="4"/>
          </reference>
          <reference field="13" count="1" selected="0">
            <x v="4"/>
          </reference>
          <reference field="14" count="1" selected="0">
            <x v="0"/>
          </reference>
          <reference field="16" count="1" selected="0">
            <x v="0"/>
          </reference>
          <reference field="17" count="1">
            <x v="0"/>
          </reference>
        </references>
      </pivotArea>
    </format>
    <format dxfId="220">
      <pivotArea dataOnly="0" labelOnly="1" outline="0" fieldPosition="0">
        <references count="8">
          <reference field="3" count="1" selected="0">
            <x v="43"/>
          </reference>
          <reference field="4" count="1" selected="0">
            <x v="1"/>
          </reference>
          <reference field="8" count="1" selected="0">
            <x v="4"/>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219">
      <pivotArea dataOnly="0" labelOnly="1" outline="0" fieldPosition="0">
        <references count="8">
          <reference field="3" count="1" selected="0">
            <x v="44"/>
          </reference>
          <reference field="4" count="1" selected="0">
            <x v="0"/>
          </reference>
          <reference field="8" count="1" selected="0">
            <x v="4"/>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218">
      <pivotArea dataOnly="0" labelOnly="1" outline="0" fieldPosition="0">
        <references count="8">
          <reference field="3" count="1" selected="0">
            <x v="44"/>
          </reference>
          <reference field="4" count="1" selected="0">
            <x v="1"/>
          </reference>
          <reference field="8" count="1" selected="0">
            <x v="4"/>
          </reference>
          <reference field="9" count="1" selected="0">
            <x v="4"/>
          </reference>
          <reference field="13" count="1" selected="0">
            <x v="2"/>
          </reference>
          <reference field="14" count="1" selected="0">
            <x v="2"/>
          </reference>
          <reference field="16" count="1" selected="0">
            <x v="0"/>
          </reference>
          <reference field="17" count="1">
            <x v="0"/>
          </reference>
        </references>
      </pivotArea>
    </format>
    <format dxfId="217">
      <pivotArea dataOnly="0" labelOnly="1" outline="0" fieldPosition="0">
        <references count="8">
          <reference field="3" count="1" selected="0">
            <x v="46"/>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16">
      <pivotArea dataOnly="0" labelOnly="1" outline="0" fieldPosition="0">
        <references count="8">
          <reference field="3" count="1" selected="0">
            <x v="47"/>
          </reference>
          <reference field="4" count="1" selected="0">
            <x v="0"/>
          </reference>
          <reference field="8" count="1" selected="0">
            <x v="1"/>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215">
      <pivotArea dataOnly="0" labelOnly="1" outline="0" fieldPosition="0">
        <references count="8">
          <reference field="3" count="1" selected="0">
            <x v="54"/>
          </reference>
          <reference field="4" count="1" selected="0">
            <x v="0"/>
          </reference>
          <reference field="8" count="1" selected="0">
            <x v="8"/>
          </reference>
          <reference field="9" count="1" selected="0">
            <x v="1"/>
          </reference>
          <reference field="13" count="1" selected="0">
            <x v="5"/>
          </reference>
          <reference field="14" count="1" selected="0">
            <x v="0"/>
          </reference>
          <reference field="16" count="1" selected="0">
            <x v="0"/>
          </reference>
          <reference field="17" count="1">
            <x v="0"/>
          </reference>
        </references>
      </pivotArea>
    </format>
    <format dxfId="214">
      <pivotArea dataOnly="0" labelOnly="1" outline="0" fieldPosition="0">
        <references count="8">
          <reference field="3" count="1" selected="0">
            <x v="55"/>
          </reference>
          <reference field="4" count="1" selected="0">
            <x v="1"/>
          </reference>
          <reference field="8" count="1" selected="0">
            <x v="8"/>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213">
      <pivotArea dataOnly="0" labelOnly="1" outline="0" fieldPosition="0">
        <references count="8">
          <reference field="3" count="1" selected="0">
            <x v="56"/>
          </reference>
          <reference field="4" count="1" selected="0">
            <x v="0"/>
          </reference>
          <reference field="8" count="1" selected="0">
            <x v="7"/>
          </reference>
          <reference field="9" count="1" selected="0">
            <x v="5"/>
          </reference>
          <reference field="13" count="1" selected="0">
            <x v="0"/>
          </reference>
          <reference field="14" count="1" selected="0">
            <x v="0"/>
          </reference>
          <reference field="16" count="1" selected="0">
            <x v="0"/>
          </reference>
          <reference field="17" count="1">
            <x v="0"/>
          </reference>
        </references>
      </pivotArea>
    </format>
    <format dxfId="212">
      <pivotArea dataOnly="0" labelOnly="1" outline="0" fieldPosition="0">
        <references count="8">
          <reference field="3" count="1" selected="0">
            <x v="57"/>
          </reference>
          <reference field="4" count="1" selected="0">
            <x v="1"/>
          </reference>
          <reference field="8" count="1" selected="0">
            <x v="2"/>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211">
      <pivotArea dataOnly="0" labelOnly="1" outline="0" fieldPosition="0">
        <references count="8">
          <reference field="3" count="1" selected="0">
            <x v="58"/>
          </reference>
          <reference field="4" count="1" selected="0">
            <x v="0"/>
          </reference>
          <reference field="8" count="1" selected="0">
            <x v="6"/>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10">
      <pivotArea dataOnly="0" labelOnly="1" outline="0" fieldPosition="0">
        <references count="8">
          <reference field="3" count="1" selected="0">
            <x v="58"/>
          </reference>
          <reference field="4" count="1" selected="0">
            <x v="1"/>
          </reference>
          <reference field="8" count="1" selected="0">
            <x v="6"/>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09">
      <pivotArea dataOnly="0" labelOnly="1" outline="0" fieldPosition="0">
        <references count="8">
          <reference field="3" count="1" selected="0">
            <x v="62"/>
          </reference>
          <reference field="4" count="1" selected="0">
            <x v="0"/>
          </reference>
          <reference field="8" count="1" selected="0">
            <x v="1"/>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08">
      <pivotArea dataOnly="0" labelOnly="1" outline="0" fieldPosition="0">
        <references count="8">
          <reference field="3" count="1" selected="0">
            <x v="64"/>
          </reference>
          <reference field="4" count="1" selected="0">
            <x v="1"/>
          </reference>
          <reference field="8" count="1" selected="0">
            <x v="3"/>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207">
      <pivotArea dataOnly="0" labelOnly="1" outline="0" fieldPosition="0">
        <references count="8">
          <reference field="3" count="1" selected="0">
            <x v="65"/>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06">
      <pivotArea dataOnly="0" labelOnly="1" outline="0" fieldPosition="0">
        <references count="8">
          <reference field="3" count="1" selected="0">
            <x v="66"/>
          </reference>
          <reference field="4" count="1" selected="0">
            <x v="1"/>
          </reference>
          <reference field="8" count="1" selected="0">
            <x v="4"/>
          </reference>
          <reference field="9" count="1" selected="0">
            <x v="1"/>
          </reference>
          <reference field="13" count="1" selected="0">
            <x v="2"/>
          </reference>
          <reference field="14" count="1" selected="0">
            <x v="0"/>
          </reference>
          <reference field="16" count="1" selected="0">
            <x v="0"/>
          </reference>
          <reference field="17" count="1">
            <x v="0"/>
          </reference>
        </references>
      </pivotArea>
    </format>
    <format dxfId="205">
      <pivotArea dataOnly="0" labelOnly="1" outline="0" fieldPosition="0">
        <references count="8">
          <reference field="3" count="1" selected="0">
            <x v="67"/>
          </reference>
          <reference field="4" count="1" selected="0">
            <x v="0"/>
          </reference>
          <reference field="8" count="1" selected="0">
            <x v="6"/>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204">
      <pivotArea dataOnly="0" labelOnly="1" outline="0" fieldPosition="0">
        <references count="8">
          <reference field="3" count="1" selected="0">
            <x v="67"/>
          </reference>
          <reference field="4" count="1" selected="0">
            <x v="1"/>
          </reference>
          <reference field="8" count="1" selected="0">
            <x v="6"/>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203">
      <pivotArea dataOnly="0" labelOnly="1" outline="0" fieldPosition="0">
        <references count="8">
          <reference field="3" count="1" selected="0">
            <x v="68"/>
          </reference>
          <reference field="4" count="1" selected="0">
            <x v="1"/>
          </reference>
          <reference field="8" count="1" selected="0">
            <x v="7"/>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202">
      <pivotArea dataOnly="0" labelOnly="1" outline="0" fieldPosition="0">
        <references count="8">
          <reference field="3" count="1" selected="0">
            <x v="72"/>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01">
      <pivotArea dataOnly="0" labelOnly="1" outline="0" fieldPosition="0">
        <references count="8">
          <reference field="3" count="1" selected="0">
            <x v="72"/>
          </reference>
          <reference field="4" count="1" selected="0">
            <x v="1"/>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200">
      <pivotArea dataOnly="0" labelOnly="1" outline="0" fieldPosition="0">
        <references count="8">
          <reference field="3" count="1" selected="0">
            <x v="73"/>
          </reference>
          <reference field="4" count="1" selected="0">
            <x v="0"/>
          </reference>
          <reference field="8" count="1" selected="0">
            <x v="9"/>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199">
      <pivotArea dataOnly="0" labelOnly="1" outline="0" fieldPosition="0">
        <references count="8">
          <reference field="3" count="1" selected="0">
            <x v="73"/>
          </reference>
          <reference field="4" count="1" selected="0">
            <x v="1"/>
          </reference>
          <reference field="8" count="1" selected="0">
            <x v="9"/>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198">
      <pivotArea dataOnly="0" labelOnly="1" outline="0" fieldPosition="0">
        <references count="8">
          <reference field="3" count="1" selected="0">
            <x v="75"/>
          </reference>
          <reference field="4" count="1" selected="0">
            <x v="0"/>
          </reference>
          <reference field="8" count="1" selected="0">
            <x v="4"/>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197">
      <pivotArea dataOnly="0" labelOnly="1" outline="0" fieldPosition="0">
        <references count="8">
          <reference field="3" count="1" selected="0">
            <x v="75"/>
          </reference>
          <reference field="4" count="1" selected="0">
            <x v="1"/>
          </reference>
          <reference field="8" count="1" selected="0">
            <x v="4"/>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196">
      <pivotArea dataOnly="0" labelOnly="1" outline="0" fieldPosition="0">
        <references count="8">
          <reference field="3" count="1" selected="0">
            <x v="76"/>
          </reference>
          <reference field="4" count="1" selected="0">
            <x v="1"/>
          </reference>
          <reference field="8" count="1" selected="0">
            <x v="7"/>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195">
      <pivotArea dataOnly="0" labelOnly="1" outline="0" fieldPosition="0">
        <references count="8">
          <reference field="3" count="1" selected="0">
            <x v="77"/>
          </reference>
          <reference field="4" count="1" selected="0">
            <x v="0"/>
          </reference>
          <reference field="8" count="1" selected="0">
            <x v="5"/>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194">
      <pivotArea dataOnly="0" labelOnly="1" outline="0" fieldPosition="0">
        <references count="8">
          <reference field="3" count="1" selected="0">
            <x v="78"/>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193">
      <pivotArea dataOnly="0" labelOnly="1" outline="0" fieldPosition="0">
        <references count="8">
          <reference field="3" count="1" selected="0">
            <x v="79"/>
          </reference>
          <reference field="4" count="1" selected="0">
            <x v="0"/>
          </reference>
          <reference field="8" count="1" selected="0">
            <x v="4"/>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192">
      <pivotArea dataOnly="0" labelOnly="1" outline="0" fieldPosition="0">
        <references count="8">
          <reference field="3" count="1" selected="0">
            <x v="81"/>
          </reference>
          <reference field="4" count="1" selected="0">
            <x v="1"/>
          </reference>
          <reference field="8" count="1" selected="0">
            <x v="8"/>
          </reference>
          <reference field="9" count="1" selected="0">
            <x v="4"/>
          </reference>
          <reference field="13" count="1" selected="0">
            <x v="3"/>
          </reference>
          <reference field="14" count="1" selected="0">
            <x v="0"/>
          </reference>
          <reference field="16" count="1" selected="0">
            <x v="0"/>
          </reference>
          <reference field="17" count="1">
            <x v="0"/>
          </reference>
        </references>
      </pivotArea>
    </format>
    <format dxfId="191">
      <pivotArea dataOnly="0" labelOnly="1" outline="0" fieldPosition="0">
        <references count="8">
          <reference field="3" count="1" selected="0">
            <x v="83"/>
          </reference>
          <reference field="4" count="1" selected="0">
            <x v="0"/>
          </reference>
          <reference field="8" count="1" selected="0">
            <x v="9"/>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190">
      <pivotArea dataOnly="0" labelOnly="1" outline="0" fieldPosition="0">
        <references count="8">
          <reference field="3" count="1" selected="0">
            <x v="83"/>
          </reference>
          <reference field="4" count="1" selected="0">
            <x v="1"/>
          </reference>
          <reference field="8" count="1" selected="0">
            <x v="9"/>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189">
      <pivotArea dataOnly="0" labelOnly="1" outline="0" fieldPosition="0">
        <references count="8">
          <reference field="3" count="1" selected="0">
            <x v="84"/>
          </reference>
          <reference field="4" count="1" selected="0">
            <x v="0"/>
          </reference>
          <reference field="8" count="1" selected="0">
            <x v="1"/>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188">
      <pivotArea dataOnly="0" labelOnly="1" outline="0" fieldPosition="0">
        <references count="8">
          <reference field="3" count="1" selected="0">
            <x v="86"/>
          </reference>
          <reference field="4" count="1" selected="0">
            <x v="1"/>
          </reference>
          <reference field="8" count="1" selected="0">
            <x v="7"/>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187">
      <pivotArea dataOnly="0" labelOnly="1" outline="0" fieldPosition="0">
        <references count="8">
          <reference field="3" count="1" selected="0">
            <x v="87"/>
          </reference>
          <reference field="4" count="1" selected="0">
            <x v="0"/>
          </reference>
          <reference field="8" count="1" selected="0">
            <x v="6"/>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186">
      <pivotArea dataOnly="0" labelOnly="1" outline="0" fieldPosition="0">
        <references count="8">
          <reference field="3" count="1" selected="0">
            <x v="87"/>
          </reference>
          <reference field="4" count="1" selected="0">
            <x v="1"/>
          </reference>
          <reference field="8" count="1" selected="0">
            <x v="6"/>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185">
      <pivotArea dataOnly="0" labelOnly="1" outline="0" fieldPosition="0">
        <references count="8">
          <reference field="3" count="1" selected="0">
            <x v="88"/>
          </reference>
          <reference field="4" count="1" selected="0">
            <x v="0"/>
          </reference>
          <reference field="8" count="1" selected="0">
            <x v="3"/>
          </reference>
          <reference field="9" count="1" selected="0">
            <x v="6"/>
          </reference>
          <reference field="13" count="1" selected="0">
            <x v="0"/>
          </reference>
          <reference field="14" count="1" selected="0">
            <x v="0"/>
          </reference>
          <reference field="16" count="1" selected="0">
            <x v="0"/>
          </reference>
          <reference field="17" count="1">
            <x v="0"/>
          </reference>
        </references>
      </pivotArea>
    </format>
    <format dxfId="184">
      <pivotArea dataOnly="0" labelOnly="1" outline="0" fieldPosition="0">
        <references count="8">
          <reference field="3" count="1" selected="0">
            <x v="89"/>
          </reference>
          <reference field="4" count="1" selected="0">
            <x v="1"/>
          </reference>
          <reference field="8" count="1" selected="0">
            <x v="6"/>
          </reference>
          <reference field="9" count="1" selected="0">
            <x v="1"/>
          </reference>
          <reference field="13" count="1" selected="0">
            <x v="4"/>
          </reference>
          <reference field="14" count="1" selected="0">
            <x v="0"/>
          </reference>
          <reference field="16" count="1" selected="0">
            <x v="0"/>
          </reference>
          <reference field="17" count="1">
            <x v="0"/>
          </reference>
        </references>
      </pivotArea>
    </format>
    <format dxfId="183">
      <pivotArea dataOnly="0" labelOnly="1" outline="0" fieldPosition="0">
        <references count="8">
          <reference field="3" count="1" selected="0">
            <x v="90"/>
          </reference>
          <reference field="4" count="1" selected="0">
            <x v="0"/>
          </reference>
          <reference field="8" count="1" selected="0">
            <x v="7"/>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182">
      <pivotArea dataOnly="0" labelOnly="1" outline="0" fieldPosition="0">
        <references count="8">
          <reference field="3" count="1" selected="0">
            <x v="90"/>
          </reference>
          <reference field="4" count="1" selected="0">
            <x v="2"/>
          </reference>
          <reference field="8" count="1" selected="0">
            <x v="7"/>
          </reference>
          <reference field="9" count="1" selected="0">
            <x v="3"/>
          </reference>
          <reference field="13" count="1" selected="0">
            <x v="2"/>
          </reference>
          <reference field="14" count="1" selected="0">
            <x v="3"/>
          </reference>
          <reference field="16" count="1" selected="0">
            <x v="0"/>
          </reference>
          <reference field="17" count="1">
            <x v="0"/>
          </reference>
        </references>
      </pivotArea>
    </format>
    <format dxfId="181">
      <pivotArea dataOnly="0" labelOnly="1" outline="0" fieldPosition="0">
        <references count="8">
          <reference field="3" count="1" selected="0">
            <x v="92"/>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180">
      <pivotArea dataOnly="0" labelOnly="1" outline="0" fieldPosition="0">
        <references count="8">
          <reference field="3" count="1" selected="0">
            <x v="92"/>
          </reference>
          <reference field="4" count="1" selected="0">
            <x v="1"/>
          </reference>
          <reference field="8" count="1" selected="0">
            <x v="5"/>
          </reference>
          <reference field="9" count="1" selected="0">
            <x v="3"/>
          </reference>
          <reference field="13" count="1" selected="0">
            <x v="3"/>
          </reference>
          <reference field="14" count="1" selected="0">
            <x v="0"/>
          </reference>
          <reference field="16" count="1" selected="0">
            <x v="0"/>
          </reference>
          <reference field="17" count="1">
            <x v="0"/>
          </reference>
        </references>
      </pivotArea>
    </format>
    <format dxfId="179">
      <pivotArea dataOnly="0" labelOnly="1" outline="0" fieldPosition="0">
        <references count="8">
          <reference field="3" count="1" selected="0">
            <x v="94"/>
          </reference>
          <reference field="4" count="1" selected="0">
            <x v="1"/>
          </reference>
          <reference field="8" count="1" selected="0">
            <x v="3"/>
          </reference>
          <reference field="9" count="1" selected="0">
            <x v="4"/>
          </reference>
          <reference field="13" count="1" selected="0">
            <x v="4"/>
          </reference>
          <reference field="14" count="1" selected="0">
            <x v="0"/>
          </reference>
          <reference field="16" count="1" selected="0">
            <x v="0"/>
          </reference>
          <reference field="17" count="1">
            <x v="0"/>
          </reference>
        </references>
      </pivotArea>
    </format>
    <format dxfId="178">
      <pivotArea dataOnly="0" labelOnly="1" outline="0" fieldPosition="0">
        <references count="8">
          <reference field="3" count="1" selected="0">
            <x v="96"/>
          </reference>
          <reference field="4" count="1" selected="0">
            <x v="0"/>
          </reference>
          <reference field="8" count="1" selected="0">
            <x v="7"/>
          </reference>
          <reference field="9" count="1" selected="0">
            <x v="3"/>
          </reference>
          <reference field="13" count="1" selected="0">
            <x v="4"/>
          </reference>
          <reference field="14" count="1" selected="0">
            <x v="0"/>
          </reference>
          <reference field="16" count="1" selected="0">
            <x v="0"/>
          </reference>
          <reference field="17" count="1">
            <x v="0"/>
          </reference>
        </references>
      </pivotArea>
    </format>
    <format dxfId="177">
      <pivotArea dataOnly="0" labelOnly="1" outline="0" fieldPosition="0">
        <references count="8">
          <reference field="3" count="1" selected="0">
            <x v="96"/>
          </reference>
          <reference field="4" count="1" selected="0">
            <x v="1"/>
          </reference>
          <reference field="8" count="1" selected="0">
            <x v="7"/>
          </reference>
          <reference field="9" count="1" selected="0">
            <x v="3"/>
          </reference>
          <reference field="13" count="1" selected="0">
            <x v="3"/>
          </reference>
          <reference field="14" count="1" selected="0">
            <x v="0"/>
          </reference>
          <reference field="16" count="1" selected="0">
            <x v="0"/>
          </reference>
          <reference field="17" count="1">
            <x v="0"/>
          </reference>
        </references>
      </pivotArea>
    </format>
    <format dxfId="176">
      <pivotArea dataOnly="0" labelOnly="1" outline="0" fieldPosition="0">
        <references count="8">
          <reference field="3" count="1" selected="0">
            <x v="97"/>
          </reference>
          <reference field="4" count="1" selected="0">
            <x v="0"/>
          </reference>
          <reference field="8" count="1" selected="0">
            <x v="0"/>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175">
      <pivotArea dataOnly="0" labelOnly="1" outline="0" fieldPosition="0">
        <references count="8">
          <reference field="3" count="1" selected="0">
            <x v="97"/>
          </reference>
          <reference field="4" count="1" selected="0">
            <x v="1"/>
          </reference>
          <reference field="8" count="1" selected="0">
            <x v="0"/>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174">
      <pivotArea dataOnly="0" labelOnly="1" outline="0" fieldPosition="0">
        <references count="8">
          <reference field="3" count="1" selected="0">
            <x v="98"/>
          </reference>
          <reference field="4" count="1" selected="0">
            <x v="0"/>
          </reference>
          <reference field="8" count="1" selected="0">
            <x v="6"/>
          </reference>
          <reference field="9" count="1" selected="0">
            <x v="3"/>
          </reference>
          <reference field="13" count="1" selected="0">
            <x v="0"/>
          </reference>
          <reference field="14" count="1" selected="0">
            <x v="0"/>
          </reference>
          <reference field="16" count="1" selected="0">
            <x v="0"/>
          </reference>
          <reference field="17" count="1">
            <x v="0"/>
          </reference>
        </references>
      </pivotArea>
    </format>
    <format dxfId="173">
      <pivotArea dataOnly="0" labelOnly="1" outline="0" fieldPosition="0">
        <references count="8">
          <reference field="3" count="1" selected="0">
            <x v="100"/>
          </reference>
          <reference field="4" count="1" selected="0">
            <x v="1"/>
          </reference>
          <reference field="8" count="1" selected="0">
            <x v="3"/>
          </reference>
          <reference field="9" count="1" selected="0">
            <x v="4"/>
          </reference>
          <reference field="13" count="1" selected="0">
            <x v="2"/>
          </reference>
          <reference field="14" count="1" selected="0">
            <x v="2"/>
          </reference>
          <reference field="16" count="1" selected="0">
            <x v="0"/>
          </reference>
          <reference field="17" count="1">
            <x v="0"/>
          </reference>
        </references>
      </pivotArea>
    </format>
    <format dxfId="172">
      <pivotArea dataOnly="0" labelOnly="1" outline="0" fieldPosition="0">
        <references count="8">
          <reference field="3" count="1" selected="0">
            <x v="103"/>
          </reference>
          <reference field="4" count="1" selected="0">
            <x v="1"/>
          </reference>
          <reference field="8" count="1" selected="0">
            <x v="5"/>
          </reference>
          <reference field="9" count="1" selected="0">
            <x v="3"/>
          </reference>
          <reference field="13" count="1" selected="0">
            <x v="3"/>
          </reference>
          <reference field="14" count="1" selected="0">
            <x v="0"/>
          </reference>
          <reference field="16" count="1" selected="0">
            <x v="0"/>
          </reference>
          <reference field="17" count="1">
            <x v="0"/>
          </reference>
        </references>
      </pivotArea>
    </format>
    <format dxfId="171">
      <pivotArea dataOnly="0" labelOnly="1" outline="0" fieldPosition="0">
        <references count="8">
          <reference field="3" count="1" selected="0">
            <x v="104"/>
          </reference>
          <reference field="4" count="1" selected="0">
            <x v="0"/>
          </reference>
          <reference field="8" count="1" selected="0">
            <x v="4"/>
          </reference>
          <reference field="9" count="1" selected="0">
            <x v="1"/>
          </reference>
          <reference field="13" count="1" selected="0">
            <x v="3"/>
          </reference>
          <reference field="14" count="1" selected="0">
            <x v="0"/>
          </reference>
          <reference field="16" count="1" selected="0">
            <x v="0"/>
          </reference>
          <reference field="17" count="1">
            <x v="0"/>
          </reference>
        </references>
      </pivotArea>
    </format>
    <format dxfId="170">
      <pivotArea dataOnly="0" labelOnly="1" outline="0" fieldPosition="0">
        <references count="8">
          <reference field="3" count="1" selected="0">
            <x v="105"/>
          </reference>
          <reference field="4" count="1" selected="0">
            <x v="1"/>
          </reference>
          <reference field="8" count="1" selected="0">
            <x v="3"/>
          </reference>
          <reference field="9" count="1" selected="0">
            <x v="2"/>
          </reference>
          <reference field="13" count="1" selected="0">
            <x v="4"/>
          </reference>
          <reference field="14" count="1" selected="0">
            <x v="0"/>
          </reference>
          <reference field="16" count="1" selected="0">
            <x v="0"/>
          </reference>
          <reference field="17" count="1">
            <x v="0"/>
          </reference>
        </references>
      </pivotArea>
    </format>
    <format dxfId="169">
      <pivotArea dataOnly="0" labelOnly="1" outline="0" fieldPosition="0">
        <references count="8">
          <reference field="3" count="1" selected="0">
            <x v="107"/>
          </reference>
          <reference field="4" count="1" selected="0">
            <x v="1"/>
          </reference>
          <reference field="8" count="1" selected="0">
            <x v="3"/>
          </reference>
          <reference field="9" count="1" selected="0">
            <x v="1"/>
          </reference>
          <reference field="13" count="1" selected="0">
            <x v="2"/>
          </reference>
          <reference field="14" count="1" selected="0">
            <x v="2"/>
          </reference>
          <reference field="16" count="1" selected="0">
            <x v="0"/>
          </reference>
          <reference field="17" count="1">
            <x v="0"/>
          </reference>
        </references>
      </pivotArea>
    </format>
    <format dxfId="168">
      <pivotArea dataOnly="0" labelOnly="1" outline="0" axis="axisValues" fieldPosition="0"/>
    </format>
    <format dxfId="167">
      <pivotArea field="16" type="button" dataOnly="0" labelOnly="1" outline="0" axis="axisRow" fieldPosition="6"/>
    </format>
    <format dxfId="166">
      <pivotArea field="17" type="button" dataOnly="0" labelOnly="1" outline="0" axis="axisRow" fieldPosition="7"/>
    </format>
    <format dxfId="165">
      <pivotArea dataOnly="0" labelOnly="1" outline="0" fieldPosition="0">
        <references count="1">
          <reference field="16" count="0"/>
        </references>
      </pivotArea>
    </format>
    <format dxfId="164">
      <pivotArea outline="0" collapsedLevelsAreSubtotals="1" fieldPosition="0"/>
    </format>
    <format dxfId="163">
      <pivotArea dataOnly="0" labelOnly="1" outline="0" fieldPosition="0">
        <references count="7">
          <reference field="3" count="1" selected="0">
            <x v="4"/>
          </reference>
          <reference field="4" count="1" selected="0">
            <x v="0"/>
          </reference>
          <reference field="8" count="1" selected="0">
            <x v="4"/>
          </reference>
          <reference field="9" count="1" selected="0">
            <x v="1"/>
          </reference>
          <reference field="13" count="1" selected="0">
            <x v="6"/>
          </reference>
          <reference field="14" count="1" selected="0">
            <x v="0"/>
          </reference>
          <reference field="16" count="1">
            <x v="0"/>
          </reference>
        </references>
      </pivotArea>
    </format>
    <format dxfId="162">
      <pivotArea dataOnly="0" labelOnly="1" outline="0" fieldPosition="0">
        <references count="7">
          <reference field="3" count="1" selected="0">
            <x v="11"/>
          </reference>
          <reference field="4" count="1" selected="0">
            <x v="7"/>
          </reference>
          <reference field="8" count="1" selected="0">
            <x v="2"/>
          </reference>
          <reference field="9" count="1" selected="0">
            <x v="4"/>
          </reference>
          <reference field="13" count="1" selected="0">
            <x v="3"/>
          </reference>
          <reference field="14" count="1" selected="0">
            <x v="2"/>
          </reference>
          <reference field="16" count="1">
            <x v="0"/>
          </reference>
        </references>
      </pivotArea>
    </format>
    <format dxfId="161">
      <pivotArea dataOnly="0" labelOnly="1" outline="0" fieldPosition="0">
        <references count="7">
          <reference field="3" count="1" selected="0">
            <x v="14"/>
          </reference>
          <reference field="4" count="1" selected="0">
            <x v="0"/>
          </reference>
          <reference field="8" count="1" selected="0">
            <x v="4"/>
          </reference>
          <reference field="9" count="1" selected="0">
            <x v="1"/>
          </reference>
          <reference field="13" count="1" selected="0">
            <x v="3"/>
          </reference>
          <reference field="14" count="1" selected="0">
            <x v="2"/>
          </reference>
          <reference field="16" count="1">
            <x v="0"/>
          </reference>
        </references>
      </pivotArea>
    </format>
    <format dxfId="160">
      <pivotArea dataOnly="0" labelOnly="1" outline="0" fieldPosition="0">
        <references count="7">
          <reference field="3" count="1" selected="0">
            <x v="16"/>
          </reference>
          <reference field="4" count="1" selected="0">
            <x v="7"/>
          </reference>
          <reference field="8" count="1" selected="0">
            <x v="0"/>
          </reference>
          <reference field="9" count="1" selected="0">
            <x v="1"/>
          </reference>
          <reference field="13" count="1" selected="0">
            <x v="4"/>
          </reference>
          <reference field="14" count="1" selected="0">
            <x v="2"/>
          </reference>
          <reference field="16" count="1">
            <x v="0"/>
          </reference>
        </references>
      </pivotArea>
    </format>
    <format dxfId="159">
      <pivotArea dataOnly="0" labelOnly="1" outline="0" fieldPosition="0">
        <references count="7">
          <reference field="3" count="1" selected="0">
            <x v="20"/>
          </reference>
          <reference field="4" count="1" selected="0">
            <x v="7"/>
          </reference>
          <reference field="8" count="1" selected="0">
            <x v="0"/>
          </reference>
          <reference field="9" count="1" selected="0">
            <x v="1"/>
          </reference>
          <reference field="13" count="1" selected="0">
            <x v="6"/>
          </reference>
          <reference field="14" count="1" selected="0">
            <x v="0"/>
          </reference>
          <reference field="16" count="1">
            <x v="0"/>
          </reference>
        </references>
      </pivotArea>
    </format>
    <format dxfId="158">
      <pivotArea dataOnly="0" labelOnly="1" outline="0" fieldPosition="0">
        <references count="7">
          <reference field="3" count="1" selected="0">
            <x v="22"/>
          </reference>
          <reference field="4" count="1" selected="0">
            <x v="0"/>
          </reference>
          <reference field="8" count="1" selected="0">
            <x v="5"/>
          </reference>
          <reference field="9" count="1" selected="0">
            <x v="5"/>
          </reference>
          <reference field="13" count="1" selected="0">
            <x v="6"/>
          </reference>
          <reference field="14" count="1" selected="0">
            <x v="0"/>
          </reference>
          <reference field="16" count="1">
            <x v="0"/>
          </reference>
        </references>
      </pivotArea>
    </format>
    <format dxfId="157">
      <pivotArea dataOnly="0" labelOnly="1" outline="0" fieldPosition="0">
        <references count="7">
          <reference field="3" count="1" selected="0">
            <x v="23"/>
          </reference>
          <reference field="4" count="1" selected="0">
            <x v="11"/>
          </reference>
          <reference field="8" count="1" selected="0">
            <x v="2"/>
          </reference>
          <reference field="9" count="1" selected="0">
            <x v="1"/>
          </reference>
          <reference field="13" count="1" selected="0">
            <x v="4"/>
          </reference>
          <reference field="14" count="1" selected="0">
            <x v="2"/>
          </reference>
          <reference field="16" count="1">
            <x v="0"/>
          </reference>
        </references>
      </pivotArea>
    </format>
    <format dxfId="156">
      <pivotArea dataOnly="0" labelOnly="1" outline="0" fieldPosition="0">
        <references count="7">
          <reference field="3" count="1" selected="0">
            <x v="25"/>
          </reference>
          <reference field="4" count="1" selected="0">
            <x v="9"/>
          </reference>
          <reference field="8" count="1" selected="0">
            <x v="6"/>
          </reference>
          <reference field="9" count="1" selected="0">
            <x v="3"/>
          </reference>
          <reference field="13" count="1" selected="0">
            <x v="6"/>
          </reference>
          <reference field="14" count="1" selected="0">
            <x v="0"/>
          </reference>
          <reference field="16" count="1">
            <x v="0"/>
          </reference>
        </references>
      </pivotArea>
    </format>
    <format dxfId="155">
      <pivotArea dataOnly="0" labelOnly="1" outline="0" fieldPosition="0">
        <references count="7">
          <reference field="3" count="1" selected="0">
            <x v="30"/>
          </reference>
          <reference field="4" count="1" selected="0">
            <x v="12"/>
          </reference>
          <reference field="8" count="1" selected="0">
            <x v="6"/>
          </reference>
          <reference field="9" count="1" selected="0">
            <x v="2"/>
          </reference>
          <reference field="13" count="1" selected="0">
            <x v="4"/>
          </reference>
          <reference field="14" count="1" selected="0">
            <x v="2"/>
          </reference>
          <reference field="16" count="1">
            <x v="0"/>
          </reference>
        </references>
      </pivotArea>
    </format>
    <format dxfId="154">
      <pivotArea dataOnly="0" labelOnly="1" outline="0" fieldPosition="0">
        <references count="7">
          <reference field="3" count="1" selected="0">
            <x v="31"/>
          </reference>
          <reference field="4" count="1" selected="0">
            <x v="7"/>
          </reference>
          <reference field="8" count="1" selected="0">
            <x v="8"/>
          </reference>
          <reference field="9" count="1" selected="0">
            <x v="1"/>
          </reference>
          <reference field="13" count="1" selected="0">
            <x v="6"/>
          </reference>
          <reference field="14" count="1" selected="0">
            <x v="0"/>
          </reference>
          <reference field="16" count="1">
            <x v="0"/>
          </reference>
        </references>
      </pivotArea>
    </format>
    <format dxfId="153">
      <pivotArea dataOnly="0" labelOnly="1" outline="0" fieldPosition="0">
        <references count="7">
          <reference field="3" count="1" selected="0">
            <x v="37"/>
          </reference>
          <reference field="4" count="1" selected="0">
            <x v="1"/>
          </reference>
          <reference field="8" count="1" selected="0">
            <x v="5"/>
          </reference>
          <reference field="9" count="1" selected="0">
            <x v="5"/>
          </reference>
          <reference field="13" count="1" selected="0">
            <x v="6"/>
          </reference>
          <reference field="14" count="1" selected="0">
            <x v="0"/>
          </reference>
          <reference field="16" count="1">
            <x v="0"/>
          </reference>
        </references>
      </pivotArea>
    </format>
    <format dxfId="152">
      <pivotArea dataOnly="0" labelOnly="1" outline="0" fieldPosition="0">
        <references count="7">
          <reference field="3" count="1" selected="0">
            <x v="40"/>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x v="0"/>
          </reference>
        </references>
      </pivotArea>
    </format>
    <format dxfId="151">
      <pivotArea dataOnly="0" labelOnly="1" outline="0" fieldPosition="0">
        <references count="7">
          <reference field="3" count="1" selected="0">
            <x v="42"/>
          </reference>
          <reference field="4" count="1" selected="0">
            <x v="7"/>
          </reference>
          <reference field="8" count="1" selected="0">
            <x v="5"/>
          </reference>
          <reference field="9" count="1" selected="0">
            <x v="3"/>
          </reference>
          <reference field="13" count="1" selected="0">
            <x v="8"/>
          </reference>
          <reference field="14" count="1" selected="0">
            <x v="0"/>
          </reference>
          <reference field="16" count="1">
            <x v="0"/>
          </reference>
        </references>
      </pivotArea>
    </format>
    <format dxfId="150">
      <pivotArea dataOnly="0" labelOnly="1" outline="0" fieldPosition="0">
        <references count="7">
          <reference field="3" count="1" selected="0">
            <x v="45"/>
          </reference>
          <reference field="4" count="1" selected="0">
            <x v="0"/>
          </reference>
          <reference field="8" count="1" selected="0">
            <x v="7"/>
          </reference>
          <reference field="9" count="1" selected="0">
            <x v="3"/>
          </reference>
          <reference field="13" count="1" selected="0">
            <x v="6"/>
          </reference>
          <reference field="14" count="1" selected="0">
            <x v="0"/>
          </reference>
          <reference field="16" count="1">
            <x v="0"/>
          </reference>
        </references>
      </pivotArea>
    </format>
    <format dxfId="149">
      <pivotArea dataOnly="0" labelOnly="1" outline="0" fieldPosition="0">
        <references count="7">
          <reference field="3" count="1" selected="0">
            <x v="52"/>
          </reference>
          <reference field="4" count="1" selected="0">
            <x v="7"/>
          </reference>
          <reference field="8" count="1" selected="0">
            <x v="8"/>
          </reference>
          <reference field="9" count="1" selected="0">
            <x v="1"/>
          </reference>
          <reference field="13" count="1" selected="0">
            <x v="6"/>
          </reference>
          <reference field="14" count="1" selected="0">
            <x v="0"/>
          </reference>
          <reference field="16" count="1">
            <x v="0"/>
          </reference>
        </references>
      </pivotArea>
    </format>
    <format dxfId="148">
      <pivotArea dataOnly="0" labelOnly="1" outline="0" fieldPosition="0">
        <references count="7">
          <reference field="3" count="1" selected="0">
            <x v="54"/>
          </reference>
          <reference field="4" count="1" selected="0">
            <x v="0"/>
          </reference>
          <reference field="8" count="1" selected="0">
            <x v="8"/>
          </reference>
          <reference field="9" count="1" selected="0">
            <x v="1"/>
          </reference>
          <reference field="13" count="1" selected="0">
            <x v="5"/>
          </reference>
          <reference field="14" count="1" selected="0">
            <x v="2"/>
          </reference>
          <reference field="16" count="1">
            <x v="0"/>
          </reference>
        </references>
      </pivotArea>
    </format>
    <format dxfId="147">
      <pivotArea dataOnly="0" labelOnly="1" outline="0" fieldPosition="0">
        <references count="7">
          <reference field="3" count="1" selected="0">
            <x v="59"/>
          </reference>
          <reference field="4" count="1" selected="0">
            <x v="0"/>
          </reference>
          <reference field="8" count="1" selected="0">
            <x v="8"/>
          </reference>
          <reference field="9" count="1" selected="0">
            <x v="5"/>
          </reference>
          <reference field="13" count="1" selected="0">
            <x v="6"/>
          </reference>
          <reference field="14" count="1" selected="0">
            <x v="0"/>
          </reference>
          <reference field="16" count="1">
            <x v="9"/>
          </reference>
        </references>
      </pivotArea>
    </format>
    <format dxfId="146">
      <pivotArea dataOnly="0" labelOnly="1" outline="0" fieldPosition="0">
        <references count="7">
          <reference field="3" count="1" selected="0">
            <x v="62"/>
          </reference>
          <reference field="4" count="1" selected="0">
            <x v="0"/>
          </reference>
          <reference field="8" count="1" selected="0">
            <x v="1"/>
          </reference>
          <reference field="9" count="1" selected="0">
            <x v="3"/>
          </reference>
          <reference field="13" count="1" selected="0">
            <x v="7"/>
          </reference>
          <reference field="14" count="1" selected="0">
            <x v="0"/>
          </reference>
          <reference field="16" count="1">
            <x v="0"/>
          </reference>
        </references>
      </pivotArea>
    </format>
    <format dxfId="145">
      <pivotArea dataOnly="0" labelOnly="1" outline="0" fieldPosition="0">
        <references count="7">
          <reference field="3" count="1" selected="0">
            <x v="68"/>
          </reference>
          <reference field="4" count="1" selected="0">
            <x v="7"/>
          </reference>
          <reference field="8" count="1" selected="0">
            <x v="7"/>
          </reference>
          <reference field="9" count="1" selected="0">
            <x v="3"/>
          </reference>
          <reference field="13" count="1" selected="0">
            <x v="6"/>
          </reference>
          <reference field="14" count="1" selected="0">
            <x v="0"/>
          </reference>
          <reference field="16" count="1">
            <x v="0"/>
          </reference>
        </references>
      </pivotArea>
    </format>
    <format dxfId="144">
      <pivotArea dataOnly="0" labelOnly="1" outline="0" fieldPosition="0">
        <references count="7">
          <reference field="3" count="1" selected="0">
            <x v="71"/>
          </reference>
          <reference field="4" count="1" selected="0">
            <x v="0"/>
          </reference>
          <reference field="8" count="1" selected="0">
            <x v="7"/>
          </reference>
          <reference field="9" count="1" selected="0">
            <x v="1"/>
          </reference>
          <reference field="13" count="1" selected="0">
            <x v="6"/>
          </reference>
          <reference field="14" count="1" selected="0">
            <x v="0"/>
          </reference>
          <reference field="16" count="1">
            <x v="0"/>
          </reference>
        </references>
      </pivotArea>
    </format>
    <format dxfId="143">
      <pivotArea dataOnly="0" labelOnly="1" outline="0" fieldPosition="0">
        <references count="7">
          <reference field="3" count="1" selected="0">
            <x v="75"/>
          </reference>
          <reference field="4" count="1" selected="0">
            <x v="0"/>
          </reference>
          <reference field="8" count="1" selected="0">
            <x v="4"/>
          </reference>
          <reference field="9" count="1" selected="0">
            <x v="1"/>
          </reference>
          <reference field="13" count="1" selected="0">
            <x v="6"/>
          </reference>
          <reference field="14" count="1" selected="0">
            <x v="0"/>
          </reference>
          <reference field="16" count="1">
            <x v="0"/>
          </reference>
        </references>
      </pivotArea>
    </format>
    <format dxfId="142">
      <pivotArea dataOnly="0" labelOnly="1" outline="0" fieldPosition="0">
        <references count="7">
          <reference field="3" count="1" selected="0">
            <x v="75"/>
          </reference>
          <reference field="4" count="1" selected="0">
            <x v="12"/>
          </reference>
          <reference field="8" count="1" selected="0">
            <x v="4"/>
          </reference>
          <reference field="9" count="1" selected="0">
            <x v="4"/>
          </reference>
          <reference field="13" count="1" selected="0">
            <x v="6"/>
          </reference>
          <reference field="14" count="1" selected="0">
            <x v="0"/>
          </reference>
          <reference field="16" count="1">
            <x v="0"/>
          </reference>
        </references>
      </pivotArea>
    </format>
    <format dxfId="141">
      <pivotArea dataOnly="0" labelOnly="1" outline="0" fieldPosition="0">
        <references count="7">
          <reference field="3" count="1" selected="0">
            <x v="80"/>
          </reference>
          <reference field="4" count="1" selected="0">
            <x v="0"/>
          </reference>
          <reference field="8" count="1" selected="0">
            <x v="1"/>
          </reference>
          <reference field="9" count="1" selected="0">
            <x v="3"/>
          </reference>
          <reference field="13" count="1" selected="0">
            <x v="6"/>
          </reference>
          <reference field="14" count="1" selected="0">
            <x v="0"/>
          </reference>
          <reference field="16" count="1">
            <x v="0"/>
          </reference>
        </references>
      </pivotArea>
    </format>
    <format dxfId="140">
      <pivotArea dataOnly="0" labelOnly="1" outline="0" fieldPosition="0">
        <references count="7">
          <reference field="3" count="1" selected="0">
            <x v="87"/>
          </reference>
          <reference field="4" count="1" selected="0">
            <x v="1"/>
          </reference>
          <reference field="8" count="1" selected="0">
            <x v="6"/>
          </reference>
          <reference field="9" count="1" selected="0">
            <x v="1"/>
          </reference>
          <reference field="13" count="1" selected="0">
            <x v="4"/>
          </reference>
          <reference field="14" count="1" selected="0">
            <x v="2"/>
          </reference>
          <reference field="16" count="1">
            <x v="0"/>
          </reference>
        </references>
      </pivotArea>
    </format>
    <format dxfId="139">
      <pivotArea dataOnly="0" labelOnly="1" outline="0" fieldPosition="0">
        <references count="7">
          <reference field="3" count="1" selected="0">
            <x v="102"/>
          </reference>
          <reference field="4" count="1" selected="0">
            <x v="7"/>
          </reference>
          <reference field="8" count="1" selected="0">
            <x v="1"/>
          </reference>
          <reference field="9" count="1" selected="0">
            <x v="3"/>
          </reference>
          <reference field="13" count="1" selected="0">
            <x v="6"/>
          </reference>
          <reference field="14" count="1" selected="0">
            <x v="0"/>
          </reference>
          <reference field="16" count="1">
            <x v="0"/>
          </reference>
        </references>
      </pivotArea>
    </format>
    <format dxfId="138">
      <pivotArea dataOnly="0" labelOnly="1" outline="0" fieldPosition="0">
        <references count="7">
          <reference field="3" count="1" selected="0">
            <x v="105"/>
          </reference>
          <reference field="4" count="1" selected="0">
            <x v="7"/>
          </reference>
          <reference field="8" count="1" selected="0">
            <x v="3"/>
          </reference>
          <reference field="9" count="1" selected="0">
            <x v="1"/>
          </reference>
          <reference field="13" count="1" selected="0">
            <x v="4"/>
          </reference>
          <reference field="14" count="1" selected="0">
            <x v="2"/>
          </reference>
          <reference field="16" count="1">
            <x v="0"/>
          </reference>
        </references>
      </pivotArea>
    </format>
    <format dxfId="137">
      <pivotArea dataOnly="0" labelOnly="1" outline="0" fieldPosition="0">
        <references count="7">
          <reference field="3" count="1" selected="0">
            <x v="5"/>
          </reference>
          <reference field="4" count="1" selected="0">
            <x v="7"/>
          </reference>
          <reference field="8" count="1" selected="0">
            <x v="1"/>
          </reference>
          <reference field="9" count="1" selected="0">
            <x v="3"/>
          </reference>
          <reference field="13" count="1" selected="0">
            <x v="7"/>
          </reference>
          <reference field="14" count="1" selected="0">
            <x v="0"/>
          </reference>
          <reference field="16" count="1">
            <x v="0"/>
          </reference>
        </references>
      </pivotArea>
    </format>
    <format dxfId="136">
      <pivotArea dataOnly="0" labelOnly="1" outline="0" fieldPosition="0">
        <references count="7">
          <reference field="3" count="1" selected="0">
            <x v="17"/>
          </reference>
          <reference field="4" count="1" selected="0">
            <x v="0"/>
          </reference>
          <reference field="8" count="1" selected="0">
            <x v="0"/>
          </reference>
          <reference field="9" count="1" selected="0">
            <x v="6"/>
          </reference>
          <reference field="13" count="1" selected="0">
            <x v="0"/>
          </reference>
          <reference field="14" count="1" selected="0">
            <x v="0"/>
          </reference>
          <reference field="16" count="1">
            <x v="0"/>
          </reference>
        </references>
      </pivotArea>
    </format>
    <format dxfId="135">
      <pivotArea dataOnly="0" labelOnly="1" outline="0" fieldPosition="0">
        <references count="7">
          <reference field="3" count="1" selected="0">
            <x v="45"/>
          </reference>
          <reference field="4" count="1" selected="0">
            <x v="0"/>
          </reference>
          <reference field="8" count="1" selected="0">
            <x v="7"/>
          </reference>
          <reference field="9" count="1" selected="0">
            <x v="3"/>
          </reference>
          <reference field="13" count="1" selected="0">
            <x v="6"/>
          </reference>
          <reference field="14" count="1" selected="0">
            <x v="2"/>
          </reference>
          <reference field="16" count="1">
            <x v="0"/>
          </reference>
        </references>
      </pivotArea>
    </format>
    <format dxfId="134">
      <pivotArea dataOnly="0" labelOnly="1" outline="0" fieldPosition="0">
        <references count="7">
          <reference field="3" count="1" selected="0">
            <x v="58"/>
          </reference>
          <reference field="4" count="1" selected="0">
            <x v="8"/>
          </reference>
          <reference field="8" count="1" selected="0">
            <x v="6"/>
          </reference>
          <reference field="9" count="1" selected="0">
            <x v="3"/>
          </reference>
          <reference field="13" count="1" selected="0">
            <x v="7"/>
          </reference>
          <reference field="14" count="1" selected="0">
            <x v="0"/>
          </reference>
          <reference field="16" count="1">
            <x v="0"/>
          </reference>
        </references>
      </pivotArea>
    </format>
    <format dxfId="133">
      <pivotArea dataOnly="0" labelOnly="1" outline="0" fieldPosition="0">
        <references count="7">
          <reference field="3" count="1" selected="0">
            <x v="67"/>
          </reference>
          <reference field="4" count="1" selected="0">
            <x v="0"/>
          </reference>
          <reference field="8" count="1" selected="0">
            <x v="6"/>
          </reference>
          <reference field="9" count="1" selected="0">
            <x v="6"/>
          </reference>
          <reference field="13" count="1" selected="0">
            <x v="0"/>
          </reference>
          <reference field="14" count="1" selected="0">
            <x v="0"/>
          </reference>
          <reference field="16" count="1">
            <x v="0"/>
          </reference>
        </references>
      </pivotArea>
    </format>
    <format dxfId="132">
      <pivotArea dataOnly="0" labelOnly="1" outline="0" fieldPosition="0">
        <references count="7">
          <reference field="3" count="1" selected="0">
            <x v="71"/>
          </reference>
          <reference field="4" count="1" selected="0">
            <x v="0"/>
          </reference>
          <reference field="8" count="1" selected="0">
            <x v="7"/>
          </reference>
          <reference field="9" count="1" selected="0">
            <x v="1"/>
          </reference>
          <reference field="13" count="1" selected="0">
            <x v="6"/>
          </reference>
          <reference field="14" count="1" selected="0">
            <x v="2"/>
          </reference>
          <reference field="16" count="1">
            <x v="0"/>
          </reference>
        </references>
      </pivotArea>
    </format>
    <format dxfId="131">
      <pivotArea dataOnly="0" labelOnly="1" outline="0" fieldPosition="0">
        <references count="7">
          <reference field="3" count="1" selected="0">
            <x v="73"/>
          </reference>
          <reference field="4" count="1" selected="0">
            <x v="12"/>
          </reference>
          <reference field="8" count="1" selected="0">
            <x v="9"/>
          </reference>
          <reference field="9" count="1" selected="0">
            <x v="6"/>
          </reference>
          <reference field="13" count="1" selected="0">
            <x v="0"/>
          </reference>
          <reference field="14" count="1" selected="0">
            <x v="0"/>
          </reference>
          <reference field="16" count="1">
            <x v="0"/>
          </reference>
        </references>
      </pivotArea>
    </format>
    <format dxfId="130">
      <pivotArea dataOnly="0" labelOnly="1" outline="0" fieldPosition="0">
        <references count="7">
          <reference field="3" count="1" selected="0">
            <x v="77"/>
          </reference>
          <reference field="4" count="1" selected="0">
            <x v="0"/>
          </reference>
          <reference field="8" count="1" selected="0">
            <x v="5"/>
          </reference>
          <reference field="9" count="1" selected="0">
            <x v="3"/>
          </reference>
          <reference field="13" count="1" selected="0">
            <x v="4"/>
          </reference>
          <reference field="14" count="1" selected="0">
            <x v="2"/>
          </reference>
          <reference field="16" count="1">
            <x v="0"/>
          </reference>
        </references>
      </pivotArea>
    </format>
    <format dxfId="129">
      <pivotArea dataOnly="0" labelOnly="1" outline="0" fieldPosition="0">
        <references count="7">
          <reference field="3" count="1" selected="0">
            <x v="98"/>
          </reference>
          <reference field="4" count="1" selected="0">
            <x v="0"/>
          </reference>
          <reference field="8" count="1" selected="0">
            <x v="6"/>
          </reference>
          <reference field="9" count="1" selected="0">
            <x v="3"/>
          </reference>
          <reference field="13" count="1" selected="0">
            <x v="0"/>
          </reference>
          <reference field="14" count="1" selected="0">
            <x v="0"/>
          </reference>
          <reference field="16" count="1">
            <x v="0"/>
          </reference>
        </references>
      </pivotArea>
    </format>
    <format dxfId="128">
      <pivotArea dataOnly="0" labelOnly="1" outline="0" fieldPosition="0">
        <references count="7">
          <reference field="3" count="1" selected="0">
            <x v="0"/>
          </reference>
          <reference field="4" count="1" selected="0">
            <x v="0"/>
          </reference>
          <reference field="8" count="1" selected="0">
            <x v="7"/>
          </reference>
          <reference field="9" count="1" selected="0">
            <x v="1"/>
          </reference>
          <reference field="13" count="1" selected="0">
            <x v="2"/>
          </reference>
          <reference field="14" count="1" selected="0">
            <x v="2"/>
          </reference>
          <reference field="16" count="1">
            <x v="5"/>
          </reference>
        </references>
      </pivotArea>
    </format>
    <format dxfId="127">
      <pivotArea dataOnly="0" labelOnly="1" outline="0" fieldPosition="0">
        <references count="7">
          <reference field="3" count="1" selected="0">
            <x v="0"/>
          </reference>
          <reference field="4" count="1" selected="0">
            <x v="1"/>
          </reference>
          <reference field="8" count="1" selected="0">
            <x v="7"/>
          </reference>
          <reference field="9" count="1" selected="0">
            <x v="1"/>
          </reference>
          <reference field="13" count="1" selected="0">
            <x v="2"/>
          </reference>
          <reference field="14" count="1" selected="0">
            <x v="2"/>
          </reference>
          <reference field="16" count="1">
            <x v="2"/>
          </reference>
        </references>
      </pivotArea>
    </format>
    <format dxfId="126">
      <pivotArea dataOnly="0" labelOnly="1" outline="0" fieldPosition="0">
        <references count="7">
          <reference field="3" count="1" selected="0">
            <x v="0"/>
          </reference>
          <reference field="4" count="1" selected="0">
            <x v="12"/>
          </reference>
          <reference field="8" count="1" selected="0">
            <x v="7"/>
          </reference>
          <reference field="9" count="1" selected="0">
            <x v="2"/>
          </reference>
          <reference field="13" count="1" selected="0">
            <x v="3"/>
          </reference>
          <reference field="14" count="1" selected="0">
            <x v="2"/>
          </reference>
          <reference field="16" count="1">
            <x v="8"/>
          </reference>
        </references>
      </pivotArea>
    </format>
    <format dxfId="125">
      <pivotArea dataOnly="0" labelOnly="1" outline="0" fieldPosition="0">
        <references count="7">
          <reference field="3" count="1" selected="0">
            <x v="1"/>
          </reference>
          <reference field="4" count="1" selected="0">
            <x v="9"/>
          </reference>
          <reference field="8" count="1" selected="0">
            <x v="8"/>
          </reference>
          <reference field="9" count="1" selected="0">
            <x v="1"/>
          </reference>
          <reference field="13" count="1" selected="0">
            <x v="7"/>
          </reference>
          <reference field="14" count="1" selected="0">
            <x v="0"/>
          </reference>
          <reference field="16" count="1">
            <x v="0"/>
          </reference>
        </references>
      </pivotArea>
    </format>
    <format dxfId="124">
      <pivotArea dataOnly="0" labelOnly="1" outline="0" fieldPosition="0">
        <references count="7">
          <reference field="3" count="1" selected="0">
            <x v="3"/>
          </reference>
          <reference field="4" count="1" selected="0">
            <x v="7"/>
          </reference>
          <reference field="8" count="1" selected="0">
            <x v="1"/>
          </reference>
          <reference field="9" count="1" selected="0">
            <x v="3"/>
          </reference>
          <reference field="13" count="1" selected="0">
            <x v="2"/>
          </reference>
          <reference field="14" count="1" selected="0">
            <x v="2"/>
          </reference>
          <reference field="16" count="1">
            <x v="3"/>
          </reference>
        </references>
      </pivotArea>
    </format>
    <format dxfId="123">
      <pivotArea dataOnly="0" labelOnly="1" outline="0" fieldPosition="0">
        <references count="7">
          <reference field="3" count="1" selected="0">
            <x v="4"/>
          </reference>
          <reference field="4" count="1" selected="0">
            <x v="0"/>
          </reference>
          <reference field="8" count="1" selected="0">
            <x v="4"/>
          </reference>
          <reference field="9" count="1" selected="0">
            <x v="1"/>
          </reference>
          <reference field="13" count="1" selected="0">
            <x v="6"/>
          </reference>
          <reference field="14" count="1" selected="0">
            <x v="2"/>
          </reference>
          <reference field="16" count="1">
            <x v="0"/>
          </reference>
        </references>
      </pivotArea>
    </format>
    <format dxfId="122">
      <pivotArea dataOnly="0" labelOnly="1" outline="0" fieldPosition="0">
        <references count="7">
          <reference field="3" count="1" selected="0">
            <x v="4"/>
          </reference>
          <reference field="4" count="1" selected="0">
            <x v="1"/>
          </reference>
          <reference field="8" count="1" selected="0">
            <x v="4"/>
          </reference>
          <reference field="9" count="1" selected="0">
            <x v="4"/>
          </reference>
          <reference field="13" count="1" selected="0">
            <x v="2"/>
          </reference>
          <reference field="14" count="1" selected="0">
            <x v="2"/>
          </reference>
          <reference field="16" count="1">
            <x v="5"/>
          </reference>
        </references>
      </pivotArea>
    </format>
    <format dxfId="121">
      <pivotArea dataOnly="0" labelOnly="1" outline="0" fieldPosition="0">
        <references count="7">
          <reference field="3" count="1" selected="0">
            <x v="5"/>
          </reference>
          <reference field="4" count="1" selected="0">
            <x v="7"/>
          </reference>
          <reference field="8" count="1" selected="0">
            <x v="1"/>
          </reference>
          <reference field="9" count="1" selected="0">
            <x v="3"/>
          </reference>
          <reference field="13" count="1" selected="0">
            <x v="8"/>
          </reference>
          <reference field="14" count="1" selected="0">
            <x v="0"/>
          </reference>
          <reference field="16" count="1">
            <x v="0"/>
          </reference>
        </references>
      </pivotArea>
    </format>
    <format dxfId="120">
      <pivotArea dataOnly="0" labelOnly="1" outline="0" fieldPosition="0">
        <references count="7">
          <reference field="3" count="1" selected="0">
            <x v="7"/>
          </reference>
          <reference field="4" count="1" selected="0">
            <x v="0"/>
          </reference>
          <reference field="8" count="1" selected="0">
            <x v="0"/>
          </reference>
          <reference field="9" count="1" selected="0">
            <x v="4"/>
          </reference>
          <reference field="13" count="1" selected="0">
            <x v="3"/>
          </reference>
          <reference field="14" count="1" selected="0">
            <x v="2"/>
          </reference>
          <reference field="16" count="1">
            <x v="11"/>
          </reference>
        </references>
      </pivotArea>
    </format>
    <format dxfId="119">
      <pivotArea dataOnly="0" labelOnly="1" outline="0" fieldPosition="0">
        <references count="7">
          <reference field="3" count="1" selected="0">
            <x v="7"/>
          </reference>
          <reference field="4" count="1" selected="0">
            <x v="1"/>
          </reference>
          <reference field="8" count="1" selected="0">
            <x v="0"/>
          </reference>
          <reference field="9" count="1" selected="0">
            <x v="4"/>
          </reference>
          <reference field="13" count="1" selected="0">
            <x v="7"/>
          </reference>
          <reference field="14" count="1" selected="0">
            <x v="0"/>
          </reference>
          <reference field="16" count="1">
            <x v="0"/>
          </reference>
        </references>
      </pivotArea>
    </format>
    <format dxfId="118">
      <pivotArea dataOnly="0" labelOnly="1" outline="0" fieldPosition="0">
        <references count="7">
          <reference field="3" count="1" selected="0">
            <x v="7"/>
          </reference>
          <reference field="4" count="1" selected="0">
            <x v="12"/>
          </reference>
          <reference field="8" count="1" selected="0">
            <x v="0"/>
          </reference>
          <reference field="9" count="1" selected="0">
            <x v="4"/>
          </reference>
          <reference field="13" count="1" selected="0">
            <x v="3"/>
          </reference>
          <reference field="14" count="1" selected="0">
            <x v="2"/>
          </reference>
          <reference field="16" count="1">
            <x v="11"/>
          </reference>
        </references>
      </pivotArea>
    </format>
    <format dxfId="117">
      <pivotArea dataOnly="0" labelOnly="1" outline="0" fieldPosition="0">
        <references count="7">
          <reference field="3" count="1" selected="0">
            <x v="8"/>
          </reference>
          <reference field="4" count="1" selected="0">
            <x v="1"/>
          </reference>
          <reference field="8" count="1" selected="0">
            <x v="7"/>
          </reference>
          <reference field="9" count="1" selected="0">
            <x v="3"/>
          </reference>
          <reference field="13" count="1" selected="0">
            <x v="6"/>
          </reference>
          <reference field="14" count="1" selected="0">
            <x v="2"/>
          </reference>
          <reference field="16" count="1">
            <x v="0"/>
          </reference>
        </references>
      </pivotArea>
    </format>
    <format dxfId="116">
      <pivotArea dataOnly="0" labelOnly="1" outline="0" fieldPosition="0">
        <references count="7">
          <reference field="3" count="1" selected="0">
            <x v="11"/>
          </reference>
          <reference field="4" count="1" selected="0">
            <x v="1"/>
          </reference>
          <reference field="8" count="1" selected="0">
            <x v="2"/>
          </reference>
          <reference field="9" count="1" selected="0">
            <x v="4"/>
          </reference>
          <reference field="13" count="1" selected="0">
            <x v="3"/>
          </reference>
          <reference field="14" count="1" selected="0">
            <x v="2"/>
          </reference>
          <reference field="16" count="1">
            <x v="5"/>
          </reference>
        </references>
      </pivotArea>
    </format>
    <format dxfId="115">
      <pivotArea dataOnly="0" labelOnly="1" outline="0" fieldPosition="0">
        <references count="7">
          <reference field="3" count="1" selected="0">
            <x v="11"/>
          </reference>
          <reference field="4" count="1" selected="0">
            <x v="7"/>
          </reference>
          <reference field="8" count="1" selected="0">
            <x v="2"/>
          </reference>
          <reference field="9" count="1" selected="0">
            <x v="4"/>
          </reference>
          <reference field="13" count="1" selected="0">
            <x v="3"/>
          </reference>
          <reference field="14" count="1" selected="0">
            <x v="2"/>
          </reference>
          <reference field="16" count="1">
            <x v="11"/>
          </reference>
        </references>
      </pivotArea>
    </format>
    <format dxfId="114">
      <pivotArea dataOnly="0" labelOnly="1" outline="0" fieldPosition="0">
        <references count="7">
          <reference field="3" count="1" selected="0">
            <x v="12"/>
          </reference>
          <reference field="4" count="1" selected="0">
            <x v="1"/>
          </reference>
          <reference field="8" count="1" selected="0">
            <x v="8"/>
          </reference>
          <reference field="9" count="1" selected="0">
            <x v="1"/>
          </reference>
          <reference field="13" count="1" selected="0">
            <x v="2"/>
          </reference>
          <reference field="14" count="1" selected="0">
            <x v="2"/>
          </reference>
          <reference field="16" count="1">
            <x v="10"/>
          </reference>
        </references>
      </pivotArea>
    </format>
    <format dxfId="113">
      <pivotArea dataOnly="0" labelOnly="1" outline="0" fieldPosition="0">
        <references count="7">
          <reference field="3" count="1" selected="0">
            <x v="12"/>
          </reference>
          <reference field="4" count="1" selected="0">
            <x v="7"/>
          </reference>
          <reference field="8" count="1" selected="0">
            <x v="8"/>
          </reference>
          <reference field="9" count="1" selected="0">
            <x v="1"/>
          </reference>
          <reference field="13" count="1" selected="0">
            <x v="2"/>
          </reference>
          <reference field="14" count="1" selected="0">
            <x v="2"/>
          </reference>
          <reference field="16" count="1">
            <x v="9"/>
          </reference>
        </references>
      </pivotArea>
    </format>
    <format dxfId="112">
      <pivotArea dataOnly="0" labelOnly="1" outline="0" fieldPosition="0">
        <references count="7">
          <reference field="3" count="1" selected="0">
            <x v="13"/>
          </reference>
          <reference field="4" count="1" selected="0">
            <x v="8"/>
          </reference>
          <reference field="8" count="1" selected="0">
            <x v="0"/>
          </reference>
          <reference field="9" count="1" selected="0">
            <x v="3"/>
          </reference>
          <reference field="13" count="1" selected="0">
            <x v="4"/>
          </reference>
          <reference field="14" count="1" selected="0">
            <x v="2"/>
          </reference>
          <reference field="16" count="1">
            <x v="6"/>
          </reference>
        </references>
      </pivotArea>
    </format>
    <format dxfId="111">
      <pivotArea dataOnly="0" labelOnly="1" outline="0" fieldPosition="0">
        <references count="7">
          <reference field="3" count="1" selected="0">
            <x v="14"/>
          </reference>
          <reference field="4" count="1" selected="0">
            <x v="0"/>
          </reference>
          <reference field="8" count="1" selected="0">
            <x v="4"/>
          </reference>
          <reference field="9" count="1" selected="0">
            <x v="1"/>
          </reference>
          <reference field="13" count="1" selected="0">
            <x v="3"/>
          </reference>
          <reference field="14" count="1" selected="0">
            <x v="2"/>
          </reference>
          <reference field="16" count="1">
            <x v="11"/>
          </reference>
        </references>
      </pivotArea>
    </format>
    <format dxfId="110">
      <pivotArea dataOnly="0" labelOnly="1" outline="0" fieldPosition="0">
        <references count="7">
          <reference field="3" count="1" selected="0">
            <x v="14"/>
          </reference>
          <reference field="4" count="1" selected="0">
            <x v="2"/>
          </reference>
          <reference field="8" count="1" selected="0">
            <x v="4"/>
          </reference>
          <reference field="9" count="1" selected="0">
            <x v="1"/>
          </reference>
          <reference field="13" count="1" selected="0">
            <x v="3"/>
          </reference>
          <reference field="14" count="1" selected="0">
            <x v="2"/>
          </reference>
          <reference field="16" count="1">
            <x v="12"/>
          </reference>
        </references>
      </pivotArea>
    </format>
    <format dxfId="109">
      <pivotArea dataOnly="0" labelOnly="1" outline="0" fieldPosition="0">
        <references count="7">
          <reference field="3" count="1" selected="0">
            <x v="14"/>
          </reference>
          <reference field="4" count="1" selected="0">
            <x v="12"/>
          </reference>
          <reference field="8" count="1" selected="0">
            <x v="4"/>
          </reference>
          <reference field="9" count="1" selected="0">
            <x v="1"/>
          </reference>
          <reference field="13" count="1" selected="0">
            <x v="6"/>
          </reference>
          <reference field="14" count="1" selected="0">
            <x v="2"/>
          </reference>
          <reference field="16" count="1">
            <x v="11"/>
          </reference>
        </references>
      </pivotArea>
    </format>
    <format dxfId="108">
      <pivotArea dataOnly="0" labelOnly="1" outline="0" fieldPosition="0">
        <references count="7">
          <reference field="3" count="1" selected="0">
            <x v="15"/>
          </reference>
          <reference field="4" count="1" selected="0">
            <x v="1"/>
          </reference>
          <reference field="8" count="1" selected="0">
            <x v="0"/>
          </reference>
          <reference field="9" count="1" selected="0">
            <x v="1"/>
          </reference>
          <reference field="13" count="1" selected="0">
            <x v="4"/>
          </reference>
          <reference field="14" count="1" selected="0">
            <x v="2"/>
          </reference>
          <reference field="16" count="1">
            <x v="13"/>
          </reference>
        </references>
      </pivotArea>
    </format>
    <format dxfId="107">
      <pivotArea dataOnly="0" labelOnly="1" outline="0" fieldPosition="0">
        <references count="7">
          <reference field="3" count="1" selected="0">
            <x v="16"/>
          </reference>
          <reference field="4" count="1" selected="0">
            <x v="1"/>
          </reference>
          <reference field="8" count="1" selected="0">
            <x v="0"/>
          </reference>
          <reference field="9" count="1" selected="0">
            <x v="1"/>
          </reference>
          <reference field="13" count="1" selected="0">
            <x v="3"/>
          </reference>
          <reference field="14" count="1" selected="0">
            <x v="2"/>
          </reference>
          <reference field="16" count="1">
            <x v="6"/>
          </reference>
        </references>
      </pivotArea>
    </format>
    <format dxfId="106">
      <pivotArea dataOnly="0" labelOnly="1" outline="0" fieldPosition="0">
        <references count="7">
          <reference field="3" count="1" selected="0">
            <x v="16"/>
          </reference>
          <reference field="4" count="1" selected="0">
            <x v="7"/>
          </reference>
          <reference field="8" count="1" selected="0">
            <x v="0"/>
          </reference>
          <reference field="9" count="1" selected="0">
            <x v="1"/>
          </reference>
          <reference field="13" count="1" selected="0">
            <x v="4"/>
          </reference>
          <reference field="14" count="1" selected="0">
            <x v="2"/>
          </reference>
          <reference field="16" count="1">
            <x v="11"/>
          </reference>
        </references>
      </pivotArea>
    </format>
    <format dxfId="105">
      <pivotArea dataOnly="0" labelOnly="1" outline="0" fieldPosition="0">
        <references count="7">
          <reference field="3" count="1" selected="0">
            <x v="17"/>
          </reference>
          <reference field="4" count="1" selected="0">
            <x v="1"/>
          </reference>
          <reference field="8" count="1" selected="0">
            <x v="0"/>
          </reference>
          <reference field="9" count="1" selected="0">
            <x v="1"/>
          </reference>
          <reference field="13" count="1" selected="0">
            <x v="6"/>
          </reference>
          <reference field="14" count="1" selected="0">
            <x v="2"/>
          </reference>
          <reference field="16" count="1">
            <x v="0"/>
          </reference>
        </references>
      </pivotArea>
    </format>
    <format dxfId="104">
      <pivotArea dataOnly="0" labelOnly="1" outline="0" fieldPosition="0">
        <references count="7">
          <reference field="3" count="1" selected="0">
            <x v="20"/>
          </reference>
          <reference field="4" count="1" selected="0">
            <x v="1"/>
          </reference>
          <reference field="8" count="1" selected="0">
            <x v="0"/>
          </reference>
          <reference field="9" count="1" selected="0">
            <x v="1"/>
          </reference>
          <reference field="13" count="1" selected="0">
            <x v="2"/>
          </reference>
          <reference field="14" count="1" selected="0">
            <x v="2"/>
          </reference>
          <reference field="16" count="1">
            <x v="9"/>
          </reference>
        </references>
      </pivotArea>
    </format>
    <format dxfId="103">
      <pivotArea dataOnly="0" labelOnly="1" outline="0" fieldPosition="0">
        <references count="7">
          <reference field="3" count="1" selected="0">
            <x v="20"/>
          </reference>
          <reference field="4" count="1" selected="0">
            <x v="7"/>
          </reference>
          <reference field="8" count="1" selected="0">
            <x v="0"/>
          </reference>
          <reference field="9" count="1" selected="0">
            <x v="1"/>
          </reference>
          <reference field="13" count="1" selected="0">
            <x v="6"/>
          </reference>
          <reference field="14" count="1" selected="0">
            <x v="2"/>
          </reference>
          <reference field="16" count="1">
            <x v="12"/>
          </reference>
        </references>
      </pivotArea>
    </format>
    <format dxfId="102">
      <pivotArea dataOnly="0" labelOnly="1" outline="0" fieldPosition="0">
        <references count="7">
          <reference field="3" count="1" selected="0">
            <x v="21"/>
          </reference>
          <reference field="4" count="1" selected="0">
            <x v="10"/>
          </reference>
          <reference field="8" count="1" selected="0">
            <x v="2"/>
          </reference>
          <reference field="9" count="1" selected="0">
            <x v="1"/>
          </reference>
          <reference field="13" count="1" selected="0">
            <x v="2"/>
          </reference>
          <reference field="14" count="1" selected="0">
            <x v="2"/>
          </reference>
          <reference field="16" count="1">
            <x v="6"/>
          </reference>
        </references>
      </pivotArea>
    </format>
    <format dxfId="101">
      <pivotArea dataOnly="0" labelOnly="1" outline="0" fieldPosition="0">
        <references count="7">
          <reference field="3" count="1" selected="0">
            <x v="22"/>
          </reference>
          <reference field="4" count="1" selected="0">
            <x v="0"/>
          </reference>
          <reference field="8" count="1" selected="0">
            <x v="5"/>
          </reference>
          <reference field="9" count="1" selected="0">
            <x v="5"/>
          </reference>
          <reference field="13" count="1" selected="0">
            <x v="6"/>
          </reference>
          <reference field="14" count="1" selected="0">
            <x v="2"/>
          </reference>
          <reference field="16" count="1">
            <x v="0"/>
          </reference>
        </references>
      </pivotArea>
    </format>
    <format dxfId="100">
      <pivotArea dataOnly="0" labelOnly="1" outline="0" fieldPosition="0">
        <references count="7">
          <reference field="3" count="1" selected="0">
            <x v="23"/>
          </reference>
          <reference field="4" count="1" selected="0">
            <x v="0"/>
          </reference>
          <reference field="8" count="1" selected="0">
            <x v="2"/>
          </reference>
          <reference field="9" count="1" selected="0">
            <x v="1"/>
          </reference>
          <reference field="13" count="1" selected="0">
            <x v="3"/>
          </reference>
          <reference field="14" count="1" selected="0">
            <x v="2"/>
          </reference>
          <reference field="16" count="1">
            <x v="8"/>
          </reference>
        </references>
      </pivotArea>
    </format>
    <format dxfId="99">
      <pivotArea dataOnly="0" labelOnly="1" outline="0" fieldPosition="0">
        <references count="7">
          <reference field="3" count="1" selected="0">
            <x v="23"/>
          </reference>
          <reference field="4" count="1" selected="0">
            <x v="11"/>
          </reference>
          <reference field="8" count="1" selected="0">
            <x v="2"/>
          </reference>
          <reference field="9" count="1" selected="0">
            <x v="1"/>
          </reference>
          <reference field="13" count="1" selected="0">
            <x v="4"/>
          </reference>
          <reference field="14" count="1" selected="0">
            <x v="2"/>
          </reference>
          <reference field="16" count="1">
            <x v="11"/>
          </reference>
        </references>
      </pivotArea>
    </format>
    <format dxfId="98">
      <pivotArea dataOnly="0" labelOnly="1" outline="0" fieldPosition="0">
        <references count="7">
          <reference field="3" count="1" selected="0">
            <x v="23"/>
          </reference>
          <reference field="4" count="1" selected="0">
            <x v="12"/>
          </reference>
          <reference field="8" count="1" selected="0">
            <x v="2"/>
          </reference>
          <reference field="9" count="1" selected="0">
            <x v="1"/>
          </reference>
          <reference field="13" count="1" selected="0">
            <x v="2"/>
          </reference>
          <reference field="14" count="1" selected="0">
            <x v="2"/>
          </reference>
          <reference field="16" count="1">
            <x v="2"/>
          </reference>
        </references>
      </pivotArea>
    </format>
    <format dxfId="97">
      <pivotArea dataOnly="0" labelOnly="1" outline="0" fieldPosition="0">
        <references count="7">
          <reference field="3" count="1" selected="0">
            <x v="24"/>
          </reference>
          <reference field="4" count="1" selected="0">
            <x v="0"/>
          </reference>
          <reference field="8" count="1" selected="0">
            <x v="5"/>
          </reference>
          <reference field="9" count="1" selected="0">
            <x v="5"/>
          </reference>
          <reference field="13" count="1" selected="0">
            <x v="2"/>
          </reference>
          <reference field="14" count="1" selected="0">
            <x v="2"/>
          </reference>
          <reference field="16" count="1">
            <x v="6"/>
          </reference>
        </references>
      </pivotArea>
    </format>
    <format dxfId="96">
      <pivotArea dataOnly="0" labelOnly="1" outline="0" fieldPosition="0">
        <references count="7">
          <reference field="3" count="1" selected="0">
            <x v="25"/>
          </reference>
          <reference field="4" count="1" selected="0">
            <x v="9"/>
          </reference>
          <reference field="8" count="1" selected="0">
            <x v="6"/>
          </reference>
          <reference field="9" count="1" selected="0">
            <x v="3"/>
          </reference>
          <reference field="13" count="1" selected="0">
            <x v="6"/>
          </reference>
          <reference field="14" count="1" selected="0">
            <x v="2"/>
          </reference>
          <reference field="16" count="1">
            <x v="13"/>
          </reference>
        </references>
      </pivotArea>
    </format>
    <format dxfId="95">
      <pivotArea dataOnly="0" labelOnly="1" outline="0" fieldPosition="0">
        <references count="7">
          <reference field="3" count="1" selected="0">
            <x v="26"/>
          </reference>
          <reference field="4" count="1" selected="0">
            <x v="0"/>
          </reference>
          <reference field="8" count="1" selected="0">
            <x v="5"/>
          </reference>
          <reference field="9" count="1" selected="0">
            <x v="3"/>
          </reference>
          <reference field="13" count="1" selected="0">
            <x v="8"/>
          </reference>
          <reference field="14" count="1" selected="0">
            <x v="0"/>
          </reference>
          <reference field="16" count="1">
            <x v="0"/>
          </reference>
        </references>
      </pivotArea>
    </format>
    <format dxfId="94">
      <pivotArea dataOnly="0" labelOnly="1" outline="0" fieldPosition="0">
        <references count="7">
          <reference field="3" count="1" selected="0">
            <x v="30"/>
          </reference>
          <reference field="4" count="1" selected="0">
            <x v="0"/>
          </reference>
          <reference field="8" count="1" selected="0">
            <x v="6"/>
          </reference>
          <reference field="9" count="1" selected="0">
            <x v="2"/>
          </reference>
          <reference field="13" count="1" selected="0">
            <x v="4"/>
          </reference>
          <reference field="14" count="1" selected="0">
            <x v="2"/>
          </reference>
          <reference field="16" count="1">
            <x v="13"/>
          </reference>
        </references>
      </pivotArea>
    </format>
    <format dxfId="93">
      <pivotArea dataOnly="0" labelOnly="1" outline="0" fieldPosition="0">
        <references count="7">
          <reference field="3" count="1" selected="0">
            <x v="30"/>
          </reference>
          <reference field="4" count="1" selected="0">
            <x v="1"/>
          </reference>
          <reference field="8" count="1" selected="0">
            <x v="6"/>
          </reference>
          <reference field="9" count="1" selected="0">
            <x v="4"/>
          </reference>
          <reference field="13" count="1" selected="0">
            <x v="4"/>
          </reference>
          <reference field="14" count="1" selected="0">
            <x v="2"/>
          </reference>
          <reference field="16" count="1">
            <x v="6"/>
          </reference>
        </references>
      </pivotArea>
    </format>
    <format dxfId="92">
      <pivotArea dataOnly="0" labelOnly="1" outline="0" fieldPosition="0">
        <references count="7">
          <reference field="3" count="1" selected="0">
            <x v="30"/>
          </reference>
          <reference field="4" count="1" selected="0">
            <x v="12"/>
          </reference>
          <reference field="8" count="1" selected="0">
            <x v="6"/>
          </reference>
          <reference field="9" count="1" selected="0">
            <x v="2"/>
          </reference>
          <reference field="13" count="1" selected="0">
            <x v="4"/>
          </reference>
          <reference field="14" count="1" selected="0">
            <x v="2"/>
          </reference>
          <reference field="16" count="1">
            <x v="13"/>
          </reference>
        </references>
      </pivotArea>
    </format>
    <format dxfId="91">
      <pivotArea dataOnly="0" labelOnly="1" outline="0" fieldPosition="0">
        <references count="7">
          <reference field="3" count="1" selected="0">
            <x v="31"/>
          </reference>
          <reference field="4" count="1" selected="0">
            <x v="1"/>
          </reference>
          <reference field="8" count="1" selected="0">
            <x v="8"/>
          </reference>
          <reference field="9" count="1" selected="0">
            <x v="4"/>
          </reference>
          <reference field="13" count="1" selected="0">
            <x v="3"/>
          </reference>
          <reference field="14" count="1" selected="0">
            <x v="2"/>
          </reference>
          <reference field="16" count="1">
            <x v="5"/>
          </reference>
        </references>
      </pivotArea>
    </format>
    <format dxfId="90">
      <pivotArea dataOnly="0" labelOnly="1" outline="0" fieldPosition="0">
        <references count="7">
          <reference field="3" count="1" selected="0">
            <x v="31"/>
          </reference>
          <reference field="4" count="1" selected="0">
            <x v="7"/>
          </reference>
          <reference field="8" count="1" selected="0">
            <x v="8"/>
          </reference>
          <reference field="9" count="1" selected="0">
            <x v="1"/>
          </reference>
          <reference field="13" count="1" selected="0">
            <x v="6"/>
          </reference>
          <reference field="14" count="1" selected="0">
            <x v="2"/>
          </reference>
          <reference field="16" count="1">
            <x v="0"/>
          </reference>
        </references>
      </pivotArea>
    </format>
    <format dxfId="89">
      <pivotArea dataOnly="0" labelOnly="1" outline="0" fieldPosition="0">
        <references count="7">
          <reference field="3" count="1" selected="0">
            <x v="36"/>
          </reference>
          <reference field="4" count="1" selected="0">
            <x v="1"/>
          </reference>
          <reference field="8" count="1" selected="0">
            <x v="2"/>
          </reference>
          <reference field="9" count="1" selected="0">
            <x v="2"/>
          </reference>
          <reference field="13" count="1" selected="0">
            <x v="4"/>
          </reference>
          <reference field="14" count="1" selected="0">
            <x v="2"/>
          </reference>
          <reference field="16" count="1">
            <x v="11"/>
          </reference>
        </references>
      </pivotArea>
    </format>
    <format dxfId="88">
      <pivotArea dataOnly="0" labelOnly="1" outline="0" fieldPosition="0">
        <references count="7">
          <reference field="3" count="1" selected="0">
            <x v="37"/>
          </reference>
          <reference field="4" count="1" selected="0">
            <x v="0"/>
          </reference>
          <reference field="8" count="1" selected="0">
            <x v="5"/>
          </reference>
          <reference field="9" count="1" selected="0">
            <x v="1"/>
          </reference>
          <reference field="13" count="1" selected="0">
            <x v="3"/>
          </reference>
          <reference field="14" count="1" selected="0">
            <x v="2"/>
          </reference>
          <reference field="16" count="1">
            <x v="9"/>
          </reference>
        </references>
      </pivotArea>
    </format>
    <format dxfId="87">
      <pivotArea dataOnly="0" labelOnly="1" outline="0" fieldPosition="0">
        <references count="7">
          <reference field="3" count="1" selected="0">
            <x v="37"/>
          </reference>
          <reference field="4" count="1" selected="0">
            <x v="1"/>
          </reference>
          <reference field="8" count="1" selected="0">
            <x v="5"/>
          </reference>
          <reference field="9" count="1" selected="0">
            <x v="5"/>
          </reference>
          <reference field="13" count="1" selected="0">
            <x v="6"/>
          </reference>
          <reference field="14" count="1" selected="0">
            <x v="2"/>
          </reference>
          <reference field="16" count="1">
            <x v="0"/>
          </reference>
        </references>
      </pivotArea>
    </format>
    <format dxfId="86">
      <pivotArea dataOnly="0" labelOnly="1" outline="0" fieldPosition="0">
        <references count="7">
          <reference field="3" count="1" selected="0">
            <x v="38"/>
          </reference>
          <reference field="4" count="1" selected="0">
            <x v="1"/>
          </reference>
          <reference field="8" count="1" selected="0">
            <x v="9"/>
          </reference>
          <reference field="9" count="1" selected="0">
            <x v="1"/>
          </reference>
          <reference field="13" count="1" selected="0">
            <x v="2"/>
          </reference>
          <reference field="14" count="1" selected="0">
            <x v="2"/>
          </reference>
          <reference field="16" count="1">
            <x v="13"/>
          </reference>
        </references>
      </pivotArea>
    </format>
    <format dxfId="85">
      <pivotArea dataOnly="0" labelOnly="1" outline="0" fieldPosition="0">
        <references count="7">
          <reference field="3" count="1" selected="0">
            <x v="38"/>
          </reference>
          <reference field="4" count="1" selected="0">
            <x v="7"/>
          </reference>
          <reference field="8" count="1" selected="0">
            <x v="9"/>
          </reference>
          <reference field="9" count="1" selected="0">
            <x v="1"/>
          </reference>
          <reference field="13" count="1" selected="0">
            <x v="2"/>
          </reference>
          <reference field="14" count="1" selected="0">
            <x v="2"/>
          </reference>
          <reference field="16" count="1">
            <x v="10"/>
          </reference>
        </references>
      </pivotArea>
    </format>
    <format dxfId="84">
      <pivotArea dataOnly="0" labelOnly="1" outline="0" fieldPosition="0">
        <references count="7">
          <reference field="3" count="1" selected="0">
            <x v="39"/>
          </reference>
          <reference field="4" count="1" selected="0">
            <x v="1"/>
          </reference>
          <reference field="8" count="1" selected="0">
            <x v="9"/>
          </reference>
          <reference field="9" count="1" selected="0">
            <x v="1"/>
          </reference>
          <reference field="13" count="1" selected="0">
            <x v="2"/>
          </reference>
          <reference field="14" count="1" selected="0">
            <x v="2"/>
          </reference>
          <reference field="16" count="1">
            <x v="2"/>
          </reference>
        </references>
      </pivotArea>
    </format>
    <format dxfId="83">
      <pivotArea dataOnly="0" labelOnly="1" outline="0" fieldPosition="0">
        <references count="7">
          <reference field="3" count="1" selected="0">
            <x v="39"/>
          </reference>
          <reference field="4" count="1" selected="0">
            <x v="7"/>
          </reference>
          <reference field="8" count="1" selected="0">
            <x v="9"/>
          </reference>
          <reference field="9" count="1" selected="0">
            <x v="1"/>
          </reference>
          <reference field="13" count="1" selected="0">
            <x v="3"/>
          </reference>
          <reference field="14" count="1" selected="0">
            <x v="2"/>
          </reference>
          <reference field="16" count="1">
            <x v="6"/>
          </reference>
        </references>
      </pivotArea>
    </format>
    <format dxfId="82">
      <pivotArea dataOnly="0" labelOnly="1" outline="0" fieldPosition="0">
        <references count="7">
          <reference field="3" count="1" selected="0">
            <x v="40"/>
          </reference>
          <reference field="4" count="1" selected="0">
            <x v="1"/>
          </reference>
          <reference field="8" count="1" selected="0">
            <x v="5"/>
          </reference>
          <reference field="9" count="1" selected="0">
            <x v="5"/>
          </reference>
          <reference field="13" count="1" selected="0">
            <x v="0"/>
          </reference>
          <reference field="14" count="1" selected="0">
            <x v="0"/>
          </reference>
          <reference field="16" count="1">
            <x v="0"/>
          </reference>
        </references>
      </pivotArea>
    </format>
    <format dxfId="81">
      <pivotArea dataOnly="0" labelOnly="1" outline="0" fieldPosition="0">
        <references count="7">
          <reference field="3" count="1" selected="0">
            <x v="41"/>
          </reference>
          <reference field="4" count="1" selected="0">
            <x v="9"/>
          </reference>
          <reference field="8" count="1" selected="0">
            <x v="5"/>
          </reference>
          <reference field="9" count="1" selected="0">
            <x v="1"/>
          </reference>
          <reference field="13" count="1" selected="0">
            <x v="2"/>
          </reference>
          <reference field="14" count="1" selected="0">
            <x v="2"/>
          </reference>
          <reference field="16" count="1">
            <x v="10"/>
          </reference>
        </references>
      </pivotArea>
    </format>
    <format dxfId="80">
      <pivotArea dataOnly="0" labelOnly="1" outline="0" fieldPosition="0">
        <references count="7">
          <reference field="3" count="1" selected="0">
            <x v="42"/>
          </reference>
          <reference field="4" count="1" selected="0">
            <x v="1"/>
          </reference>
          <reference field="8" count="1" selected="0">
            <x v="5"/>
          </reference>
          <reference field="9" count="1" selected="0">
            <x v="3"/>
          </reference>
          <reference field="13" count="1" selected="0">
            <x v="2"/>
          </reference>
          <reference field="14" count="1" selected="0">
            <x v="2"/>
          </reference>
          <reference field="16" count="1">
            <x v="5"/>
          </reference>
        </references>
      </pivotArea>
    </format>
    <format dxfId="79">
      <pivotArea dataOnly="0" labelOnly="1" outline="0" fieldPosition="0">
        <references count="7">
          <reference field="3" count="1" selected="0">
            <x v="42"/>
          </reference>
          <reference field="4" count="1" selected="0">
            <x v="7"/>
          </reference>
          <reference field="8" count="1" selected="0">
            <x v="5"/>
          </reference>
          <reference field="9" count="1" selected="0">
            <x v="3"/>
          </reference>
          <reference field="13" count="1" selected="0">
            <x v="9"/>
          </reference>
          <reference field="14" count="1" selected="0">
            <x v="0"/>
          </reference>
          <reference field="16" count="1">
            <x v="0"/>
          </reference>
        </references>
      </pivotArea>
    </format>
    <format dxfId="78">
      <pivotArea dataOnly="0" labelOnly="1" outline="0" fieldPosition="0">
        <references count="7">
          <reference field="3" count="1" selected="0">
            <x v="44"/>
          </reference>
          <reference field="4" count="1" selected="0">
            <x v="1"/>
          </reference>
          <reference field="8" count="1" selected="0">
            <x v="4"/>
          </reference>
          <reference field="9" count="1" selected="0">
            <x v="4"/>
          </reference>
          <reference field="13" count="1" selected="0">
            <x v="2"/>
          </reference>
          <reference field="14" count="1" selected="0">
            <x v="2"/>
          </reference>
          <reference field="16" count="1">
            <x v="6"/>
          </reference>
        </references>
      </pivotArea>
    </format>
    <format dxfId="77">
      <pivotArea dataOnly="0" labelOnly="1" outline="0" fieldPosition="0">
        <references count="7">
          <reference field="3" count="1" selected="0">
            <x v="45"/>
          </reference>
          <reference field="4" count="1" selected="0">
            <x v="0"/>
          </reference>
          <reference field="8" count="1" selected="0">
            <x v="7"/>
          </reference>
          <reference field="9" count="1" selected="0">
            <x v="3"/>
          </reference>
          <reference field="13" count="1" selected="0">
            <x v="6"/>
          </reference>
          <reference field="14" count="1" selected="0">
            <x v="2"/>
          </reference>
          <reference field="16" count="1">
            <x v="14"/>
          </reference>
        </references>
      </pivotArea>
    </format>
    <format dxfId="76">
      <pivotArea dataOnly="0" labelOnly="1" outline="0" fieldPosition="0">
        <references count="7">
          <reference field="3" count="1" selected="0">
            <x v="46"/>
          </reference>
          <reference field="4" count="1" selected="0">
            <x v="0"/>
          </reference>
          <reference field="8" count="1" selected="0">
            <x v="5"/>
          </reference>
          <reference field="9" count="1" selected="0">
            <x v="3"/>
          </reference>
          <reference field="13" count="1" selected="0">
            <x v="8"/>
          </reference>
          <reference field="14" count="1" selected="0">
            <x v="0"/>
          </reference>
          <reference field="16" count="1">
            <x v="0"/>
          </reference>
        </references>
      </pivotArea>
    </format>
    <format dxfId="75">
      <pivotArea dataOnly="0" labelOnly="1" outline="0" fieldPosition="0">
        <references count="7">
          <reference field="3" count="1" selected="0">
            <x v="47"/>
          </reference>
          <reference field="4" count="1" selected="0">
            <x v="0"/>
          </reference>
          <reference field="8" count="1" selected="0">
            <x v="1"/>
          </reference>
          <reference field="9" count="1" selected="0">
            <x v="3"/>
          </reference>
          <reference field="13" count="1" selected="0">
            <x v="4"/>
          </reference>
          <reference field="14" count="1" selected="0">
            <x v="2"/>
          </reference>
          <reference field="16" count="1">
            <x v="6"/>
          </reference>
        </references>
      </pivotArea>
    </format>
    <format dxfId="74">
      <pivotArea dataOnly="0" labelOnly="1" outline="0" fieldPosition="0">
        <references count="7">
          <reference field="3" count="1" selected="0">
            <x v="47"/>
          </reference>
          <reference field="4" count="1" selected="0">
            <x v="12"/>
          </reference>
          <reference field="8" count="1" selected="0">
            <x v="1"/>
          </reference>
          <reference field="9" count="1" selected="0">
            <x v="3"/>
          </reference>
          <reference field="13" count="1" selected="0">
            <x v="0"/>
          </reference>
          <reference field="14" count="1" selected="0">
            <x v="0"/>
          </reference>
          <reference field="16" count="1">
            <x v="0"/>
          </reference>
        </references>
      </pivotArea>
    </format>
    <format dxfId="73">
      <pivotArea dataOnly="0" labelOnly="1" outline="0" fieldPosition="0">
        <references count="7">
          <reference field="3" count="1" selected="0">
            <x v="50"/>
          </reference>
          <reference field="4" count="1" selected="0">
            <x v="7"/>
          </reference>
          <reference field="8" count="1" selected="0">
            <x v="1"/>
          </reference>
          <reference field="9" count="1" selected="0">
            <x v="3"/>
          </reference>
          <reference field="13" count="1" selected="0">
            <x v="2"/>
          </reference>
          <reference field="14" count="1" selected="0">
            <x v="2"/>
          </reference>
          <reference field="16" count="1">
            <x v="10"/>
          </reference>
        </references>
      </pivotArea>
    </format>
    <format dxfId="72">
      <pivotArea dataOnly="0" labelOnly="1" outline="0" fieldPosition="0">
        <references count="7">
          <reference field="3" count="1" selected="0">
            <x v="51"/>
          </reference>
          <reference field="4" count="1" selected="0">
            <x v="7"/>
          </reference>
          <reference field="8" count="1" selected="0">
            <x v="7"/>
          </reference>
          <reference field="9" count="1" selected="0">
            <x v="3"/>
          </reference>
          <reference field="13" count="1" selected="0">
            <x v="2"/>
          </reference>
          <reference field="14" count="1" selected="0">
            <x v="2"/>
          </reference>
          <reference field="16" count="1">
            <x v="5"/>
          </reference>
        </references>
      </pivotArea>
    </format>
    <format dxfId="71">
      <pivotArea dataOnly="0" labelOnly="1" outline="0" fieldPosition="0">
        <references count="7">
          <reference field="3" count="1" selected="0">
            <x v="52"/>
          </reference>
          <reference field="4" count="1" selected="0">
            <x v="7"/>
          </reference>
          <reference field="8" count="1" selected="0">
            <x v="8"/>
          </reference>
          <reference field="9" count="1" selected="0">
            <x v="1"/>
          </reference>
          <reference field="13" count="1" selected="0">
            <x v="6"/>
          </reference>
          <reference field="14" count="1" selected="0">
            <x v="2"/>
          </reference>
          <reference field="16" count="1">
            <x v="0"/>
          </reference>
        </references>
      </pivotArea>
    </format>
    <format dxfId="70">
      <pivotArea dataOnly="0" labelOnly="1" outline="0" fieldPosition="0">
        <references count="7">
          <reference field="3" count="1" selected="0">
            <x v="53"/>
          </reference>
          <reference field="4" count="1" selected="0">
            <x v="7"/>
          </reference>
          <reference field="8" count="1" selected="0">
            <x v="9"/>
          </reference>
          <reference field="9" count="1" selected="0">
            <x v="1"/>
          </reference>
          <reference field="13" count="1" selected="0">
            <x v="2"/>
          </reference>
          <reference field="14" count="1" selected="0">
            <x v="2"/>
          </reference>
          <reference field="16" count="1">
            <x v="6"/>
          </reference>
        </references>
      </pivotArea>
    </format>
    <format dxfId="69">
      <pivotArea dataOnly="0" labelOnly="1" outline="0" fieldPosition="0">
        <references count="7">
          <reference field="3" count="1" selected="0">
            <x v="54"/>
          </reference>
          <reference field="4" count="1" selected="0">
            <x v="0"/>
          </reference>
          <reference field="8" count="1" selected="0">
            <x v="8"/>
          </reference>
          <reference field="9" count="1" selected="0">
            <x v="1"/>
          </reference>
          <reference field="13" count="1" selected="0">
            <x v="5"/>
          </reference>
          <reference field="14" count="1" selected="0">
            <x v="2"/>
          </reference>
          <reference field="16" count="1">
            <x v="13"/>
          </reference>
        </references>
      </pivotArea>
    </format>
    <format dxfId="68">
      <pivotArea dataOnly="0" labelOnly="1" outline="0" fieldPosition="0">
        <references count="7">
          <reference field="3" count="1" selected="0">
            <x v="54"/>
          </reference>
          <reference field="4" count="1" selected="0">
            <x v="1"/>
          </reference>
          <reference field="8" count="1" selected="0">
            <x v="8"/>
          </reference>
          <reference field="9" count="1" selected="0">
            <x v="1"/>
          </reference>
          <reference field="13" count="1" selected="0">
            <x v="6"/>
          </reference>
          <reference field="14" count="1" selected="0">
            <x v="2"/>
          </reference>
          <reference field="16" count="1">
            <x v="0"/>
          </reference>
        </references>
      </pivotArea>
    </format>
    <format dxfId="67">
      <pivotArea dataOnly="0" labelOnly="1" outline="0" fieldPosition="0">
        <references count="7">
          <reference field="3" count="1" selected="0">
            <x v="54"/>
          </reference>
          <reference field="4" count="1" selected="0">
            <x v="12"/>
          </reference>
          <reference field="8" count="1" selected="0">
            <x v="8"/>
          </reference>
          <reference field="9" count="1" selected="0">
            <x v="1"/>
          </reference>
          <reference field="13" count="1" selected="0">
            <x v="2"/>
          </reference>
          <reference field="14" count="1" selected="0">
            <x v="2"/>
          </reference>
          <reference field="16" count="1">
            <x v="9"/>
          </reference>
        </references>
      </pivotArea>
    </format>
    <format dxfId="66">
      <pivotArea dataOnly="0" labelOnly="1" outline="0" fieldPosition="0">
        <references count="7">
          <reference field="3" count="1" selected="0">
            <x v="55"/>
          </reference>
          <reference field="4" count="1" selected="0">
            <x v="1"/>
          </reference>
          <reference field="8" count="1" selected="0">
            <x v="8"/>
          </reference>
          <reference field="9" count="1" selected="0">
            <x v="1"/>
          </reference>
          <reference field="13" count="1" selected="0">
            <x v="2"/>
          </reference>
          <reference field="14" count="1" selected="0">
            <x v="2"/>
          </reference>
          <reference field="16" count="1">
            <x v="2"/>
          </reference>
        </references>
      </pivotArea>
    </format>
    <format dxfId="65">
      <pivotArea dataOnly="0" labelOnly="1" outline="0" fieldPosition="0">
        <references count="7">
          <reference field="3" count="1" selected="0">
            <x v="56"/>
          </reference>
          <reference field="4" count="1" selected="0">
            <x v="0"/>
          </reference>
          <reference field="8" count="1" selected="0">
            <x v="7"/>
          </reference>
          <reference field="9" count="1" selected="0">
            <x v="5"/>
          </reference>
          <reference field="13" count="1" selected="0">
            <x v="0"/>
          </reference>
          <reference field="14" count="1" selected="0">
            <x v="0"/>
          </reference>
          <reference field="16" count="1">
            <x v="0"/>
          </reference>
        </references>
      </pivotArea>
    </format>
    <format dxfId="64">
      <pivotArea dataOnly="0" labelOnly="1" outline="0" fieldPosition="0">
        <references count="7">
          <reference field="3" count="1" selected="0">
            <x v="57"/>
          </reference>
          <reference field="4" count="1" selected="0">
            <x v="10"/>
          </reference>
          <reference field="8" count="1" selected="0">
            <x v="2"/>
          </reference>
          <reference field="9" count="1" selected="0">
            <x v="1"/>
          </reference>
          <reference field="13" count="1" selected="0">
            <x v="4"/>
          </reference>
          <reference field="14" count="1" selected="0">
            <x v="2"/>
          </reference>
          <reference field="16" count="1">
            <x v="13"/>
          </reference>
        </references>
      </pivotArea>
    </format>
    <format dxfId="63">
      <pivotArea dataOnly="0" labelOnly="1" outline="0" fieldPosition="0">
        <references count="7">
          <reference field="3" count="1" selected="0">
            <x v="58"/>
          </reference>
          <reference field="4" count="1" selected="0">
            <x v="8"/>
          </reference>
          <reference field="8" count="1" selected="0">
            <x v="6"/>
          </reference>
          <reference field="9" count="1" selected="0">
            <x v="3"/>
          </reference>
          <reference field="13" count="1" selected="0">
            <x v="8"/>
          </reference>
          <reference field="14" count="1" selected="0">
            <x v="0"/>
          </reference>
          <reference field="16" count="1">
            <x v="0"/>
          </reference>
        </references>
      </pivotArea>
    </format>
    <format dxfId="62">
      <pivotArea dataOnly="0" labelOnly="1" outline="0" fieldPosition="0">
        <references count="7">
          <reference field="3" count="1" selected="0">
            <x v="59"/>
          </reference>
          <reference field="4" count="1" selected="0">
            <x v="0"/>
          </reference>
          <reference field="8" count="1" selected="0">
            <x v="8"/>
          </reference>
          <reference field="9" count="1" selected="0">
            <x v="5"/>
          </reference>
          <reference field="13" count="1" selected="0">
            <x v="6"/>
          </reference>
          <reference field="14" count="1" selected="0">
            <x v="2"/>
          </reference>
          <reference field="16" count="1">
            <x v="9"/>
          </reference>
        </references>
      </pivotArea>
    </format>
    <format dxfId="61">
      <pivotArea dataOnly="0" labelOnly="1" outline="0" fieldPosition="0">
        <references count="7">
          <reference field="3" count="1" selected="0">
            <x v="60"/>
          </reference>
          <reference field="4" count="1" selected="0">
            <x v="7"/>
          </reference>
          <reference field="8" count="1" selected="0">
            <x v="1"/>
          </reference>
          <reference field="9" count="1" selected="0">
            <x v="3"/>
          </reference>
          <reference field="13" count="1" selected="0">
            <x v="4"/>
          </reference>
          <reference field="14" count="1" selected="0">
            <x v="2"/>
          </reference>
          <reference field="16" count="1">
            <x v="10"/>
          </reference>
        </references>
      </pivotArea>
    </format>
    <format dxfId="60">
      <pivotArea dataOnly="0" labelOnly="1" outline="0" fieldPosition="0">
        <references count="7">
          <reference field="3" count="1" selected="0">
            <x v="61"/>
          </reference>
          <reference field="4" count="1" selected="0">
            <x v="7"/>
          </reference>
          <reference field="8" count="1" selected="0">
            <x v="7"/>
          </reference>
          <reference field="9" count="1" selected="0">
            <x v="3"/>
          </reference>
          <reference field="13" count="1" selected="0">
            <x v="2"/>
          </reference>
          <reference field="14" count="1" selected="0">
            <x v="2"/>
          </reference>
          <reference field="16" count="1">
            <x v="7"/>
          </reference>
        </references>
      </pivotArea>
    </format>
    <format dxfId="59">
      <pivotArea dataOnly="0" labelOnly="1" outline="0" fieldPosition="0">
        <references count="7">
          <reference field="3" count="1" selected="0">
            <x v="62"/>
          </reference>
          <reference field="4" count="1" selected="0">
            <x v="0"/>
          </reference>
          <reference field="8" count="1" selected="0">
            <x v="1"/>
          </reference>
          <reference field="9" count="1" selected="0">
            <x v="3"/>
          </reference>
          <reference field="13" count="1" selected="0">
            <x v="8"/>
          </reference>
          <reference field="14" count="1" selected="0">
            <x v="0"/>
          </reference>
          <reference field="16" count="1">
            <x v="0"/>
          </reference>
        </references>
      </pivotArea>
    </format>
    <format dxfId="58">
      <pivotArea dataOnly="0" labelOnly="1" outline="0" fieldPosition="0">
        <references count="7">
          <reference field="3" count="1" selected="0">
            <x v="63"/>
          </reference>
          <reference field="4" count="1" selected="0">
            <x v="7"/>
          </reference>
          <reference field="8" count="1" selected="0">
            <x v="6"/>
          </reference>
          <reference field="9" count="1" selected="0">
            <x v="4"/>
          </reference>
          <reference field="13" count="1" selected="0">
            <x v="3"/>
          </reference>
          <reference field="14" count="1" selected="0">
            <x v="2"/>
          </reference>
          <reference field="16" count="1">
            <x v="10"/>
          </reference>
        </references>
      </pivotArea>
    </format>
    <format dxfId="57">
      <pivotArea dataOnly="0" labelOnly="1" outline="0" fieldPosition="0">
        <references count="7">
          <reference field="3" count="1" selected="0">
            <x v="64"/>
          </reference>
          <reference field="4" count="1" selected="0">
            <x v="1"/>
          </reference>
          <reference field="8" count="1" selected="0">
            <x v="3"/>
          </reference>
          <reference field="9" count="1" selected="0">
            <x v="1"/>
          </reference>
          <reference field="13" count="1" selected="0">
            <x v="3"/>
          </reference>
          <reference field="14" count="1" selected="0">
            <x v="2"/>
          </reference>
          <reference field="16" count="1">
            <x v="6"/>
          </reference>
        </references>
      </pivotArea>
    </format>
    <format dxfId="56">
      <pivotArea dataOnly="0" labelOnly="1" outline="0" fieldPosition="0">
        <references count="7">
          <reference field="3" count="1" selected="0">
            <x v="64"/>
          </reference>
          <reference field="4" count="1" selected="0">
            <x v="7"/>
          </reference>
          <reference field="8" count="1" selected="0">
            <x v="3"/>
          </reference>
          <reference field="9" count="1" selected="0">
            <x v="1"/>
          </reference>
          <reference field="13" count="1" selected="0">
            <x v="3"/>
          </reference>
          <reference field="14" count="1" selected="0">
            <x v="2"/>
          </reference>
          <reference field="16" count="1">
            <x v="9"/>
          </reference>
        </references>
      </pivotArea>
    </format>
    <format dxfId="55">
      <pivotArea dataOnly="0" labelOnly="1" outline="0" fieldPosition="0">
        <references count="7">
          <reference field="3" count="1" selected="0">
            <x v="65"/>
          </reference>
          <reference field="4" count="1" selected="0">
            <x v="7"/>
          </reference>
          <reference field="8" count="1" selected="0">
            <x v="5"/>
          </reference>
          <reference field="9" count="1" selected="0">
            <x v="3"/>
          </reference>
          <reference field="13" count="1" selected="0">
            <x v="8"/>
          </reference>
          <reference field="14" count="1" selected="0">
            <x v="0"/>
          </reference>
          <reference field="16" count="1">
            <x v="0"/>
          </reference>
        </references>
      </pivotArea>
    </format>
    <format dxfId="54">
      <pivotArea dataOnly="0" labelOnly="1" outline="0" fieldPosition="0">
        <references count="7">
          <reference field="3" count="1" selected="0">
            <x v="66"/>
          </reference>
          <reference field="4" count="1" selected="0">
            <x v="1"/>
          </reference>
          <reference field="8" count="1" selected="0">
            <x v="4"/>
          </reference>
          <reference field="9" count="1" selected="0">
            <x v="1"/>
          </reference>
          <reference field="13" count="1" selected="0">
            <x v="2"/>
          </reference>
          <reference field="14" count="1" selected="0">
            <x v="2"/>
          </reference>
          <reference field="16" count="1">
            <x v="13"/>
          </reference>
        </references>
      </pivotArea>
    </format>
    <format dxfId="53">
      <pivotArea dataOnly="0" labelOnly="1" outline="0" fieldPosition="0">
        <references count="7">
          <reference field="3" count="1" selected="0">
            <x v="67"/>
          </reference>
          <reference field="4" count="1" selected="0">
            <x v="8"/>
          </reference>
          <reference field="8" count="1" selected="0">
            <x v="6"/>
          </reference>
          <reference field="9" count="1" selected="0">
            <x v="1"/>
          </reference>
          <reference field="13" count="1" selected="0">
            <x v="8"/>
          </reference>
          <reference field="14" count="1" selected="0">
            <x v="0"/>
          </reference>
          <reference field="16" count="1">
            <x v="0"/>
          </reference>
        </references>
      </pivotArea>
    </format>
    <format dxfId="52">
      <pivotArea dataOnly="0" labelOnly="1" outline="0" fieldPosition="0">
        <references count="7">
          <reference field="3" count="1" selected="0">
            <x v="68"/>
          </reference>
          <reference field="4" count="1" selected="0">
            <x v="1"/>
          </reference>
          <reference field="8" count="1" selected="0">
            <x v="7"/>
          </reference>
          <reference field="9" count="1" selected="0">
            <x v="3"/>
          </reference>
          <reference field="13" count="1" selected="0">
            <x v="4"/>
          </reference>
          <reference field="14" count="1" selected="0">
            <x v="2"/>
          </reference>
          <reference field="16" count="1">
            <x v="10"/>
          </reference>
        </references>
      </pivotArea>
    </format>
    <format dxfId="51">
      <pivotArea dataOnly="0" labelOnly="1" outline="0" fieldPosition="0">
        <references count="7">
          <reference field="3" count="1" selected="0">
            <x v="68"/>
          </reference>
          <reference field="4" count="1" selected="0">
            <x v="7"/>
          </reference>
          <reference field="8" count="1" selected="0">
            <x v="7"/>
          </reference>
          <reference field="9" count="1" selected="0">
            <x v="3"/>
          </reference>
          <reference field="13" count="1" selected="0">
            <x v="6"/>
          </reference>
          <reference field="14" count="1" selected="0">
            <x v="2"/>
          </reference>
          <reference field="16" count="1">
            <x v="12"/>
          </reference>
        </references>
      </pivotArea>
    </format>
    <format dxfId="50">
      <pivotArea dataOnly="0" labelOnly="1" outline="0" fieldPosition="0">
        <references count="7">
          <reference field="3" count="1" selected="0">
            <x v="69"/>
          </reference>
          <reference field="4" count="1" selected="0">
            <x v="7"/>
          </reference>
          <reference field="8" count="1" selected="0">
            <x v="4"/>
          </reference>
          <reference field="9" count="1" selected="0">
            <x v="4"/>
          </reference>
          <reference field="13" count="1" selected="0">
            <x v="2"/>
          </reference>
          <reference field="14" count="1" selected="0">
            <x v="2"/>
          </reference>
          <reference field="16" count="1">
            <x v="9"/>
          </reference>
        </references>
      </pivotArea>
    </format>
    <format dxfId="49">
      <pivotArea dataOnly="0" labelOnly="1" outline="0" fieldPosition="0">
        <references count="7">
          <reference field="3" count="1" selected="0">
            <x v="70"/>
          </reference>
          <reference field="4" count="1" selected="0">
            <x v="8"/>
          </reference>
          <reference field="8" count="1" selected="0">
            <x v="8"/>
          </reference>
          <reference field="9" count="1" selected="0">
            <x v="4"/>
          </reference>
          <reference field="13" count="1" selected="0">
            <x v="2"/>
          </reference>
          <reference field="14" count="1" selected="0">
            <x v="2"/>
          </reference>
          <reference field="16" count="1">
            <x v="2"/>
          </reference>
        </references>
      </pivotArea>
    </format>
    <format dxfId="48">
      <pivotArea dataOnly="0" labelOnly="1" outline="0" fieldPosition="0">
        <references count="7">
          <reference field="3" count="1" selected="0">
            <x v="72"/>
          </reference>
          <reference field="4" count="1" selected="0">
            <x v="1"/>
          </reference>
          <reference field="8" count="1" selected="0">
            <x v="5"/>
          </reference>
          <reference field="9" count="1" selected="0">
            <x v="3"/>
          </reference>
          <reference field="13" count="1" selected="0">
            <x v="8"/>
          </reference>
          <reference field="14" count="1" selected="0">
            <x v="0"/>
          </reference>
          <reference field="16" count="1">
            <x v="0"/>
          </reference>
        </references>
      </pivotArea>
    </format>
    <format dxfId="47">
      <pivotArea dataOnly="0" labelOnly="1" outline="0" fieldPosition="0">
        <references count="7">
          <reference field="3" count="1" selected="0">
            <x v="73"/>
          </reference>
          <reference field="4" count="1" selected="0">
            <x v="1"/>
          </reference>
          <reference field="8" count="1" selected="0">
            <x v="9"/>
          </reference>
          <reference field="9" count="1" selected="0">
            <x v="1"/>
          </reference>
          <reference field="13" count="1" selected="0">
            <x v="4"/>
          </reference>
          <reference field="14" count="1" selected="0">
            <x v="2"/>
          </reference>
          <reference field="16" count="1">
            <x v="10"/>
          </reference>
        </references>
      </pivotArea>
    </format>
    <format dxfId="46">
      <pivotArea dataOnly="0" labelOnly="1" outline="0" fieldPosition="0">
        <references count="7">
          <reference field="3" count="1" selected="0">
            <x v="73"/>
          </reference>
          <reference field="4" count="1" selected="0">
            <x v="12"/>
          </reference>
          <reference field="8" count="1" selected="0">
            <x v="9"/>
          </reference>
          <reference field="9" count="1" selected="0">
            <x v="2"/>
          </reference>
          <reference field="13" count="1" selected="0">
            <x v="8"/>
          </reference>
          <reference field="14" count="1" selected="0">
            <x v="0"/>
          </reference>
          <reference field="16" count="1">
            <x v="0"/>
          </reference>
        </references>
      </pivotArea>
    </format>
    <format dxfId="45">
      <pivotArea dataOnly="0" labelOnly="1" outline="0" fieldPosition="0">
        <references count="7">
          <reference field="3" count="1" selected="0">
            <x v="74"/>
          </reference>
          <reference field="4" count="1" selected="0">
            <x v="7"/>
          </reference>
          <reference field="8" count="1" selected="0">
            <x v="2"/>
          </reference>
          <reference field="9" count="1" selected="0">
            <x v="2"/>
          </reference>
          <reference field="13" count="1" selected="0">
            <x v="2"/>
          </reference>
          <reference field="14" count="1" selected="0">
            <x v="2"/>
          </reference>
          <reference field="16" count="1">
            <x v="6"/>
          </reference>
        </references>
      </pivotArea>
    </format>
    <format dxfId="44">
      <pivotArea dataOnly="0" labelOnly="1" outline="0" fieldPosition="0">
        <references count="7">
          <reference field="3" count="1" selected="0">
            <x v="75"/>
          </reference>
          <reference field="4" count="1" selected="0">
            <x v="0"/>
          </reference>
          <reference field="8" count="1" selected="0">
            <x v="4"/>
          </reference>
          <reference field="9" count="1" selected="0">
            <x v="1"/>
          </reference>
          <reference field="13" count="1" selected="0">
            <x v="6"/>
          </reference>
          <reference field="14" count="1" selected="0">
            <x v="2"/>
          </reference>
          <reference field="16" count="1">
            <x v="12"/>
          </reference>
        </references>
      </pivotArea>
    </format>
    <format dxfId="43">
      <pivotArea dataOnly="0" labelOnly="1" outline="0" fieldPosition="0">
        <references count="7">
          <reference field="3" count="1" selected="0">
            <x v="75"/>
          </reference>
          <reference field="4" count="1" selected="0">
            <x v="1"/>
          </reference>
          <reference field="8" count="1" selected="0">
            <x v="4"/>
          </reference>
          <reference field="9" count="1" selected="0">
            <x v="4"/>
          </reference>
          <reference field="13" count="1" selected="0">
            <x v="3"/>
          </reference>
          <reference field="14" count="1" selected="0">
            <x v="2"/>
          </reference>
          <reference field="16" count="1">
            <x v="9"/>
          </reference>
        </references>
      </pivotArea>
    </format>
    <format dxfId="42">
      <pivotArea dataOnly="0" labelOnly="1" outline="0" fieldPosition="0">
        <references count="7">
          <reference field="3" count="1" selected="0">
            <x v="75"/>
          </reference>
          <reference field="4" count="1" selected="0">
            <x v="12"/>
          </reference>
          <reference field="8" count="1" selected="0">
            <x v="4"/>
          </reference>
          <reference field="9" count="1" selected="0">
            <x v="4"/>
          </reference>
          <reference field="13" count="1" selected="0">
            <x v="6"/>
          </reference>
          <reference field="14" count="1" selected="0">
            <x v="2"/>
          </reference>
          <reference field="16" count="1">
            <x v="0"/>
          </reference>
        </references>
      </pivotArea>
    </format>
    <format dxfId="41">
      <pivotArea dataOnly="0" labelOnly="1" outline="0" fieldPosition="0">
        <references count="7">
          <reference field="3" count="1" selected="0">
            <x v="76"/>
          </reference>
          <reference field="4" count="1" selected="0">
            <x v="1"/>
          </reference>
          <reference field="8" count="1" selected="0">
            <x v="7"/>
          </reference>
          <reference field="9" count="1" selected="0">
            <x v="1"/>
          </reference>
          <reference field="13" count="1" selected="0">
            <x v="3"/>
          </reference>
          <reference field="14" count="1" selected="0">
            <x v="2"/>
          </reference>
          <reference field="16" count="1">
            <x v="13"/>
          </reference>
        </references>
      </pivotArea>
    </format>
    <format dxfId="40">
      <pivotArea dataOnly="0" labelOnly="1" outline="0" fieldPosition="0">
        <references count="7">
          <reference field="3" count="1" selected="0">
            <x v="76"/>
          </reference>
          <reference field="4" count="1" selected="0">
            <x v="7"/>
          </reference>
          <reference field="8" count="1" selected="0">
            <x v="7"/>
          </reference>
          <reference field="9" count="1" selected="0">
            <x v="1"/>
          </reference>
          <reference field="13" count="1" selected="0">
            <x v="4"/>
          </reference>
          <reference field="14" count="1" selected="0">
            <x v="2"/>
          </reference>
          <reference field="16" count="1">
            <x v="12"/>
          </reference>
        </references>
      </pivotArea>
    </format>
    <format dxfId="39">
      <pivotArea dataOnly="0" labelOnly="1" outline="0" fieldPosition="0">
        <references count="7">
          <reference field="3" count="1" selected="0">
            <x v="77"/>
          </reference>
          <reference field="4" count="1" selected="0">
            <x v="0"/>
          </reference>
          <reference field="8" count="1" selected="0">
            <x v="5"/>
          </reference>
          <reference field="9" count="1" selected="0">
            <x v="3"/>
          </reference>
          <reference field="13" count="1" selected="0">
            <x v="4"/>
          </reference>
          <reference field="14" count="1" selected="0">
            <x v="2"/>
          </reference>
          <reference field="16" count="1">
            <x v="14"/>
          </reference>
        </references>
      </pivotArea>
    </format>
    <format dxfId="38">
      <pivotArea dataOnly="0" labelOnly="1" outline="0" fieldPosition="0">
        <references count="7">
          <reference field="3" count="1" selected="0">
            <x v="78"/>
          </reference>
          <reference field="4" count="1" selected="0">
            <x v="0"/>
          </reference>
          <reference field="8" count="1" selected="0">
            <x v="5"/>
          </reference>
          <reference field="9" count="1" selected="0">
            <x v="3"/>
          </reference>
          <reference field="13" count="1" selected="0">
            <x v="0"/>
          </reference>
          <reference field="14" count="1" selected="0">
            <x v="0"/>
          </reference>
          <reference field="16" count="1">
            <x v="0"/>
          </reference>
        </references>
      </pivotArea>
    </format>
    <format dxfId="37">
      <pivotArea dataOnly="0" labelOnly="1" outline="0" fieldPosition="0">
        <references count="7">
          <reference field="3" count="1" selected="0">
            <x v="79"/>
          </reference>
          <reference field="4" count="1" selected="0">
            <x v="0"/>
          </reference>
          <reference field="8" count="1" selected="0">
            <x v="4"/>
          </reference>
          <reference field="9" count="1" selected="0">
            <x v="1"/>
          </reference>
          <reference field="13" count="1" selected="0">
            <x v="2"/>
          </reference>
          <reference field="14" count="1" selected="0">
            <x v="2"/>
          </reference>
          <reference field="16" count="1">
            <x v="2"/>
          </reference>
        </references>
      </pivotArea>
    </format>
    <format dxfId="36">
      <pivotArea dataOnly="0" labelOnly="1" outline="0" fieldPosition="0">
        <references count="7">
          <reference field="3" count="1" selected="0">
            <x v="79"/>
          </reference>
          <reference field="4" count="1" selected="0">
            <x v="1"/>
          </reference>
          <reference field="8" count="1" selected="0">
            <x v="4"/>
          </reference>
          <reference field="9" count="1" selected="0">
            <x v="1"/>
          </reference>
          <reference field="13" count="1" selected="0">
            <x v="2"/>
          </reference>
          <reference field="14" count="1" selected="0">
            <x v="2"/>
          </reference>
          <reference field="16" count="1">
            <x v="4"/>
          </reference>
        </references>
      </pivotArea>
    </format>
    <format dxfId="35">
      <pivotArea dataOnly="0" labelOnly="1" outline="0" fieldPosition="0">
        <references count="7">
          <reference field="3" count="1" selected="0">
            <x v="79"/>
          </reference>
          <reference field="4" count="1" selected="0">
            <x v="12"/>
          </reference>
          <reference field="8" count="1" selected="0">
            <x v="4"/>
          </reference>
          <reference field="9" count="1" selected="0">
            <x v="1"/>
          </reference>
          <reference field="13" count="1" selected="0">
            <x v="2"/>
          </reference>
          <reference field="14" count="1" selected="0">
            <x v="2"/>
          </reference>
          <reference field="16" count="1">
            <x v="2"/>
          </reference>
        </references>
      </pivotArea>
    </format>
    <format dxfId="34">
      <pivotArea dataOnly="0" labelOnly="1" outline="0" fieldPosition="0">
        <references count="7">
          <reference field="3" count="1" selected="0">
            <x v="80"/>
          </reference>
          <reference field="4" count="1" selected="0">
            <x v="0"/>
          </reference>
          <reference field="8" count="1" selected="0">
            <x v="1"/>
          </reference>
          <reference field="9" count="1" selected="0">
            <x v="3"/>
          </reference>
          <reference field="13" count="1" selected="0">
            <x v="6"/>
          </reference>
          <reference field="14" count="1" selected="0">
            <x v="2"/>
          </reference>
          <reference field="16" count="1">
            <x v="0"/>
          </reference>
        </references>
      </pivotArea>
    </format>
    <format dxfId="33">
      <pivotArea dataOnly="0" labelOnly="1" outline="0" fieldPosition="0">
        <references count="7">
          <reference field="3" count="1" selected="0">
            <x v="82"/>
          </reference>
          <reference field="4" count="1" selected="0">
            <x v="8"/>
          </reference>
          <reference field="8" count="1" selected="0">
            <x v="0"/>
          </reference>
          <reference field="9" count="1" selected="0">
            <x v="3"/>
          </reference>
          <reference field="13" count="1" selected="0">
            <x v="4"/>
          </reference>
          <reference field="14" count="1" selected="0">
            <x v="2"/>
          </reference>
          <reference field="16" count="1">
            <x v="13"/>
          </reference>
        </references>
      </pivotArea>
    </format>
    <format dxfId="32">
      <pivotArea dataOnly="0" labelOnly="1" outline="0" fieldPosition="0">
        <references count="7">
          <reference field="3" count="1" selected="0">
            <x v="83"/>
          </reference>
          <reference field="4" count="1" selected="0">
            <x v="0"/>
          </reference>
          <reference field="8" count="1" selected="0">
            <x v="9"/>
          </reference>
          <reference field="9" count="1" selected="0">
            <x v="1"/>
          </reference>
          <reference field="13" count="1" selected="0">
            <x v="4"/>
          </reference>
          <reference field="14" count="1" selected="0">
            <x v="2"/>
          </reference>
          <reference field="16" count="1">
            <x v="12"/>
          </reference>
        </references>
      </pivotArea>
    </format>
    <format dxfId="31">
      <pivotArea dataOnly="0" labelOnly="1" outline="0" fieldPosition="0">
        <references count="7">
          <reference field="3" count="1" selected="0">
            <x v="84"/>
          </reference>
          <reference field="4" count="1" selected="0">
            <x v="0"/>
          </reference>
          <reference field="8" count="1" selected="0">
            <x v="1"/>
          </reference>
          <reference field="9" count="1" selected="0">
            <x v="3"/>
          </reference>
          <reference field="13" count="1" selected="0">
            <x v="0"/>
          </reference>
          <reference field="14" count="1" selected="0">
            <x v="0"/>
          </reference>
          <reference field="16" count="1">
            <x v="0"/>
          </reference>
        </references>
      </pivotArea>
    </format>
    <format dxfId="30">
      <pivotArea dataOnly="0" labelOnly="1" outline="0" fieldPosition="0">
        <references count="7">
          <reference field="3" count="1" selected="0">
            <x v="86"/>
          </reference>
          <reference field="4" count="1" selected="0">
            <x v="1"/>
          </reference>
          <reference field="8" count="1" selected="0">
            <x v="7"/>
          </reference>
          <reference field="9" count="1" selected="0">
            <x v="3"/>
          </reference>
          <reference field="13" count="1" selected="0">
            <x v="4"/>
          </reference>
          <reference field="14" count="1" selected="0">
            <x v="2"/>
          </reference>
          <reference field="16" count="1">
            <x v="12"/>
          </reference>
        </references>
      </pivotArea>
    </format>
    <format dxfId="29">
      <pivotArea dataOnly="0" labelOnly="1" outline="0" fieldPosition="0">
        <references count="7">
          <reference field="3" count="1" selected="0">
            <x v="86"/>
          </reference>
          <reference field="4" count="1" selected="0">
            <x v="12"/>
          </reference>
          <reference field="8" count="1" selected="0">
            <x v="7"/>
          </reference>
          <reference field="9" count="1" selected="0">
            <x v="3"/>
          </reference>
          <reference field="13" count="1" selected="0">
            <x v="3"/>
          </reference>
          <reference field="14" count="1" selected="0">
            <x v="2"/>
          </reference>
          <reference field="16" count="1">
            <x v="9"/>
          </reference>
        </references>
      </pivotArea>
    </format>
    <format dxfId="28">
      <pivotArea dataOnly="0" labelOnly="1" outline="0" fieldPosition="0">
        <references count="7">
          <reference field="3" count="1" selected="0">
            <x v="87"/>
          </reference>
          <reference field="4" count="1" selected="0">
            <x v="0"/>
          </reference>
          <reference field="8" count="1" selected="0">
            <x v="6"/>
          </reference>
          <reference field="9" count="1" selected="0">
            <x v="1"/>
          </reference>
          <reference field="13" count="1" selected="0">
            <x v="2"/>
          </reference>
          <reference field="14" count="1" selected="0">
            <x v="2"/>
          </reference>
          <reference field="16" count="1">
            <x v="6"/>
          </reference>
        </references>
      </pivotArea>
    </format>
    <format dxfId="27">
      <pivotArea dataOnly="0" labelOnly="1" outline="0" fieldPosition="0">
        <references count="7">
          <reference field="3" count="1" selected="0">
            <x v="87"/>
          </reference>
          <reference field="4" count="1" selected="0">
            <x v="1"/>
          </reference>
          <reference field="8" count="1" selected="0">
            <x v="6"/>
          </reference>
          <reference field="9" count="1" selected="0">
            <x v="1"/>
          </reference>
          <reference field="13" count="1" selected="0">
            <x v="4"/>
          </reference>
          <reference field="14" count="1" selected="0">
            <x v="2"/>
          </reference>
          <reference field="16" count="1">
            <x v="13"/>
          </reference>
        </references>
      </pivotArea>
    </format>
    <format dxfId="26">
      <pivotArea dataOnly="0" labelOnly="1" outline="0" fieldPosition="0">
        <references count="7">
          <reference field="3" count="1" selected="0">
            <x v="88"/>
          </reference>
          <reference field="4" count="1" selected="0">
            <x v="0"/>
          </reference>
          <reference field="8" count="1" selected="0">
            <x v="3"/>
          </reference>
          <reference field="9" count="1" selected="0">
            <x v="6"/>
          </reference>
          <reference field="13" count="1" selected="0">
            <x v="0"/>
          </reference>
          <reference field="14" count="1" selected="0">
            <x v="0"/>
          </reference>
          <reference field="16" count="1">
            <x v="0"/>
          </reference>
        </references>
      </pivotArea>
    </format>
    <format dxfId="25">
      <pivotArea dataOnly="0" labelOnly="1" outline="0" fieldPosition="0">
        <references count="7">
          <reference field="3" count="1" selected="0">
            <x v="89"/>
          </reference>
          <reference field="4" count="1" selected="0">
            <x v="7"/>
          </reference>
          <reference field="8" count="1" selected="0">
            <x v="6"/>
          </reference>
          <reference field="9" count="1" selected="0">
            <x v="1"/>
          </reference>
          <reference field="13" count="1" selected="0">
            <x v="3"/>
          </reference>
          <reference field="14" count="1" selected="0">
            <x v="2"/>
          </reference>
          <reference field="16" count="1">
            <x v="6"/>
          </reference>
        </references>
      </pivotArea>
    </format>
    <format dxfId="24">
      <pivotArea dataOnly="0" labelOnly="1" outline="0" fieldPosition="0">
        <references count="7">
          <reference field="3" count="1" selected="0">
            <x v="90"/>
          </reference>
          <reference field="4" count="1" selected="0">
            <x v="0"/>
          </reference>
          <reference field="8" count="1" selected="0">
            <x v="7"/>
          </reference>
          <reference field="9" count="1" selected="0">
            <x v="3"/>
          </reference>
          <reference field="13" count="1" selected="0">
            <x v="7"/>
          </reference>
          <reference field="14" count="1" selected="0">
            <x v="0"/>
          </reference>
          <reference field="16" count="1">
            <x v="0"/>
          </reference>
        </references>
      </pivotArea>
    </format>
    <format dxfId="23">
      <pivotArea dataOnly="0" labelOnly="1" outline="0" fieldPosition="0">
        <references count="7">
          <reference field="3" count="1" selected="0">
            <x v="91"/>
          </reference>
          <reference field="4" count="1" selected="0">
            <x v="8"/>
          </reference>
          <reference field="8" count="1" selected="0">
            <x v="6"/>
          </reference>
          <reference field="9" count="1" selected="0">
            <x v="1"/>
          </reference>
          <reference field="13" count="1" selected="0">
            <x v="4"/>
          </reference>
          <reference field="14" count="1" selected="0">
            <x v="2"/>
          </reference>
          <reference field="16" count="1">
            <x v="12"/>
          </reference>
        </references>
      </pivotArea>
    </format>
    <format dxfId="22">
      <pivotArea dataOnly="0" labelOnly="1" outline="0" fieldPosition="0">
        <references count="7">
          <reference field="3" count="1" selected="0">
            <x v="92"/>
          </reference>
          <reference field="4" count="1" selected="0">
            <x v="0"/>
          </reference>
          <reference field="8" count="1" selected="0">
            <x v="5"/>
          </reference>
          <reference field="9" count="1" selected="0">
            <x v="3"/>
          </reference>
          <reference field="13" count="1" selected="0">
            <x v="7"/>
          </reference>
          <reference field="14" count="1" selected="0">
            <x v="0"/>
          </reference>
          <reference field="16" count="1">
            <x v="0"/>
          </reference>
        </references>
      </pivotArea>
    </format>
    <format dxfId="21">
      <pivotArea dataOnly="0" labelOnly="1" outline="0" fieldPosition="0">
        <references count="7">
          <reference field="3" count="1" selected="0">
            <x v="92"/>
          </reference>
          <reference field="4" count="1" selected="0">
            <x v="1"/>
          </reference>
          <reference field="8" count="1" selected="0">
            <x v="5"/>
          </reference>
          <reference field="9" count="1" selected="0">
            <x v="3"/>
          </reference>
          <reference field="13" count="1" selected="0">
            <x v="3"/>
          </reference>
          <reference field="14" count="1" selected="0">
            <x v="2"/>
          </reference>
          <reference field="16" count="1">
            <x v="14"/>
          </reference>
        </references>
      </pivotArea>
    </format>
    <format dxfId="20">
      <pivotArea dataOnly="0" labelOnly="1" outline="0" fieldPosition="0">
        <references count="7">
          <reference field="3" count="1" selected="0">
            <x v="93"/>
          </reference>
          <reference field="4" count="1" selected="0">
            <x v="7"/>
          </reference>
          <reference field="8" count="1" selected="0">
            <x v="1"/>
          </reference>
          <reference field="9" count="1" selected="0">
            <x v="3"/>
          </reference>
          <reference field="13" count="1" selected="0">
            <x v="2"/>
          </reference>
          <reference field="14" count="1" selected="0">
            <x v="2"/>
          </reference>
          <reference field="16" count="1">
            <x v="5"/>
          </reference>
        </references>
      </pivotArea>
    </format>
    <format dxfId="19">
      <pivotArea dataOnly="0" labelOnly="1" outline="0" fieldPosition="0">
        <references count="7">
          <reference field="3" count="1" selected="0">
            <x v="94"/>
          </reference>
          <reference field="4" count="1" selected="0">
            <x v="1"/>
          </reference>
          <reference field="8" count="1" selected="0">
            <x v="3"/>
          </reference>
          <reference field="9" count="1" selected="0">
            <x v="4"/>
          </reference>
          <reference field="13" count="1" selected="0">
            <x v="4"/>
          </reference>
          <reference field="14" count="1" selected="0">
            <x v="2"/>
          </reference>
          <reference field="16" count="1">
            <x v="9"/>
          </reference>
        </references>
      </pivotArea>
    </format>
    <format dxfId="18">
      <pivotArea dataOnly="0" labelOnly="1" outline="0" fieldPosition="0">
        <references count="7">
          <reference field="3" count="1" selected="0">
            <x v="95"/>
          </reference>
          <reference field="4" count="1" selected="0">
            <x v="7"/>
          </reference>
          <reference field="8" count="1" selected="0">
            <x v="4"/>
          </reference>
          <reference field="9" count="1" selected="0">
            <x v="1"/>
          </reference>
          <reference field="13" count="1" selected="0">
            <x v="4"/>
          </reference>
          <reference field="14" count="1" selected="0">
            <x v="2"/>
          </reference>
          <reference field="16" count="1">
            <x v="5"/>
          </reference>
        </references>
      </pivotArea>
    </format>
    <format dxfId="17">
      <pivotArea dataOnly="0" labelOnly="1" outline="0" fieldPosition="0">
        <references count="7">
          <reference field="3" count="1" selected="0">
            <x v="96"/>
          </reference>
          <reference field="4" count="1" selected="0">
            <x v="0"/>
          </reference>
          <reference field="8" count="1" selected="0">
            <x v="7"/>
          </reference>
          <reference field="9" count="1" selected="0">
            <x v="3"/>
          </reference>
          <reference field="13" count="1" selected="0">
            <x v="4"/>
          </reference>
          <reference field="14" count="1" selected="0">
            <x v="2"/>
          </reference>
          <reference field="16" count="1">
            <x v="9"/>
          </reference>
        </references>
      </pivotArea>
    </format>
    <format dxfId="16">
      <pivotArea dataOnly="0" labelOnly="1" outline="0" fieldPosition="0">
        <references count="7">
          <reference field="3" count="1" selected="0">
            <x v="96"/>
          </reference>
          <reference field="4" count="1" selected="0">
            <x v="1"/>
          </reference>
          <reference field="8" count="1" selected="0">
            <x v="7"/>
          </reference>
          <reference field="9" count="1" selected="0">
            <x v="3"/>
          </reference>
          <reference field="13" count="1" selected="0">
            <x v="3"/>
          </reference>
          <reference field="14" count="1" selected="0">
            <x v="2"/>
          </reference>
          <reference field="16" count="1">
            <x v="6"/>
          </reference>
        </references>
      </pivotArea>
    </format>
    <format dxfId="15">
      <pivotArea dataOnly="0" labelOnly="1" outline="0" fieldPosition="0">
        <references count="7">
          <reference field="3" count="1" selected="0">
            <x v="96"/>
          </reference>
          <reference field="4" count="1" selected="0">
            <x v="12"/>
          </reference>
          <reference field="8" count="1" selected="0">
            <x v="7"/>
          </reference>
          <reference field="9" count="1" selected="0">
            <x v="3"/>
          </reference>
          <reference field="13" count="1" selected="0">
            <x v="4"/>
          </reference>
          <reference field="14" count="1" selected="0">
            <x v="2"/>
          </reference>
          <reference field="16" count="1">
            <x v="9"/>
          </reference>
        </references>
      </pivotArea>
    </format>
    <format dxfId="14">
      <pivotArea dataOnly="0" labelOnly="1" outline="0" fieldPosition="0">
        <references count="7">
          <reference field="3" count="1" selected="0">
            <x v="97"/>
          </reference>
          <reference field="4" count="1" selected="0">
            <x v="0"/>
          </reference>
          <reference field="8" count="1" selected="0">
            <x v="0"/>
          </reference>
          <reference field="9" count="1" selected="0">
            <x v="1"/>
          </reference>
          <reference field="13" count="1" selected="0">
            <x v="3"/>
          </reference>
          <reference field="14" count="1" selected="0">
            <x v="2"/>
          </reference>
          <reference field="16" count="1">
            <x v="8"/>
          </reference>
        </references>
      </pivotArea>
    </format>
    <format dxfId="13">
      <pivotArea dataOnly="0" labelOnly="1" outline="0" fieldPosition="0">
        <references count="7">
          <reference field="3" count="1" selected="0">
            <x v="98"/>
          </reference>
          <reference field="4" count="1" selected="0">
            <x v="0"/>
          </reference>
          <reference field="8" count="1" selected="0">
            <x v="6"/>
          </reference>
          <reference field="9" count="1" selected="0">
            <x v="3"/>
          </reference>
          <reference field="13" count="1" selected="0">
            <x v="8"/>
          </reference>
          <reference field="14" count="1" selected="0">
            <x v="0"/>
          </reference>
          <reference field="16" count="1">
            <x v="0"/>
          </reference>
        </references>
      </pivotArea>
    </format>
    <format dxfId="12">
      <pivotArea dataOnly="0" labelOnly="1" outline="0" fieldPosition="0">
        <references count="7">
          <reference field="3" count="1" selected="0">
            <x v="99"/>
          </reference>
          <reference field="4" count="1" selected="0">
            <x v="12"/>
          </reference>
          <reference field="8" count="1" selected="0">
            <x v="1"/>
          </reference>
          <reference field="9" count="1" selected="0">
            <x v="5"/>
          </reference>
          <reference field="13" count="1" selected="0">
            <x v="6"/>
          </reference>
          <reference field="14" count="1" selected="0">
            <x v="2"/>
          </reference>
          <reference field="16" count="1">
            <x v="13"/>
          </reference>
        </references>
      </pivotArea>
    </format>
    <format dxfId="11">
      <pivotArea dataOnly="0" labelOnly="1" outline="0" fieldPosition="0">
        <references count="7">
          <reference field="3" count="1" selected="0">
            <x v="100"/>
          </reference>
          <reference field="4" count="1" selected="0">
            <x v="1"/>
          </reference>
          <reference field="8" count="1" selected="0">
            <x v="3"/>
          </reference>
          <reference field="9" count="1" selected="0">
            <x v="4"/>
          </reference>
          <reference field="13" count="1" selected="0">
            <x v="2"/>
          </reference>
          <reference field="14" count="1" selected="0">
            <x v="2"/>
          </reference>
          <reference field="16" count="1">
            <x v="5"/>
          </reference>
        </references>
      </pivotArea>
    </format>
    <format dxfId="10">
      <pivotArea dataOnly="0" labelOnly="1" outline="0" fieldPosition="0">
        <references count="7">
          <reference field="3" count="1" selected="0">
            <x v="100"/>
          </reference>
          <reference field="4" count="1" selected="0">
            <x v="7"/>
          </reference>
          <reference field="8" count="1" selected="0">
            <x v="3"/>
          </reference>
          <reference field="9" count="1" selected="0">
            <x v="4"/>
          </reference>
          <reference field="13" count="1" selected="0">
            <x v="2"/>
          </reference>
          <reference field="14" count="1" selected="0">
            <x v="2"/>
          </reference>
          <reference field="16" count="1">
            <x v="2"/>
          </reference>
        </references>
      </pivotArea>
    </format>
    <format dxfId="9">
      <pivotArea dataOnly="0" labelOnly="1" outline="0" fieldPosition="0">
        <references count="7">
          <reference field="3" count="1" selected="0">
            <x v="101"/>
          </reference>
          <reference field="4" count="1" selected="0">
            <x v="7"/>
          </reference>
          <reference field="8" count="1" selected="0">
            <x v="1"/>
          </reference>
          <reference field="9" count="1" selected="0">
            <x v="1"/>
          </reference>
          <reference field="13" count="1" selected="0">
            <x v="4"/>
          </reference>
          <reference field="14" count="1" selected="0">
            <x v="2"/>
          </reference>
          <reference field="16" count="1">
            <x v="8"/>
          </reference>
        </references>
      </pivotArea>
    </format>
    <format dxfId="8">
      <pivotArea dataOnly="0" labelOnly="1" outline="0" fieldPosition="0">
        <references count="7">
          <reference field="3" count="1" selected="0">
            <x v="102"/>
          </reference>
          <reference field="4" count="1" selected="0">
            <x v="7"/>
          </reference>
          <reference field="8" count="1" selected="0">
            <x v="1"/>
          </reference>
          <reference field="9" count="1" selected="0">
            <x v="3"/>
          </reference>
          <reference field="13" count="1" selected="0">
            <x v="6"/>
          </reference>
          <reference field="14" count="1" selected="0">
            <x v="2"/>
          </reference>
          <reference field="16" count="1">
            <x v="0"/>
          </reference>
        </references>
      </pivotArea>
    </format>
    <format dxfId="7">
      <pivotArea dataOnly="0" labelOnly="1" outline="0" fieldPosition="0">
        <references count="7">
          <reference field="3" count="1" selected="0">
            <x v="103"/>
          </reference>
          <reference field="4" count="1" selected="0">
            <x v="1"/>
          </reference>
          <reference field="8" count="1" selected="0">
            <x v="5"/>
          </reference>
          <reference field="9" count="1" selected="0">
            <x v="3"/>
          </reference>
          <reference field="13" count="1" selected="0">
            <x v="3"/>
          </reference>
          <reference field="14" count="1" selected="0">
            <x v="2"/>
          </reference>
          <reference field="16" count="1">
            <x v="9"/>
          </reference>
        </references>
      </pivotArea>
    </format>
    <format dxfId="6">
      <pivotArea dataOnly="0" labelOnly="1" outline="0" fieldPosition="0">
        <references count="7">
          <reference field="3" count="1" selected="0">
            <x v="104"/>
          </reference>
          <reference field="4" count="1" selected="0">
            <x v="0"/>
          </reference>
          <reference field="8" count="1" selected="0">
            <x v="4"/>
          </reference>
          <reference field="9" count="1" selected="0">
            <x v="1"/>
          </reference>
          <reference field="13" count="1" selected="0">
            <x v="3"/>
          </reference>
          <reference field="14" count="1" selected="0">
            <x v="2"/>
          </reference>
          <reference field="16" count="1">
            <x v="10"/>
          </reference>
        </references>
      </pivotArea>
    </format>
    <format dxfId="5">
      <pivotArea dataOnly="0" labelOnly="1" outline="0" fieldPosition="0">
        <references count="7">
          <reference field="3" count="1" selected="0">
            <x v="105"/>
          </reference>
          <reference field="4" count="1" selected="0">
            <x v="1"/>
          </reference>
          <reference field="8" count="1" selected="0">
            <x v="3"/>
          </reference>
          <reference field="9" count="1" selected="0">
            <x v="2"/>
          </reference>
          <reference field="13" count="1" selected="0">
            <x v="4"/>
          </reference>
          <reference field="14" count="1" selected="0">
            <x v="2"/>
          </reference>
          <reference field="16" count="1">
            <x v="9"/>
          </reference>
        </references>
      </pivotArea>
    </format>
    <format dxfId="4">
      <pivotArea dataOnly="0" labelOnly="1" outline="0" fieldPosition="0">
        <references count="7">
          <reference field="3" count="1" selected="0">
            <x v="105"/>
          </reference>
          <reference field="4" count="1" selected="0">
            <x v="7"/>
          </reference>
          <reference field="8" count="1" selected="0">
            <x v="3"/>
          </reference>
          <reference field="9" count="1" selected="0">
            <x v="1"/>
          </reference>
          <reference field="13" count="1" selected="0">
            <x v="4"/>
          </reference>
          <reference field="14" count="1" selected="0">
            <x v="2"/>
          </reference>
          <reference field="16" count="1">
            <x v="13"/>
          </reference>
        </references>
      </pivotArea>
    </format>
    <format dxfId="3">
      <pivotArea dataOnly="0" labelOnly="1" outline="0" fieldPosition="0">
        <references count="7">
          <reference field="3" count="1" selected="0">
            <x v="106"/>
          </reference>
          <reference field="4" count="1" selected="0">
            <x v="1"/>
          </reference>
          <reference field="8" count="1" selected="0">
            <x v="3"/>
          </reference>
          <reference field="9" count="1" selected="0">
            <x v="1"/>
          </reference>
          <reference field="13" count="1" selected="0">
            <x v="2"/>
          </reference>
          <reference field="14" count="1" selected="0">
            <x v="2"/>
          </reference>
          <reference field="16" count="1">
            <x v="2"/>
          </reference>
        </references>
      </pivotArea>
    </format>
    <format dxfId="2">
      <pivotArea dataOnly="0" labelOnly="1" outline="0" fieldPosition="0">
        <references count="7">
          <reference field="3" count="1" selected="0">
            <x v="107"/>
          </reference>
          <reference field="4" count="1" selected="0">
            <x v="1"/>
          </reference>
          <reference field="8" count="1" selected="0">
            <x v="3"/>
          </reference>
          <reference field="9" count="1" selected="0">
            <x v="1"/>
          </reference>
          <reference field="13" count="1" selected="0">
            <x v="2"/>
          </reference>
          <reference field="14" count="1" selected="0">
            <x v="2"/>
          </reference>
          <reference field="16" count="1">
            <x v="10"/>
          </reference>
        </references>
      </pivotArea>
    </format>
    <format dxfId="1">
      <pivotArea dataOnly="0" labelOnly="1" outline="0" fieldPosition="0">
        <references count="7">
          <reference field="3" count="1" selected="0">
            <x v="107"/>
          </reference>
          <reference field="4" count="1" selected="0">
            <x v="7"/>
          </reference>
          <reference field="8" count="1" selected="0">
            <x v="3"/>
          </reference>
          <reference field="9" count="1" selected="0">
            <x v="1"/>
          </reference>
          <reference field="13" count="1" selected="0">
            <x v="2"/>
          </reference>
          <reference field="14" count="1" selected="0">
            <x v="2"/>
          </reference>
          <reference field="16" count="1">
            <x v="6"/>
          </reference>
        </references>
      </pivotArea>
    </format>
    <format dxfId="0">
      <pivotArea dataOnly="0" labelOnly="1" outline="0" fieldPosition="0">
        <references count="1">
          <reference field="17" count="0"/>
        </references>
      </pivotArea>
    </format>
  </formats>
  <pivotTableStyleInfo name="PivotStyleLight2" showRowHeaders="0"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B6EEC1-C37E-486A-9413-D5704DA05AC6}" sourceName="Country">
  <pivotTables>
    <pivotTable tabId="5" name="PivotTable2"/>
  </pivotTables>
  <data>
    <tabular pivotCacheId="2096955964">
      <items count="10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785778-8F12-41C8-AB62-0FD303AC7566}" sourceName="Region">
  <pivotTables>
    <pivotTable tabId="5" name="PivotTable2"/>
  </pivotTables>
  <data>
    <tabular pivotCacheId="2096955964">
      <items count="11">
        <i x="5" s="1"/>
        <i x="2" s="1"/>
        <i x="6" s="1"/>
        <i x="8" s="1"/>
        <i x="3" s="1"/>
        <i x="4" s="1"/>
        <i x="7" s="1"/>
        <i x="0" s="1"/>
        <i x="1" s="1"/>
        <i x="9" s="1"/>
        <i x="1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rtfolio_Categorization" xr10:uid="{1E0D18E0-99C5-4CE8-9419-06AED5A6F535}" sourceName="Portfolio Categorization">
  <pivotTables>
    <pivotTable tabId="5" name="PivotTable2"/>
  </pivotTables>
  <data>
    <tabular pivotCacheId="2096955964">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P_Review_Window" xr10:uid="{A6FB3912-0D0E-4DAA-9650-FD699D8E11A7}" sourceName="TRP Review Window">
  <pivotTables>
    <pivotTable tabId="5" name="PivotTable2"/>
  </pivotTables>
  <data>
    <tabular pivotCacheId="2096955964">
      <items count="11">
        <i x="0" s="1"/>
        <i x="9" s="1"/>
        <i x="2" s="1"/>
        <i x="8" s="1"/>
        <i x="5" s="1"/>
        <i x="3" s="1"/>
        <i x="4" s="1"/>
        <i x="6" s="1"/>
        <i x="7" s="1"/>
        <i x="1" s="1" nd="1"/>
        <i x="1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onent" xr10:uid="{1C503099-FC63-4D26-A2C4-8E4478836D34}" sourceName="Component">
  <pivotTables>
    <pivotTable tabId="5" name="PivotTable2"/>
  </pivotTables>
  <data>
    <tabular pivotCacheId="2096955964">
      <items count="16">
        <i x="0" s="1"/>
        <i x="3" s="1"/>
        <i x="4" s="1"/>
        <i x="5" s="1"/>
        <i x="6" s="1"/>
        <i x="7" s="1"/>
        <i x="8" s="1"/>
        <i x="9" s="1"/>
        <i x="10" s="1"/>
        <i x="11" s="1"/>
        <i x="14" s="1"/>
        <i x="1" s="1" nd="1"/>
        <i x="2" s="1" nd="1"/>
        <i x="12" s="1" nd="1"/>
        <i x="13" s="1" nd="1"/>
        <i x="1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7173392-4BFD-4C74-A564-23F0D90E9CCA}" cache="Slicer_Country" caption="Country" style="Slicer Style 1" rowHeight="241300"/>
  <slicer name="Region" xr10:uid="{FF62DF29-B565-4243-B57C-D6A4AE0D63D5}" cache="Slicer_Region" caption="Region" style="Slicer Style 1" rowHeight="241300"/>
  <slicer name="Portfolio Categorization" xr10:uid="{24443A69-D454-4382-BF96-75393014F0D6}" cache="Slicer_Portfolio_Categorization" caption="Portfolio Categorization" style="Slicer Style 1" rowHeight="241300"/>
  <slicer name="TRP Review Window" xr10:uid="{7160CDE2-1141-4D6E-90D1-9B88558F2094}" cache="Slicer_TRP_Review_Window" caption="TRP Review Window" style="Slicer Style 1" rowHeight="241300"/>
  <slicer name="Component" xr10:uid="{9E42B0D0-0916-4CBD-AA73-D5959F2F86DC}" cache="Slicer_Component" caption="Component"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8F1AAF-4FAF-42F9-B3F7-FF7D33F0BF6E}" name="Table1" displayName="Table1" ref="D2:E11" totalsRowShown="0" headerRowDxfId="1632" dataDxfId="1631">
  <autoFilter ref="D2:E11" xr:uid="{04DBD17E-FAE8-40DE-A047-BBF6E24D1AEA}"/>
  <tableColumns count="2">
    <tableColumn id="1" xr3:uid="{1FBCC765-D7F0-424D-A0AD-DC2BEEF91A40}" name="Review Window" dataDxfId="1630"/>
    <tableColumn id="2" xr3:uid="{BBDFF88D-260A-4881-A365-6649D1FEDF51}" name="TRP Outcomes shared with applicant" dataDxfId="162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2.bin" /><Relationship Id="rId1" Type="http://schemas.openxmlformats.org/officeDocument/2006/relationships/pivotTable" Target="../pivotTables/pivotTable1.xml" /><Relationship Id="rId5" Type="http://schemas.microsoft.com/office/2007/relationships/slicer" Target="../slicers/slicer1.xml" /><Relationship Id="rId4" Type="http://schemas.openxmlformats.org/officeDocument/2006/relationships/vmlDrawing" Target="../drawings/vmlDrawing1.vml" /></Relationships>
</file>

<file path=xl/worksheets/_rels/sheet3.xml.rels><?xml version="1.0" encoding="UTF-8" standalone="yes"?>
<Relationships xmlns="http://schemas.openxmlformats.org/package/2006/relationships"><Relationship Id="rId2" Type="http://schemas.microsoft.com/office/2019/04/relationships/namedSheetView" Target="../namedSheetViews/namedSheetView1.xml" /><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4C9D2-2F90-4C10-B93B-E34FCD7168B9}">
  <sheetPr codeName="Sheet1"/>
  <dimension ref="A2:G21"/>
  <sheetViews>
    <sheetView workbookViewId="0">
      <selection activeCell="G2" sqref="G2:G4"/>
    </sheetView>
  </sheetViews>
  <sheetFormatPr defaultRowHeight="15" x14ac:dyDescent="0.2"/>
  <cols>
    <col min="2" max="2" width="73.1796875" customWidth="1"/>
    <col min="4" max="4" width="32.41796875" customWidth="1"/>
    <col min="5" max="5" width="27.0390625" customWidth="1"/>
    <col min="7" max="7" width="13.5859375" bestFit="1" customWidth="1"/>
  </cols>
  <sheetData>
    <row r="2" spans="1:7" s="13" customFormat="1" ht="27.75" x14ac:dyDescent="0.2">
      <c r="B2" s="26" t="s">
        <v>392</v>
      </c>
      <c r="D2" s="16" t="s">
        <v>3</v>
      </c>
      <c r="E2" s="16" t="s">
        <v>393</v>
      </c>
      <c r="G2" s="28" t="s">
        <v>397</v>
      </c>
    </row>
    <row r="3" spans="1:7" x14ac:dyDescent="0.2">
      <c r="A3" s="13"/>
      <c r="B3" s="25" t="s">
        <v>0</v>
      </c>
      <c r="D3" s="2" t="s">
        <v>5</v>
      </c>
      <c r="E3" s="2" t="s">
        <v>380</v>
      </c>
      <c r="G3" s="27" t="s">
        <v>380</v>
      </c>
    </row>
    <row r="4" spans="1:7" x14ac:dyDescent="0.2">
      <c r="A4" s="13"/>
      <c r="B4" s="25" t="s">
        <v>514</v>
      </c>
      <c r="D4" s="2" t="s">
        <v>345</v>
      </c>
      <c r="E4" s="2" t="s">
        <v>380</v>
      </c>
      <c r="G4" s="27" t="s">
        <v>381</v>
      </c>
    </row>
    <row r="5" spans="1:7" ht="27.75" x14ac:dyDescent="0.2">
      <c r="A5" s="13"/>
      <c r="B5" s="25" t="s">
        <v>395</v>
      </c>
      <c r="D5" s="2" t="s">
        <v>346</v>
      </c>
      <c r="E5" s="2" t="s">
        <v>380</v>
      </c>
    </row>
    <row r="6" spans="1:7" ht="94.5" x14ac:dyDescent="0.2">
      <c r="A6" s="13"/>
      <c r="B6" s="25" t="s">
        <v>515</v>
      </c>
      <c r="D6" s="2" t="s">
        <v>347</v>
      </c>
      <c r="E6" s="2" t="s">
        <v>380</v>
      </c>
    </row>
    <row r="7" spans="1:7" x14ac:dyDescent="0.2">
      <c r="A7" s="13"/>
      <c r="B7" s="25" t="s">
        <v>382</v>
      </c>
      <c r="D7" s="2" t="s">
        <v>399</v>
      </c>
      <c r="E7" s="2" t="s">
        <v>380</v>
      </c>
    </row>
    <row r="8" spans="1:7" x14ac:dyDescent="0.2">
      <c r="A8" s="13"/>
      <c r="B8" s="25" t="s">
        <v>383</v>
      </c>
      <c r="D8" s="2" t="s">
        <v>6</v>
      </c>
      <c r="E8" s="2" t="s">
        <v>380</v>
      </c>
    </row>
    <row r="9" spans="1:7" x14ac:dyDescent="0.2">
      <c r="A9" s="13"/>
      <c r="B9" s="25" t="s">
        <v>384</v>
      </c>
      <c r="D9" s="2" t="s">
        <v>8</v>
      </c>
      <c r="E9" s="2" t="s">
        <v>380</v>
      </c>
    </row>
    <row r="10" spans="1:7" ht="41.25" x14ac:dyDescent="0.2">
      <c r="B10" s="59" t="s">
        <v>525</v>
      </c>
      <c r="D10" s="2" t="s">
        <v>9</v>
      </c>
      <c r="E10" s="2" t="s">
        <v>380</v>
      </c>
    </row>
    <row r="11" spans="1:7" ht="54.75" x14ac:dyDescent="0.2">
      <c r="B11" s="59" t="s">
        <v>385</v>
      </c>
      <c r="D11" s="2" t="s">
        <v>496</v>
      </c>
      <c r="E11" s="2" t="s">
        <v>380</v>
      </c>
    </row>
    <row r="12" spans="1:7" ht="27.75" x14ac:dyDescent="0.2">
      <c r="B12" s="60" t="s">
        <v>386</v>
      </c>
    </row>
    <row r="13" spans="1:7" ht="41.25" x14ac:dyDescent="0.2">
      <c r="B13" s="60" t="s">
        <v>487</v>
      </c>
    </row>
    <row r="14" spans="1:7" ht="41.25" x14ac:dyDescent="0.2">
      <c r="B14" s="59" t="s">
        <v>387</v>
      </c>
    </row>
    <row r="15" spans="1:7" ht="27.75" x14ac:dyDescent="0.2">
      <c r="B15" s="59" t="s">
        <v>388</v>
      </c>
    </row>
    <row r="16" spans="1:7" ht="27.75" x14ac:dyDescent="0.2">
      <c r="B16" s="60" t="s">
        <v>526</v>
      </c>
    </row>
    <row r="17" spans="2:2" x14ac:dyDescent="0.2">
      <c r="B17" s="25" t="s">
        <v>389</v>
      </c>
    </row>
    <row r="18" spans="2:2" ht="41.25" x14ac:dyDescent="0.2">
      <c r="B18" s="25" t="s">
        <v>390</v>
      </c>
    </row>
    <row r="19" spans="2:2" ht="27.75" x14ac:dyDescent="0.2">
      <c r="B19" s="25" t="s">
        <v>391</v>
      </c>
    </row>
    <row r="21" spans="2:2" x14ac:dyDescent="0.2">
      <c r="B21" s="13"/>
    </row>
  </sheetData>
  <dataValidations count="1">
    <dataValidation type="list" allowBlank="1" showInputMessage="1" showErrorMessage="1" sqref="E3:E11" xr:uid="{328A2810-7085-4096-BD6C-521ED992D248}">
      <formula1>$G$3:$G$4</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CA2D-42AD-4F2C-8131-EDB3AA37BED0}">
  <sheetPr codeName="Sheet2">
    <pageSetUpPr fitToPage="1"/>
  </sheetPr>
  <dimension ref="A1:I272"/>
  <sheetViews>
    <sheetView tabSelected="1" view="pageLayout" topLeftCell="B1" zoomScale="70" zoomScaleNormal="100" zoomScalePageLayoutView="70" workbookViewId="0">
      <selection activeCell="I18" sqref="I18"/>
    </sheetView>
  </sheetViews>
  <sheetFormatPr defaultColWidth="9.14453125" defaultRowHeight="13.5" x14ac:dyDescent="0.15"/>
  <cols>
    <col min="1" max="1" width="43.31640625" style="9" bestFit="1" customWidth="1"/>
    <col min="2" max="2" width="32.1484375" style="9" bestFit="1" customWidth="1"/>
    <col min="3" max="3" width="33.765625" style="9" customWidth="1"/>
    <col min="4" max="4" width="37.6640625" style="9" customWidth="1"/>
    <col min="5" max="5" width="28.78515625" style="9" bestFit="1" customWidth="1"/>
    <col min="6" max="6" width="34.03125" style="9" customWidth="1"/>
    <col min="7" max="7" width="21.38671875" style="34" bestFit="1" customWidth="1"/>
    <col min="8" max="8" width="31.609375" style="9" bestFit="1" customWidth="1"/>
    <col min="9" max="9" width="16.27734375" style="9" bestFit="1" customWidth="1"/>
    <col min="10" max="16384" width="9.14453125" style="9"/>
  </cols>
  <sheetData>
    <row r="1" spans="1:9" hidden="1" x14ac:dyDescent="0.15">
      <c r="G1" s="9"/>
    </row>
    <row r="2" spans="1:9" x14ac:dyDescent="0.15">
      <c r="A2" s="10"/>
      <c r="B2" s="10"/>
      <c r="C2" s="10"/>
      <c r="D2" s="10"/>
      <c r="E2" s="10"/>
      <c r="F2" s="10"/>
      <c r="G2" s="10"/>
      <c r="H2" s="10"/>
      <c r="I2" s="10"/>
    </row>
    <row r="3" spans="1:9" x14ac:dyDescent="0.15">
      <c r="A3" s="7" t="s">
        <v>1</v>
      </c>
      <c r="B3" s="10"/>
      <c r="C3" s="10"/>
      <c r="D3" s="10"/>
      <c r="E3" s="10"/>
      <c r="F3" s="10"/>
      <c r="G3" s="10"/>
      <c r="H3" s="10"/>
      <c r="I3" s="8" t="s">
        <v>2</v>
      </c>
    </row>
    <row r="4" spans="1:9" x14ac:dyDescent="0.15">
      <c r="A4" s="10"/>
      <c r="B4" s="10"/>
      <c r="C4" s="10"/>
      <c r="D4" s="10"/>
      <c r="E4" s="10"/>
      <c r="F4" s="10"/>
      <c r="G4" s="10"/>
      <c r="H4" s="10"/>
      <c r="I4" s="10"/>
    </row>
    <row r="5" spans="1:9" s="12" customFormat="1" x14ac:dyDescent="0.15">
      <c r="A5" s="11"/>
      <c r="B5" s="11"/>
      <c r="C5" s="11"/>
      <c r="D5" s="11"/>
      <c r="E5" s="11"/>
      <c r="F5" s="6" t="s">
        <v>3</v>
      </c>
      <c r="G5" s="6" t="s">
        <v>4</v>
      </c>
      <c r="H5" s="11"/>
      <c r="I5" s="11"/>
    </row>
    <row r="6" spans="1:9" x14ac:dyDescent="0.15">
      <c r="A6" s="10"/>
      <c r="B6" s="10"/>
      <c r="C6" s="10"/>
      <c r="D6" s="10"/>
      <c r="E6" s="10"/>
      <c r="F6" s="31" t="s">
        <v>5</v>
      </c>
      <c r="G6" s="32">
        <v>43913</v>
      </c>
      <c r="H6" s="10"/>
      <c r="I6" s="10"/>
    </row>
    <row r="7" spans="1:9" x14ac:dyDescent="0.15">
      <c r="A7" s="10"/>
      <c r="B7" s="10"/>
      <c r="C7" s="10"/>
      <c r="D7" s="10"/>
      <c r="E7" s="10"/>
      <c r="F7" s="5" t="s">
        <v>345</v>
      </c>
      <c r="G7" s="30">
        <v>43951</v>
      </c>
      <c r="H7" s="10"/>
      <c r="I7" s="10"/>
    </row>
    <row r="8" spans="1:9" x14ac:dyDescent="0.15">
      <c r="A8" s="10"/>
      <c r="B8" s="10"/>
      <c r="C8" s="10"/>
      <c r="D8" s="10"/>
      <c r="E8" s="10"/>
      <c r="F8" s="31" t="s">
        <v>346</v>
      </c>
      <c r="G8" s="32">
        <v>43982</v>
      </c>
      <c r="H8" s="10"/>
      <c r="I8" s="10"/>
    </row>
    <row r="9" spans="1:9" x14ac:dyDescent="0.15">
      <c r="A9" s="10"/>
      <c r="B9" s="10"/>
      <c r="C9" s="10"/>
      <c r="D9" s="10"/>
      <c r="E9" s="10"/>
      <c r="F9" s="5" t="s">
        <v>347</v>
      </c>
      <c r="G9" s="30">
        <v>44012</v>
      </c>
      <c r="H9" s="10"/>
      <c r="I9" s="10"/>
    </row>
    <row r="10" spans="1:9" x14ac:dyDescent="0.15">
      <c r="A10" s="10"/>
      <c r="B10" s="10"/>
      <c r="C10" s="10"/>
      <c r="D10" s="10"/>
      <c r="E10" s="10"/>
      <c r="F10" s="31" t="s">
        <v>399</v>
      </c>
      <c r="G10" s="32">
        <v>44074</v>
      </c>
      <c r="H10" s="10"/>
      <c r="I10" s="10"/>
    </row>
    <row r="11" spans="1:9" x14ac:dyDescent="0.15">
      <c r="A11" s="10"/>
      <c r="B11" s="10"/>
      <c r="C11" s="10"/>
      <c r="D11" s="10"/>
      <c r="E11" s="10"/>
      <c r="F11" s="5" t="s">
        <v>6</v>
      </c>
      <c r="G11" s="30">
        <v>44235</v>
      </c>
      <c r="H11" s="10"/>
      <c r="I11" s="10"/>
    </row>
    <row r="12" spans="1:9" x14ac:dyDescent="0.15">
      <c r="A12" s="10"/>
      <c r="B12" s="10"/>
      <c r="C12" s="10"/>
      <c r="D12" s="10"/>
      <c r="E12" s="10"/>
      <c r="F12" s="31" t="s">
        <v>8</v>
      </c>
      <c r="G12" s="32">
        <v>44316</v>
      </c>
      <c r="H12" s="10"/>
      <c r="I12" s="10"/>
    </row>
    <row r="13" spans="1:9" x14ac:dyDescent="0.15">
      <c r="A13" s="10"/>
      <c r="B13" s="10"/>
      <c r="C13" s="10"/>
      <c r="D13" s="10"/>
      <c r="E13" s="10"/>
      <c r="F13" s="5" t="s">
        <v>9</v>
      </c>
      <c r="G13" s="30">
        <v>44449</v>
      </c>
      <c r="H13" s="10"/>
      <c r="I13" s="10"/>
    </row>
    <row r="14" spans="1:9" x14ac:dyDescent="0.15">
      <c r="A14" s="10"/>
      <c r="B14" s="10"/>
      <c r="C14" s="10"/>
      <c r="D14" s="10"/>
      <c r="E14" s="10"/>
      <c r="F14" s="5" t="s">
        <v>496</v>
      </c>
      <c r="G14" s="30">
        <v>44610</v>
      </c>
      <c r="H14" s="10"/>
      <c r="I14" s="10"/>
    </row>
    <row r="15" spans="1:9" x14ac:dyDescent="0.15">
      <c r="A15" s="10"/>
      <c r="B15" s="10"/>
      <c r="C15" s="10"/>
      <c r="D15" s="10"/>
      <c r="E15" s="10"/>
      <c r="F15" s="10"/>
      <c r="G15" s="10"/>
      <c r="H15" s="10"/>
      <c r="I15" s="10"/>
    </row>
    <row r="16" spans="1:9" x14ac:dyDescent="0.15">
      <c r="A16" s="10"/>
      <c r="B16" s="10"/>
      <c r="C16" s="10"/>
      <c r="D16" s="10"/>
      <c r="E16" s="10"/>
      <c r="F16" s="47"/>
      <c r="G16" s="47"/>
      <c r="H16" s="47" t="s">
        <v>10</v>
      </c>
      <c r="I16" s="10"/>
    </row>
    <row r="17" spans="1:9" ht="18.600000000000001" customHeight="1" x14ac:dyDescent="0.15">
      <c r="A17" s="10"/>
      <c r="B17" s="10"/>
      <c r="C17" s="10"/>
      <c r="D17" s="10"/>
      <c r="E17" s="10"/>
      <c r="F17" s="48" t="s">
        <v>339</v>
      </c>
      <c r="G17" s="49">
        <f>COUNTA(E27:E578)-COUNTIF(E27:E578,"(blank)")</f>
        <v>189</v>
      </c>
      <c r="H17" s="46">
        <f>IFERROR(G17/$G$18,"")</f>
        <v>1</v>
      </c>
      <c r="I17" s="10"/>
    </row>
    <row r="18" spans="1:9" ht="18.600000000000001" customHeight="1" x14ac:dyDescent="0.15">
      <c r="A18" s="10"/>
      <c r="B18" s="10"/>
      <c r="C18" s="10"/>
      <c r="D18" s="10"/>
      <c r="E18" s="10"/>
      <c r="F18" s="50" t="s">
        <v>340</v>
      </c>
      <c r="G18" s="51">
        <f>COUNTA(A27:A578)</f>
        <v>189</v>
      </c>
      <c r="H18" s="52"/>
      <c r="I18" s="10"/>
    </row>
    <row r="19" spans="1:9" ht="18.600000000000001" customHeight="1" x14ac:dyDescent="0.15">
      <c r="A19" s="10"/>
      <c r="B19" s="10"/>
      <c r="C19" s="10"/>
      <c r="D19" s="10"/>
      <c r="E19" s="10"/>
      <c r="F19" s="53" t="s">
        <v>12</v>
      </c>
      <c r="G19" s="49">
        <f>COUNTIF(F27:F578,"Grant Making")</f>
        <v>189</v>
      </c>
      <c r="H19" s="54">
        <f>IFERROR(G19/$G$18,"")</f>
        <v>1</v>
      </c>
      <c r="I19" s="10"/>
    </row>
    <row r="20" spans="1:9" ht="18.600000000000001" customHeight="1" x14ac:dyDescent="0.15">
      <c r="A20" s="10"/>
      <c r="B20" s="10"/>
      <c r="C20" s="10"/>
      <c r="D20" s="10"/>
      <c r="E20" s="10"/>
      <c r="F20" s="52" t="s">
        <v>13</v>
      </c>
      <c r="G20" s="51">
        <f>COUNTIF(G27:G578,"&lt;&gt;")</f>
        <v>184</v>
      </c>
      <c r="H20" s="55">
        <f>IFERROR(G20/$G$18,"")</f>
        <v>0.97354497354497349</v>
      </c>
      <c r="I20" s="10"/>
    </row>
    <row r="21" spans="1:9" ht="18.600000000000001" customHeight="1" x14ac:dyDescent="0.15">
      <c r="A21" s="10"/>
      <c r="B21" s="10"/>
      <c r="C21" s="10"/>
      <c r="D21" s="10"/>
      <c r="E21" s="10"/>
      <c r="F21" s="53" t="s">
        <v>14</v>
      </c>
      <c r="G21" s="49">
        <f>COUNTIF(H27:H578,"&lt;&gt;")</f>
        <v>181</v>
      </c>
      <c r="H21" s="56">
        <f>IFERROR(G21/$G$18,"")</f>
        <v>0.95767195767195767</v>
      </c>
      <c r="I21" s="10"/>
    </row>
    <row r="22" spans="1:9" ht="30.6" customHeight="1" x14ac:dyDescent="0.15">
      <c r="A22" s="10"/>
      <c r="B22" s="10"/>
      <c r="C22" s="10"/>
      <c r="D22" s="10"/>
      <c r="E22" s="10"/>
      <c r="F22" s="50" t="s">
        <v>451</v>
      </c>
      <c r="G22" s="57">
        <f>IFERROR(AVERAGEIF(H27:H578,"&gt;01/01/1900",I27:I578),0)</f>
        <v>6.9790779820668414</v>
      </c>
      <c r="H22" s="52" t="s">
        <v>11</v>
      </c>
      <c r="I22" s="10"/>
    </row>
    <row r="23" spans="1:9" ht="14.25" hidden="1" customHeight="1" thickTop="1" x14ac:dyDescent="0.15">
      <c r="A23" s="10"/>
      <c r="B23" s="10"/>
      <c r="C23" s="10"/>
      <c r="D23" s="10"/>
      <c r="E23" s="10"/>
      <c r="F23" s="10"/>
      <c r="G23" s="10"/>
      <c r="H23" s="10"/>
      <c r="I23" s="10"/>
    </row>
    <row r="24" spans="1:9" hidden="1" x14ac:dyDescent="0.15">
      <c r="A24" s="14" t="s">
        <v>15</v>
      </c>
      <c r="B24" s="15">
        <v>1</v>
      </c>
      <c r="C24" s="10"/>
      <c r="D24" s="10"/>
      <c r="E24" s="10"/>
      <c r="F24" s="10"/>
      <c r="G24" s="10"/>
      <c r="H24" s="10"/>
      <c r="I24" s="10"/>
    </row>
    <row r="25" spans="1:9" hidden="1" x14ac:dyDescent="0.15">
      <c r="A25" s="10"/>
      <c r="B25" s="10"/>
      <c r="C25" s="10"/>
      <c r="D25" s="10"/>
      <c r="E25" s="10"/>
      <c r="F25" s="10"/>
      <c r="G25" s="10"/>
      <c r="H25" s="10"/>
      <c r="I25" s="10"/>
    </row>
    <row r="26" spans="1:9" s="12" customFormat="1" ht="39" x14ac:dyDescent="0.15">
      <c r="A26" s="21" t="s">
        <v>16</v>
      </c>
      <c r="B26" s="21" t="s">
        <v>17</v>
      </c>
      <c r="C26" s="22" t="s">
        <v>18</v>
      </c>
      <c r="D26" s="21" t="s">
        <v>19</v>
      </c>
      <c r="E26" s="21" t="s">
        <v>20</v>
      </c>
      <c r="F26" s="21" t="s">
        <v>21</v>
      </c>
      <c r="G26" s="41" t="s">
        <v>22</v>
      </c>
      <c r="H26" s="41" t="s">
        <v>23</v>
      </c>
      <c r="I26" s="21" t="s">
        <v>450</v>
      </c>
    </row>
    <row r="27" spans="1:9" x14ac:dyDescent="0.15">
      <c r="A27" s="23" t="s">
        <v>24</v>
      </c>
      <c r="B27" s="23" t="s">
        <v>25</v>
      </c>
      <c r="C27" s="15" t="s">
        <v>26</v>
      </c>
      <c r="D27" s="15" t="s">
        <v>27</v>
      </c>
      <c r="E27" s="15" t="s">
        <v>5</v>
      </c>
      <c r="F27" s="15" t="s">
        <v>12</v>
      </c>
      <c r="G27" s="42">
        <v>44119</v>
      </c>
      <c r="H27" s="45">
        <v>44141</v>
      </c>
      <c r="I27" s="43">
        <v>7.4754098360655741</v>
      </c>
    </row>
    <row r="28" spans="1:9" x14ac:dyDescent="0.15">
      <c r="A28" s="23" t="s">
        <v>24</v>
      </c>
      <c r="B28" s="23" t="s">
        <v>25</v>
      </c>
      <c r="C28" s="15" t="s">
        <v>28</v>
      </c>
      <c r="D28" s="15" t="s">
        <v>27</v>
      </c>
      <c r="E28" s="15" t="s">
        <v>5</v>
      </c>
      <c r="F28" s="15" t="s">
        <v>12</v>
      </c>
      <c r="G28" s="42">
        <v>44091</v>
      </c>
      <c r="H28" s="45">
        <v>44125</v>
      </c>
      <c r="I28" s="43">
        <v>6.9508196721311473</v>
      </c>
    </row>
    <row r="29" spans="1:9" x14ac:dyDescent="0.15">
      <c r="A29" s="23" t="s">
        <v>24</v>
      </c>
      <c r="B29" s="23" t="s">
        <v>25</v>
      </c>
      <c r="C29" s="15" t="s">
        <v>416</v>
      </c>
      <c r="D29" s="15" t="s">
        <v>67</v>
      </c>
      <c r="E29" s="15" t="s">
        <v>346</v>
      </c>
      <c r="F29" s="15" t="s">
        <v>12</v>
      </c>
      <c r="G29" s="42">
        <v>44147</v>
      </c>
      <c r="H29" s="45">
        <v>44168</v>
      </c>
      <c r="I29" s="43">
        <v>6.0983606557377046</v>
      </c>
    </row>
    <row r="30" spans="1:9" x14ac:dyDescent="0.15">
      <c r="A30" s="15" t="s">
        <v>313</v>
      </c>
      <c r="B30" s="15" t="s">
        <v>60</v>
      </c>
      <c r="C30" s="15" t="s">
        <v>413</v>
      </c>
      <c r="D30" s="15" t="s">
        <v>27</v>
      </c>
      <c r="E30" s="15" t="s">
        <v>6</v>
      </c>
      <c r="F30" s="15" t="s">
        <v>12</v>
      </c>
      <c r="G30" s="42">
        <v>44308</v>
      </c>
      <c r="H30" s="45">
        <v>44335</v>
      </c>
      <c r="I30" s="43">
        <v>3.278688524590164</v>
      </c>
    </row>
    <row r="31" spans="1:9" x14ac:dyDescent="0.15">
      <c r="A31" s="23" t="s">
        <v>98</v>
      </c>
      <c r="B31" s="23" t="s">
        <v>30</v>
      </c>
      <c r="C31" s="15" t="s">
        <v>408</v>
      </c>
      <c r="D31" s="15" t="s">
        <v>46</v>
      </c>
      <c r="E31" s="15" t="s">
        <v>8</v>
      </c>
      <c r="F31" s="15" t="s">
        <v>12</v>
      </c>
      <c r="G31" s="42">
        <v>44392</v>
      </c>
      <c r="H31" s="45">
        <v>44418</v>
      </c>
      <c r="I31" s="43">
        <v>3.3442622950819674</v>
      </c>
    </row>
    <row r="32" spans="1:9" x14ac:dyDescent="0.15">
      <c r="A32" s="23" t="s">
        <v>29</v>
      </c>
      <c r="B32" s="15" t="s">
        <v>30</v>
      </c>
      <c r="C32" s="15" t="s">
        <v>408</v>
      </c>
      <c r="D32" s="15" t="s">
        <v>31</v>
      </c>
      <c r="E32" s="15" t="s">
        <v>5</v>
      </c>
      <c r="F32" s="15" t="s">
        <v>12</v>
      </c>
      <c r="G32" s="42">
        <v>44082</v>
      </c>
      <c r="H32" s="45">
        <v>44125</v>
      </c>
      <c r="I32" s="43">
        <v>6.9508196721311473</v>
      </c>
    </row>
    <row r="33" spans="1:9" x14ac:dyDescent="0.15">
      <c r="A33" s="23" t="s">
        <v>32</v>
      </c>
      <c r="B33" s="23" t="s">
        <v>33</v>
      </c>
      <c r="C33" s="15" t="s">
        <v>26</v>
      </c>
      <c r="D33" s="15" t="s">
        <v>27</v>
      </c>
      <c r="E33" s="15" t="s">
        <v>399</v>
      </c>
      <c r="F33" s="15" t="s">
        <v>12</v>
      </c>
      <c r="G33" s="42">
        <v>44252</v>
      </c>
      <c r="H33" s="45">
        <v>44277</v>
      </c>
      <c r="I33" s="43">
        <v>6.6557377049180326</v>
      </c>
    </row>
    <row r="34" spans="1:9" x14ac:dyDescent="0.15">
      <c r="A34" s="23" t="s">
        <v>32</v>
      </c>
      <c r="B34" s="23" t="s">
        <v>33</v>
      </c>
      <c r="C34" s="15" t="s">
        <v>28</v>
      </c>
      <c r="D34" s="15" t="s">
        <v>34</v>
      </c>
      <c r="E34" s="15" t="s">
        <v>5</v>
      </c>
      <c r="F34" s="15" t="s">
        <v>12</v>
      </c>
      <c r="G34" s="42">
        <v>44119</v>
      </c>
      <c r="H34" s="45">
        <v>44141</v>
      </c>
      <c r="I34" s="43">
        <v>7.4754098360655741</v>
      </c>
    </row>
    <row r="35" spans="1:9" x14ac:dyDescent="0.15">
      <c r="A35" s="23" t="s">
        <v>32</v>
      </c>
      <c r="B35" s="23" t="s">
        <v>33</v>
      </c>
      <c r="C35" s="15" t="s">
        <v>416</v>
      </c>
      <c r="D35" s="15" t="s">
        <v>34</v>
      </c>
      <c r="E35" s="15" t="s">
        <v>5</v>
      </c>
      <c r="F35" s="15" t="s">
        <v>12</v>
      </c>
      <c r="G35" s="42">
        <v>44119</v>
      </c>
      <c r="H35" s="45">
        <v>44141</v>
      </c>
      <c r="I35" s="43">
        <v>7.4754098360655741</v>
      </c>
    </row>
    <row r="36" spans="1:9" x14ac:dyDescent="0.15">
      <c r="A36" s="23" t="s">
        <v>99</v>
      </c>
      <c r="B36" s="23" t="s">
        <v>30</v>
      </c>
      <c r="C36" s="15" t="s">
        <v>408</v>
      </c>
      <c r="D36" s="15" t="s">
        <v>31</v>
      </c>
      <c r="E36" s="15" t="s">
        <v>8</v>
      </c>
      <c r="F36" s="15" t="s">
        <v>12</v>
      </c>
      <c r="G36" s="42">
        <v>44462</v>
      </c>
      <c r="H36" s="45">
        <v>44488</v>
      </c>
      <c r="I36" s="43">
        <v>5.639344262295082</v>
      </c>
    </row>
    <row r="37" spans="1:9" x14ac:dyDescent="0.15">
      <c r="A37" s="23" t="s">
        <v>100</v>
      </c>
      <c r="B37" s="23" t="s">
        <v>45</v>
      </c>
      <c r="C37" s="15" t="s">
        <v>26</v>
      </c>
      <c r="D37" s="15" t="s">
        <v>31</v>
      </c>
      <c r="E37" s="15" t="s">
        <v>8</v>
      </c>
      <c r="F37" s="15" t="s">
        <v>12</v>
      </c>
      <c r="G37" s="42">
        <v>44490</v>
      </c>
      <c r="H37" s="45">
        <v>44524</v>
      </c>
      <c r="I37" s="43">
        <v>6.8196721311475406</v>
      </c>
    </row>
    <row r="38" spans="1:9" x14ac:dyDescent="0.15">
      <c r="A38" s="23" t="s">
        <v>36</v>
      </c>
      <c r="B38" s="23" t="s">
        <v>37</v>
      </c>
      <c r="C38" s="15" t="s">
        <v>26</v>
      </c>
      <c r="D38" s="15" t="s">
        <v>34</v>
      </c>
      <c r="E38" s="15" t="s">
        <v>346</v>
      </c>
      <c r="F38" s="15" t="s">
        <v>12</v>
      </c>
      <c r="G38" s="42">
        <v>44168</v>
      </c>
      <c r="H38" s="45">
        <v>44183</v>
      </c>
      <c r="I38" s="43">
        <v>6.5901639344262293</v>
      </c>
    </row>
    <row r="39" spans="1:9" x14ac:dyDescent="0.15">
      <c r="A39" s="23" t="s">
        <v>36</v>
      </c>
      <c r="B39" s="23" t="s">
        <v>37</v>
      </c>
      <c r="C39" s="15" t="s">
        <v>28</v>
      </c>
      <c r="D39" s="15" t="s">
        <v>34</v>
      </c>
      <c r="E39" s="15" t="s">
        <v>6</v>
      </c>
      <c r="F39" s="15" t="s">
        <v>12</v>
      </c>
      <c r="G39" s="42">
        <v>44375</v>
      </c>
      <c r="H39" s="45">
        <v>44390</v>
      </c>
      <c r="I39" s="43">
        <v>5.081967213114754</v>
      </c>
    </row>
    <row r="40" spans="1:9" x14ac:dyDescent="0.15">
      <c r="A40" s="23" t="s">
        <v>36</v>
      </c>
      <c r="B40" s="23" t="s">
        <v>37</v>
      </c>
      <c r="C40" s="15" t="s">
        <v>94</v>
      </c>
      <c r="D40" s="15" t="s">
        <v>34</v>
      </c>
      <c r="E40" s="15" t="s">
        <v>9</v>
      </c>
      <c r="F40" s="15" t="s">
        <v>12</v>
      </c>
      <c r="G40" s="42">
        <v>44700</v>
      </c>
      <c r="H40" s="45">
        <v>44735</v>
      </c>
      <c r="I40" s="43">
        <v>9.3770491803278695</v>
      </c>
    </row>
    <row r="41" spans="1:9" x14ac:dyDescent="0.15">
      <c r="A41" s="23" t="s">
        <v>36</v>
      </c>
      <c r="B41" s="23" t="s">
        <v>37</v>
      </c>
      <c r="C41" s="15" t="s">
        <v>416</v>
      </c>
      <c r="D41" s="15" t="s">
        <v>34</v>
      </c>
      <c r="E41" s="15" t="s">
        <v>346</v>
      </c>
      <c r="F41" s="15" t="s">
        <v>12</v>
      </c>
      <c r="G41" s="42">
        <v>44168</v>
      </c>
      <c r="H41" s="45">
        <v>44183</v>
      </c>
      <c r="I41" s="43">
        <v>6.5901639344262293</v>
      </c>
    </row>
    <row r="42" spans="1:9" x14ac:dyDescent="0.15">
      <c r="A42" s="23" t="s">
        <v>101</v>
      </c>
      <c r="B42" s="23" t="s">
        <v>25</v>
      </c>
      <c r="C42" s="15" t="s">
        <v>28</v>
      </c>
      <c r="D42" s="15" t="s">
        <v>31</v>
      </c>
      <c r="E42" s="15" t="s">
        <v>399</v>
      </c>
      <c r="F42" s="15" t="s">
        <v>12</v>
      </c>
      <c r="G42" s="42">
        <v>44273</v>
      </c>
      <c r="H42" s="45">
        <v>44299</v>
      </c>
      <c r="I42" s="43">
        <v>7.3770491803278686</v>
      </c>
    </row>
    <row r="43" spans="1:9" x14ac:dyDescent="0.15">
      <c r="A43" s="23" t="s">
        <v>101</v>
      </c>
      <c r="B43" s="23" t="s">
        <v>25</v>
      </c>
      <c r="C43" s="15" t="s">
        <v>408</v>
      </c>
      <c r="D43" s="15" t="s">
        <v>31</v>
      </c>
      <c r="E43" s="15" t="s">
        <v>399</v>
      </c>
      <c r="F43" s="15" t="s">
        <v>12</v>
      </c>
      <c r="G43" s="42">
        <v>44308</v>
      </c>
      <c r="H43" s="45">
        <v>44335</v>
      </c>
      <c r="I43" s="43">
        <v>8.557377049180328</v>
      </c>
    </row>
    <row r="44" spans="1:9" x14ac:dyDescent="0.15">
      <c r="A44" s="23" t="s">
        <v>102</v>
      </c>
      <c r="B44" s="23" t="s">
        <v>45</v>
      </c>
      <c r="C44" s="15" t="s">
        <v>28</v>
      </c>
      <c r="D44" s="15" t="s">
        <v>31</v>
      </c>
      <c r="E44" s="15" t="s">
        <v>8</v>
      </c>
      <c r="F44" s="15" t="s">
        <v>12</v>
      </c>
      <c r="G44" s="42">
        <v>44490</v>
      </c>
      <c r="H44" s="45">
        <v>44524</v>
      </c>
      <c r="I44" s="43">
        <v>6.8196721311475406</v>
      </c>
    </row>
    <row r="45" spans="1:9" x14ac:dyDescent="0.15">
      <c r="A45" s="23" t="s">
        <v>102</v>
      </c>
      <c r="B45" s="23" t="s">
        <v>45</v>
      </c>
      <c r="C45" s="15" t="s">
        <v>408</v>
      </c>
      <c r="D45" s="15" t="s">
        <v>31</v>
      </c>
      <c r="E45" s="15" t="s">
        <v>496</v>
      </c>
      <c r="F45" s="15" t="s">
        <v>12</v>
      </c>
      <c r="G45" s="42"/>
      <c r="H45" s="45"/>
      <c r="I45" s="43">
        <v>0</v>
      </c>
    </row>
    <row r="46" spans="1:9" x14ac:dyDescent="0.15">
      <c r="A46" s="23" t="s">
        <v>103</v>
      </c>
      <c r="B46" s="23" t="s">
        <v>60</v>
      </c>
      <c r="C46" s="15" t="s">
        <v>408</v>
      </c>
      <c r="D46" s="15" t="s">
        <v>34</v>
      </c>
      <c r="E46" s="15" t="s">
        <v>8</v>
      </c>
      <c r="F46" s="15" t="s">
        <v>12</v>
      </c>
      <c r="G46" s="42">
        <v>44490</v>
      </c>
      <c r="H46" s="45">
        <v>44524</v>
      </c>
      <c r="I46" s="43">
        <v>6.8196721311475406</v>
      </c>
    </row>
    <row r="47" spans="1:9" x14ac:dyDescent="0.15">
      <c r="A47" s="23" t="s">
        <v>104</v>
      </c>
      <c r="B47" s="23" t="s">
        <v>42</v>
      </c>
      <c r="C47" s="15" t="s">
        <v>28</v>
      </c>
      <c r="D47" s="15" t="s">
        <v>34</v>
      </c>
      <c r="E47" s="15" t="s">
        <v>346</v>
      </c>
      <c r="F47" s="15" t="s">
        <v>12</v>
      </c>
      <c r="G47" s="42">
        <v>44119</v>
      </c>
      <c r="H47" s="45">
        <v>44141</v>
      </c>
      <c r="I47" s="43">
        <v>5.2131147540983607</v>
      </c>
    </row>
    <row r="48" spans="1:9" x14ac:dyDescent="0.15">
      <c r="A48" s="23" t="s">
        <v>104</v>
      </c>
      <c r="B48" s="23" t="s">
        <v>42</v>
      </c>
      <c r="C48" s="15" t="s">
        <v>408</v>
      </c>
      <c r="D48" s="15" t="s">
        <v>34</v>
      </c>
      <c r="E48" s="15" t="s">
        <v>346</v>
      </c>
      <c r="F48" s="15" t="s">
        <v>12</v>
      </c>
      <c r="G48" s="42">
        <v>44168</v>
      </c>
      <c r="H48" s="45">
        <v>44183</v>
      </c>
      <c r="I48" s="43">
        <v>6.5901639344262293</v>
      </c>
    </row>
    <row r="49" spans="1:9" x14ac:dyDescent="0.15">
      <c r="A49" s="23" t="s">
        <v>38</v>
      </c>
      <c r="B49" s="23" t="s">
        <v>60</v>
      </c>
      <c r="C49" s="15" t="s">
        <v>28</v>
      </c>
      <c r="D49" s="15" t="s">
        <v>27</v>
      </c>
      <c r="E49" s="15" t="s">
        <v>5</v>
      </c>
      <c r="F49" s="15" t="s">
        <v>12</v>
      </c>
      <c r="G49" s="42">
        <v>44140</v>
      </c>
      <c r="H49" s="45">
        <v>44162</v>
      </c>
      <c r="I49" s="43">
        <v>8.1639344262295079</v>
      </c>
    </row>
    <row r="50" spans="1:9" x14ac:dyDescent="0.15">
      <c r="A50" s="23" t="s">
        <v>38</v>
      </c>
      <c r="B50" s="23" t="s">
        <v>60</v>
      </c>
      <c r="C50" s="15" t="s">
        <v>408</v>
      </c>
      <c r="D50" s="15" t="s">
        <v>27</v>
      </c>
      <c r="E50" s="15" t="s">
        <v>5</v>
      </c>
      <c r="F50" s="15" t="s">
        <v>12</v>
      </c>
      <c r="G50" s="42">
        <v>44154</v>
      </c>
      <c r="H50" s="45">
        <v>44175</v>
      </c>
      <c r="I50" s="43">
        <v>8.5901639344262293</v>
      </c>
    </row>
    <row r="51" spans="1:9" x14ac:dyDescent="0.15">
      <c r="A51" s="23" t="s">
        <v>105</v>
      </c>
      <c r="B51" s="23" t="s">
        <v>37</v>
      </c>
      <c r="C51" s="15" t="s">
        <v>412</v>
      </c>
      <c r="D51" s="15" t="s">
        <v>31</v>
      </c>
      <c r="E51" s="15" t="s">
        <v>347</v>
      </c>
      <c r="F51" s="15" t="s">
        <v>12</v>
      </c>
      <c r="G51" s="42">
        <v>44133</v>
      </c>
      <c r="H51" s="45">
        <v>44162</v>
      </c>
      <c r="I51" s="43">
        <v>4.918032786885246</v>
      </c>
    </row>
    <row r="52" spans="1:9" x14ac:dyDescent="0.15">
      <c r="A52" s="23" t="s">
        <v>106</v>
      </c>
      <c r="B52" s="23" t="s">
        <v>33</v>
      </c>
      <c r="C52" s="15" t="s">
        <v>26</v>
      </c>
      <c r="D52" s="15" t="s">
        <v>27</v>
      </c>
      <c r="E52" s="15" t="s">
        <v>346</v>
      </c>
      <c r="F52" s="15" t="s">
        <v>12</v>
      </c>
      <c r="G52" s="42">
        <v>44168</v>
      </c>
      <c r="H52" s="45">
        <v>44183</v>
      </c>
      <c r="I52" s="43">
        <v>6.5901639344262293</v>
      </c>
    </row>
    <row r="53" spans="1:9" x14ac:dyDescent="0.15">
      <c r="A53" s="23" t="s">
        <v>106</v>
      </c>
      <c r="B53" s="23" t="s">
        <v>33</v>
      </c>
      <c r="C53" s="15" t="s">
        <v>94</v>
      </c>
      <c r="D53" s="15" t="s">
        <v>27</v>
      </c>
      <c r="E53" s="15" t="s">
        <v>346</v>
      </c>
      <c r="F53" s="15" t="s">
        <v>12</v>
      </c>
      <c r="G53" s="42">
        <v>44175</v>
      </c>
      <c r="H53" s="45">
        <v>44187</v>
      </c>
      <c r="I53" s="43">
        <v>6.721311475409836</v>
      </c>
    </row>
    <row r="54" spans="1:9" x14ac:dyDescent="0.15">
      <c r="A54" s="23" t="s">
        <v>106</v>
      </c>
      <c r="B54" s="23" t="s">
        <v>33</v>
      </c>
      <c r="C54" s="15" t="s">
        <v>416</v>
      </c>
      <c r="D54" s="15" t="s">
        <v>27</v>
      </c>
      <c r="E54" s="15" t="s">
        <v>399</v>
      </c>
      <c r="F54" s="15" t="s">
        <v>12</v>
      </c>
      <c r="G54" s="42">
        <v>44168</v>
      </c>
      <c r="H54" s="45">
        <v>44183</v>
      </c>
      <c r="I54" s="43">
        <v>3.5737704918032787</v>
      </c>
    </row>
    <row r="55" spans="1:9" x14ac:dyDescent="0.15">
      <c r="A55" s="23" t="s">
        <v>107</v>
      </c>
      <c r="B55" s="23" t="s">
        <v>37</v>
      </c>
      <c r="C55" s="15" t="s">
        <v>28</v>
      </c>
      <c r="D55" s="15" t="s">
        <v>27</v>
      </c>
      <c r="E55" s="15" t="s">
        <v>347</v>
      </c>
      <c r="F55" s="15" t="s">
        <v>12</v>
      </c>
      <c r="G55" s="42">
        <v>44161</v>
      </c>
      <c r="H55" s="45">
        <v>44182</v>
      </c>
      <c r="I55" s="43">
        <v>5.5737704918032787</v>
      </c>
    </row>
    <row r="56" spans="1:9" x14ac:dyDescent="0.15">
      <c r="A56" s="23" t="s">
        <v>107</v>
      </c>
      <c r="B56" s="23" t="s">
        <v>37</v>
      </c>
      <c r="C56" s="15" t="s">
        <v>408</v>
      </c>
      <c r="D56" s="15" t="s">
        <v>27</v>
      </c>
      <c r="E56" s="15" t="s">
        <v>347</v>
      </c>
      <c r="F56" s="15" t="s">
        <v>12</v>
      </c>
      <c r="G56" s="42">
        <v>44161</v>
      </c>
      <c r="H56" s="45">
        <v>44182</v>
      </c>
      <c r="I56" s="43">
        <v>5.5737704918032787</v>
      </c>
    </row>
    <row r="57" spans="1:9" x14ac:dyDescent="0.15">
      <c r="A57" s="23" t="s">
        <v>39</v>
      </c>
      <c r="B57" s="15" t="s">
        <v>37</v>
      </c>
      <c r="C57" s="15" t="s">
        <v>28</v>
      </c>
      <c r="D57" s="15" t="s">
        <v>27</v>
      </c>
      <c r="E57" s="15" t="s">
        <v>346</v>
      </c>
      <c r="F57" s="15" t="s">
        <v>12</v>
      </c>
      <c r="G57" s="42">
        <v>44133</v>
      </c>
      <c r="H57" s="45">
        <v>44162</v>
      </c>
      <c r="I57" s="43">
        <v>5.9016393442622954</v>
      </c>
    </row>
    <row r="58" spans="1:9" x14ac:dyDescent="0.15">
      <c r="A58" s="23" t="s">
        <v>39</v>
      </c>
      <c r="B58" s="15" t="s">
        <v>37</v>
      </c>
      <c r="C58" s="15" t="s">
        <v>408</v>
      </c>
      <c r="D58" s="15" t="s">
        <v>27</v>
      </c>
      <c r="E58" s="15" t="s">
        <v>347</v>
      </c>
      <c r="F58" s="15" t="s">
        <v>12</v>
      </c>
      <c r="G58" s="42">
        <v>44168</v>
      </c>
      <c r="H58" s="45">
        <v>44183</v>
      </c>
      <c r="I58" s="43">
        <v>5.6065573770491799</v>
      </c>
    </row>
    <row r="59" spans="1:9" x14ac:dyDescent="0.15">
      <c r="A59" s="23" t="s">
        <v>108</v>
      </c>
      <c r="B59" s="15" t="s">
        <v>37</v>
      </c>
      <c r="C59" s="15" t="s">
        <v>28</v>
      </c>
      <c r="D59" s="15" t="s">
        <v>27</v>
      </c>
      <c r="E59" s="15" t="s">
        <v>399</v>
      </c>
      <c r="F59" s="15" t="s">
        <v>12</v>
      </c>
      <c r="G59" s="42">
        <v>44364</v>
      </c>
      <c r="H59" s="45">
        <v>44385</v>
      </c>
      <c r="I59" s="43">
        <v>10.196721311475409</v>
      </c>
    </row>
    <row r="60" spans="1:9" x14ac:dyDescent="0.15">
      <c r="A60" s="23" t="s">
        <v>108</v>
      </c>
      <c r="B60" s="15" t="s">
        <v>37</v>
      </c>
      <c r="C60" s="15" t="s">
        <v>408</v>
      </c>
      <c r="D60" s="15" t="s">
        <v>27</v>
      </c>
      <c r="E60" s="15" t="s">
        <v>8</v>
      </c>
      <c r="F60" s="15" t="s">
        <v>12</v>
      </c>
      <c r="G60" s="42">
        <v>44518</v>
      </c>
      <c r="H60" s="45">
        <v>44553</v>
      </c>
      <c r="I60" s="43">
        <v>7.7704918032786887</v>
      </c>
    </row>
    <row r="61" spans="1:9" x14ac:dyDescent="0.15">
      <c r="A61" s="23" t="s">
        <v>109</v>
      </c>
      <c r="B61" s="23" t="s">
        <v>45</v>
      </c>
      <c r="C61" s="15" t="s">
        <v>26</v>
      </c>
      <c r="D61" s="15" t="s">
        <v>31</v>
      </c>
      <c r="E61" s="15" t="s">
        <v>496</v>
      </c>
      <c r="F61" s="15" t="s">
        <v>12</v>
      </c>
      <c r="G61" s="42"/>
      <c r="H61" s="45"/>
      <c r="I61" s="43">
        <v>0</v>
      </c>
    </row>
    <row r="62" spans="1:9" x14ac:dyDescent="0.15">
      <c r="A62" s="23" t="s">
        <v>110</v>
      </c>
      <c r="B62" s="23" t="s">
        <v>60</v>
      </c>
      <c r="C62" s="15" t="s">
        <v>28</v>
      </c>
      <c r="D62" s="15" t="s">
        <v>31</v>
      </c>
      <c r="E62" s="15" t="s">
        <v>8</v>
      </c>
      <c r="F62" s="15" t="s">
        <v>12</v>
      </c>
      <c r="G62" s="42">
        <v>44490</v>
      </c>
      <c r="H62" s="45">
        <v>44524</v>
      </c>
      <c r="I62" s="43">
        <v>6.8196721311475406</v>
      </c>
    </row>
    <row r="63" spans="1:9" x14ac:dyDescent="0.15">
      <c r="A63" s="23" t="s">
        <v>110</v>
      </c>
      <c r="B63" s="23" t="s">
        <v>60</v>
      </c>
      <c r="C63" s="15" t="s">
        <v>408</v>
      </c>
      <c r="D63" s="15" t="s">
        <v>31</v>
      </c>
      <c r="E63" s="15" t="s">
        <v>8</v>
      </c>
      <c r="F63" s="15" t="s">
        <v>12</v>
      </c>
      <c r="G63" s="42">
        <v>44490</v>
      </c>
      <c r="H63" s="45">
        <v>44516</v>
      </c>
      <c r="I63" s="43">
        <v>6.557377049180328</v>
      </c>
    </row>
    <row r="64" spans="1:9" x14ac:dyDescent="0.15">
      <c r="A64" s="23" t="s">
        <v>40</v>
      </c>
      <c r="B64" s="23" t="s">
        <v>37</v>
      </c>
      <c r="C64" s="15" t="s">
        <v>28</v>
      </c>
      <c r="D64" s="15" t="s">
        <v>27</v>
      </c>
      <c r="E64" s="15" t="s">
        <v>5</v>
      </c>
      <c r="F64" s="15" t="s">
        <v>12</v>
      </c>
      <c r="G64" s="42">
        <v>44154</v>
      </c>
      <c r="H64" s="45">
        <v>44175</v>
      </c>
      <c r="I64" s="43">
        <v>8.5901639344262293</v>
      </c>
    </row>
    <row r="65" spans="1:9" x14ac:dyDescent="0.15">
      <c r="A65" s="23" t="s">
        <v>40</v>
      </c>
      <c r="B65" s="23" t="s">
        <v>37</v>
      </c>
      <c r="C65" s="15" t="s">
        <v>408</v>
      </c>
      <c r="D65" s="15" t="s">
        <v>27</v>
      </c>
      <c r="E65" s="15" t="s">
        <v>399</v>
      </c>
      <c r="F65" s="15" t="s">
        <v>12</v>
      </c>
      <c r="G65" s="42">
        <v>44175</v>
      </c>
      <c r="H65" s="45">
        <v>44187</v>
      </c>
      <c r="I65" s="43">
        <v>3.7049180327868854</v>
      </c>
    </row>
    <row r="66" spans="1:9" x14ac:dyDescent="0.15">
      <c r="A66" s="23" t="s">
        <v>41</v>
      </c>
      <c r="B66" s="23" t="s">
        <v>42</v>
      </c>
      <c r="C66" s="15" t="s">
        <v>28</v>
      </c>
      <c r="D66" s="15" t="s">
        <v>27</v>
      </c>
      <c r="E66" s="15" t="s">
        <v>399</v>
      </c>
      <c r="F66" s="15" t="s">
        <v>12</v>
      </c>
      <c r="G66" s="42">
        <v>44175</v>
      </c>
      <c r="H66" s="45">
        <v>44187</v>
      </c>
      <c r="I66" s="43">
        <v>3.7049180327868854</v>
      </c>
    </row>
    <row r="67" spans="1:9" x14ac:dyDescent="0.15">
      <c r="A67" s="23" t="s">
        <v>41</v>
      </c>
      <c r="B67" s="23" t="s">
        <v>42</v>
      </c>
      <c r="C67" s="15" t="s">
        <v>94</v>
      </c>
      <c r="D67" s="15" t="s">
        <v>27</v>
      </c>
      <c r="E67" s="15" t="s">
        <v>399</v>
      </c>
      <c r="F67" s="15" t="s">
        <v>12</v>
      </c>
      <c r="G67" s="42">
        <v>44175</v>
      </c>
      <c r="H67" s="45">
        <v>44187</v>
      </c>
      <c r="I67" s="43">
        <v>3.7049180327868854</v>
      </c>
    </row>
    <row r="68" spans="1:9" x14ac:dyDescent="0.15">
      <c r="A68" s="23" t="s">
        <v>41</v>
      </c>
      <c r="B68" s="23" t="s">
        <v>42</v>
      </c>
      <c r="C68" s="15" t="s">
        <v>414</v>
      </c>
      <c r="D68" s="15" t="s">
        <v>27</v>
      </c>
      <c r="E68" s="15" t="s">
        <v>5</v>
      </c>
      <c r="F68" s="15" t="s">
        <v>12</v>
      </c>
      <c r="G68" s="42">
        <v>44133</v>
      </c>
      <c r="H68" s="45">
        <v>44162</v>
      </c>
      <c r="I68" s="43">
        <v>8.1639344262295079</v>
      </c>
    </row>
    <row r="69" spans="1:9" x14ac:dyDescent="0.15">
      <c r="A69" s="23" t="s">
        <v>111</v>
      </c>
      <c r="B69" s="23" t="s">
        <v>45</v>
      </c>
      <c r="C69" s="15" t="s">
        <v>26</v>
      </c>
      <c r="D69" s="15" t="s">
        <v>46</v>
      </c>
      <c r="E69" s="15" t="s">
        <v>399</v>
      </c>
      <c r="F69" s="15" t="s">
        <v>12</v>
      </c>
      <c r="G69" s="42">
        <v>44308</v>
      </c>
      <c r="H69" s="45">
        <v>44335</v>
      </c>
      <c r="I69" s="43">
        <v>8.557377049180328</v>
      </c>
    </row>
    <row r="70" spans="1:9" x14ac:dyDescent="0.15">
      <c r="A70" s="23" t="s">
        <v>43</v>
      </c>
      <c r="B70" s="23" t="s">
        <v>42</v>
      </c>
      <c r="C70" s="15" t="s">
        <v>26</v>
      </c>
      <c r="D70" s="15" t="s">
        <v>27</v>
      </c>
      <c r="E70" s="15" t="s">
        <v>346</v>
      </c>
      <c r="F70" s="15" t="s">
        <v>12</v>
      </c>
      <c r="G70" s="42">
        <v>44147</v>
      </c>
      <c r="H70" s="45">
        <v>44168</v>
      </c>
      <c r="I70" s="43">
        <v>6.0983606557377046</v>
      </c>
    </row>
    <row r="71" spans="1:9" x14ac:dyDescent="0.15">
      <c r="A71" s="23" t="s">
        <v>43</v>
      </c>
      <c r="B71" s="23" t="s">
        <v>42</v>
      </c>
      <c r="C71" s="15" t="s">
        <v>415</v>
      </c>
      <c r="D71" s="15" t="s">
        <v>27</v>
      </c>
      <c r="E71" s="15" t="s">
        <v>347</v>
      </c>
      <c r="F71" s="15" t="s">
        <v>12</v>
      </c>
      <c r="G71" s="42">
        <v>44168</v>
      </c>
      <c r="H71" s="45">
        <v>44183</v>
      </c>
      <c r="I71" s="43">
        <v>5.6065573770491799</v>
      </c>
    </row>
    <row r="72" spans="1:9" x14ac:dyDescent="0.15">
      <c r="A72" s="23" t="s">
        <v>43</v>
      </c>
      <c r="B72" s="23" t="s">
        <v>42</v>
      </c>
      <c r="C72" s="15" t="s">
        <v>416</v>
      </c>
      <c r="D72" s="15" t="s">
        <v>27</v>
      </c>
      <c r="E72" s="15" t="s">
        <v>5</v>
      </c>
      <c r="F72" s="15" t="s">
        <v>12</v>
      </c>
      <c r="G72" s="42">
        <v>44091</v>
      </c>
      <c r="H72" s="45">
        <v>44125</v>
      </c>
      <c r="I72" s="43">
        <v>6.9508196721311473</v>
      </c>
    </row>
    <row r="73" spans="1:9" x14ac:dyDescent="0.15">
      <c r="A73" s="23" t="s">
        <v>44</v>
      </c>
      <c r="B73" s="23" t="s">
        <v>45</v>
      </c>
      <c r="C73" s="15" t="s">
        <v>26</v>
      </c>
      <c r="D73" s="15" t="s">
        <v>46</v>
      </c>
      <c r="E73" s="15" t="s">
        <v>5</v>
      </c>
      <c r="F73" s="15" t="s">
        <v>12</v>
      </c>
      <c r="G73" s="42">
        <v>44133</v>
      </c>
      <c r="H73" s="45">
        <v>44162</v>
      </c>
      <c r="I73" s="43">
        <v>8.1639344262295079</v>
      </c>
    </row>
    <row r="74" spans="1:9" x14ac:dyDescent="0.15">
      <c r="A74" s="23" t="s">
        <v>47</v>
      </c>
      <c r="B74" s="23" t="s">
        <v>48</v>
      </c>
      <c r="C74" s="15" t="s">
        <v>413</v>
      </c>
      <c r="D74" s="15" t="s">
        <v>31</v>
      </c>
      <c r="E74" s="15" t="s">
        <v>399</v>
      </c>
      <c r="F74" s="15" t="s">
        <v>12</v>
      </c>
      <c r="G74" s="42">
        <v>44161</v>
      </c>
      <c r="H74" s="45">
        <v>44182</v>
      </c>
      <c r="I74" s="43">
        <v>3.540983606557377</v>
      </c>
    </row>
    <row r="75" spans="1:9" x14ac:dyDescent="0.15">
      <c r="A75" s="23" t="s">
        <v>112</v>
      </c>
      <c r="B75" s="23" t="s">
        <v>45</v>
      </c>
      <c r="C75" s="15" t="s">
        <v>26</v>
      </c>
      <c r="D75" s="15" t="s">
        <v>31</v>
      </c>
      <c r="E75" s="15" t="s">
        <v>8</v>
      </c>
      <c r="F75" s="15" t="s">
        <v>12</v>
      </c>
      <c r="G75" s="42">
        <v>44490</v>
      </c>
      <c r="H75" s="45">
        <v>44524</v>
      </c>
      <c r="I75" s="43">
        <v>6.8196721311475406</v>
      </c>
    </row>
    <row r="76" spans="1:9" x14ac:dyDescent="0.15">
      <c r="A76" s="23" t="s">
        <v>113</v>
      </c>
      <c r="B76" s="15" t="s">
        <v>45</v>
      </c>
      <c r="C76" s="15" t="s">
        <v>26</v>
      </c>
      <c r="D76" s="15" t="s">
        <v>31</v>
      </c>
      <c r="E76" s="15" t="s">
        <v>496</v>
      </c>
      <c r="F76" s="15" t="s">
        <v>12</v>
      </c>
      <c r="G76" s="42"/>
      <c r="H76" s="45"/>
      <c r="I76" s="43">
        <v>0</v>
      </c>
    </row>
    <row r="77" spans="1:9" x14ac:dyDescent="0.15">
      <c r="A77" s="23" t="s">
        <v>114</v>
      </c>
      <c r="B77" s="23" t="s">
        <v>48</v>
      </c>
      <c r="C77" s="15" t="s">
        <v>408</v>
      </c>
      <c r="D77" s="15" t="s">
        <v>31</v>
      </c>
      <c r="E77" s="15" t="s">
        <v>9</v>
      </c>
      <c r="F77" s="15" t="s">
        <v>12</v>
      </c>
      <c r="G77" s="42">
        <v>44620</v>
      </c>
      <c r="H77" s="45">
        <v>44635</v>
      </c>
      <c r="I77" s="43">
        <v>6.0983606557377046</v>
      </c>
    </row>
    <row r="78" spans="1:9" x14ac:dyDescent="0.15">
      <c r="A78" s="23" t="s">
        <v>115</v>
      </c>
      <c r="B78" s="23" t="s">
        <v>45</v>
      </c>
      <c r="C78" s="15" t="s">
        <v>26</v>
      </c>
      <c r="D78" s="15" t="s">
        <v>31</v>
      </c>
      <c r="E78" s="15" t="s">
        <v>6</v>
      </c>
      <c r="F78" s="15" t="s">
        <v>12</v>
      </c>
      <c r="G78" s="42">
        <v>44490</v>
      </c>
      <c r="H78" s="45">
        <v>44524</v>
      </c>
      <c r="I78" s="43">
        <v>9.4754098360655732</v>
      </c>
    </row>
    <row r="79" spans="1:9" x14ac:dyDescent="0.15">
      <c r="A79" s="23" t="s">
        <v>115</v>
      </c>
      <c r="B79" s="23" t="s">
        <v>45</v>
      </c>
      <c r="C79" s="15" t="s">
        <v>416</v>
      </c>
      <c r="D79" s="15" t="s">
        <v>34</v>
      </c>
      <c r="E79" s="15" t="s">
        <v>6</v>
      </c>
      <c r="F79" s="15" t="s">
        <v>12</v>
      </c>
      <c r="G79" s="42">
        <v>44490</v>
      </c>
      <c r="H79" s="45">
        <v>44524</v>
      </c>
      <c r="I79" s="43">
        <v>9.4754098360655732</v>
      </c>
    </row>
    <row r="80" spans="1:9" x14ac:dyDescent="0.15">
      <c r="A80" s="23" t="s">
        <v>116</v>
      </c>
      <c r="B80" s="23" t="s">
        <v>48</v>
      </c>
      <c r="C80" s="15" t="s">
        <v>26</v>
      </c>
      <c r="D80" s="15" t="s">
        <v>67</v>
      </c>
      <c r="E80" s="15" t="s">
        <v>347</v>
      </c>
      <c r="F80" s="15" t="s">
        <v>12</v>
      </c>
      <c r="G80" s="42">
        <v>44161</v>
      </c>
      <c r="H80" s="45">
        <v>44182</v>
      </c>
      <c r="I80" s="43">
        <v>5.5737704918032787</v>
      </c>
    </row>
    <row r="81" spans="1:9" x14ac:dyDescent="0.15">
      <c r="A81" s="23" t="s">
        <v>116</v>
      </c>
      <c r="B81" s="23" t="s">
        <v>48</v>
      </c>
      <c r="C81" s="15" t="s">
        <v>28</v>
      </c>
      <c r="D81" s="15" t="s">
        <v>34</v>
      </c>
      <c r="E81" s="15" t="s">
        <v>347</v>
      </c>
      <c r="F81" s="15" t="s">
        <v>12</v>
      </c>
      <c r="G81" s="42">
        <v>44133</v>
      </c>
      <c r="H81" s="45">
        <v>44162</v>
      </c>
      <c r="I81" s="43">
        <v>4.918032786885246</v>
      </c>
    </row>
    <row r="82" spans="1:9" x14ac:dyDescent="0.15">
      <c r="A82" s="23" t="s">
        <v>116</v>
      </c>
      <c r="B82" s="23" t="s">
        <v>48</v>
      </c>
      <c r="C82" s="15" t="s">
        <v>416</v>
      </c>
      <c r="D82" s="15" t="s">
        <v>67</v>
      </c>
      <c r="E82" s="15" t="s">
        <v>347</v>
      </c>
      <c r="F82" s="15" t="s">
        <v>12</v>
      </c>
      <c r="G82" s="42">
        <v>44161</v>
      </c>
      <c r="H82" s="45">
        <v>44182</v>
      </c>
      <c r="I82" s="43">
        <v>5.5737704918032787</v>
      </c>
    </row>
    <row r="83" spans="1:9" x14ac:dyDescent="0.15">
      <c r="A83" s="23" t="s">
        <v>117</v>
      </c>
      <c r="B83" s="23" t="s">
        <v>60</v>
      </c>
      <c r="C83" s="15" t="s">
        <v>28</v>
      </c>
      <c r="D83" s="15" t="s">
        <v>34</v>
      </c>
      <c r="E83" s="15" t="s">
        <v>346</v>
      </c>
      <c r="F83" s="15" t="s">
        <v>12</v>
      </c>
      <c r="G83" s="42">
        <v>44119</v>
      </c>
      <c r="H83" s="45">
        <v>44141</v>
      </c>
      <c r="I83" s="43">
        <v>5.2131147540983607</v>
      </c>
    </row>
    <row r="84" spans="1:9" x14ac:dyDescent="0.15">
      <c r="A84" s="23" t="s">
        <v>117</v>
      </c>
      <c r="B84" s="23" t="s">
        <v>60</v>
      </c>
      <c r="C84" s="15" t="s">
        <v>408</v>
      </c>
      <c r="D84" s="15" t="s">
        <v>27</v>
      </c>
      <c r="E84" s="15" t="s">
        <v>399</v>
      </c>
      <c r="F84" s="15" t="s">
        <v>12</v>
      </c>
      <c r="G84" s="42">
        <v>44392</v>
      </c>
      <c r="H84" s="45">
        <v>44418</v>
      </c>
      <c r="I84" s="43">
        <v>11.278688524590164</v>
      </c>
    </row>
    <row r="85" spans="1:9" x14ac:dyDescent="0.15">
      <c r="A85" s="23" t="s">
        <v>118</v>
      </c>
      <c r="B85" s="23" t="s">
        <v>74</v>
      </c>
      <c r="C85" s="15" t="s">
        <v>28</v>
      </c>
      <c r="D85" s="15" t="s">
        <v>34</v>
      </c>
      <c r="E85" s="15" t="s">
        <v>399</v>
      </c>
      <c r="F85" s="15" t="s">
        <v>12</v>
      </c>
      <c r="G85" s="42">
        <v>44252</v>
      </c>
      <c r="H85" s="45">
        <v>44277</v>
      </c>
      <c r="I85" s="43">
        <v>6.6557377049180326</v>
      </c>
    </row>
    <row r="86" spans="1:9" x14ac:dyDescent="0.15">
      <c r="A86" s="23" t="s">
        <v>118</v>
      </c>
      <c r="B86" s="23" t="s">
        <v>74</v>
      </c>
      <c r="C86" s="15" t="s">
        <v>94</v>
      </c>
      <c r="D86" s="15" t="s">
        <v>27</v>
      </c>
      <c r="E86" s="15" t="s">
        <v>399</v>
      </c>
      <c r="F86" s="15" t="s">
        <v>12</v>
      </c>
      <c r="G86" s="42">
        <v>44252</v>
      </c>
      <c r="H86" s="45">
        <v>44277</v>
      </c>
      <c r="I86" s="43">
        <v>6.6557377049180326</v>
      </c>
    </row>
    <row r="87" spans="1:9" x14ac:dyDescent="0.15">
      <c r="A87" s="23" t="s">
        <v>118</v>
      </c>
      <c r="B87" s="23" t="s">
        <v>74</v>
      </c>
      <c r="C87" s="15" t="s">
        <v>408</v>
      </c>
      <c r="D87" s="15" t="s">
        <v>34</v>
      </c>
      <c r="E87" s="15" t="s">
        <v>347</v>
      </c>
      <c r="F87" s="15" t="s">
        <v>12</v>
      </c>
      <c r="G87" s="42">
        <v>44252</v>
      </c>
      <c r="H87" s="45">
        <v>44277</v>
      </c>
      <c r="I87" s="43">
        <v>8.6885245901639347</v>
      </c>
    </row>
    <row r="88" spans="1:9" x14ac:dyDescent="0.15">
      <c r="A88" s="23" t="s">
        <v>119</v>
      </c>
      <c r="B88" s="23" t="s">
        <v>37</v>
      </c>
      <c r="C88" s="15" t="s">
        <v>416</v>
      </c>
      <c r="D88" s="15" t="s">
        <v>31</v>
      </c>
      <c r="E88" s="15" t="s">
        <v>496</v>
      </c>
      <c r="F88" s="15" t="s">
        <v>12</v>
      </c>
      <c r="G88" s="42">
        <v>44743</v>
      </c>
      <c r="H88" s="45"/>
      <c r="I88" s="43">
        <v>0</v>
      </c>
    </row>
    <row r="89" spans="1:9" x14ac:dyDescent="0.15">
      <c r="A89" s="23" t="s">
        <v>120</v>
      </c>
      <c r="B89" s="23" t="s">
        <v>51</v>
      </c>
      <c r="C89" s="15" t="s">
        <v>28</v>
      </c>
      <c r="D89" s="15" t="s">
        <v>27</v>
      </c>
      <c r="E89" s="15" t="s">
        <v>399</v>
      </c>
      <c r="F89" s="15" t="s">
        <v>12</v>
      </c>
      <c r="G89" s="42">
        <v>44308</v>
      </c>
      <c r="H89" s="45">
        <v>44335</v>
      </c>
      <c r="I89" s="43">
        <v>8.557377049180328</v>
      </c>
    </row>
    <row r="90" spans="1:9" x14ac:dyDescent="0.15">
      <c r="A90" s="23" t="s">
        <v>120</v>
      </c>
      <c r="B90" s="23" t="s">
        <v>51</v>
      </c>
      <c r="C90" s="15" t="s">
        <v>408</v>
      </c>
      <c r="D90" s="15" t="s">
        <v>27</v>
      </c>
      <c r="E90" s="15" t="s">
        <v>6</v>
      </c>
      <c r="F90" s="15" t="s">
        <v>12</v>
      </c>
      <c r="G90" s="42">
        <v>44474</v>
      </c>
      <c r="H90" s="45">
        <v>44488</v>
      </c>
      <c r="I90" s="43">
        <v>8.2950819672131146</v>
      </c>
    </row>
    <row r="91" spans="1:9" x14ac:dyDescent="0.15">
      <c r="A91" s="23" t="s">
        <v>121</v>
      </c>
      <c r="B91" s="23" t="s">
        <v>30</v>
      </c>
      <c r="C91" s="15" t="s">
        <v>408</v>
      </c>
      <c r="D91" s="15" t="s">
        <v>31</v>
      </c>
      <c r="E91" s="15" t="s">
        <v>496</v>
      </c>
      <c r="F91" s="15" t="s">
        <v>12</v>
      </c>
      <c r="G91" s="42"/>
      <c r="H91" s="45"/>
      <c r="I91" s="43">
        <v>0</v>
      </c>
    </row>
    <row r="92" spans="1:9" x14ac:dyDescent="0.15">
      <c r="A92" s="23" t="s">
        <v>122</v>
      </c>
      <c r="B92" s="23" t="s">
        <v>42</v>
      </c>
      <c r="C92" s="15" t="s">
        <v>28</v>
      </c>
      <c r="D92" s="15" t="s">
        <v>67</v>
      </c>
      <c r="E92" s="15" t="s">
        <v>347</v>
      </c>
      <c r="F92" s="15" t="s">
        <v>12</v>
      </c>
      <c r="G92" s="42">
        <v>44168</v>
      </c>
      <c r="H92" s="45">
        <v>44173</v>
      </c>
      <c r="I92" s="43">
        <v>5.278688524590164</v>
      </c>
    </row>
    <row r="93" spans="1:9" x14ac:dyDescent="0.15">
      <c r="A93" s="23" t="s">
        <v>122</v>
      </c>
      <c r="B93" s="23" t="s">
        <v>42</v>
      </c>
      <c r="C93" s="15" t="s">
        <v>408</v>
      </c>
      <c r="D93" s="15" t="s">
        <v>27</v>
      </c>
      <c r="E93" s="15" t="s">
        <v>347</v>
      </c>
      <c r="F93" s="15" t="s">
        <v>12</v>
      </c>
      <c r="G93" s="42">
        <v>44168</v>
      </c>
      <c r="H93" s="45">
        <v>44173</v>
      </c>
      <c r="I93" s="43">
        <v>5.278688524590164</v>
      </c>
    </row>
    <row r="94" spans="1:9" x14ac:dyDescent="0.15">
      <c r="A94" s="23" t="s">
        <v>49</v>
      </c>
      <c r="B94" s="23" t="s">
        <v>45</v>
      </c>
      <c r="C94" s="15" t="s">
        <v>26</v>
      </c>
      <c r="D94" s="15" t="s">
        <v>27</v>
      </c>
      <c r="E94" s="15" t="s">
        <v>346</v>
      </c>
      <c r="F94" s="15" t="s">
        <v>12</v>
      </c>
      <c r="G94" s="42">
        <v>44154</v>
      </c>
      <c r="H94" s="45">
        <v>44175</v>
      </c>
      <c r="I94" s="43">
        <v>6.3278688524590168</v>
      </c>
    </row>
    <row r="95" spans="1:9" x14ac:dyDescent="0.15">
      <c r="A95" s="23" t="s">
        <v>49</v>
      </c>
      <c r="B95" s="23" t="s">
        <v>45</v>
      </c>
      <c r="C95" s="15" t="s">
        <v>28</v>
      </c>
      <c r="D95" s="15" t="s">
        <v>46</v>
      </c>
      <c r="E95" s="15" t="s">
        <v>399</v>
      </c>
      <c r="F95" s="15" t="s">
        <v>12</v>
      </c>
      <c r="G95" s="42">
        <v>44392</v>
      </c>
      <c r="H95" s="45">
        <v>44418</v>
      </c>
      <c r="I95" s="43">
        <v>11.278688524590164</v>
      </c>
    </row>
    <row r="96" spans="1:9" x14ac:dyDescent="0.15">
      <c r="A96" s="23" t="s">
        <v>49</v>
      </c>
      <c r="B96" s="23" t="s">
        <v>45</v>
      </c>
      <c r="C96" s="15" t="s">
        <v>416</v>
      </c>
      <c r="D96" s="15" t="s">
        <v>46</v>
      </c>
      <c r="E96" s="15" t="s">
        <v>9</v>
      </c>
      <c r="F96" s="15" t="s">
        <v>12</v>
      </c>
      <c r="G96" s="42">
        <v>44651</v>
      </c>
      <c r="H96" s="45">
        <v>44679</v>
      </c>
      <c r="I96" s="43">
        <v>7.5409836065573774</v>
      </c>
    </row>
    <row r="97" spans="1:9" x14ac:dyDescent="0.15">
      <c r="A97" s="23" t="s">
        <v>50</v>
      </c>
      <c r="B97" s="23" t="s">
        <v>51</v>
      </c>
      <c r="C97" s="15" t="s">
        <v>28</v>
      </c>
      <c r="D97" s="15" t="s">
        <v>27</v>
      </c>
      <c r="E97" s="15" t="s">
        <v>5</v>
      </c>
      <c r="F97" s="15" t="s">
        <v>12</v>
      </c>
      <c r="G97" s="42">
        <v>44161</v>
      </c>
      <c r="H97" s="45">
        <v>44182</v>
      </c>
      <c r="I97" s="43">
        <v>8.8196721311475414</v>
      </c>
    </row>
    <row r="98" spans="1:9" x14ac:dyDescent="0.15">
      <c r="A98" s="23" t="s">
        <v>50</v>
      </c>
      <c r="B98" s="23" t="s">
        <v>51</v>
      </c>
      <c r="C98" s="15" t="s">
        <v>408</v>
      </c>
      <c r="D98" s="15" t="s">
        <v>27</v>
      </c>
      <c r="E98" s="15" t="s">
        <v>5</v>
      </c>
      <c r="F98" s="15" t="s">
        <v>12</v>
      </c>
      <c r="G98" s="42">
        <v>44140</v>
      </c>
      <c r="H98" s="45">
        <v>44162</v>
      </c>
      <c r="I98" s="43">
        <v>8.1639344262295079</v>
      </c>
    </row>
    <row r="99" spans="1:9" x14ac:dyDescent="0.15">
      <c r="A99" s="23" t="s">
        <v>52</v>
      </c>
      <c r="B99" s="15" t="s">
        <v>51</v>
      </c>
      <c r="C99" s="15" t="s">
        <v>28</v>
      </c>
      <c r="D99" s="15" t="s">
        <v>27</v>
      </c>
      <c r="E99" s="15" t="s">
        <v>5</v>
      </c>
      <c r="F99" s="15" t="s">
        <v>12</v>
      </c>
      <c r="G99" s="42">
        <v>44091</v>
      </c>
      <c r="H99" s="45">
        <v>44125</v>
      </c>
      <c r="I99" s="43">
        <v>6.9508196721311473</v>
      </c>
    </row>
    <row r="100" spans="1:9" x14ac:dyDescent="0.15">
      <c r="A100" s="23" t="s">
        <v>52</v>
      </c>
      <c r="B100" s="15" t="s">
        <v>51</v>
      </c>
      <c r="C100" s="15" t="s">
        <v>408</v>
      </c>
      <c r="D100" s="15" t="s">
        <v>27</v>
      </c>
      <c r="E100" s="15" t="s">
        <v>346</v>
      </c>
      <c r="F100" s="15" t="s">
        <v>12</v>
      </c>
      <c r="G100" s="42">
        <v>44133</v>
      </c>
      <c r="H100" s="45">
        <v>44162</v>
      </c>
      <c r="I100" s="43">
        <v>5.9016393442622954</v>
      </c>
    </row>
    <row r="101" spans="1:9" x14ac:dyDescent="0.15">
      <c r="A101" s="23" t="s">
        <v>123</v>
      </c>
      <c r="B101" s="23" t="s">
        <v>45</v>
      </c>
      <c r="C101" s="15" t="s">
        <v>28</v>
      </c>
      <c r="D101" s="15" t="s">
        <v>46</v>
      </c>
      <c r="E101" s="15" t="s">
        <v>496</v>
      </c>
      <c r="F101" s="15" t="s">
        <v>12</v>
      </c>
      <c r="G101" s="42"/>
      <c r="H101" s="45"/>
      <c r="I101" s="43">
        <v>0</v>
      </c>
    </row>
    <row r="102" spans="1:9" x14ac:dyDescent="0.15">
      <c r="A102" s="23" t="s">
        <v>123</v>
      </c>
      <c r="B102" s="23" t="s">
        <v>45</v>
      </c>
      <c r="C102" s="15" t="s">
        <v>408</v>
      </c>
      <c r="D102" s="15" t="s">
        <v>31</v>
      </c>
      <c r="E102" s="15" t="s">
        <v>6</v>
      </c>
      <c r="F102" s="15" t="s">
        <v>12</v>
      </c>
      <c r="G102" s="42">
        <v>44518</v>
      </c>
      <c r="H102" s="45">
        <v>44543</v>
      </c>
      <c r="I102" s="43">
        <v>10.098360655737705</v>
      </c>
    </row>
    <row r="103" spans="1:9" x14ac:dyDescent="0.15">
      <c r="A103" s="23" t="s">
        <v>53</v>
      </c>
      <c r="B103" s="15" t="s">
        <v>45</v>
      </c>
      <c r="C103" s="15" t="s">
        <v>413</v>
      </c>
      <c r="D103" s="15" t="s">
        <v>27</v>
      </c>
      <c r="E103" s="15" t="s">
        <v>5</v>
      </c>
      <c r="F103" s="15" t="s">
        <v>12</v>
      </c>
      <c r="G103" s="42">
        <v>44140</v>
      </c>
      <c r="H103" s="45">
        <v>44162</v>
      </c>
      <c r="I103" s="43">
        <v>8.1639344262295079</v>
      </c>
    </row>
    <row r="104" spans="1:9" x14ac:dyDescent="0.15">
      <c r="A104" s="23" t="s">
        <v>54</v>
      </c>
      <c r="B104" s="15" t="s">
        <v>45</v>
      </c>
      <c r="C104" s="15" t="s">
        <v>28</v>
      </c>
      <c r="D104" s="15" t="s">
        <v>31</v>
      </c>
      <c r="E104" s="15" t="s">
        <v>5</v>
      </c>
      <c r="F104" s="15" t="s">
        <v>12</v>
      </c>
      <c r="G104" s="42">
        <v>44119</v>
      </c>
      <c r="H104" s="45">
        <v>44141</v>
      </c>
      <c r="I104" s="43">
        <v>7.4754098360655741</v>
      </c>
    </row>
    <row r="105" spans="1:9" x14ac:dyDescent="0.15">
      <c r="A105" s="23" t="s">
        <v>54</v>
      </c>
      <c r="B105" s="15" t="s">
        <v>45</v>
      </c>
      <c r="C105" s="15" t="s">
        <v>408</v>
      </c>
      <c r="D105" s="15" t="s">
        <v>31</v>
      </c>
      <c r="E105" s="15" t="s">
        <v>496</v>
      </c>
      <c r="F105" s="15" t="s">
        <v>12</v>
      </c>
      <c r="G105" s="42">
        <v>44743</v>
      </c>
      <c r="H105" s="45"/>
      <c r="I105" s="43">
        <v>0</v>
      </c>
    </row>
    <row r="106" spans="1:9" x14ac:dyDescent="0.15">
      <c r="A106" s="23" t="s">
        <v>124</v>
      </c>
      <c r="B106" s="23" t="s">
        <v>33</v>
      </c>
      <c r="C106" s="15" t="s">
        <v>26</v>
      </c>
      <c r="D106" s="15" t="s">
        <v>34</v>
      </c>
      <c r="E106" s="15" t="s">
        <v>347</v>
      </c>
      <c r="F106" s="15" t="s">
        <v>12</v>
      </c>
      <c r="G106" s="42">
        <v>44252</v>
      </c>
      <c r="H106" s="45">
        <v>44277</v>
      </c>
      <c r="I106" s="43">
        <v>8.6885245901639347</v>
      </c>
    </row>
    <row r="107" spans="1:9" x14ac:dyDescent="0.15">
      <c r="A107" s="23" t="s">
        <v>124</v>
      </c>
      <c r="B107" s="23" t="s">
        <v>33</v>
      </c>
      <c r="C107" s="15" t="s">
        <v>28</v>
      </c>
      <c r="D107" s="15" t="s">
        <v>27</v>
      </c>
      <c r="E107" s="15" t="s">
        <v>399</v>
      </c>
      <c r="F107" s="15" t="s">
        <v>12</v>
      </c>
      <c r="G107" s="42">
        <v>44252</v>
      </c>
      <c r="H107" s="45">
        <v>44277</v>
      </c>
      <c r="I107" s="43">
        <v>6.6557377049180326</v>
      </c>
    </row>
    <row r="108" spans="1:9" x14ac:dyDescent="0.15">
      <c r="A108" s="23" t="s">
        <v>124</v>
      </c>
      <c r="B108" s="23" t="s">
        <v>33</v>
      </c>
      <c r="C108" s="15" t="s">
        <v>416</v>
      </c>
      <c r="D108" s="15" t="s">
        <v>34</v>
      </c>
      <c r="E108" s="15" t="s">
        <v>347</v>
      </c>
      <c r="F108" s="15" t="s">
        <v>12</v>
      </c>
      <c r="G108" s="42">
        <v>44252</v>
      </c>
      <c r="H108" s="45">
        <v>44277</v>
      </c>
      <c r="I108" s="43">
        <v>8.6885245901639347</v>
      </c>
    </row>
    <row r="109" spans="1:9" x14ac:dyDescent="0.15">
      <c r="A109" s="23" t="s">
        <v>55</v>
      </c>
      <c r="B109" s="15" t="s">
        <v>33</v>
      </c>
      <c r="C109" s="15" t="s">
        <v>26</v>
      </c>
      <c r="D109" s="15" t="s">
        <v>27</v>
      </c>
      <c r="E109" s="15" t="s">
        <v>6</v>
      </c>
      <c r="F109" s="15" t="s">
        <v>12</v>
      </c>
      <c r="G109" s="42">
        <v>44462</v>
      </c>
      <c r="H109" s="45">
        <v>44488</v>
      </c>
      <c r="I109" s="43">
        <v>8.2950819672131146</v>
      </c>
    </row>
    <row r="110" spans="1:9" x14ac:dyDescent="0.15">
      <c r="A110" s="23" t="s">
        <v>55</v>
      </c>
      <c r="B110" s="15" t="s">
        <v>33</v>
      </c>
      <c r="C110" s="15" t="s">
        <v>28</v>
      </c>
      <c r="D110" s="15" t="s">
        <v>34</v>
      </c>
      <c r="E110" s="15" t="s">
        <v>5</v>
      </c>
      <c r="F110" s="15" t="s">
        <v>12</v>
      </c>
      <c r="G110" s="42">
        <v>44133</v>
      </c>
      <c r="H110" s="45">
        <v>44162</v>
      </c>
      <c r="I110" s="43">
        <v>8.1639344262295079</v>
      </c>
    </row>
    <row r="111" spans="1:9" x14ac:dyDescent="0.15">
      <c r="A111" s="23" t="s">
        <v>55</v>
      </c>
      <c r="B111" s="15" t="s">
        <v>33</v>
      </c>
      <c r="C111" s="15" t="s">
        <v>416</v>
      </c>
      <c r="D111" s="15" t="s">
        <v>34</v>
      </c>
      <c r="E111" s="15" t="s">
        <v>5</v>
      </c>
      <c r="F111" s="15" t="s">
        <v>12</v>
      </c>
      <c r="G111" s="42">
        <v>44133</v>
      </c>
      <c r="H111" s="45">
        <v>44162</v>
      </c>
      <c r="I111" s="43">
        <v>8.1639344262295079</v>
      </c>
    </row>
    <row r="112" spans="1:9" x14ac:dyDescent="0.15">
      <c r="A112" s="23" t="s">
        <v>125</v>
      </c>
      <c r="B112" s="23" t="s">
        <v>25</v>
      </c>
      <c r="C112" s="15" t="s">
        <v>26</v>
      </c>
      <c r="D112" s="15" t="s">
        <v>31</v>
      </c>
      <c r="E112" s="15" t="s">
        <v>399</v>
      </c>
      <c r="F112" s="15" t="s">
        <v>12</v>
      </c>
      <c r="G112" s="42">
        <v>44217</v>
      </c>
      <c r="H112" s="45">
        <v>44239</v>
      </c>
      <c r="I112" s="43">
        <v>5.4098360655737707</v>
      </c>
    </row>
    <row r="113" spans="1:9" x14ac:dyDescent="0.15">
      <c r="A113" s="23" t="s">
        <v>126</v>
      </c>
      <c r="B113" s="23" t="s">
        <v>45</v>
      </c>
      <c r="C113" s="15" t="s">
        <v>26</v>
      </c>
      <c r="D113" s="15" t="s">
        <v>31</v>
      </c>
      <c r="E113" s="15" t="s">
        <v>8</v>
      </c>
      <c r="F113" s="15" t="s">
        <v>12</v>
      </c>
      <c r="G113" s="42">
        <v>44490</v>
      </c>
      <c r="H113" s="45">
        <v>44524</v>
      </c>
      <c r="I113" s="43">
        <v>6.8196721311475406</v>
      </c>
    </row>
    <row r="114" spans="1:9" x14ac:dyDescent="0.15">
      <c r="A114" s="23" t="s">
        <v>127</v>
      </c>
      <c r="B114" s="23" t="s">
        <v>30</v>
      </c>
      <c r="C114" s="15" t="s">
        <v>26</v>
      </c>
      <c r="D114" s="15" t="s">
        <v>31</v>
      </c>
      <c r="E114" s="15" t="s">
        <v>347</v>
      </c>
      <c r="F114" s="15" t="s">
        <v>12</v>
      </c>
      <c r="G114" s="42">
        <v>44133</v>
      </c>
      <c r="H114" s="45">
        <v>44162</v>
      </c>
      <c r="I114" s="43">
        <v>4.918032786885246</v>
      </c>
    </row>
    <row r="115" spans="1:9" x14ac:dyDescent="0.15">
      <c r="A115" s="23" t="s">
        <v>127</v>
      </c>
      <c r="B115" s="23" t="s">
        <v>30</v>
      </c>
      <c r="C115" s="15" t="s">
        <v>416</v>
      </c>
      <c r="D115" s="15" t="s">
        <v>31</v>
      </c>
      <c r="E115" s="15" t="s">
        <v>496</v>
      </c>
      <c r="F115" s="15" t="s">
        <v>12</v>
      </c>
      <c r="G115" s="42">
        <v>44743</v>
      </c>
      <c r="H115" s="45"/>
      <c r="I115" s="43">
        <v>0</v>
      </c>
    </row>
    <row r="116" spans="1:9" x14ac:dyDescent="0.15">
      <c r="A116" s="23" t="s">
        <v>128</v>
      </c>
      <c r="B116" s="23" t="s">
        <v>74</v>
      </c>
      <c r="C116" s="15" t="s">
        <v>28</v>
      </c>
      <c r="D116" s="15" t="s">
        <v>34</v>
      </c>
      <c r="E116" s="15" t="s">
        <v>399</v>
      </c>
      <c r="F116" s="15" t="s">
        <v>12</v>
      </c>
      <c r="G116" s="42">
        <v>44308</v>
      </c>
      <c r="H116" s="45">
        <v>44335</v>
      </c>
      <c r="I116" s="43">
        <v>8.557377049180328</v>
      </c>
    </row>
    <row r="117" spans="1:9" x14ac:dyDescent="0.15">
      <c r="A117" s="23" t="s">
        <v>128</v>
      </c>
      <c r="B117" s="23" t="s">
        <v>74</v>
      </c>
      <c r="C117" s="15" t="s">
        <v>408</v>
      </c>
      <c r="D117" s="15" t="s">
        <v>27</v>
      </c>
      <c r="E117" s="15" t="s">
        <v>399</v>
      </c>
      <c r="F117" s="15" t="s">
        <v>12</v>
      </c>
      <c r="G117" s="42">
        <v>44308</v>
      </c>
      <c r="H117" s="45">
        <v>44335</v>
      </c>
      <c r="I117" s="43">
        <v>8.557377049180328</v>
      </c>
    </row>
    <row r="118" spans="1:9" x14ac:dyDescent="0.15">
      <c r="A118" s="23" t="s">
        <v>129</v>
      </c>
      <c r="B118" s="23" t="s">
        <v>30</v>
      </c>
      <c r="C118" s="15" t="s">
        <v>408</v>
      </c>
      <c r="D118" s="15" t="s">
        <v>46</v>
      </c>
      <c r="E118" s="15" t="s">
        <v>399</v>
      </c>
      <c r="F118" s="15" t="s">
        <v>12</v>
      </c>
      <c r="G118" s="42">
        <v>44462</v>
      </c>
      <c r="H118" s="45">
        <v>44488</v>
      </c>
      <c r="I118" s="43">
        <v>13.573770491803279</v>
      </c>
    </row>
    <row r="119" spans="1:9" x14ac:dyDescent="0.15">
      <c r="A119" s="23" t="s">
        <v>56</v>
      </c>
      <c r="B119" s="15" t="s">
        <v>30</v>
      </c>
      <c r="C119" s="15" t="s">
        <v>408</v>
      </c>
      <c r="D119" s="15" t="s">
        <v>31</v>
      </c>
      <c r="E119" s="15" t="s">
        <v>5</v>
      </c>
      <c r="F119" s="15" t="s">
        <v>12</v>
      </c>
      <c r="G119" s="42">
        <v>44140</v>
      </c>
      <c r="H119" s="45">
        <v>44162</v>
      </c>
      <c r="I119" s="43">
        <v>8.1639344262295079</v>
      </c>
    </row>
    <row r="120" spans="1:9" x14ac:dyDescent="0.15">
      <c r="A120" s="23" t="s">
        <v>57</v>
      </c>
      <c r="B120" s="23" t="s">
        <v>25</v>
      </c>
      <c r="C120" s="15" t="s">
        <v>408</v>
      </c>
      <c r="D120" s="15" t="s">
        <v>31</v>
      </c>
      <c r="E120" s="15" t="s">
        <v>5</v>
      </c>
      <c r="F120" s="15" t="s">
        <v>12</v>
      </c>
      <c r="G120" s="42">
        <v>44119</v>
      </c>
      <c r="H120" s="45">
        <v>44141</v>
      </c>
      <c r="I120" s="43">
        <v>7.4754098360655741</v>
      </c>
    </row>
    <row r="121" spans="1:9" x14ac:dyDescent="0.15">
      <c r="A121" s="23" t="s">
        <v>130</v>
      </c>
      <c r="B121" s="23" t="s">
        <v>60</v>
      </c>
      <c r="C121" s="15" t="s">
        <v>408</v>
      </c>
      <c r="D121" s="15" t="s">
        <v>27</v>
      </c>
      <c r="E121" s="15" t="s">
        <v>399</v>
      </c>
      <c r="F121" s="15" t="s">
        <v>12</v>
      </c>
      <c r="G121" s="42">
        <v>44308</v>
      </c>
      <c r="H121" s="45">
        <v>44335</v>
      </c>
      <c r="I121" s="43">
        <v>8.557377049180328</v>
      </c>
    </row>
    <row r="122" spans="1:9" x14ac:dyDescent="0.15">
      <c r="A122" s="23" t="s">
        <v>58</v>
      </c>
      <c r="B122" s="23" t="s">
        <v>51</v>
      </c>
      <c r="C122" s="15" t="s">
        <v>28</v>
      </c>
      <c r="D122" s="15" t="s">
        <v>27</v>
      </c>
      <c r="E122" s="15" t="s">
        <v>399</v>
      </c>
      <c r="F122" s="15" t="s">
        <v>12</v>
      </c>
      <c r="G122" s="42">
        <v>44336</v>
      </c>
      <c r="H122" s="45">
        <v>44364</v>
      </c>
      <c r="I122" s="43">
        <v>9.5081967213114762</v>
      </c>
    </row>
    <row r="123" spans="1:9" x14ac:dyDescent="0.15">
      <c r="A123" s="23" t="s">
        <v>58</v>
      </c>
      <c r="B123" s="23" t="s">
        <v>51</v>
      </c>
      <c r="C123" s="15" t="s">
        <v>408</v>
      </c>
      <c r="D123" s="15" t="s">
        <v>27</v>
      </c>
      <c r="E123" s="15" t="s">
        <v>5</v>
      </c>
      <c r="F123" s="15" t="s">
        <v>12</v>
      </c>
      <c r="G123" s="42">
        <v>44133</v>
      </c>
      <c r="H123" s="45">
        <v>44162</v>
      </c>
      <c r="I123" s="43">
        <v>8.1639344262295079</v>
      </c>
    </row>
    <row r="124" spans="1:9" x14ac:dyDescent="0.15">
      <c r="A124" s="23" t="s">
        <v>59</v>
      </c>
      <c r="B124" s="23" t="s">
        <v>60</v>
      </c>
      <c r="C124" s="15" t="s">
        <v>26</v>
      </c>
      <c r="D124" s="15" t="s">
        <v>27</v>
      </c>
      <c r="E124" s="15" t="s">
        <v>345</v>
      </c>
      <c r="F124" s="15" t="s">
        <v>12</v>
      </c>
      <c r="G124" s="42">
        <v>44161</v>
      </c>
      <c r="H124" s="45">
        <v>44182</v>
      </c>
      <c r="I124" s="43">
        <v>7.5737704918032787</v>
      </c>
    </row>
    <row r="125" spans="1:9" x14ac:dyDescent="0.15">
      <c r="A125" s="23" t="s">
        <v>59</v>
      </c>
      <c r="B125" s="23" t="s">
        <v>60</v>
      </c>
      <c r="C125" s="15" t="s">
        <v>28</v>
      </c>
      <c r="D125" s="15" t="s">
        <v>27</v>
      </c>
      <c r="E125" s="15" t="s">
        <v>399</v>
      </c>
      <c r="F125" s="15" t="s">
        <v>12</v>
      </c>
      <c r="G125" s="42">
        <v>44308</v>
      </c>
      <c r="H125" s="45">
        <v>44335</v>
      </c>
      <c r="I125" s="43">
        <v>8.557377049180328</v>
      </c>
    </row>
    <row r="126" spans="1:9" x14ac:dyDescent="0.15">
      <c r="A126" s="23" t="s">
        <v>59</v>
      </c>
      <c r="B126" s="23" t="s">
        <v>60</v>
      </c>
      <c r="C126" s="15" t="s">
        <v>94</v>
      </c>
      <c r="D126" s="15" t="s">
        <v>27</v>
      </c>
      <c r="E126" s="15" t="s">
        <v>399</v>
      </c>
      <c r="F126" s="15" t="s">
        <v>12</v>
      </c>
      <c r="G126" s="42">
        <v>44308</v>
      </c>
      <c r="H126" s="45">
        <v>44335</v>
      </c>
      <c r="I126" s="43">
        <v>8.557377049180328</v>
      </c>
    </row>
    <row r="127" spans="1:9" x14ac:dyDescent="0.15">
      <c r="A127" s="23" t="s">
        <v>59</v>
      </c>
      <c r="B127" s="23" t="s">
        <v>60</v>
      </c>
      <c r="C127" s="15" t="s">
        <v>416</v>
      </c>
      <c r="D127" s="15" t="s">
        <v>27</v>
      </c>
      <c r="E127" s="15" t="s">
        <v>5</v>
      </c>
      <c r="F127" s="15" t="s">
        <v>12</v>
      </c>
      <c r="G127" s="42">
        <v>44154</v>
      </c>
      <c r="H127" s="45">
        <v>44175</v>
      </c>
      <c r="I127" s="43">
        <v>8.5901639344262293</v>
      </c>
    </row>
    <row r="128" spans="1:9" x14ac:dyDescent="0.15">
      <c r="A128" s="23" t="s">
        <v>61</v>
      </c>
      <c r="B128" s="15" t="s">
        <v>60</v>
      </c>
      <c r="C128" s="15" t="s">
        <v>28</v>
      </c>
      <c r="D128" s="15" t="s">
        <v>27</v>
      </c>
      <c r="E128" s="15" t="s">
        <v>5</v>
      </c>
      <c r="F128" s="15" t="s">
        <v>12</v>
      </c>
      <c r="G128" s="42">
        <v>44091</v>
      </c>
      <c r="H128" s="45">
        <v>44125</v>
      </c>
      <c r="I128" s="43">
        <v>6.9508196721311473</v>
      </c>
    </row>
    <row r="129" spans="1:9" x14ac:dyDescent="0.15">
      <c r="A129" s="23" t="s">
        <v>61</v>
      </c>
      <c r="B129" s="15" t="s">
        <v>60</v>
      </c>
      <c r="C129" s="15" t="s">
        <v>408</v>
      </c>
      <c r="D129" s="15" t="s">
        <v>34</v>
      </c>
      <c r="E129" s="15" t="s">
        <v>5</v>
      </c>
      <c r="F129" s="15" t="s">
        <v>12</v>
      </c>
      <c r="G129" s="42">
        <v>44091</v>
      </c>
      <c r="H129" s="45">
        <v>44125</v>
      </c>
      <c r="I129" s="43">
        <v>6.9508196721311473</v>
      </c>
    </row>
    <row r="130" spans="1:9" x14ac:dyDescent="0.15">
      <c r="A130" s="23" t="s">
        <v>131</v>
      </c>
      <c r="B130" s="23" t="s">
        <v>25</v>
      </c>
      <c r="C130" s="15" t="s">
        <v>26</v>
      </c>
      <c r="D130" s="15" t="s">
        <v>46</v>
      </c>
      <c r="E130" s="15" t="s">
        <v>9</v>
      </c>
      <c r="F130" s="15" t="s">
        <v>12</v>
      </c>
      <c r="G130" s="42">
        <v>44651</v>
      </c>
      <c r="H130" s="45">
        <v>44679</v>
      </c>
      <c r="I130" s="43">
        <v>7.5409836065573774</v>
      </c>
    </row>
    <row r="131" spans="1:9" x14ac:dyDescent="0.15">
      <c r="A131" s="23" t="s">
        <v>132</v>
      </c>
      <c r="B131" s="23" t="s">
        <v>42</v>
      </c>
      <c r="C131" s="15" t="s">
        <v>28</v>
      </c>
      <c r="D131" s="15" t="s">
        <v>27</v>
      </c>
      <c r="E131" s="15" t="s">
        <v>8</v>
      </c>
      <c r="F131" s="15" t="s">
        <v>12</v>
      </c>
      <c r="G131" s="42">
        <v>44518</v>
      </c>
      <c r="H131" s="45">
        <v>44543</v>
      </c>
      <c r="I131" s="43">
        <v>7.442622950819672</v>
      </c>
    </row>
    <row r="132" spans="1:9" x14ac:dyDescent="0.15">
      <c r="A132" s="23" t="s">
        <v>132</v>
      </c>
      <c r="B132" s="23" t="s">
        <v>42</v>
      </c>
      <c r="C132" s="15" t="s">
        <v>414</v>
      </c>
      <c r="D132" s="15" t="s">
        <v>27</v>
      </c>
      <c r="E132" s="15" t="s">
        <v>347</v>
      </c>
      <c r="F132" s="15" t="s">
        <v>12</v>
      </c>
      <c r="G132" s="42">
        <v>44161</v>
      </c>
      <c r="H132" s="45">
        <v>44182</v>
      </c>
      <c r="I132" s="43">
        <v>5.5737704918032787</v>
      </c>
    </row>
    <row r="133" spans="1:9" x14ac:dyDescent="0.15">
      <c r="A133" s="23" t="s">
        <v>133</v>
      </c>
      <c r="B133" s="23" t="s">
        <v>48</v>
      </c>
      <c r="C133" s="15" t="s">
        <v>412</v>
      </c>
      <c r="D133" s="15" t="s">
        <v>31</v>
      </c>
      <c r="E133" s="15" t="s">
        <v>8</v>
      </c>
      <c r="F133" s="15" t="s">
        <v>12</v>
      </c>
      <c r="G133" s="42">
        <v>44518</v>
      </c>
      <c r="H133" s="45">
        <v>44543</v>
      </c>
      <c r="I133" s="43">
        <v>7.442622950819672</v>
      </c>
    </row>
    <row r="134" spans="1:9" x14ac:dyDescent="0.15">
      <c r="A134" s="23" t="s">
        <v>134</v>
      </c>
      <c r="B134" s="23" t="s">
        <v>60</v>
      </c>
      <c r="C134" s="15" t="s">
        <v>26</v>
      </c>
      <c r="D134" s="15" t="s">
        <v>46</v>
      </c>
      <c r="E134" s="15" t="s">
        <v>399</v>
      </c>
      <c r="F134" s="15" t="s">
        <v>12</v>
      </c>
      <c r="G134" s="42">
        <v>44154</v>
      </c>
      <c r="H134" s="45">
        <v>44175</v>
      </c>
      <c r="I134" s="43">
        <v>3.3114754098360657</v>
      </c>
    </row>
    <row r="135" spans="1:9" x14ac:dyDescent="0.15">
      <c r="A135" s="23" t="s">
        <v>135</v>
      </c>
      <c r="B135" s="23" t="s">
        <v>30</v>
      </c>
      <c r="C135" s="15" t="s">
        <v>408</v>
      </c>
      <c r="D135" s="15" t="s">
        <v>31</v>
      </c>
      <c r="E135" s="15" t="s">
        <v>347</v>
      </c>
      <c r="F135" s="15" t="s">
        <v>12</v>
      </c>
      <c r="G135" s="42">
        <v>44140</v>
      </c>
      <c r="H135" s="45">
        <v>44162</v>
      </c>
      <c r="I135" s="43">
        <v>4.918032786885246</v>
      </c>
    </row>
    <row r="136" spans="1:9" x14ac:dyDescent="0.15">
      <c r="A136" s="23" t="s">
        <v>62</v>
      </c>
      <c r="B136" s="23" t="s">
        <v>25</v>
      </c>
      <c r="C136" s="15" t="s">
        <v>408</v>
      </c>
      <c r="D136" s="15" t="s">
        <v>31</v>
      </c>
      <c r="E136" s="15" t="s">
        <v>5</v>
      </c>
      <c r="F136" s="15" t="s">
        <v>12</v>
      </c>
      <c r="G136" s="42">
        <v>44028</v>
      </c>
      <c r="H136" s="45">
        <v>44125</v>
      </c>
      <c r="I136" s="43">
        <v>6.9508196721311473</v>
      </c>
    </row>
    <row r="137" spans="1:9" x14ac:dyDescent="0.15">
      <c r="A137" s="23" t="s">
        <v>136</v>
      </c>
      <c r="B137" s="23" t="s">
        <v>30</v>
      </c>
      <c r="C137" s="15" t="s">
        <v>26</v>
      </c>
      <c r="D137" s="15" t="s">
        <v>31</v>
      </c>
      <c r="E137" s="15" t="s">
        <v>9</v>
      </c>
      <c r="F137" s="15" t="s">
        <v>12</v>
      </c>
      <c r="G137" s="42">
        <v>44537</v>
      </c>
      <c r="H137" s="45">
        <v>44550</v>
      </c>
      <c r="I137" s="43">
        <v>3.3114754098360657</v>
      </c>
    </row>
    <row r="138" spans="1:9" x14ac:dyDescent="0.15">
      <c r="A138" s="23" t="s">
        <v>137</v>
      </c>
      <c r="B138" s="23" t="s">
        <v>48</v>
      </c>
      <c r="C138" s="15" t="s">
        <v>408</v>
      </c>
      <c r="D138" s="15" t="s">
        <v>34</v>
      </c>
      <c r="E138" s="15" t="s">
        <v>346</v>
      </c>
      <c r="F138" s="15" t="s">
        <v>12</v>
      </c>
      <c r="G138" s="42">
        <v>44140</v>
      </c>
      <c r="H138" s="45">
        <v>44162</v>
      </c>
      <c r="I138" s="43">
        <v>5.9016393442622954</v>
      </c>
    </row>
    <row r="139" spans="1:9" x14ac:dyDescent="0.15">
      <c r="A139" s="23" t="s">
        <v>138</v>
      </c>
      <c r="B139" s="23" t="s">
        <v>74</v>
      </c>
      <c r="C139" s="15" t="s">
        <v>28</v>
      </c>
      <c r="D139" s="15" t="s">
        <v>27</v>
      </c>
      <c r="E139" s="15" t="s">
        <v>346</v>
      </c>
      <c r="F139" s="15" t="s">
        <v>12</v>
      </c>
      <c r="G139" s="42">
        <v>44133</v>
      </c>
      <c r="H139" s="45">
        <v>44162</v>
      </c>
      <c r="I139" s="43">
        <v>5.9016393442622954</v>
      </c>
    </row>
    <row r="140" spans="1:9" x14ac:dyDescent="0.15">
      <c r="A140" s="23" t="s">
        <v>138</v>
      </c>
      <c r="B140" s="23" t="s">
        <v>74</v>
      </c>
      <c r="C140" s="15" t="s">
        <v>408</v>
      </c>
      <c r="D140" s="15" t="s">
        <v>27</v>
      </c>
      <c r="E140" s="15" t="s">
        <v>346</v>
      </c>
      <c r="F140" s="15" t="s">
        <v>12</v>
      </c>
      <c r="G140" s="42">
        <v>44154</v>
      </c>
      <c r="H140" s="45">
        <v>44175</v>
      </c>
      <c r="I140" s="43">
        <v>6.3278688524590168</v>
      </c>
    </row>
    <row r="141" spans="1:9" x14ac:dyDescent="0.15">
      <c r="A141" s="23" t="s">
        <v>139</v>
      </c>
      <c r="B141" s="23" t="s">
        <v>45</v>
      </c>
      <c r="C141" s="15" t="s">
        <v>408</v>
      </c>
      <c r="D141" s="15" t="s">
        <v>31</v>
      </c>
      <c r="E141" s="15" t="s">
        <v>9</v>
      </c>
      <c r="F141" s="15" t="s">
        <v>12</v>
      </c>
      <c r="G141" s="42">
        <v>44700</v>
      </c>
      <c r="H141" s="45">
        <v>44735</v>
      </c>
      <c r="I141" s="43">
        <v>9.3770491803278695</v>
      </c>
    </row>
    <row r="142" spans="1:9" x14ac:dyDescent="0.15">
      <c r="A142" s="23" t="s">
        <v>63</v>
      </c>
      <c r="B142" s="23" t="s">
        <v>33</v>
      </c>
      <c r="C142" s="15" t="s">
        <v>28</v>
      </c>
      <c r="D142" s="15" t="s">
        <v>27</v>
      </c>
      <c r="E142" s="15" t="s">
        <v>5</v>
      </c>
      <c r="F142" s="15" t="s">
        <v>12</v>
      </c>
      <c r="G142" s="42">
        <v>44161</v>
      </c>
      <c r="H142" s="45">
        <v>44182</v>
      </c>
      <c r="I142" s="43">
        <v>8.8196721311475414</v>
      </c>
    </row>
    <row r="143" spans="1:9" x14ac:dyDescent="0.15">
      <c r="A143" s="23" t="s">
        <v>140</v>
      </c>
      <c r="B143" s="23" t="s">
        <v>48</v>
      </c>
      <c r="C143" s="15" t="s">
        <v>412</v>
      </c>
      <c r="D143" s="15" t="s">
        <v>27</v>
      </c>
      <c r="E143" s="15" t="s">
        <v>8</v>
      </c>
      <c r="F143" s="15" t="s">
        <v>12</v>
      </c>
      <c r="G143" s="42">
        <v>44490</v>
      </c>
      <c r="H143" s="45">
        <v>44480</v>
      </c>
      <c r="I143" s="43">
        <v>5.3770491803278686</v>
      </c>
    </row>
    <row r="144" spans="1:9" x14ac:dyDescent="0.15">
      <c r="A144" s="23" t="s">
        <v>141</v>
      </c>
      <c r="B144" s="23" t="s">
        <v>25</v>
      </c>
      <c r="C144" s="15" t="s">
        <v>28</v>
      </c>
      <c r="D144" s="15" t="s">
        <v>31</v>
      </c>
      <c r="E144" s="15" t="s">
        <v>347</v>
      </c>
      <c r="F144" s="15" t="s">
        <v>12</v>
      </c>
      <c r="G144" s="42">
        <v>44140</v>
      </c>
      <c r="H144" s="45">
        <v>44162</v>
      </c>
      <c r="I144" s="43">
        <v>4.918032786885246</v>
      </c>
    </row>
    <row r="145" spans="1:9" x14ac:dyDescent="0.15">
      <c r="A145" s="23" t="s">
        <v>141</v>
      </c>
      <c r="B145" s="23" t="s">
        <v>25</v>
      </c>
      <c r="C145" s="15" t="s">
        <v>408</v>
      </c>
      <c r="D145" s="15" t="s">
        <v>31</v>
      </c>
      <c r="E145" s="15" t="s">
        <v>399</v>
      </c>
      <c r="F145" s="15" t="s">
        <v>12</v>
      </c>
      <c r="G145" s="42">
        <v>44175</v>
      </c>
      <c r="H145" s="45">
        <v>44187</v>
      </c>
      <c r="I145" s="43">
        <v>3.7049180327868854</v>
      </c>
    </row>
    <row r="146" spans="1:9" x14ac:dyDescent="0.15">
      <c r="A146" s="23" t="s">
        <v>64</v>
      </c>
      <c r="B146" s="23" t="s">
        <v>33</v>
      </c>
      <c r="C146" s="15" t="s">
        <v>408</v>
      </c>
      <c r="D146" s="15" t="s">
        <v>34</v>
      </c>
      <c r="E146" s="15" t="s">
        <v>5</v>
      </c>
      <c r="F146" s="15" t="s">
        <v>12</v>
      </c>
      <c r="G146" s="42">
        <v>44154</v>
      </c>
      <c r="H146" s="45">
        <v>44175</v>
      </c>
      <c r="I146" s="43">
        <v>8.5901639344262293</v>
      </c>
    </row>
    <row r="147" spans="1:9" x14ac:dyDescent="0.15">
      <c r="A147" s="23" t="s">
        <v>65</v>
      </c>
      <c r="B147" s="23" t="s">
        <v>60</v>
      </c>
      <c r="C147" s="15" t="s">
        <v>412</v>
      </c>
      <c r="D147" s="15" t="s">
        <v>34</v>
      </c>
      <c r="E147" s="15" t="s">
        <v>5</v>
      </c>
      <c r="F147" s="15" t="s">
        <v>12</v>
      </c>
      <c r="G147" s="42">
        <v>44091</v>
      </c>
      <c r="H147" s="45">
        <v>44125</v>
      </c>
      <c r="I147" s="43">
        <v>6.9508196721311473</v>
      </c>
    </row>
    <row r="148" spans="1:9" x14ac:dyDescent="0.15">
      <c r="A148" s="23" t="s">
        <v>142</v>
      </c>
      <c r="B148" s="23" t="s">
        <v>25</v>
      </c>
      <c r="C148" s="15" t="s">
        <v>26</v>
      </c>
      <c r="D148" s="15" t="s">
        <v>27</v>
      </c>
      <c r="E148" s="15" t="s">
        <v>399</v>
      </c>
      <c r="F148" s="15" t="s">
        <v>12</v>
      </c>
      <c r="G148" s="42">
        <v>44238</v>
      </c>
      <c r="H148" s="45">
        <v>44260</v>
      </c>
      <c r="I148" s="43">
        <v>6.0983606557377046</v>
      </c>
    </row>
    <row r="149" spans="1:9" x14ac:dyDescent="0.15">
      <c r="A149" s="23" t="s">
        <v>142</v>
      </c>
      <c r="B149" s="23" t="s">
        <v>25</v>
      </c>
      <c r="C149" s="15" t="s">
        <v>28</v>
      </c>
      <c r="D149" s="15" t="s">
        <v>27</v>
      </c>
      <c r="E149" s="15" t="s">
        <v>399</v>
      </c>
      <c r="F149" s="15" t="s">
        <v>12</v>
      </c>
      <c r="G149" s="42">
        <v>44238</v>
      </c>
      <c r="H149" s="45">
        <v>44260</v>
      </c>
      <c r="I149" s="43">
        <v>6.0983606557377046</v>
      </c>
    </row>
    <row r="150" spans="1:9" x14ac:dyDescent="0.15">
      <c r="A150" s="23" t="s">
        <v>142</v>
      </c>
      <c r="B150" s="23" t="s">
        <v>25</v>
      </c>
      <c r="C150" s="15" t="s">
        <v>416</v>
      </c>
      <c r="D150" s="15" t="s">
        <v>27</v>
      </c>
      <c r="E150" s="15" t="s">
        <v>399</v>
      </c>
      <c r="F150" s="15" t="s">
        <v>12</v>
      </c>
      <c r="G150" s="42">
        <v>44238</v>
      </c>
      <c r="H150" s="45">
        <v>44260</v>
      </c>
      <c r="I150" s="43">
        <v>6.0983606557377046</v>
      </c>
    </row>
    <row r="151" spans="1:9" x14ac:dyDescent="0.15">
      <c r="A151" s="23" t="s">
        <v>143</v>
      </c>
      <c r="B151" s="23" t="s">
        <v>45</v>
      </c>
      <c r="C151" s="15" t="s">
        <v>28</v>
      </c>
      <c r="D151" s="15" t="s">
        <v>31</v>
      </c>
      <c r="E151" s="15" t="s">
        <v>8</v>
      </c>
      <c r="F151" s="15" t="s">
        <v>12</v>
      </c>
      <c r="G151" s="42">
        <v>44490</v>
      </c>
      <c r="H151" s="45">
        <v>44524</v>
      </c>
      <c r="I151" s="43">
        <v>6.8196721311475406</v>
      </c>
    </row>
    <row r="152" spans="1:9" x14ac:dyDescent="0.15">
      <c r="A152" s="23" t="s">
        <v>143</v>
      </c>
      <c r="B152" s="23" t="s">
        <v>45</v>
      </c>
      <c r="C152" s="15" t="s">
        <v>408</v>
      </c>
      <c r="D152" s="15" t="s">
        <v>31</v>
      </c>
      <c r="E152" s="15" t="s">
        <v>6</v>
      </c>
      <c r="F152" s="15" t="s">
        <v>12</v>
      </c>
      <c r="G152" s="42">
        <v>44490</v>
      </c>
      <c r="H152" s="45">
        <v>44524</v>
      </c>
      <c r="I152" s="43">
        <v>9.4754098360655732</v>
      </c>
    </row>
    <row r="153" spans="1:9" x14ac:dyDescent="0.15">
      <c r="A153" s="23" t="s">
        <v>144</v>
      </c>
      <c r="B153" s="23" t="s">
        <v>51</v>
      </c>
      <c r="C153" s="15" t="s">
        <v>28</v>
      </c>
      <c r="D153" s="15" t="s">
        <v>27</v>
      </c>
      <c r="E153" s="15" t="s">
        <v>347</v>
      </c>
      <c r="F153" s="15" t="s">
        <v>12</v>
      </c>
      <c r="G153" s="42">
        <v>44140</v>
      </c>
      <c r="H153" s="45">
        <v>44162</v>
      </c>
      <c r="I153" s="43">
        <v>4.918032786885246</v>
      </c>
    </row>
    <row r="154" spans="1:9" x14ac:dyDescent="0.15">
      <c r="A154" s="23" t="s">
        <v>144</v>
      </c>
      <c r="B154" s="23" t="s">
        <v>51</v>
      </c>
      <c r="C154" s="15" t="s">
        <v>411</v>
      </c>
      <c r="D154" s="15" t="s">
        <v>27</v>
      </c>
      <c r="E154" s="15" t="s">
        <v>346</v>
      </c>
      <c r="F154" s="15" t="s">
        <v>12</v>
      </c>
      <c r="G154" s="42">
        <v>44140</v>
      </c>
      <c r="H154" s="45">
        <v>44162</v>
      </c>
      <c r="I154" s="43">
        <v>5.9016393442622954</v>
      </c>
    </row>
    <row r="155" spans="1:9" x14ac:dyDescent="0.15">
      <c r="A155" s="23" t="s">
        <v>144</v>
      </c>
      <c r="B155" s="23" t="s">
        <v>51</v>
      </c>
      <c r="C155" s="15" t="s">
        <v>416</v>
      </c>
      <c r="D155" s="15" t="s">
        <v>67</v>
      </c>
      <c r="E155" s="15" t="s">
        <v>8</v>
      </c>
      <c r="F155" s="15" t="s">
        <v>12</v>
      </c>
      <c r="G155" s="42">
        <v>44490</v>
      </c>
      <c r="H155" s="45">
        <v>44524</v>
      </c>
      <c r="I155" s="43">
        <v>6.8196721311475406</v>
      </c>
    </row>
    <row r="156" spans="1:9" x14ac:dyDescent="0.15">
      <c r="A156" s="23" t="s">
        <v>66</v>
      </c>
      <c r="B156" s="23" t="s">
        <v>42</v>
      </c>
      <c r="C156" s="15" t="s">
        <v>408</v>
      </c>
      <c r="D156" s="15" t="s">
        <v>67</v>
      </c>
      <c r="E156" s="15" t="s">
        <v>5</v>
      </c>
      <c r="F156" s="15" t="s">
        <v>12</v>
      </c>
      <c r="G156" s="42">
        <v>44133</v>
      </c>
      <c r="H156" s="45">
        <v>44162</v>
      </c>
      <c r="I156" s="43">
        <v>8.1639344262295079</v>
      </c>
    </row>
    <row r="157" spans="1:9" x14ac:dyDescent="0.15">
      <c r="A157" s="23" t="s">
        <v>66</v>
      </c>
      <c r="B157" s="23" t="s">
        <v>42</v>
      </c>
      <c r="C157" s="15" t="s">
        <v>415</v>
      </c>
      <c r="D157" s="15" t="s">
        <v>67</v>
      </c>
      <c r="E157" s="15" t="s">
        <v>5</v>
      </c>
      <c r="F157" s="15" t="s">
        <v>12</v>
      </c>
      <c r="G157" s="42">
        <v>44133</v>
      </c>
      <c r="H157" s="45">
        <v>44162</v>
      </c>
      <c r="I157" s="43">
        <v>8.1639344262295079</v>
      </c>
    </row>
    <row r="158" spans="1:9" x14ac:dyDescent="0.15">
      <c r="A158" s="23" t="s">
        <v>145</v>
      </c>
      <c r="B158" s="23" t="s">
        <v>33</v>
      </c>
      <c r="C158" s="15" t="s">
        <v>26</v>
      </c>
      <c r="D158" s="15" t="s">
        <v>27</v>
      </c>
      <c r="E158" s="15" t="s">
        <v>399</v>
      </c>
      <c r="F158" s="15" t="s">
        <v>12</v>
      </c>
      <c r="G158" s="42">
        <v>44175</v>
      </c>
      <c r="H158" s="45">
        <v>44187</v>
      </c>
      <c r="I158" s="43">
        <v>3.7049180327868854</v>
      </c>
    </row>
    <row r="159" spans="1:9" x14ac:dyDescent="0.15">
      <c r="A159" s="23" t="s">
        <v>145</v>
      </c>
      <c r="B159" s="23" t="s">
        <v>33</v>
      </c>
      <c r="C159" s="15" t="s">
        <v>28</v>
      </c>
      <c r="D159" s="15" t="s">
        <v>34</v>
      </c>
      <c r="E159" s="15" t="s">
        <v>346</v>
      </c>
      <c r="F159" s="15" t="s">
        <v>12</v>
      </c>
      <c r="G159" s="42">
        <v>44154</v>
      </c>
      <c r="H159" s="45">
        <v>44175</v>
      </c>
      <c r="I159" s="43">
        <v>6.3278688524590168</v>
      </c>
    </row>
    <row r="160" spans="1:9" x14ac:dyDescent="0.15">
      <c r="A160" s="23" t="s">
        <v>145</v>
      </c>
      <c r="B160" s="23" t="s">
        <v>33</v>
      </c>
      <c r="C160" s="15" t="s">
        <v>416</v>
      </c>
      <c r="D160" s="15" t="s">
        <v>34</v>
      </c>
      <c r="E160" s="15" t="s">
        <v>399</v>
      </c>
      <c r="F160" s="15" t="s">
        <v>12</v>
      </c>
      <c r="G160" s="42">
        <v>44364</v>
      </c>
      <c r="H160" s="45">
        <v>44390</v>
      </c>
      <c r="I160" s="43">
        <v>10.360655737704919</v>
      </c>
    </row>
    <row r="161" spans="1:9" x14ac:dyDescent="0.15">
      <c r="A161" s="23" t="s">
        <v>146</v>
      </c>
      <c r="B161" s="23" t="s">
        <v>25</v>
      </c>
      <c r="C161" s="15" t="s">
        <v>28</v>
      </c>
      <c r="D161" s="15" t="s">
        <v>27</v>
      </c>
      <c r="E161" s="15" t="s">
        <v>346</v>
      </c>
      <c r="F161" s="15" t="s">
        <v>12</v>
      </c>
      <c r="G161" s="42">
        <v>44161</v>
      </c>
      <c r="H161" s="45">
        <v>44182</v>
      </c>
      <c r="I161" s="43">
        <v>6.557377049180328</v>
      </c>
    </row>
    <row r="162" spans="1:9" x14ac:dyDescent="0.15">
      <c r="A162" s="23" t="s">
        <v>146</v>
      </c>
      <c r="B162" s="23" t="s">
        <v>25</v>
      </c>
      <c r="C162" s="15" t="s">
        <v>408</v>
      </c>
      <c r="D162" s="15" t="s">
        <v>27</v>
      </c>
      <c r="E162" s="15" t="s">
        <v>347</v>
      </c>
      <c r="F162" s="15" t="s">
        <v>12</v>
      </c>
      <c r="G162" s="42">
        <v>44175</v>
      </c>
      <c r="H162" s="45">
        <v>44187</v>
      </c>
      <c r="I162" s="43">
        <v>5.7377049180327866</v>
      </c>
    </row>
    <row r="163" spans="1:9" x14ac:dyDescent="0.15">
      <c r="A163" s="23" t="s">
        <v>147</v>
      </c>
      <c r="B163" s="23" t="s">
        <v>45</v>
      </c>
      <c r="C163" s="15" t="s">
        <v>26</v>
      </c>
      <c r="D163" s="15" t="s">
        <v>31</v>
      </c>
      <c r="E163" s="15" t="s">
        <v>347</v>
      </c>
      <c r="F163" s="15" t="s">
        <v>12</v>
      </c>
      <c r="G163" s="42">
        <v>44217</v>
      </c>
      <c r="H163" s="45">
        <v>44239</v>
      </c>
      <c r="I163" s="43">
        <v>7.442622950819672</v>
      </c>
    </row>
    <row r="164" spans="1:9" x14ac:dyDescent="0.15">
      <c r="A164" s="23" t="s">
        <v>148</v>
      </c>
      <c r="B164" s="15" t="s">
        <v>45</v>
      </c>
      <c r="C164" s="15" t="s">
        <v>408</v>
      </c>
      <c r="D164" s="15" t="s">
        <v>31</v>
      </c>
      <c r="E164" s="15" t="s">
        <v>9</v>
      </c>
      <c r="F164" s="15" t="s">
        <v>12</v>
      </c>
      <c r="G164" s="42">
        <v>44679</v>
      </c>
      <c r="H164" s="45">
        <v>44707</v>
      </c>
      <c r="I164" s="43">
        <v>8.4590163934426226</v>
      </c>
    </row>
    <row r="165" spans="1:9" x14ac:dyDescent="0.15">
      <c r="A165" s="23" t="s">
        <v>68</v>
      </c>
      <c r="B165" s="23" t="s">
        <v>33</v>
      </c>
      <c r="C165" s="15" t="s">
        <v>26</v>
      </c>
      <c r="D165" s="15" t="s">
        <v>27</v>
      </c>
      <c r="E165" s="15" t="s">
        <v>5</v>
      </c>
      <c r="F165" s="15" t="s">
        <v>12</v>
      </c>
      <c r="G165" s="42">
        <v>44091</v>
      </c>
      <c r="H165" s="45">
        <v>44125</v>
      </c>
      <c r="I165" s="43">
        <v>6.9508196721311473</v>
      </c>
    </row>
    <row r="166" spans="1:9" x14ac:dyDescent="0.15">
      <c r="A166" s="23" t="s">
        <v>68</v>
      </c>
      <c r="B166" s="23" t="s">
        <v>33</v>
      </c>
      <c r="C166" s="15" t="s">
        <v>28</v>
      </c>
      <c r="D166" s="15" t="s">
        <v>27</v>
      </c>
      <c r="E166" s="15" t="s">
        <v>5</v>
      </c>
      <c r="F166" s="15" t="s">
        <v>12</v>
      </c>
      <c r="G166" s="42">
        <v>44070</v>
      </c>
      <c r="H166" s="45">
        <v>44125</v>
      </c>
      <c r="I166" s="43">
        <v>6.9508196721311473</v>
      </c>
    </row>
    <row r="167" spans="1:9" x14ac:dyDescent="0.15">
      <c r="A167" s="23" t="s">
        <v>68</v>
      </c>
      <c r="B167" s="23" t="s">
        <v>33</v>
      </c>
      <c r="C167" s="15" t="s">
        <v>416</v>
      </c>
      <c r="D167" s="15" t="s">
        <v>27</v>
      </c>
      <c r="E167" s="15" t="s">
        <v>5</v>
      </c>
      <c r="F167" s="15" t="s">
        <v>12</v>
      </c>
      <c r="G167" s="42">
        <v>44091</v>
      </c>
      <c r="H167" s="45">
        <v>44125</v>
      </c>
      <c r="I167" s="43">
        <v>6.9508196721311473</v>
      </c>
    </row>
    <row r="168" spans="1:9" x14ac:dyDescent="0.15">
      <c r="A168" s="23" t="s">
        <v>149</v>
      </c>
      <c r="B168" s="23" t="s">
        <v>30</v>
      </c>
      <c r="C168" s="15" t="s">
        <v>26</v>
      </c>
      <c r="D168" s="15" t="s">
        <v>31</v>
      </c>
      <c r="E168" s="15" t="s">
        <v>399</v>
      </c>
      <c r="F168" s="15" t="s">
        <v>12</v>
      </c>
      <c r="G168" s="42">
        <v>44364</v>
      </c>
      <c r="H168" s="45">
        <v>44390</v>
      </c>
      <c r="I168" s="43">
        <v>10.360655737704919</v>
      </c>
    </row>
    <row r="169" spans="1:9" x14ac:dyDescent="0.15">
      <c r="A169" s="23" t="s">
        <v>150</v>
      </c>
      <c r="B169" s="23" t="s">
        <v>60</v>
      </c>
      <c r="C169" s="15" t="s">
        <v>28</v>
      </c>
      <c r="D169" s="15" t="s">
        <v>34</v>
      </c>
      <c r="E169" s="15" t="s">
        <v>346</v>
      </c>
      <c r="F169" s="15" t="s">
        <v>12</v>
      </c>
      <c r="G169" s="42">
        <v>44273</v>
      </c>
      <c r="H169" s="45">
        <v>44299</v>
      </c>
      <c r="I169" s="43">
        <v>10.39344262295082</v>
      </c>
    </row>
    <row r="170" spans="1:9" x14ac:dyDescent="0.15">
      <c r="A170" s="23" t="s">
        <v>150</v>
      </c>
      <c r="B170" s="23" t="s">
        <v>60</v>
      </c>
      <c r="C170" s="15" t="s">
        <v>408</v>
      </c>
      <c r="D170" s="15" t="s">
        <v>34</v>
      </c>
      <c r="E170" s="15" t="s">
        <v>346</v>
      </c>
      <c r="F170" s="15" t="s">
        <v>12</v>
      </c>
      <c r="G170" s="42">
        <v>44273</v>
      </c>
      <c r="H170" s="45">
        <v>44299</v>
      </c>
      <c r="I170" s="43">
        <v>10.39344262295082</v>
      </c>
    </row>
    <row r="171" spans="1:9" x14ac:dyDescent="0.15">
      <c r="A171" s="23" t="s">
        <v>151</v>
      </c>
      <c r="B171" s="23" t="s">
        <v>37</v>
      </c>
      <c r="C171" s="15" t="s">
        <v>412</v>
      </c>
      <c r="D171" s="15" t="s">
        <v>31</v>
      </c>
      <c r="E171" s="15" t="s">
        <v>347</v>
      </c>
      <c r="F171" s="15" t="s">
        <v>12</v>
      </c>
      <c r="G171" s="42">
        <v>44161</v>
      </c>
      <c r="H171" s="45">
        <v>44182</v>
      </c>
      <c r="I171" s="43">
        <v>5.5737704918032787</v>
      </c>
    </row>
    <row r="172" spans="1:9" x14ac:dyDescent="0.15">
      <c r="A172" s="23" t="s">
        <v>152</v>
      </c>
      <c r="B172" s="23" t="s">
        <v>51</v>
      </c>
      <c r="C172" s="15" t="s">
        <v>26</v>
      </c>
      <c r="D172" s="15" t="s">
        <v>27</v>
      </c>
      <c r="E172" s="15" t="s">
        <v>347</v>
      </c>
      <c r="F172" s="15" t="s">
        <v>12</v>
      </c>
      <c r="G172" s="42">
        <v>44175</v>
      </c>
      <c r="H172" s="45">
        <v>44187</v>
      </c>
      <c r="I172" s="43">
        <v>5.7377049180327866</v>
      </c>
    </row>
    <row r="173" spans="1:9" x14ac:dyDescent="0.15">
      <c r="A173" s="23" t="s">
        <v>152</v>
      </c>
      <c r="B173" s="23" t="s">
        <v>51</v>
      </c>
      <c r="C173" s="15" t="s">
        <v>28</v>
      </c>
      <c r="D173" s="15" t="s">
        <v>27</v>
      </c>
      <c r="E173" s="15" t="s">
        <v>347</v>
      </c>
      <c r="F173" s="15" t="s">
        <v>12</v>
      </c>
      <c r="G173" s="42">
        <v>44175</v>
      </c>
      <c r="H173" s="45">
        <v>44187</v>
      </c>
      <c r="I173" s="43">
        <v>5.7377049180327866</v>
      </c>
    </row>
    <row r="174" spans="1:9" x14ac:dyDescent="0.15">
      <c r="A174" s="23" t="s">
        <v>152</v>
      </c>
      <c r="B174" s="23" t="s">
        <v>51</v>
      </c>
      <c r="C174" s="15" t="s">
        <v>419</v>
      </c>
      <c r="D174" s="15" t="s">
        <v>67</v>
      </c>
      <c r="E174" s="15" t="s">
        <v>347</v>
      </c>
      <c r="F174" s="15" t="s">
        <v>12</v>
      </c>
      <c r="G174" s="42">
        <v>44175</v>
      </c>
      <c r="H174" s="45">
        <v>44187</v>
      </c>
      <c r="I174" s="43">
        <v>5.7377049180327866</v>
      </c>
    </row>
    <row r="175" spans="1:9" x14ac:dyDescent="0.15">
      <c r="A175" s="23" t="s">
        <v>153</v>
      </c>
      <c r="B175" s="23" t="s">
        <v>30</v>
      </c>
      <c r="C175" s="15" t="s">
        <v>26</v>
      </c>
      <c r="D175" s="15" t="s">
        <v>31</v>
      </c>
      <c r="E175" s="15" t="s">
        <v>9</v>
      </c>
      <c r="F175" s="15" t="s">
        <v>12</v>
      </c>
      <c r="G175" s="42">
        <v>44679</v>
      </c>
      <c r="H175" s="45">
        <v>44707</v>
      </c>
      <c r="I175" s="43">
        <v>8.4590163934426226</v>
      </c>
    </row>
    <row r="176" spans="1:9" x14ac:dyDescent="0.15">
      <c r="A176" s="23" t="s">
        <v>154</v>
      </c>
      <c r="B176" s="23" t="s">
        <v>51</v>
      </c>
      <c r="C176" s="15" t="s">
        <v>413</v>
      </c>
      <c r="D176" s="15" t="s">
        <v>27</v>
      </c>
      <c r="E176" s="15" t="s">
        <v>399</v>
      </c>
      <c r="F176" s="15" t="s">
        <v>12</v>
      </c>
      <c r="G176" s="42">
        <v>44308</v>
      </c>
      <c r="H176" s="45">
        <v>44335</v>
      </c>
      <c r="I176" s="43">
        <v>8.557377049180328</v>
      </c>
    </row>
    <row r="177" spans="1:9" x14ac:dyDescent="0.15">
      <c r="A177" s="23" t="s">
        <v>69</v>
      </c>
      <c r="B177" s="23" t="s">
        <v>25</v>
      </c>
      <c r="C177" s="15" t="s">
        <v>28</v>
      </c>
      <c r="D177" s="15" t="s">
        <v>31</v>
      </c>
      <c r="E177" s="15" t="s">
        <v>347</v>
      </c>
      <c r="F177" s="15" t="s">
        <v>12</v>
      </c>
      <c r="G177" s="42">
        <v>44175</v>
      </c>
      <c r="H177" s="45">
        <v>44187</v>
      </c>
      <c r="I177" s="43">
        <v>5.7377049180327866</v>
      </c>
    </row>
    <row r="178" spans="1:9" x14ac:dyDescent="0.15">
      <c r="A178" s="23" t="s">
        <v>69</v>
      </c>
      <c r="B178" s="23" t="s">
        <v>25</v>
      </c>
      <c r="C178" s="15" t="s">
        <v>416</v>
      </c>
      <c r="D178" s="15" t="s">
        <v>31</v>
      </c>
      <c r="E178" s="15" t="s">
        <v>346</v>
      </c>
      <c r="F178" s="15" t="s">
        <v>12</v>
      </c>
      <c r="G178" s="42">
        <v>44154</v>
      </c>
      <c r="H178" s="45">
        <v>44175</v>
      </c>
      <c r="I178" s="43">
        <v>6.3278688524590168</v>
      </c>
    </row>
    <row r="179" spans="1:9" x14ac:dyDescent="0.15">
      <c r="A179" s="23" t="s">
        <v>70</v>
      </c>
      <c r="B179" s="23" t="s">
        <v>48</v>
      </c>
      <c r="C179" s="15" t="s">
        <v>26</v>
      </c>
      <c r="D179" s="15" t="s">
        <v>27</v>
      </c>
      <c r="E179" s="15" t="s">
        <v>5</v>
      </c>
      <c r="F179" s="15" t="s">
        <v>12</v>
      </c>
      <c r="G179" s="42">
        <v>44133</v>
      </c>
      <c r="H179" s="45">
        <v>44162</v>
      </c>
      <c r="I179" s="43">
        <v>8.1639344262295079</v>
      </c>
    </row>
    <row r="180" spans="1:9" x14ac:dyDescent="0.15">
      <c r="A180" s="23" t="s">
        <v>70</v>
      </c>
      <c r="B180" s="23" t="s">
        <v>48</v>
      </c>
      <c r="C180" s="15" t="s">
        <v>28</v>
      </c>
      <c r="D180" s="15" t="s">
        <v>27</v>
      </c>
      <c r="E180" s="15" t="s">
        <v>347</v>
      </c>
      <c r="F180" s="15" t="s">
        <v>12</v>
      </c>
      <c r="G180" s="42">
        <v>44161</v>
      </c>
      <c r="H180" s="45">
        <v>44182</v>
      </c>
      <c r="I180" s="43">
        <v>5.5737704918032787</v>
      </c>
    </row>
    <row r="181" spans="1:9" x14ac:dyDescent="0.15">
      <c r="A181" s="23" t="s">
        <v>70</v>
      </c>
      <c r="B181" s="23" t="s">
        <v>48</v>
      </c>
      <c r="C181" s="15" t="s">
        <v>416</v>
      </c>
      <c r="D181" s="15" t="s">
        <v>27</v>
      </c>
      <c r="E181" s="15" t="s">
        <v>347</v>
      </c>
      <c r="F181" s="15" t="s">
        <v>12</v>
      </c>
      <c r="G181" s="42">
        <v>44161</v>
      </c>
      <c r="H181" s="45">
        <v>44182</v>
      </c>
      <c r="I181" s="43">
        <v>5.5737704918032787</v>
      </c>
    </row>
    <row r="182" spans="1:9" x14ac:dyDescent="0.15">
      <c r="A182" s="23" t="s">
        <v>155</v>
      </c>
      <c r="B182" s="23" t="s">
        <v>74</v>
      </c>
      <c r="C182" s="15" t="s">
        <v>408</v>
      </c>
      <c r="D182" s="15" t="s">
        <v>27</v>
      </c>
      <c r="E182" s="15" t="s">
        <v>9</v>
      </c>
      <c r="F182" s="15" t="s">
        <v>12</v>
      </c>
      <c r="G182" s="42">
        <v>44651</v>
      </c>
      <c r="H182" s="45">
        <v>44679</v>
      </c>
      <c r="I182" s="43">
        <v>7.5409836065573774</v>
      </c>
    </row>
    <row r="183" spans="1:9" x14ac:dyDescent="0.15">
      <c r="A183" s="23" t="s">
        <v>156</v>
      </c>
      <c r="B183" s="23" t="s">
        <v>48</v>
      </c>
      <c r="C183" s="15" t="s">
        <v>28</v>
      </c>
      <c r="D183" s="15" t="s">
        <v>27</v>
      </c>
      <c r="E183" s="15" t="s">
        <v>347</v>
      </c>
      <c r="F183" s="15" t="s">
        <v>12</v>
      </c>
      <c r="G183" s="42">
        <v>44462</v>
      </c>
      <c r="H183" s="45">
        <v>44488</v>
      </c>
      <c r="I183" s="43">
        <v>15.60655737704918</v>
      </c>
    </row>
    <row r="184" spans="1:9" x14ac:dyDescent="0.15">
      <c r="A184" s="23" t="s">
        <v>156</v>
      </c>
      <c r="B184" s="23" t="s">
        <v>48</v>
      </c>
      <c r="C184" s="15" t="s">
        <v>408</v>
      </c>
      <c r="D184" s="15" t="s">
        <v>27</v>
      </c>
      <c r="E184" s="15" t="s">
        <v>346</v>
      </c>
      <c r="F184" s="15" t="s">
        <v>12</v>
      </c>
      <c r="G184" s="42">
        <v>44133</v>
      </c>
      <c r="H184" s="45">
        <v>44162</v>
      </c>
      <c r="I184" s="43">
        <v>5.9016393442622954</v>
      </c>
    </row>
    <row r="185" spans="1:9" x14ac:dyDescent="0.15">
      <c r="A185" s="23" t="s">
        <v>71</v>
      </c>
      <c r="B185" s="23" t="s">
        <v>25</v>
      </c>
      <c r="C185" s="15" t="s">
        <v>26</v>
      </c>
      <c r="D185" s="15" t="s">
        <v>31</v>
      </c>
      <c r="E185" s="15" t="s">
        <v>6</v>
      </c>
      <c r="F185" s="15" t="s">
        <v>12</v>
      </c>
      <c r="G185" s="42">
        <v>44462</v>
      </c>
      <c r="H185" s="45">
        <v>44488</v>
      </c>
      <c r="I185" s="43">
        <v>8.2950819672131146</v>
      </c>
    </row>
    <row r="186" spans="1:9" x14ac:dyDescent="0.15">
      <c r="A186" s="23" t="s">
        <v>71</v>
      </c>
      <c r="B186" s="23" t="s">
        <v>25</v>
      </c>
      <c r="C186" s="15" t="s">
        <v>94</v>
      </c>
      <c r="D186" s="15" t="s">
        <v>31</v>
      </c>
      <c r="E186" s="15" t="s">
        <v>399</v>
      </c>
      <c r="F186" s="15" t="s">
        <v>12</v>
      </c>
      <c r="G186" s="42">
        <v>44343</v>
      </c>
      <c r="H186" s="45">
        <v>44364</v>
      </c>
      <c r="I186" s="43">
        <v>9.5081967213114762</v>
      </c>
    </row>
    <row r="187" spans="1:9" x14ac:dyDescent="0.15">
      <c r="A187" s="23" t="s">
        <v>71</v>
      </c>
      <c r="B187" s="23" t="s">
        <v>25</v>
      </c>
      <c r="C187" s="15" t="s">
        <v>416</v>
      </c>
      <c r="D187" s="15" t="s">
        <v>34</v>
      </c>
      <c r="E187" s="15" t="s">
        <v>8</v>
      </c>
      <c r="F187" s="15" t="s">
        <v>12</v>
      </c>
      <c r="G187" s="42">
        <v>44490</v>
      </c>
      <c r="H187" s="45">
        <v>44524</v>
      </c>
      <c r="I187" s="43">
        <v>6.8196721311475406</v>
      </c>
    </row>
    <row r="188" spans="1:9" x14ac:dyDescent="0.15">
      <c r="A188" s="23" t="s">
        <v>157</v>
      </c>
      <c r="B188" s="23" t="s">
        <v>48</v>
      </c>
      <c r="C188" s="15" t="s">
        <v>412</v>
      </c>
      <c r="D188" s="15" t="s">
        <v>27</v>
      </c>
      <c r="E188" s="15" t="s">
        <v>347</v>
      </c>
      <c r="F188" s="15" t="s">
        <v>12</v>
      </c>
      <c r="G188" s="42">
        <v>44175</v>
      </c>
      <c r="H188" s="45">
        <v>44187</v>
      </c>
      <c r="I188" s="43">
        <v>5.7377049180327866</v>
      </c>
    </row>
    <row r="189" spans="1:9" x14ac:dyDescent="0.15">
      <c r="A189" s="23" t="s">
        <v>158</v>
      </c>
      <c r="B189" s="23" t="s">
        <v>45</v>
      </c>
      <c r="C189" s="15" t="s">
        <v>26</v>
      </c>
      <c r="D189" s="15" t="s">
        <v>31</v>
      </c>
      <c r="E189" s="15" t="s">
        <v>6</v>
      </c>
      <c r="F189" s="15" t="s">
        <v>12</v>
      </c>
      <c r="G189" s="42">
        <v>44490</v>
      </c>
      <c r="H189" s="45">
        <v>44524</v>
      </c>
      <c r="I189" s="43">
        <v>9.4754098360655732</v>
      </c>
    </row>
    <row r="190" spans="1:9" x14ac:dyDescent="0.15">
      <c r="A190" s="23" t="s">
        <v>158</v>
      </c>
      <c r="B190" s="23" t="s">
        <v>45</v>
      </c>
      <c r="C190" s="15" t="s">
        <v>28</v>
      </c>
      <c r="D190" s="15" t="s">
        <v>31</v>
      </c>
      <c r="E190" s="15" t="s">
        <v>346</v>
      </c>
      <c r="F190" s="15" t="s">
        <v>12</v>
      </c>
      <c r="G190" s="42">
        <v>44217</v>
      </c>
      <c r="H190" s="45">
        <v>44239</v>
      </c>
      <c r="I190" s="43">
        <v>8.4262295081967213</v>
      </c>
    </row>
    <row r="191" spans="1:9" x14ac:dyDescent="0.15">
      <c r="A191" s="23" t="s">
        <v>72</v>
      </c>
      <c r="B191" s="23" t="s">
        <v>30</v>
      </c>
      <c r="C191" s="15" t="s">
        <v>408</v>
      </c>
      <c r="D191" s="15" t="s">
        <v>31</v>
      </c>
      <c r="E191" s="15" t="s">
        <v>5</v>
      </c>
      <c r="F191" s="15" t="s">
        <v>12</v>
      </c>
      <c r="G191" s="42">
        <v>44119</v>
      </c>
      <c r="H191" s="45">
        <v>44141</v>
      </c>
      <c r="I191" s="43">
        <v>7.4754098360655741</v>
      </c>
    </row>
    <row r="192" spans="1:9" x14ac:dyDescent="0.15">
      <c r="A192" s="23" t="s">
        <v>159</v>
      </c>
      <c r="B192" s="23" t="s">
        <v>74</v>
      </c>
      <c r="C192" s="15" t="s">
        <v>28</v>
      </c>
      <c r="D192" s="15" t="s">
        <v>34</v>
      </c>
      <c r="E192" s="15" t="s">
        <v>347</v>
      </c>
      <c r="F192" s="15" t="s">
        <v>12</v>
      </c>
      <c r="G192" s="42">
        <v>44154</v>
      </c>
      <c r="H192" s="45">
        <v>44175</v>
      </c>
      <c r="I192" s="43">
        <v>5.3442622950819674</v>
      </c>
    </row>
    <row r="193" spans="1:9" x14ac:dyDescent="0.15">
      <c r="A193" s="23" t="s">
        <v>159</v>
      </c>
      <c r="B193" s="23" t="s">
        <v>74</v>
      </c>
      <c r="C193" s="15" t="s">
        <v>408</v>
      </c>
      <c r="D193" s="15" t="s">
        <v>27</v>
      </c>
      <c r="E193" s="15" t="s">
        <v>347</v>
      </c>
      <c r="F193" s="15" t="s">
        <v>12</v>
      </c>
      <c r="G193" s="42">
        <v>44154</v>
      </c>
      <c r="H193" s="45">
        <v>44175</v>
      </c>
      <c r="I193" s="43">
        <v>5.3442622950819674</v>
      </c>
    </row>
    <row r="194" spans="1:9" x14ac:dyDescent="0.15">
      <c r="A194" s="23" t="s">
        <v>160</v>
      </c>
      <c r="B194" s="23" t="s">
        <v>33</v>
      </c>
      <c r="C194" s="15" t="s">
        <v>408</v>
      </c>
      <c r="D194" s="15" t="s">
        <v>27</v>
      </c>
      <c r="E194" s="15" t="s">
        <v>347</v>
      </c>
      <c r="F194" s="15" t="s">
        <v>12</v>
      </c>
      <c r="G194" s="42">
        <v>44119</v>
      </c>
      <c r="H194" s="45">
        <v>44141</v>
      </c>
      <c r="I194" s="43">
        <v>4.2295081967213113</v>
      </c>
    </row>
    <row r="195" spans="1:9" x14ac:dyDescent="0.15">
      <c r="A195" s="23" t="s">
        <v>161</v>
      </c>
      <c r="B195" s="23" t="s">
        <v>25</v>
      </c>
      <c r="C195" s="15" t="s">
        <v>26</v>
      </c>
      <c r="D195" s="15" t="s">
        <v>31</v>
      </c>
      <c r="E195" s="15" t="s">
        <v>347</v>
      </c>
      <c r="F195" s="15" t="s">
        <v>12</v>
      </c>
      <c r="G195" s="42">
        <v>44154</v>
      </c>
      <c r="H195" s="45">
        <v>44175</v>
      </c>
      <c r="I195" s="43">
        <v>5.3442622950819674</v>
      </c>
    </row>
    <row r="196" spans="1:9" x14ac:dyDescent="0.15">
      <c r="A196" s="23" t="s">
        <v>161</v>
      </c>
      <c r="B196" s="23" t="s">
        <v>25</v>
      </c>
      <c r="C196" s="15" t="s">
        <v>28</v>
      </c>
      <c r="D196" s="15" t="s">
        <v>31</v>
      </c>
      <c r="E196" s="15" t="s">
        <v>346</v>
      </c>
      <c r="F196" s="15" t="s">
        <v>12</v>
      </c>
      <c r="G196" s="42">
        <v>44133</v>
      </c>
      <c r="H196" s="45">
        <v>44162</v>
      </c>
      <c r="I196" s="43">
        <v>5.9016393442622954</v>
      </c>
    </row>
    <row r="197" spans="1:9" x14ac:dyDescent="0.15">
      <c r="A197" s="23" t="s">
        <v>161</v>
      </c>
      <c r="B197" s="23" t="s">
        <v>25</v>
      </c>
      <c r="C197" s="15" t="s">
        <v>416</v>
      </c>
      <c r="D197" s="15" t="s">
        <v>31</v>
      </c>
      <c r="E197" s="15" t="s">
        <v>347</v>
      </c>
      <c r="F197" s="15" t="s">
        <v>12</v>
      </c>
      <c r="G197" s="42">
        <v>44154</v>
      </c>
      <c r="H197" s="45">
        <v>44175</v>
      </c>
      <c r="I197" s="43">
        <v>5.3442622950819674</v>
      </c>
    </row>
    <row r="198" spans="1:9" x14ac:dyDescent="0.15">
      <c r="A198" s="23" t="s">
        <v>162</v>
      </c>
      <c r="B198" s="23" t="s">
        <v>37</v>
      </c>
      <c r="C198" s="15" t="s">
        <v>26</v>
      </c>
      <c r="D198" s="15" t="s">
        <v>27</v>
      </c>
      <c r="E198" s="15" t="s">
        <v>346</v>
      </c>
      <c r="F198" s="15" t="s">
        <v>12</v>
      </c>
      <c r="G198" s="42">
        <v>44147</v>
      </c>
      <c r="H198" s="45">
        <v>44168</v>
      </c>
      <c r="I198" s="43">
        <v>6.0983606557377046</v>
      </c>
    </row>
    <row r="199" spans="1:9" x14ac:dyDescent="0.15">
      <c r="A199" s="23" t="s">
        <v>162</v>
      </c>
      <c r="B199" s="23" t="s">
        <v>37</v>
      </c>
      <c r="C199" s="15" t="s">
        <v>28</v>
      </c>
      <c r="D199" s="15" t="s">
        <v>27</v>
      </c>
      <c r="E199" s="15" t="s">
        <v>346</v>
      </c>
      <c r="F199" s="15" t="s">
        <v>12</v>
      </c>
      <c r="G199" s="42">
        <v>44147</v>
      </c>
      <c r="H199" s="45">
        <v>44168</v>
      </c>
      <c r="I199" s="43">
        <v>6.0983606557377046</v>
      </c>
    </row>
    <row r="200" spans="1:9" x14ac:dyDescent="0.15">
      <c r="A200" s="23" t="s">
        <v>162</v>
      </c>
      <c r="B200" s="23" t="s">
        <v>37</v>
      </c>
      <c r="C200" s="15" t="s">
        <v>416</v>
      </c>
      <c r="D200" s="15" t="s">
        <v>27</v>
      </c>
      <c r="E200" s="15" t="s">
        <v>346</v>
      </c>
      <c r="F200" s="15" t="s">
        <v>12</v>
      </c>
      <c r="G200" s="42">
        <v>44147</v>
      </c>
      <c r="H200" s="45">
        <v>44168</v>
      </c>
      <c r="I200" s="43">
        <v>6.0983606557377046</v>
      </c>
    </row>
    <row r="201" spans="1:9" x14ac:dyDescent="0.15">
      <c r="A201" s="23" t="s">
        <v>163</v>
      </c>
      <c r="B201" s="23" t="s">
        <v>48</v>
      </c>
      <c r="C201" s="15" t="s">
        <v>26</v>
      </c>
      <c r="D201" s="15" t="s">
        <v>31</v>
      </c>
      <c r="E201" s="15" t="s">
        <v>8</v>
      </c>
      <c r="F201" s="15" t="s">
        <v>12</v>
      </c>
      <c r="G201" s="42">
        <v>44518</v>
      </c>
      <c r="H201" s="45">
        <v>44543</v>
      </c>
      <c r="I201" s="43">
        <v>7.442622950819672</v>
      </c>
    </row>
    <row r="202" spans="1:9" x14ac:dyDescent="0.15">
      <c r="A202" s="23" t="s">
        <v>164</v>
      </c>
      <c r="B202" s="23" t="s">
        <v>30</v>
      </c>
      <c r="C202" s="15" t="s">
        <v>416</v>
      </c>
      <c r="D202" s="15" t="s">
        <v>46</v>
      </c>
      <c r="E202" s="15" t="s">
        <v>399</v>
      </c>
      <c r="F202" s="15" t="s">
        <v>12</v>
      </c>
      <c r="G202" s="42">
        <v>44161</v>
      </c>
      <c r="H202" s="45">
        <v>44182</v>
      </c>
      <c r="I202" s="43">
        <v>3.540983606557377</v>
      </c>
    </row>
    <row r="203" spans="1:9" x14ac:dyDescent="0.15">
      <c r="A203" s="23" t="s">
        <v>73</v>
      </c>
      <c r="B203" s="23" t="s">
        <v>74</v>
      </c>
      <c r="C203" s="15" t="s">
        <v>28</v>
      </c>
      <c r="D203" s="15" t="s">
        <v>34</v>
      </c>
      <c r="E203" s="15" t="s">
        <v>5</v>
      </c>
      <c r="F203" s="15" t="s">
        <v>12</v>
      </c>
      <c r="G203" s="42">
        <v>44119</v>
      </c>
      <c r="H203" s="45">
        <v>44141</v>
      </c>
      <c r="I203" s="43">
        <v>7.4754098360655741</v>
      </c>
    </row>
    <row r="204" spans="1:9" x14ac:dyDescent="0.15">
      <c r="A204" s="23" t="s">
        <v>73</v>
      </c>
      <c r="B204" s="23" t="s">
        <v>74</v>
      </c>
      <c r="C204" s="15" t="s">
        <v>408</v>
      </c>
      <c r="D204" s="15" t="s">
        <v>34</v>
      </c>
      <c r="E204" s="15" t="s">
        <v>5</v>
      </c>
      <c r="F204" s="15" t="s">
        <v>12</v>
      </c>
      <c r="G204" s="42">
        <v>44091</v>
      </c>
      <c r="H204" s="45">
        <v>44125</v>
      </c>
      <c r="I204" s="43">
        <v>6.9508196721311473</v>
      </c>
    </row>
    <row r="205" spans="1:9" x14ac:dyDescent="0.15">
      <c r="A205" s="23" t="s">
        <v>165</v>
      </c>
      <c r="B205" s="23" t="s">
        <v>30</v>
      </c>
      <c r="C205" s="15" t="s">
        <v>408</v>
      </c>
      <c r="D205" s="15" t="s">
        <v>27</v>
      </c>
      <c r="E205" s="15" t="s">
        <v>347</v>
      </c>
      <c r="F205" s="15" t="s">
        <v>12</v>
      </c>
      <c r="G205" s="42">
        <v>44147</v>
      </c>
      <c r="H205" s="45">
        <v>44168</v>
      </c>
      <c r="I205" s="43">
        <v>5.1147540983606561</v>
      </c>
    </row>
    <row r="206" spans="1:9" x14ac:dyDescent="0.15">
      <c r="A206" s="23" t="s">
        <v>166</v>
      </c>
      <c r="B206" s="15" t="s">
        <v>30</v>
      </c>
      <c r="C206" s="15" t="s">
        <v>408</v>
      </c>
      <c r="D206" s="15" t="s">
        <v>31</v>
      </c>
      <c r="E206" s="15" t="s">
        <v>399</v>
      </c>
      <c r="F206" s="15" t="s">
        <v>12</v>
      </c>
      <c r="G206" s="42">
        <v>44336</v>
      </c>
      <c r="H206" s="45">
        <v>44364</v>
      </c>
      <c r="I206" s="43">
        <v>9.5081967213114762</v>
      </c>
    </row>
    <row r="207" spans="1:9" x14ac:dyDescent="0.15">
      <c r="A207" s="23" t="s">
        <v>75</v>
      </c>
      <c r="B207" s="23" t="s">
        <v>45</v>
      </c>
      <c r="C207" s="15" t="s">
        <v>28</v>
      </c>
      <c r="D207" s="15" t="s">
        <v>31</v>
      </c>
      <c r="E207" s="15" t="s">
        <v>346</v>
      </c>
      <c r="F207" s="15" t="s">
        <v>12</v>
      </c>
      <c r="G207" s="42">
        <v>44154</v>
      </c>
      <c r="H207" s="45">
        <v>44175</v>
      </c>
      <c r="I207" s="43">
        <v>6.3278688524590168</v>
      </c>
    </row>
    <row r="208" spans="1:9" x14ac:dyDescent="0.15">
      <c r="A208" s="23" t="s">
        <v>167</v>
      </c>
      <c r="B208" s="23" t="s">
        <v>33</v>
      </c>
      <c r="C208" s="15" t="s">
        <v>26</v>
      </c>
      <c r="D208" s="15" t="s">
        <v>27</v>
      </c>
      <c r="E208" s="15" t="s">
        <v>346</v>
      </c>
      <c r="F208" s="15" t="s">
        <v>12</v>
      </c>
      <c r="G208" s="42">
        <v>44140</v>
      </c>
      <c r="H208" s="45">
        <v>44162</v>
      </c>
      <c r="I208" s="43">
        <v>5.9016393442622954</v>
      </c>
    </row>
    <row r="209" spans="1:9" x14ac:dyDescent="0.15">
      <c r="A209" s="23" t="s">
        <v>167</v>
      </c>
      <c r="B209" s="23" t="s">
        <v>33</v>
      </c>
      <c r="C209" s="15" t="s">
        <v>416</v>
      </c>
      <c r="D209" s="15" t="s">
        <v>34</v>
      </c>
      <c r="E209" s="15" t="s">
        <v>346</v>
      </c>
      <c r="F209" s="15" t="s">
        <v>12</v>
      </c>
      <c r="G209" s="42">
        <v>44140</v>
      </c>
      <c r="H209" s="45">
        <v>44162</v>
      </c>
      <c r="I209" s="43">
        <v>5.9016393442622954</v>
      </c>
    </row>
    <row r="210" spans="1:9" x14ac:dyDescent="0.15">
      <c r="A210" s="23" t="s">
        <v>168</v>
      </c>
      <c r="B210" s="23" t="s">
        <v>74</v>
      </c>
      <c r="C210" s="15" t="s">
        <v>28</v>
      </c>
      <c r="D210" s="15" t="s">
        <v>67</v>
      </c>
      <c r="E210" s="15" t="s">
        <v>347</v>
      </c>
      <c r="F210" s="15" t="s">
        <v>12</v>
      </c>
      <c r="G210" s="42">
        <v>44154</v>
      </c>
      <c r="H210" s="45">
        <v>44175</v>
      </c>
      <c r="I210" s="43">
        <v>5.3442622950819674</v>
      </c>
    </row>
    <row r="211" spans="1:9" x14ac:dyDescent="0.15">
      <c r="A211" s="23" t="s">
        <v>168</v>
      </c>
      <c r="B211" s="23" t="s">
        <v>74</v>
      </c>
      <c r="C211" s="15" t="s">
        <v>408</v>
      </c>
      <c r="D211" s="15" t="s">
        <v>27</v>
      </c>
      <c r="E211" s="15" t="s">
        <v>347</v>
      </c>
      <c r="F211" s="15" t="s">
        <v>12</v>
      </c>
      <c r="G211" s="42">
        <v>44161</v>
      </c>
      <c r="H211" s="45">
        <v>44182</v>
      </c>
      <c r="I211" s="43">
        <v>5.5737704918032787</v>
      </c>
    </row>
    <row r="212" spans="1:9" x14ac:dyDescent="0.15">
      <c r="A212" s="23" t="s">
        <v>76</v>
      </c>
      <c r="B212" s="15" t="s">
        <v>74</v>
      </c>
      <c r="C212" s="15" t="s">
        <v>28</v>
      </c>
      <c r="D212" s="15" t="s">
        <v>27</v>
      </c>
      <c r="E212" s="15" t="s">
        <v>5</v>
      </c>
      <c r="F212" s="15" t="s">
        <v>12</v>
      </c>
      <c r="G212" s="42">
        <v>44091</v>
      </c>
      <c r="H212" s="45">
        <v>44125</v>
      </c>
      <c r="I212" s="43">
        <v>6.9508196721311473</v>
      </c>
    </row>
    <row r="213" spans="1:9" x14ac:dyDescent="0.15">
      <c r="A213" s="23" t="s">
        <v>76</v>
      </c>
      <c r="B213" s="15" t="s">
        <v>74</v>
      </c>
      <c r="C213" s="15" t="s">
        <v>408</v>
      </c>
      <c r="D213" s="15" t="s">
        <v>27</v>
      </c>
      <c r="E213" s="15" t="s">
        <v>5</v>
      </c>
      <c r="F213" s="15" t="s">
        <v>12</v>
      </c>
      <c r="G213" s="42">
        <v>44091</v>
      </c>
      <c r="H213" s="45">
        <v>44125</v>
      </c>
      <c r="I213" s="43">
        <v>6.9508196721311473</v>
      </c>
    </row>
    <row r="214" spans="1:9" x14ac:dyDescent="0.15">
      <c r="A214" s="23" t="s">
        <v>77</v>
      </c>
      <c r="B214" s="15" t="s">
        <v>74</v>
      </c>
      <c r="C214" s="15" t="s">
        <v>28</v>
      </c>
      <c r="D214" s="15" t="s">
        <v>27</v>
      </c>
      <c r="E214" s="15" t="s">
        <v>5</v>
      </c>
      <c r="F214" s="15" t="s">
        <v>12</v>
      </c>
      <c r="G214" s="42">
        <v>44140</v>
      </c>
      <c r="H214" s="45">
        <v>44162</v>
      </c>
      <c r="I214" s="43">
        <v>8.1639344262295079</v>
      </c>
    </row>
    <row r="215" spans="1:9" x14ac:dyDescent="0.15">
      <c r="A215" s="23" t="s">
        <v>77</v>
      </c>
      <c r="B215" s="15" t="s">
        <v>74</v>
      </c>
      <c r="C215" s="15" t="s">
        <v>408</v>
      </c>
      <c r="D215" s="15" t="s">
        <v>27</v>
      </c>
      <c r="E215" s="15" t="s">
        <v>5</v>
      </c>
      <c r="F215" s="15" t="s">
        <v>12</v>
      </c>
      <c r="G215" s="42">
        <v>44133</v>
      </c>
      <c r="H215" s="45">
        <v>44162</v>
      </c>
      <c r="I215" s="43">
        <v>8.1639344262295079</v>
      </c>
    </row>
    <row r="216" spans="1:9" ht="15" x14ac:dyDescent="0.2">
      <c r="A216"/>
      <c r="B216"/>
      <c r="C216"/>
      <c r="D216"/>
      <c r="E216"/>
      <c r="F216"/>
      <c r="G216"/>
      <c r="H216"/>
      <c r="I216"/>
    </row>
    <row r="217" spans="1:9" ht="15" x14ac:dyDescent="0.2">
      <c r="A217"/>
      <c r="B217"/>
      <c r="C217"/>
      <c r="D217"/>
      <c r="E217"/>
      <c r="F217"/>
      <c r="G217"/>
      <c r="H217"/>
      <c r="I217"/>
    </row>
    <row r="218" spans="1:9" ht="15" x14ac:dyDescent="0.2">
      <c r="A218"/>
      <c r="B218"/>
      <c r="C218"/>
      <c r="D218"/>
      <c r="E218"/>
      <c r="F218"/>
      <c r="G218"/>
      <c r="H218"/>
      <c r="I218"/>
    </row>
    <row r="219" spans="1:9" ht="15" x14ac:dyDescent="0.2">
      <c r="A219"/>
      <c r="B219"/>
      <c r="C219"/>
      <c r="D219"/>
      <c r="E219"/>
      <c r="F219"/>
      <c r="G219"/>
      <c r="H219"/>
      <c r="I219"/>
    </row>
    <row r="220" spans="1:9" ht="15" x14ac:dyDescent="0.2">
      <c r="A220"/>
      <c r="B220"/>
      <c r="C220"/>
      <c r="D220"/>
      <c r="E220"/>
      <c r="F220"/>
      <c r="G220"/>
      <c r="H220"/>
      <c r="I220"/>
    </row>
    <row r="221" spans="1:9" ht="15" x14ac:dyDescent="0.2">
      <c r="A221"/>
      <c r="B221"/>
      <c r="C221"/>
      <c r="D221"/>
      <c r="E221"/>
      <c r="F221"/>
      <c r="G221"/>
      <c r="H221"/>
      <c r="I221"/>
    </row>
    <row r="222" spans="1:9" ht="15" x14ac:dyDescent="0.2">
      <c r="A222"/>
      <c r="B222"/>
      <c r="C222"/>
      <c r="D222"/>
      <c r="E222"/>
      <c r="F222"/>
      <c r="G222"/>
      <c r="H222"/>
      <c r="I222"/>
    </row>
    <row r="223" spans="1:9" ht="15" x14ac:dyDescent="0.2">
      <c r="A223"/>
      <c r="B223"/>
      <c r="C223"/>
      <c r="D223"/>
      <c r="E223"/>
      <c r="F223"/>
      <c r="G223"/>
      <c r="H223"/>
      <c r="I223"/>
    </row>
    <row r="224" spans="1:9" ht="15" x14ac:dyDescent="0.2">
      <c r="A224"/>
      <c r="B224"/>
      <c r="C224"/>
      <c r="D224"/>
      <c r="E224"/>
      <c r="F224"/>
      <c r="G224"/>
      <c r="H224"/>
      <c r="I224"/>
    </row>
    <row r="225" spans="1:9" ht="15" x14ac:dyDescent="0.2">
      <c r="A225"/>
      <c r="B225"/>
      <c r="C225"/>
      <c r="D225"/>
      <c r="E225"/>
      <c r="F225"/>
      <c r="G225"/>
      <c r="H225"/>
      <c r="I225"/>
    </row>
    <row r="226" spans="1:9" ht="15" x14ac:dyDescent="0.2">
      <c r="A226"/>
      <c r="B226"/>
      <c r="C226"/>
      <c r="D226"/>
      <c r="E226"/>
      <c r="F226"/>
      <c r="G226"/>
      <c r="H226"/>
      <c r="I226"/>
    </row>
    <row r="227" spans="1:9" ht="15" x14ac:dyDescent="0.2">
      <c r="A227"/>
      <c r="B227"/>
      <c r="C227"/>
      <c r="D227"/>
      <c r="E227"/>
      <c r="F227"/>
      <c r="G227"/>
      <c r="H227"/>
      <c r="I227"/>
    </row>
    <row r="228" spans="1:9" ht="15" x14ac:dyDescent="0.2">
      <c r="A228"/>
      <c r="B228"/>
      <c r="C228"/>
      <c r="D228"/>
      <c r="E228"/>
      <c r="F228"/>
      <c r="G228"/>
      <c r="H228"/>
      <c r="I228"/>
    </row>
    <row r="229" spans="1:9" ht="15" x14ac:dyDescent="0.2">
      <c r="A229"/>
      <c r="B229"/>
      <c r="C229"/>
      <c r="D229"/>
      <c r="E229"/>
      <c r="F229"/>
      <c r="G229"/>
      <c r="H229"/>
      <c r="I229"/>
    </row>
    <row r="230" spans="1:9" ht="15" x14ac:dyDescent="0.2">
      <c r="A230"/>
      <c r="B230"/>
      <c r="C230"/>
      <c r="D230"/>
      <c r="E230"/>
      <c r="F230"/>
      <c r="G230"/>
      <c r="H230"/>
      <c r="I230"/>
    </row>
    <row r="231" spans="1:9" ht="15" x14ac:dyDescent="0.2">
      <c r="A231"/>
      <c r="B231"/>
      <c r="C231"/>
      <c r="D231"/>
      <c r="E231"/>
      <c r="F231"/>
      <c r="G231"/>
      <c r="H231"/>
      <c r="I231"/>
    </row>
    <row r="232" spans="1:9" ht="15" x14ac:dyDescent="0.2">
      <c r="A232"/>
      <c r="B232"/>
      <c r="C232"/>
      <c r="D232"/>
      <c r="E232"/>
      <c r="F232"/>
      <c r="G232"/>
      <c r="H232"/>
      <c r="I232"/>
    </row>
    <row r="233" spans="1:9" ht="15" x14ac:dyDescent="0.2">
      <c r="A233"/>
      <c r="B233"/>
      <c r="C233"/>
      <c r="D233"/>
      <c r="E233"/>
      <c r="F233"/>
      <c r="G233"/>
      <c r="H233"/>
      <c r="I233"/>
    </row>
    <row r="234" spans="1:9" ht="15" x14ac:dyDescent="0.2">
      <c r="A234"/>
      <c r="B234"/>
      <c r="C234"/>
      <c r="D234"/>
      <c r="E234"/>
      <c r="F234"/>
      <c r="G234" s="33"/>
      <c r="H234"/>
      <c r="I234"/>
    </row>
    <row r="235" spans="1:9" ht="15" x14ac:dyDescent="0.2">
      <c r="A235"/>
      <c r="B235"/>
      <c r="C235"/>
      <c r="D235"/>
      <c r="E235"/>
      <c r="F235"/>
      <c r="G235" s="33"/>
      <c r="H235"/>
      <c r="I235"/>
    </row>
    <row r="236" spans="1:9" ht="15" x14ac:dyDescent="0.2">
      <c r="A236"/>
      <c r="B236"/>
      <c r="C236"/>
      <c r="D236"/>
      <c r="E236"/>
      <c r="F236"/>
      <c r="G236" s="33"/>
      <c r="H236"/>
      <c r="I236"/>
    </row>
    <row r="237" spans="1:9" ht="15" x14ac:dyDescent="0.2">
      <c r="A237"/>
      <c r="B237"/>
      <c r="C237"/>
      <c r="D237"/>
      <c r="E237"/>
      <c r="F237"/>
      <c r="G237" s="33"/>
      <c r="H237"/>
      <c r="I237"/>
    </row>
    <row r="238" spans="1:9" ht="15" x14ac:dyDescent="0.2">
      <c r="A238"/>
      <c r="B238"/>
      <c r="C238"/>
      <c r="D238"/>
      <c r="E238"/>
      <c r="F238"/>
      <c r="G238" s="33"/>
      <c r="H238"/>
      <c r="I238"/>
    </row>
    <row r="239" spans="1:9" ht="15" x14ac:dyDescent="0.2">
      <c r="A239" s="13"/>
      <c r="B239" s="13"/>
      <c r="C239" s="13"/>
      <c r="D239" s="13"/>
      <c r="E239" s="13"/>
      <c r="F239" s="13"/>
      <c r="G239" s="33"/>
      <c r="H239" s="13"/>
      <c r="I239" s="13"/>
    </row>
    <row r="240" spans="1:9" ht="15" x14ac:dyDescent="0.2">
      <c r="A240" s="13"/>
      <c r="B240" s="13"/>
      <c r="C240" s="13"/>
      <c r="D240" s="13"/>
      <c r="E240" s="13"/>
      <c r="F240" s="13"/>
      <c r="G240" s="33"/>
      <c r="H240" s="13"/>
      <c r="I240" s="13"/>
    </row>
    <row r="241" spans="1:9" ht="15" x14ac:dyDescent="0.2">
      <c r="A241" s="13"/>
      <c r="B241" s="13"/>
      <c r="C241" s="13"/>
      <c r="D241" s="13"/>
      <c r="E241" s="13"/>
      <c r="F241" s="13"/>
      <c r="G241" s="33"/>
      <c r="H241" s="13"/>
      <c r="I241" s="13"/>
    </row>
    <row r="242" spans="1:9" ht="15" x14ac:dyDescent="0.2">
      <c r="A242" s="13"/>
      <c r="B242" s="13"/>
      <c r="C242" s="13"/>
      <c r="D242" s="13"/>
      <c r="E242" s="13"/>
      <c r="F242" s="13"/>
      <c r="G242" s="33"/>
      <c r="H242" s="13"/>
      <c r="I242" s="13"/>
    </row>
    <row r="243" spans="1:9" ht="15" x14ac:dyDescent="0.2">
      <c r="A243" s="13"/>
      <c r="B243" s="13"/>
      <c r="C243" s="13"/>
      <c r="D243" s="13"/>
      <c r="E243" s="13"/>
      <c r="F243" s="13"/>
      <c r="G243" s="33"/>
      <c r="H243" s="13"/>
      <c r="I243" s="13"/>
    </row>
    <row r="244" spans="1:9" ht="15" x14ac:dyDescent="0.2">
      <c r="A244" s="13"/>
      <c r="B244" s="13"/>
      <c r="C244" s="13"/>
      <c r="D244" s="13"/>
      <c r="E244" s="13"/>
      <c r="F244" s="13"/>
      <c r="G244" s="33"/>
      <c r="H244" s="13"/>
      <c r="I244" s="13"/>
    </row>
    <row r="245" spans="1:9" ht="15" x14ac:dyDescent="0.2">
      <c r="A245" s="13"/>
      <c r="B245" s="13"/>
      <c r="C245" s="13"/>
      <c r="D245" s="13"/>
      <c r="E245" s="13"/>
      <c r="F245" s="13"/>
      <c r="G245" s="33"/>
      <c r="H245" s="13"/>
      <c r="I245" s="13"/>
    </row>
    <row r="246" spans="1:9" ht="15" x14ac:dyDescent="0.2">
      <c r="A246" s="13"/>
      <c r="B246" s="13"/>
      <c r="C246" s="13"/>
      <c r="D246" s="13"/>
      <c r="E246" s="13"/>
      <c r="F246" s="13"/>
      <c r="G246" s="33"/>
      <c r="H246" s="13"/>
      <c r="I246" s="13"/>
    </row>
    <row r="247" spans="1:9" ht="15" x14ac:dyDescent="0.2">
      <c r="A247" s="13"/>
      <c r="B247" s="13"/>
      <c r="C247" s="13"/>
      <c r="D247" s="13"/>
      <c r="E247" s="13"/>
      <c r="F247" s="13"/>
      <c r="G247" s="33"/>
      <c r="H247" s="13"/>
      <c r="I247" s="13"/>
    </row>
    <row r="248" spans="1:9" ht="15" x14ac:dyDescent="0.2">
      <c r="A248" s="13"/>
      <c r="B248" s="13"/>
      <c r="C248" s="13"/>
      <c r="D248" s="13"/>
      <c r="E248" s="13"/>
      <c r="F248" s="13"/>
      <c r="G248" s="33"/>
      <c r="H248" s="13"/>
      <c r="I248" s="13"/>
    </row>
    <row r="249" spans="1:9" ht="15" x14ac:dyDescent="0.2">
      <c r="A249" s="13"/>
      <c r="B249" s="13"/>
      <c r="C249" s="13"/>
      <c r="D249" s="13"/>
      <c r="E249" s="13"/>
      <c r="F249" s="13"/>
      <c r="G249" s="33"/>
      <c r="H249" s="13"/>
      <c r="I249" s="13"/>
    </row>
    <row r="250" spans="1:9" ht="15" x14ac:dyDescent="0.2">
      <c r="A250" s="13"/>
      <c r="B250" s="13"/>
      <c r="C250" s="13"/>
      <c r="D250" s="13"/>
      <c r="E250" s="13"/>
      <c r="F250" s="13"/>
      <c r="G250" s="33"/>
      <c r="H250" s="13"/>
      <c r="I250" s="13"/>
    </row>
    <row r="251" spans="1:9" ht="15" x14ac:dyDescent="0.2">
      <c r="A251" s="13"/>
      <c r="B251" s="13"/>
      <c r="C251" s="13"/>
      <c r="D251" s="13"/>
      <c r="E251" s="13"/>
      <c r="F251" s="13"/>
      <c r="G251" s="33"/>
      <c r="H251" s="13"/>
      <c r="I251" s="13"/>
    </row>
    <row r="252" spans="1:9" ht="15" x14ac:dyDescent="0.2">
      <c r="A252" s="13"/>
      <c r="B252" s="13"/>
      <c r="C252" s="13"/>
      <c r="D252" s="13"/>
      <c r="E252" s="13"/>
      <c r="F252" s="13"/>
      <c r="G252" s="33"/>
      <c r="H252" s="13"/>
      <c r="I252" s="13"/>
    </row>
    <row r="253" spans="1:9" ht="15" x14ac:dyDescent="0.2">
      <c r="A253" s="13"/>
      <c r="B253" s="13"/>
      <c r="C253" s="13"/>
      <c r="D253" s="13"/>
      <c r="E253" s="13"/>
      <c r="F253" s="13"/>
      <c r="G253" s="33"/>
      <c r="H253" s="13"/>
      <c r="I253" s="13"/>
    </row>
    <row r="254" spans="1:9" ht="15" x14ac:dyDescent="0.2">
      <c r="A254" s="13"/>
      <c r="B254" s="13"/>
      <c r="C254" s="13"/>
      <c r="D254" s="13"/>
      <c r="E254" s="13"/>
      <c r="F254" s="13"/>
      <c r="G254" s="33"/>
      <c r="H254" s="13"/>
      <c r="I254" s="13"/>
    </row>
    <row r="255" spans="1:9" ht="15" x14ac:dyDescent="0.2">
      <c r="A255" s="13"/>
      <c r="B255" s="13"/>
      <c r="C255" s="13"/>
      <c r="D255" s="13"/>
      <c r="E255" s="13"/>
      <c r="F255" s="13"/>
      <c r="G255" s="33"/>
      <c r="H255" s="13"/>
      <c r="I255" s="13"/>
    </row>
    <row r="256" spans="1:9" ht="15" x14ac:dyDescent="0.2">
      <c r="A256" s="13"/>
      <c r="B256" s="13"/>
      <c r="C256" s="13"/>
      <c r="D256" s="13"/>
      <c r="E256" s="13"/>
      <c r="F256" s="13"/>
      <c r="G256" s="33"/>
      <c r="H256" s="13"/>
      <c r="I256" s="13"/>
    </row>
    <row r="257" spans="1:9" ht="15" x14ac:dyDescent="0.2">
      <c r="A257" s="13"/>
      <c r="B257" s="13"/>
      <c r="C257" s="13"/>
      <c r="D257" s="13"/>
      <c r="E257" s="13"/>
      <c r="F257" s="13"/>
      <c r="G257" s="33"/>
      <c r="H257" s="13"/>
      <c r="I257" s="13"/>
    </row>
    <row r="258" spans="1:9" ht="15" x14ac:dyDescent="0.2">
      <c r="A258" s="13"/>
      <c r="B258" s="13"/>
      <c r="C258" s="13"/>
      <c r="D258" s="13"/>
      <c r="E258" s="13"/>
      <c r="F258" s="13"/>
      <c r="G258" s="33"/>
      <c r="H258" s="13"/>
      <c r="I258" s="13"/>
    </row>
    <row r="259" spans="1:9" ht="15" x14ac:dyDescent="0.2">
      <c r="A259" s="13"/>
      <c r="B259" s="13"/>
      <c r="C259" s="13"/>
      <c r="D259" s="13"/>
      <c r="E259" s="13"/>
      <c r="F259" s="13"/>
      <c r="G259" s="33"/>
      <c r="H259" s="13"/>
      <c r="I259" s="13"/>
    </row>
    <row r="260" spans="1:9" ht="15" x14ac:dyDescent="0.2">
      <c r="A260" s="13"/>
      <c r="B260" s="13"/>
      <c r="C260" s="13"/>
      <c r="D260" s="13"/>
      <c r="E260" s="13"/>
      <c r="F260" s="13"/>
      <c r="G260" s="33"/>
      <c r="H260" s="13"/>
      <c r="I260" s="13"/>
    </row>
    <row r="261" spans="1:9" ht="15" x14ac:dyDescent="0.2">
      <c r="A261" s="13"/>
      <c r="B261" s="13"/>
      <c r="C261" s="13"/>
      <c r="D261" s="13"/>
      <c r="E261" s="13"/>
      <c r="F261" s="13"/>
      <c r="G261" s="33"/>
      <c r="H261" s="13"/>
      <c r="I261" s="13"/>
    </row>
    <row r="262" spans="1:9" ht="15" x14ac:dyDescent="0.2">
      <c r="A262" s="13"/>
      <c r="B262" s="13"/>
      <c r="C262" s="13"/>
      <c r="D262" s="13"/>
      <c r="E262" s="13"/>
      <c r="F262" s="13"/>
      <c r="G262" s="33"/>
      <c r="H262" s="13"/>
      <c r="I262" s="13"/>
    </row>
    <row r="263" spans="1:9" ht="15" x14ac:dyDescent="0.2">
      <c r="A263" s="13"/>
      <c r="B263" s="13"/>
      <c r="C263" s="13"/>
      <c r="D263" s="13"/>
      <c r="E263" s="13"/>
      <c r="F263" s="13"/>
      <c r="G263" s="33"/>
      <c r="H263" s="13"/>
      <c r="I263" s="13"/>
    </row>
    <row r="264" spans="1:9" ht="15" x14ac:dyDescent="0.2">
      <c r="A264" s="13"/>
      <c r="B264" s="13"/>
      <c r="C264" s="13"/>
      <c r="D264" s="13"/>
      <c r="E264" s="13"/>
      <c r="F264" s="13"/>
      <c r="G264" s="33"/>
      <c r="H264" s="13"/>
      <c r="I264" s="13"/>
    </row>
    <row r="265" spans="1:9" ht="15" x14ac:dyDescent="0.2">
      <c r="A265" s="13"/>
      <c r="B265" s="13"/>
      <c r="C265" s="13"/>
      <c r="D265" s="13"/>
      <c r="E265" s="13"/>
      <c r="F265" s="13"/>
      <c r="G265" s="33"/>
      <c r="H265" s="13"/>
      <c r="I265" s="13"/>
    </row>
    <row r="266" spans="1:9" ht="15" x14ac:dyDescent="0.2">
      <c r="A266" s="13"/>
      <c r="B266" s="13"/>
      <c r="C266" s="13"/>
      <c r="D266" s="13"/>
      <c r="E266" s="13"/>
      <c r="F266" s="13"/>
      <c r="G266" s="33"/>
      <c r="H266" s="13"/>
      <c r="I266" s="13"/>
    </row>
    <row r="267" spans="1:9" ht="15" x14ac:dyDescent="0.2">
      <c r="A267" s="13"/>
      <c r="B267" s="13"/>
      <c r="C267" s="13"/>
      <c r="D267" s="13"/>
      <c r="E267" s="13"/>
      <c r="F267" s="13"/>
      <c r="G267" s="33"/>
      <c r="H267" s="13"/>
      <c r="I267" s="13"/>
    </row>
    <row r="268" spans="1:9" ht="15" x14ac:dyDescent="0.2">
      <c r="A268" s="13"/>
      <c r="B268" s="13"/>
      <c r="C268" s="13"/>
      <c r="D268" s="13"/>
      <c r="E268" s="13"/>
      <c r="F268" s="13"/>
      <c r="G268" s="33"/>
      <c r="H268" s="13"/>
      <c r="I268" s="13"/>
    </row>
    <row r="269" spans="1:9" ht="15" x14ac:dyDescent="0.2">
      <c r="A269" s="13"/>
      <c r="B269" s="13"/>
      <c r="C269" s="13"/>
      <c r="D269" s="13"/>
      <c r="E269" s="13"/>
      <c r="F269" s="13"/>
      <c r="G269" s="33"/>
      <c r="H269" s="13"/>
      <c r="I269" s="13"/>
    </row>
    <row r="270" spans="1:9" ht="15" x14ac:dyDescent="0.2">
      <c r="A270" s="13"/>
      <c r="B270" s="13"/>
      <c r="C270" s="13"/>
      <c r="D270" s="13"/>
      <c r="E270" s="13"/>
      <c r="F270" s="13"/>
      <c r="G270" s="33"/>
      <c r="H270" s="13"/>
      <c r="I270" s="13"/>
    </row>
    <row r="271" spans="1:9" ht="15" x14ac:dyDescent="0.2">
      <c r="A271" s="13"/>
      <c r="B271" s="13"/>
      <c r="C271" s="13"/>
      <c r="D271" s="13"/>
      <c r="E271" s="13"/>
      <c r="F271" s="13"/>
      <c r="G271" s="33"/>
      <c r="H271" s="13"/>
      <c r="I271" s="13"/>
    </row>
    <row r="272" spans="1:9" ht="15" x14ac:dyDescent="0.2">
      <c r="A272" s="13"/>
      <c r="B272" s="13"/>
      <c r="C272" s="13"/>
      <c r="D272" s="13"/>
      <c r="E272" s="13"/>
      <c r="F272" s="13"/>
      <c r="G272" s="33"/>
      <c r="H272" s="13"/>
      <c r="I272" s="13"/>
    </row>
  </sheetData>
  <sheetProtection algorithmName="SHA-512" hashValue="rZEbHOcHDS/Q4hc8ItZ8vhJh4l6IrgF8vbIsNWq9xSIPkfOPeeU/F+nxum+yE51Dzpn5uYW0ikhCL3RFsZdazw==" saltValue="hpbpEOHgezW4enQkA/vYhg==" spinCount="100000" sheet="1" sort="0" autoFilter="0" pivotTables="0"/>
  <pageMargins left="0.7" right="0.7" top="1.0389999999999999" bottom="0.75" header="0.3" footer="0.3"/>
  <pageSetup paperSize="8" scale="69" fitToHeight="0" orientation="landscape" r:id="rId2"/>
  <headerFooter>
    <oddHeader xml:space="preserve">&amp;L&amp;G&amp;C&amp;"Arial,Bold"&amp;18 2020-2022 Funding Request Tracker&amp;"Arial,Regular"
&amp;16 08 July 2022
</oddHeader>
  </headerFooter>
  <drawing r:id="rId3"/>
  <legacyDrawingHF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6CC9-186C-4DA8-ABEC-14DC9C5AAE6C}">
  <sheetPr codeName="Sheet3" filterMode="1"/>
  <dimension ref="A1:U1621"/>
  <sheetViews>
    <sheetView zoomScale="90" zoomScaleNormal="90" workbookViewId="0">
      <selection activeCell="G1622" sqref="G1622"/>
    </sheetView>
  </sheetViews>
  <sheetFormatPr defaultRowHeight="15" x14ac:dyDescent="0.2"/>
  <cols>
    <col min="1" max="1" width="16.54296875" style="1" bestFit="1" customWidth="1"/>
    <col min="2" max="2" width="12.23828125" style="1" bestFit="1" customWidth="1"/>
    <col min="3" max="3" width="14.52734375" style="1" bestFit="1" customWidth="1"/>
    <col min="4" max="4" width="34.70703125" style="1" bestFit="1" customWidth="1"/>
    <col min="5" max="5" width="34.70703125" style="1" customWidth="1"/>
    <col min="6" max="6" width="33.8984375" style="1" bestFit="1" customWidth="1"/>
    <col min="7" max="7" width="65.9140625" style="24" bestFit="1" customWidth="1"/>
    <col min="8" max="8" width="12.23828125" style="24" bestFit="1" customWidth="1"/>
    <col min="9" max="9" width="19.234375" style="1" customWidth="1"/>
    <col min="10" max="10" width="31.4765625" style="1" customWidth="1"/>
    <col min="11" max="11" width="18.5625" style="1" customWidth="1"/>
    <col min="12" max="12" width="10.89453125" style="1" customWidth="1"/>
    <col min="13" max="13" width="15.33203125" style="1" customWidth="1"/>
    <col min="14" max="14" width="23.9453125" style="1" customWidth="1"/>
    <col min="15" max="15" width="17.484375" style="1" customWidth="1"/>
    <col min="16" max="16" width="23.40625" style="38" bestFit="1" customWidth="1"/>
    <col min="17" max="17" width="12.64453125" style="37" customWidth="1"/>
    <col min="18" max="18" width="12.64453125" style="40" customWidth="1"/>
    <col min="19" max="19" width="13.44921875" customWidth="1"/>
    <col min="20" max="21" width="13.44921875" style="1" customWidth="1"/>
  </cols>
  <sheetData>
    <row r="1" spans="1:21" s="17" customFormat="1" ht="39.75" customHeight="1" x14ac:dyDescent="0.2">
      <c r="A1" s="16" t="s">
        <v>15</v>
      </c>
      <c r="B1" s="16" t="s">
        <v>78</v>
      </c>
      <c r="C1" s="29" t="s">
        <v>79</v>
      </c>
      <c r="D1" s="29" t="s">
        <v>16</v>
      </c>
      <c r="E1" s="29" t="s">
        <v>18</v>
      </c>
      <c r="F1" s="29" t="s">
        <v>407</v>
      </c>
      <c r="G1" s="29" t="s">
        <v>80</v>
      </c>
      <c r="H1" s="29" t="s">
        <v>81</v>
      </c>
      <c r="I1" s="29" t="s">
        <v>17</v>
      </c>
      <c r="J1" s="29" t="s">
        <v>19</v>
      </c>
      <c r="K1" s="16" t="s">
        <v>82</v>
      </c>
      <c r="L1" s="16" t="s">
        <v>363</v>
      </c>
      <c r="M1" s="16" t="s">
        <v>83</v>
      </c>
      <c r="N1" s="16" t="s">
        <v>20</v>
      </c>
      <c r="O1" s="16" t="s">
        <v>21</v>
      </c>
      <c r="P1" s="36" t="s">
        <v>379</v>
      </c>
      <c r="Q1" s="36" t="s">
        <v>22</v>
      </c>
      <c r="R1" s="39" t="s">
        <v>23</v>
      </c>
      <c r="S1" s="16" t="s">
        <v>84</v>
      </c>
      <c r="T1" s="16" t="s">
        <v>394</v>
      </c>
      <c r="U1" s="16" t="s">
        <v>396</v>
      </c>
    </row>
    <row r="2" spans="1:21" hidden="1" x14ac:dyDescent="0.2">
      <c r="A2" s="1">
        <f t="shared" ref="A2:A65" si="0">IF(B2=1,0,IF(AND(H2=1,OR(F2="HIV/AIDS",F2="Tuberculosis",F2="Malaria",M2&lt;&gt;"")),1,0))</f>
        <v>1</v>
      </c>
      <c r="B2" s="1">
        <v>0</v>
      </c>
      <c r="C2" s="1" t="s">
        <v>85</v>
      </c>
      <c r="D2" s="1" t="s">
        <v>24</v>
      </c>
      <c r="E2" s="1" t="s">
        <v>26</v>
      </c>
      <c r="F2" s="1" t="s">
        <v>26</v>
      </c>
      <c r="G2" s="1" t="str">
        <f t="shared" ref="G2:G65" si="1">_xlfn.CONCAT(D2,"-",F2)</f>
        <v>Afghanistan-HIV/AIDS</v>
      </c>
      <c r="H2" s="1">
        <v>1</v>
      </c>
      <c r="I2" s="1" t="s">
        <v>25</v>
      </c>
      <c r="J2" s="1" t="str">
        <f>IF(IFERROR(IF(M2="",INDEX('Review Approach Lookup'!D:D,MATCH('Eligible Components'!G2,'Review Approach Lookup'!A:A,0)),INDEX('Tableau FR Download'!I:I,MATCH(M2,'Tableau FR Download'!G:G,0))),"")=0,"TBC",IFERROR(IF(M2="",INDEX('Review Approach Lookup'!D:D,MATCH('Eligible Components'!G2,'Review Approach Lookup'!A:A,0)),INDEX('Tableau FR Download'!I:I,MATCH(M2,'Tableau FR Download'!G:G,0))),""))</f>
        <v>Full Review</v>
      </c>
      <c r="K2" s="1" t="s">
        <v>182</v>
      </c>
      <c r="L2" s="1">
        <f>_xlfn.MAXIFS('Tableau FR Download'!A:A,'Tableau FR Download'!B:B,'Eligible Components'!G2)</f>
        <v>699</v>
      </c>
      <c r="M2" s="1" t="str">
        <f>IF(L2=0,"",INDEX('Tableau FR Download'!G:G,MATCH('Eligible Components'!L2,'Tableau FR Download'!A:A,0)))</f>
        <v>FR699-AFG-H</v>
      </c>
      <c r="N2" s="2" t="str">
        <f>IFERROR(IF(LEFT(INDEX('Tableau FR Download'!J:J,MATCH('Eligible Components'!M2,'Tableau FR Download'!G:G,0)),FIND(" - ",INDEX('Tableau FR Download'!J:J,MATCH('Eligible Components'!M2,'Tableau FR Download'!G:G,0)))-1) = 0,"",LEFT(INDEX('Tableau FR Download'!J:J,MATCH('Eligible Components'!M2,'Tableau FR Download'!G:G,0)),FIND(" - ",INDEX('Tableau FR Download'!J:J,MATCH('Eligible Components'!M2,'Tableau FR Download'!G:G,0)))-1)),"")</f>
        <v>Window 1</v>
      </c>
      <c r="O2" s="2" t="str">
        <f>IF(T2="No","",IFERROR(IF(INDEX('Tableau FR Download'!M:M,MATCH('Eligible Components'!M2,'Tableau FR Download'!G:G,0))=0,"",INDEX('Tableau FR Download'!M:M,MATCH('Eligible Components'!M2,'Tableau FR Download'!G:G,0))),""))</f>
        <v>Grant Making</v>
      </c>
      <c r="P2" s="37">
        <f>IF(IFERROR(
INDEX('Funding Request Tracker'!$G$6:$G$13,MATCH('Eligible Components'!N2,'Funding Request Tracker'!$F$6:$F$13,0)),"")=0,"",
IFERROR(INDEX('Funding Request Tracker'!$G$6:$G$13,MATCH('Eligible Components'!N2,'Funding Request Tracker'!$F$6:$F$13,0)),
""))</f>
        <v>43913</v>
      </c>
      <c r="Q2" s="37">
        <f>IF(IFERROR(INDEX('Tableau FR Download'!N:N,MATCH('Eligible Components'!M2,'Tableau FR Download'!G:G,0)),"")=0,"",IFERROR(INDEX('Tableau FR Download'!N:N,MATCH('Eligible Components'!M2,'Tableau FR Download'!G:G,0)),""))</f>
        <v>44119</v>
      </c>
      <c r="R2" s="37">
        <f>IF(IFERROR(INDEX('Tableau FR Download'!O:O,MATCH('Eligible Components'!M2,'Tableau FR Download'!G:G,0)),"")=0,"",IFERROR(INDEX('Tableau FR Download'!O:O,MATCH('Eligible Components'!M2,'Tableau FR Download'!G:G,0)),""))</f>
        <v>44141</v>
      </c>
      <c r="S2" s="13">
        <f>IFERROR((R2-P2)/30.5,"")</f>
        <v>7.4754098360655741</v>
      </c>
      <c r="T2" s="1" t="str">
        <f>IFERROR(INDEX('User Instructions'!$E$3:$E$10,MATCH('Eligible Components'!N2,'User Instructions'!$D$3:$D$10,0)),"")</f>
        <v>Yes</v>
      </c>
      <c r="U2" s="1" t="str">
        <f>IFERROR(IF(INDEX('Tableau FR Download'!M:M,MATCH('Eligible Components'!M2,'Tableau FR Download'!G:G,0))=0,"",INDEX('Tableau FR Download'!M:M,MATCH('Eligible Components'!M2,'Tableau FR Download'!G:G,0))),"")</f>
        <v>Grant Making</v>
      </c>
    </row>
    <row r="3" spans="1:21" hidden="1" x14ac:dyDescent="0.2">
      <c r="A3" s="1">
        <f t="shared" si="0"/>
        <v>0</v>
      </c>
      <c r="B3" s="1">
        <v>0</v>
      </c>
      <c r="C3" s="1" t="s">
        <v>85</v>
      </c>
      <c r="D3" s="1" t="s">
        <v>24</v>
      </c>
      <c r="E3" s="1" t="s">
        <v>409</v>
      </c>
      <c r="F3" s="1" t="s">
        <v>86</v>
      </c>
      <c r="G3" s="1" t="str">
        <f t="shared" si="1"/>
        <v>Afghanistan-HIV/AIDS,Malaria</v>
      </c>
      <c r="H3" s="1">
        <v>1</v>
      </c>
      <c r="I3" s="1" t="s">
        <v>25</v>
      </c>
      <c r="J3" s="1" t="str">
        <f>IF(IFERROR(IF(M3="",INDEX('Review Approach Lookup'!D:D,MATCH('Eligible Components'!G3,'Review Approach Lookup'!A:A,0)),INDEX('Tableau FR Download'!I:I,MATCH(M3,'Tableau FR Download'!G:G,0))),"")=0,"TBC",IFERROR(IF(M3="",INDEX('Review Approach Lookup'!D:D,MATCH('Eligible Components'!G3,'Review Approach Lookup'!A:A,0)),INDEX('Tableau FR Download'!I:I,MATCH(M3,'Tableau FR Download'!G:G,0))),""))</f>
        <v/>
      </c>
      <c r="K3" s="1" t="s">
        <v>182</v>
      </c>
      <c r="L3" s="1">
        <f>_xlfn.MAXIFS('Tableau FR Download'!A:A,'Tableau FR Download'!B:B,'Eligible Components'!G3)</f>
        <v>0</v>
      </c>
      <c r="M3" s="1" t="str">
        <f>IF(L3=0,"",INDEX('Tableau FR Download'!G:G,MATCH('Eligible Components'!L3,'Tableau FR Download'!A:A,0)))</f>
        <v/>
      </c>
      <c r="N3" s="2" t="str">
        <f>IFERROR(IF(LEFT(INDEX('Tableau FR Download'!J:J,MATCH('Eligible Components'!M3,'Tableau FR Download'!G:G,0)),FIND(" - ",INDEX('Tableau FR Download'!J:J,MATCH('Eligible Components'!M3,'Tableau FR Download'!G:G,0)))-1) = 0,"",LEFT(INDEX('Tableau FR Download'!J:J,MATCH('Eligible Components'!M3,'Tableau FR Download'!G:G,0)),FIND(" - ",INDEX('Tableau FR Download'!J:J,MATCH('Eligible Components'!M3,'Tableau FR Download'!G:G,0)))-1)),"")</f>
        <v/>
      </c>
      <c r="O3" s="2" t="str">
        <f>IF(T3="No","",IFERROR(IF(INDEX('Tableau FR Download'!M:M,MATCH('Eligible Components'!M3,'Tableau FR Download'!G:G,0))=0,"",INDEX('Tableau FR Download'!M:M,MATCH('Eligible Components'!M3,'Tableau FR Download'!G:G,0))),""))</f>
        <v/>
      </c>
      <c r="P3" s="37" t="str">
        <f>IF(IFERROR(INDEX('Funding Request Tracker'!$G$6:$G$13,MATCH('Eligible Components'!N3,'Funding Request Tracker'!$F$6:$F$13,0)),"")=0,"",IFERROR(INDEX('Funding Request Tracker'!$G$6:$G$13,MATCH('Eligible Components'!N3,'Funding Request Tracker'!$F$6:$F$13,0)),""))</f>
        <v/>
      </c>
      <c r="Q3" s="37" t="str">
        <f>IF(IFERROR(INDEX('Tableau FR Download'!N:N,MATCH('Eligible Components'!M3,'Tableau FR Download'!G:G,0)),"")=0,"",IFERROR(INDEX('Tableau FR Download'!N:N,MATCH('Eligible Components'!M3,'Tableau FR Download'!G:G,0)),""))</f>
        <v/>
      </c>
      <c r="R3" s="37" t="str">
        <f>IF(IFERROR(INDEX('Tableau FR Download'!O:O,MATCH('Eligible Components'!M3,'Tableau FR Download'!G:G,0)),"")=0,"",IFERROR(INDEX('Tableau FR Download'!O:O,MATCH('Eligible Components'!M3,'Tableau FR Download'!G:G,0)),""))</f>
        <v/>
      </c>
      <c r="S3" s="13" t="str">
        <f t="shared" ref="S3:S65" si="2">IFERROR((R3-P3)/30.5,"")</f>
        <v/>
      </c>
      <c r="T3" s="1" t="str">
        <f>IFERROR(INDEX('User Instructions'!$E$3:$E$10,MATCH('Eligible Components'!N3,'User Instructions'!$D$3:$D$10,0)),"")</f>
        <v/>
      </c>
      <c r="U3" s="1" t="str">
        <f>IFERROR(IF(INDEX('Tableau FR Download'!M:M,MATCH('Eligible Components'!M3,'Tableau FR Download'!G:G,0))=0,"",INDEX('Tableau FR Download'!M:M,MATCH('Eligible Components'!M3,'Tableau FR Download'!G:G,0))),"")</f>
        <v/>
      </c>
    </row>
    <row r="4" spans="1:21" hidden="1" x14ac:dyDescent="0.2">
      <c r="A4" s="1">
        <f t="shared" si="0"/>
        <v>0</v>
      </c>
      <c r="B4" s="1">
        <v>0</v>
      </c>
      <c r="C4" s="1" t="s">
        <v>85</v>
      </c>
      <c r="D4" s="1" t="s">
        <v>24</v>
      </c>
      <c r="E4" s="1" t="s">
        <v>410</v>
      </c>
      <c r="F4" s="1" t="s">
        <v>87</v>
      </c>
      <c r="G4" s="1" t="str">
        <f t="shared" si="1"/>
        <v>Afghanistan-HIV/AIDS,Malaria,RSSH</v>
      </c>
      <c r="H4" s="1">
        <v>1</v>
      </c>
      <c r="I4" s="1" t="s">
        <v>25</v>
      </c>
      <c r="J4" s="1" t="str">
        <f>IF(IFERROR(IF(M4="",INDEX('Review Approach Lookup'!D:D,MATCH('Eligible Components'!G4,'Review Approach Lookup'!A:A,0)),INDEX('Tableau FR Download'!I:I,MATCH(M4,'Tableau FR Download'!G:G,0))),"")=0,"TBC",IFERROR(IF(M4="",INDEX('Review Approach Lookup'!D:D,MATCH('Eligible Components'!G4,'Review Approach Lookup'!A:A,0)),INDEX('Tableau FR Download'!I:I,MATCH(M4,'Tableau FR Download'!G:G,0))),""))</f>
        <v/>
      </c>
      <c r="K4" s="1" t="s">
        <v>182</v>
      </c>
      <c r="L4" s="1">
        <f>_xlfn.MAXIFS('Tableau FR Download'!A:A,'Tableau FR Download'!B:B,'Eligible Components'!G4)</f>
        <v>0</v>
      </c>
      <c r="M4" s="1" t="str">
        <f>IF(L4=0,"",INDEX('Tableau FR Download'!G:G,MATCH('Eligible Components'!L4,'Tableau FR Download'!A:A,0)))</f>
        <v/>
      </c>
      <c r="N4" s="2" t="str">
        <f>IFERROR(IF(LEFT(INDEX('Tableau FR Download'!J:J,MATCH('Eligible Components'!M4,'Tableau FR Download'!G:G,0)),FIND(" - ",INDEX('Tableau FR Download'!J:J,MATCH('Eligible Components'!M4,'Tableau FR Download'!G:G,0)))-1) = 0,"",LEFT(INDEX('Tableau FR Download'!J:J,MATCH('Eligible Components'!M4,'Tableau FR Download'!G:G,0)),FIND(" - ",INDEX('Tableau FR Download'!J:J,MATCH('Eligible Components'!M4,'Tableau FR Download'!G:G,0)))-1)),"")</f>
        <v/>
      </c>
      <c r="O4" s="2" t="str">
        <f>IF(T4="No","",IFERROR(IF(INDEX('Tableau FR Download'!M:M,MATCH('Eligible Components'!M4,'Tableau FR Download'!G:G,0))=0,"",INDEX('Tableau FR Download'!M:M,MATCH('Eligible Components'!M4,'Tableau FR Download'!G:G,0))),""))</f>
        <v/>
      </c>
      <c r="P4" s="37" t="str">
        <f>IF(IFERROR(INDEX('Funding Request Tracker'!$G$6:$G$13,MATCH('Eligible Components'!N4,'Funding Request Tracker'!$F$6:$F$13,0)),"")=0,"",IFERROR(INDEX('Funding Request Tracker'!$G$6:$G$13,MATCH('Eligible Components'!N4,'Funding Request Tracker'!$F$6:$F$13,0)),""))</f>
        <v/>
      </c>
      <c r="Q4" s="37" t="str">
        <f>IF(IFERROR(INDEX('Tableau FR Download'!N:N,MATCH('Eligible Components'!M4,'Tableau FR Download'!G:G,0)),"")=0,"",IFERROR(INDEX('Tableau FR Download'!N:N,MATCH('Eligible Components'!M4,'Tableau FR Download'!G:G,0)),""))</f>
        <v/>
      </c>
      <c r="R4" s="37" t="str">
        <f>IF(IFERROR(INDEX('Tableau FR Download'!O:O,MATCH('Eligible Components'!M4,'Tableau FR Download'!G:G,0)),"")=0,"",IFERROR(INDEX('Tableau FR Download'!O:O,MATCH('Eligible Components'!M4,'Tableau FR Download'!G:G,0)),""))</f>
        <v/>
      </c>
      <c r="S4" s="13" t="str">
        <f t="shared" si="2"/>
        <v/>
      </c>
      <c r="T4" s="1" t="str">
        <f>IFERROR(INDEX('User Instructions'!$E$3:$E$10,MATCH('Eligible Components'!N4,'User Instructions'!$D$3:$D$10,0)),"")</f>
        <v/>
      </c>
      <c r="U4" s="1" t="str">
        <f>IFERROR(IF(INDEX('Tableau FR Download'!M:M,MATCH('Eligible Components'!M4,'Tableau FR Download'!G:G,0))=0,"",INDEX('Tableau FR Download'!M:M,MATCH('Eligible Components'!M4,'Tableau FR Download'!G:G,0))),"")</f>
        <v/>
      </c>
    </row>
    <row r="5" spans="1:21" hidden="1" x14ac:dyDescent="0.2">
      <c r="A5" s="1">
        <f t="shared" si="0"/>
        <v>0</v>
      </c>
      <c r="B5" s="1">
        <v>0</v>
      </c>
      <c r="C5" s="1" t="s">
        <v>85</v>
      </c>
      <c r="D5" s="1" t="s">
        <v>24</v>
      </c>
      <c r="E5" s="1" t="s">
        <v>411</v>
      </c>
      <c r="F5" s="1" t="s">
        <v>88</v>
      </c>
      <c r="G5" s="1" t="str">
        <f t="shared" si="1"/>
        <v>Afghanistan-HIV/AIDS,RSSH</v>
      </c>
      <c r="H5" s="1">
        <v>1</v>
      </c>
      <c r="I5" s="1" t="s">
        <v>25</v>
      </c>
      <c r="J5" s="1" t="str">
        <f>IF(IFERROR(IF(M5="",INDEX('Review Approach Lookup'!D:D,MATCH('Eligible Components'!G5,'Review Approach Lookup'!A:A,0)),INDEX('Tableau FR Download'!I:I,MATCH(M5,'Tableau FR Download'!G:G,0))),"")=0,"TBC",IFERROR(IF(M5="",INDEX('Review Approach Lookup'!D:D,MATCH('Eligible Components'!G5,'Review Approach Lookup'!A:A,0)),INDEX('Tableau FR Download'!I:I,MATCH(M5,'Tableau FR Download'!G:G,0))),""))</f>
        <v/>
      </c>
      <c r="K5" s="1" t="s">
        <v>182</v>
      </c>
      <c r="L5" s="1">
        <f>_xlfn.MAXIFS('Tableau FR Download'!A:A,'Tableau FR Download'!B:B,'Eligible Components'!G5)</f>
        <v>0</v>
      </c>
      <c r="M5" s="1" t="str">
        <f>IF(L5=0,"",INDEX('Tableau FR Download'!G:G,MATCH('Eligible Components'!L5,'Tableau FR Download'!A:A,0)))</f>
        <v/>
      </c>
      <c r="N5" s="2" t="str">
        <f>IFERROR(IF(LEFT(INDEX('Tableau FR Download'!J:J,MATCH('Eligible Components'!M5,'Tableau FR Download'!G:G,0)),FIND(" - ",INDEX('Tableau FR Download'!J:J,MATCH('Eligible Components'!M5,'Tableau FR Download'!G:G,0)))-1) = 0,"",LEFT(INDEX('Tableau FR Download'!J:J,MATCH('Eligible Components'!M5,'Tableau FR Download'!G:G,0)),FIND(" - ",INDEX('Tableau FR Download'!J:J,MATCH('Eligible Components'!M5,'Tableau FR Download'!G:G,0)))-1)),"")</f>
        <v/>
      </c>
      <c r="O5" s="2" t="str">
        <f>IF(T5="No","",IFERROR(IF(INDEX('Tableau FR Download'!M:M,MATCH('Eligible Components'!M5,'Tableau FR Download'!G:G,0))=0,"",INDEX('Tableau FR Download'!M:M,MATCH('Eligible Components'!M5,'Tableau FR Download'!G:G,0))),""))</f>
        <v/>
      </c>
      <c r="P5" s="37" t="str">
        <f>IF(IFERROR(INDEX('Funding Request Tracker'!$G$6:$G$13,MATCH('Eligible Components'!N5,'Funding Request Tracker'!$F$6:$F$13,0)),"")=0,"",IFERROR(INDEX('Funding Request Tracker'!$G$6:$G$13,MATCH('Eligible Components'!N5,'Funding Request Tracker'!$F$6:$F$13,0)),""))</f>
        <v/>
      </c>
      <c r="Q5" s="37" t="str">
        <f>IF(IFERROR(INDEX('Tableau FR Download'!N:N,MATCH('Eligible Components'!M5,'Tableau FR Download'!G:G,0)),"")=0,"",IFERROR(INDEX('Tableau FR Download'!N:N,MATCH('Eligible Components'!M5,'Tableau FR Download'!G:G,0)),""))</f>
        <v/>
      </c>
      <c r="R5" s="37" t="str">
        <f>IF(IFERROR(INDEX('Tableau FR Download'!O:O,MATCH('Eligible Components'!M5,'Tableau FR Download'!G:G,0)),"")=0,"",IFERROR(INDEX('Tableau FR Download'!O:O,MATCH('Eligible Components'!M5,'Tableau FR Download'!G:G,0)),""))</f>
        <v/>
      </c>
      <c r="S5" s="13" t="str">
        <f t="shared" si="2"/>
        <v/>
      </c>
      <c r="T5" s="1" t="str">
        <f>IFERROR(INDEX('User Instructions'!$E$3:$E$10,MATCH('Eligible Components'!N5,'User Instructions'!$D$3:$D$10,0)),"")</f>
        <v/>
      </c>
      <c r="U5" s="1" t="str">
        <f>IFERROR(IF(INDEX('Tableau FR Download'!M:M,MATCH('Eligible Components'!M5,'Tableau FR Download'!G:G,0))=0,"",INDEX('Tableau FR Download'!M:M,MATCH('Eligible Components'!M5,'Tableau FR Download'!G:G,0))),"")</f>
        <v/>
      </c>
    </row>
    <row r="6" spans="1:21" hidden="1" x14ac:dyDescent="0.2">
      <c r="A6" s="1">
        <f t="shared" si="0"/>
        <v>0</v>
      </c>
      <c r="B6" s="1">
        <v>0</v>
      </c>
      <c r="C6" s="1" t="s">
        <v>85</v>
      </c>
      <c r="D6" s="1" t="s">
        <v>24</v>
      </c>
      <c r="E6" s="1" t="s">
        <v>408</v>
      </c>
      <c r="F6" s="1" t="s">
        <v>89</v>
      </c>
      <c r="G6" s="1" t="str">
        <f t="shared" si="1"/>
        <v>Afghanistan-HIV/AIDS, Tuberculosis</v>
      </c>
      <c r="H6" s="1">
        <v>1</v>
      </c>
      <c r="I6" s="1" t="s">
        <v>25</v>
      </c>
      <c r="J6" s="1" t="str">
        <f>IF(IFERROR(IF(M6="",INDEX('Review Approach Lookup'!D:D,MATCH('Eligible Components'!G6,'Review Approach Lookup'!A:A,0)),INDEX('Tableau FR Download'!I:I,MATCH(M6,'Tableau FR Download'!G:G,0))),"")=0,"TBC",IFERROR(IF(M6="",INDEX('Review Approach Lookup'!D:D,MATCH('Eligible Components'!G6,'Review Approach Lookup'!A:A,0)),INDEX('Tableau FR Download'!I:I,MATCH(M6,'Tableau FR Download'!G:G,0))),""))</f>
        <v/>
      </c>
      <c r="K6" s="1" t="s">
        <v>182</v>
      </c>
      <c r="L6" s="1">
        <f>_xlfn.MAXIFS('Tableau FR Download'!A:A,'Tableau FR Download'!B:B,'Eligible Components'!G6)</f>
        <v>0</v>
      </c>
      <c r="M6" s="1" t="str">
        <f>IF(L6=0,"",INDEX('Tableau FR Download'!G:G,MATCH('Eligible Components'!L6,'Tableau FR Download'!A:A,0)))</f>
        <v/>
      </c>
      <c r="N6" s="2" t="str">
        <f>IFERROR(IF(LEFT(INDEX('Tableau FR Download'!J:J,MATCH('Eligible Components'!M6,'Tableau FR Download'!G:G,0)),FIND(" - ",INDEX('Tableau FR Download'!J:J,MATCH('Eligible Components'!M6,'Tableau FR Download'!G:G,0)))-1) = 0,"",LEFT(INDEX('Tableau FR Download'!J:J,MATCH('Eligible Components'!M6,'Tableau FR Download'!G:G,0)),FIND(" - ",INDEX('Tableau FR Download'!J:J,MATCH('Eligible Components'!M6,'Tableau FR Download'!G:G,0)))-1)),"")</f>
        <v/>
      </c>
      <c r="O6" s="2" t="str">
        <f>IF(T6="No","",IFERROR(IF(INDEX('Tableau FR Download'!M:M,MATCH('Eligible Components'!M6,'Tableau FR Download'!G:G,0))=0,"",INDEX('Tableau FR Download'!M:M,MATCH('Eligible Components'!M6,'Tableau FR Download'!G:G,0))),""))</f>
        <v/>
      </c>
      <c r="P6" s="37" t="str">
        <f>IF(IFERROR(INDEX('Funding Request Tracker'!$G$6:$G$13,MATCH('Eligible Components'!N6,'Funding Request Tracker'!$F$6:$F$13,0)),"")=0,"",IFERROR(INDEX('Funding Request Tracker'!$G$6:$G$13,MATCH('Eligible Components'!N6,'Funding Request Tracker'!$F$6:$F$13,0)),""))</f>
        <v/>
      </c>
      <c r="Q6" s="37" t="str">
        <f>IF(IFERROR(INDEX('Tableau FR Download'!N:N,MATCH('Eligible Components'!M6,'Tableau FR Download'!G:G,0)),"")=0,"",IFERROR(INDEX('Tableau FR Download'!N:N,MATCH('Eligible Components'!M6,'Tableau FR Download'!G:G,0)),""))</f>
        <v/>
      </c>
      <c r="R6" s="37" t="str">
        <f>IF(IFERROR(INDEX('Tableau FR Download'!O:O,MATCH('Eligible Components'!M6,'Tableau FR Download'!G:G,0)),"")=0,"",IFERROR(INDEX('Tableau FR Download'!O:O,MATCH('Eligible Components'!M6,'Tableau FR Download'!G:G,0)),""))</f>
        <v/>
      </c>
      <c r="S6" s="13" t="str">
        <f t="shared" si="2"/>
        <v/>
      </c>
      <c r="T6" s="1" t="str">
        <f>IFERROR(INDEX('User Instructions'!$E$3:$E$10,MATCH('Eligible Components'!N6,'User Instructions'!$D$3:$D$10,0)),"")</f>
        <v/>
      </c>
      <c r="U6" s="1" t="str">
        <f>IFERROR(IF(INDEX('Tableau FR Download'!M:M,MATCH('Eligible Components'!M6,'Tableau FR Download'!G:G,0))=0,"",INDEX('Tableau FR Download'!M:M,MATCH('Eligible Components'!M6,'Tableau FR Download'!G:G,0))),"")</f>
        <v/>
      </c>
    </row>
    <row r="7" spans="1:21" hidden="1" x14ac:dyDescent="0.2">
      <c r="A7" s="1">
        <f t="shared" si="0"/>
        <v>0</v>
      </c>
      <c r="B7" s="1">
        <v>0</v>
      </c>
      <c r="C7" s="1" t="s">
        <v>85</v>
      </c>
      <c r="D7" s="1" t="s">
        <v>24</v>
      </c>
      <c r="E7" s="1" t="s">
        <v>412</v>
      </c>
      <c r="F7" s="1" t="s">
        <v>90</v>
      </c>
      <c r="G7" s="1" t="str">
        <f t="shared" si="1"/>
        <v>Afghanistan-HIV/AIDS,Tuberculosis,Malaria</v>
      </c>
      <c r="H7" s="1">
        <v>1</v>
      </c>
      <c r="I7" s="1" t="s">
        <v>25</v>
      </c>
      <c r="J7" s="1" t="str">
        <f>IF(IFERROR(IF(M7="",INDEX('Review Approach Lookup'!D:D,MATCH('Eligible Components'!G7,'Review Approach Lookup'!A:A,0)),INDEX('Tableau FR Download'!I:I,MATCH(M7,'Tableau FR Download'!G:G,0))),"")=0,"TBC",IFERROR(IF(M7="",INDEX('Review Approach Lookup'!D:D,MATCH('Eligible Components'!G7,'Review Approach Lookup'!A:A,0)),INDEX('Tableau FR Download'!I:I,MATCH(M7,'Tableau FR Download'!G:G,0))),""))</f>
        <v/>
      </c>
      <c r="K7" s="1" t="s">
        <v>182</v>
      </c>
      <c r="L7" s="1">
        <f>_xlfn.MAXIFS('Tableau FR Download'!A:A,'Tableau FR Download'!B:B,'Eligible Components'!G7)</f>
        <v>0</v>
      </c>
      <c r="M7" s="1" t="str">
        <f>IF(L7=0,"",INDEX('Tableau FR Download'!G:G,MATCH('Eligible Components'!L7,'Tableau FR Download'!A:A,0)))</f>
        <v/>
      </c>
      <c r="N7" s="2" t="str">
        <f>IFERROR(IF(LEFT(INDEX('Tableau FR Download'!J:J,MATCH('Eligible Components'!M7,'Tableau FR Download'!G:G,0)),FIND(" - ",INDEX('Tableau FR Download'!J:J,MATCH('Eligible Components'!M7,'Tableau FR Download'!G:G,0)))-1) = 0,"",LEFT(INDEX('Tableau FR Download'!J:J,MATCH('Eligible Components'!M7,'Tableau FR Download'!G:G,0)),FIND(" - ",INDEX('Tableau FR Download'!J:J,MATCH('Eligible Components'!M7,'Tableau FR Download'!G:G,0)))-1)),"")</f>
        <v/>
      </c>
      <c r="O7" s="2" t="str">
        <f>IF(T7="No","",IFERROR(IF(INDEX('Tableau FR Download'!M:M,MATCH('Eligible Components'!M7,'Tableau FR Download'!G:G,0))=0,"",INDEX('Tableau FR Download'!M:M,MATCH('Eligible Components'!M7,'Tableau FR Download'!G:G,0))),""))</f>
        <v/>
      </c>
      <c r="P7" s="37" t="str">
        <f>IF(IFERROR(INDEX('Funding Request Tracker'!$G$6:$G$13,MATCH('Eligible Components'!N7,'Funding Request Tracker'!$F$6:$F$13,0)),"")=0,"",IFERROR(INDEX('Funding Request Tracker'!$G$6:$G$13,MATCH('Eligible Components'!N7,'Funding Request Tracker'!$F$6:$F$13,0)),""))</f>
        <v/>
      </c>
      <c r="Q7" s="37" t="str">
        <f>IF(IFERROR(INDEX('Tableau FR Download'!N:N,MATCH('Eligible Components'!M7,'Tableau FR Download'!G:G,0)),"")=0,"",IFERROR(INDEX('Tableau FR Download'!N:N,MATCH('Eligible Components'!M7,'Tableau FR Download'!G:G,0)),""))</f>
        <v/>
      </c>
      <c r="R7" s="37" t="str">
        <f>IF(IFERROR(INDEX('Tableau FR Download'!O:O,MATCH('Eligible Components'!M7,'Tableau FR Download'!G:G,0)),"")=0,"",IFERROR(INDEX('Tableau FR Download'!O:O,MATCH('Eligible Components'!M7,'Tableau FR Download'!G:G,0)),""))</f>
        <v/>
      </c>
      <c r="S7" s="13" t="str">
        <f t="shared" si="2"/>
        <v/>
      </c>
      <c r="T7" s="1" t="str">
        <f>IFERROR(INDEX('User Instructions'!$E$3:$E$10,MATCH('Eligible Components'!N7,'User Instructions'!$D$3:$D$10,0)),"")</f>
        <v/>
      </c>
      <c r="U7" s="1" t="str">
        <f>IFERROR(IF(INDEX('Tableau FR Download'!M:M,MATCH('Eligible Components'!M7,'Tableau FR Download'!G:G,0))=0,"",INDEX('Tableau FR Download'!M:M,MATCH('Eligible Components'!M7,'Tableau FR Download'!G:G,0))),"")</f>
        <v/>
      </c>
    </row>
    <row r="8" spans="1:21" hidden="1" x14ac:dyDescent="0.2">
      <c r="A8" s="1">
        <f t="shared" si="0"/>
        <v>0</v>
      </c>
      <c r="B8" s="1">
        <v>0</v>
      </c>
      <c r="C8" s="1" t="s">
        <v>85</v>
      </c>
      <c r="D8" s="1" t="s">
        <v>24</v>
      </c>
      <c r="E8" s="1" t="s">
        <v>413</v>
      </c>
      <c r="F8" s="1" t="s">
        <v>91</v>
      </c>
      <c r="G8" s="1" t="str">
        <f t="shared" si="1"/>
        <v>Afghanistan-HIV/AIDS,Tuberculosis,Malaria,RSSH</v>
      </c>
      <c r="H8" s="1">
        <v>1</v>
      </c>
      <c r="I8" s="1" t="s">
        <v>25</v>
      </c>
      <c r="J8" s="1" t="str">
        <f>IF(IFERROR(IF(M8="",INDEX('Review Approach Lookup'!D:D,MATCH('Eligible Components'!G8,'Review Approach Lookup'!A:A,0)),INDEX('Tableau FR Download'!I:I,MATCH(M8,'Tableau FR Download'!G:G,0))),"")=0,"TBC",IFERROR(IF(M8="",INDEX('Review Approach Lookup'!D:D,MATCH('Eligible Components'!G8,'Review Approach Lookup'!A:A,0)),INDEX('Tableau FR Download'!I:I,MATCH(M8,'Tableau FR Download'!G:G,0))),""))</f>
        <v/>
      </c>
      <c r="K8" s="1" t="s">
        <v>182</v>
      </c>
      <c r="L8" s="1">
        <f>_xlfn.MAXIFS('Tableau FR Download'!A:A,'Tableau FR Download'!B:B,'Eligible Components'!G8)</f>
        <v>0</v>
      </c>
      <c r="M8" s="1" t="str">
        <f>IF(L8=0,"",INDEX('Tableau FR Download'!G:G,MATCH('Eligible Components'!L8,'Tableau FR Download'!A:A,0)))</f>
        <v/>
      </c>
      <c r="N8" s="2" t="str">
        <f>IFERROR(IF(LEFT(INDEX('Tableau FR Download'!J:J,MATCH('Eligible Components'!M8,'Tableau FR Download'!G:G,0)),FIND(" - ",INDEX('Tableau FR Download'!J:J,MATCH('Eligible Components'!M8,'Tableau FR Download'!G:G,0)))-1) = 0,"",LEFT(INDEX('Tableau FR Download'!J:J,MATCH('Eligible Components'!M8,'Tableau FR Download'!G:G,0)),FIND(" - ",INDEX('Tableau FR Download'!J:J,MATCH('Eligible Components'!M8,'Tableau FR Download'!G:G,0)))-1)),"")</f>
        <v/>
      </c>
      <c r="O8" s="2" t="str">
        <f>IF(T8="No","",IFERROR(IF(INDEX('Tableau FR Download'!M:M,MATCH('Eligible Components'!M8,'Tableau FR Download'!G:G,0))=0,"",INDEX('Tableau FR Download'!M:M,MATCH('Eligible Components'!M8,'Tableau FR Download'!G:G,0))),""))</f>
        <v/>
      </c>
      <c r="P8" s="37" t="str">
        <f>IF(IFERROR(INDEX('Funding Request Tracker'!$G$6:$G$13,MATCH('Eligible Components'!N8,'Funding Request Tracker'!$F$6:$F$13,0)),"")=0,"",IFERROR(INDEX('Funding Request Tracker'!$G$6:$G$13,MATCH('Eligible Components'!N8,'Funding Request Tracker'!$F$6:$F$13,0)),""))</f>
        <v/>
      </c>
      <c r="Q8" s="37" t="str">
        <f>IF(IFERROR(INDEX('Tableau FR Download'!N:N,MATCH('Eligible Components'!M8,'Tableau FR Download'!G:G,0)),"")=0,"",IFERROR(INDEX('Tableau FR Download'!N:N,MATCH('Eligible Components'!M8,'Tableau FR Download'!G:G,0)),""))</f>
        <v/>
      </c>
      <c r="R8" s="37" t="str">
        <f>IF(IFERROR(INDEX('Tableau FR Download'!O:O,MATCH('Eligible Components'!M8,'Tableau FR Download'!G:G,0)),"")=0,"",IFERROR(INDEX('Tableau FR Download'!O:O,MATCH('Eligible Components'!M8,'Tableau FR Download'!G:G,0)),""))</f>
        <v/>
      </c>
      <c r="S8" s="13" t="str">
        <f t="shared" si="2"/>
        <v/>
      </c>
      <c r="T8" s="1" t="str">
        <f>IFERROR(INDEX('User Instructions'!$E$3:$E$10,MATCH('Eligible Components'!N8,'User Instructions'!$D$3:$D$10,0)),"")</f>
        <v/>
      </c>
      <c r="U8" s="1" t="str">
        <f>IFERROR(IF(INDEX('Tableau FR Download'!M:M,MATCH('Eligible Components'!M8,'Tableau FR Download'!G:G,0))=0,"",INDEX('Tableau FR Download'!M:M,MATCH('Eligible Components'!M8,'Tableau FR Download'!G:G,0))),"")</f>
        <v/>
      </c>
    </row>
    <row r="9" spans="1:21" hidden="1" x14ac:dyDescent="0.2">
      <c r="A9" s="1">
        <f t="shared" si="0"/>
        <v>0</v>
      </c>
      <c r="B9" s="1">
        <v>0</v>
      </c>
      <c r="C9" s="1" t="s">
        <v>85</v>
      </c>
      <c r="D9" s="1" t="s">
        <v>24</v>
      </c>
      <c r="E9" s="1" t="s">
        <v>414</v>
      </c>
      <c r="F9" s="1" t="s">
        <v>92</v>
      </c>
      <c r="G9" s="1" t="str">
        <f t="shared" si="1"/>
        <v>Afghanistan-HIV/AIDS,Tuberculosis,RSSH</v>
      </c>
      <c r="H9" s="1">
        <v>1</v>
      </c>
      <c r="I9" s="1" t="s">
        <v>25</v>
      </c>
      <c r="J9" s="1" t="str">
        <f>IF(IFERROR(IF(M9="",INDEX('Review Approach Lookup'!D:D,MATCH('Eligible Components'!G9,'Review Approach Lookup'!A:A,0)),INDEX('Tableau FR Download'!I:I,MATCH(M9,'Tableau FR Download'!G:G,0))),"")=0,"TBC",IFERROR(IF(M9="",INDEX('Review Approach Lookup'!D:D,MATCH('Eligible Components'!G9,'Review Approach Lookup'!A:A,0)),INDEX('Tableau FR Download'!I:I,MATCH(M9,'Tableau FR Download'!G:G,0))),""))</f>
        <v/>
      </c>
      <c r="K9" s="1" t="s">
        <v>182</v>
      </c>
      <c r="L9" s="1">
        <f>_xlfn.MAXIFS('Tableau FR Download'!A:A,'Tableau FR Download'!B:B,'Eligible Components'!G9)</f>
        <v>0</v>
      </c>
      <c r="M9" s="1" t="str">
        <f>IF(L9=0,"",INDEX('Tableau FR Download'!G:G,MATCH('Eligible Components'!L9,'Tableau FR Download'!A:A,0)))</f>
        <v/>
      </c>
      <c r="N9" s="2" t="str">
        <f>IFERROR(IF(LEFT(INDEX('Tableau FR Download'!J:J,MATCH('Eligible Components'!M9,'Tableau FR Download'!G:G,0)),FIND(" - ",INDEX('Tableau FR Download'!J:J,MATCH('Eligible Components'!M9,'Tableau FR Download'!G:G,0)))-1) = 0,"",LEFT(INDEX('Tableau FR Download'!J:J,MATCH('Eligible Components'!M9,'Tableau FR Download'!G:G,0)),FIND(" - ",INDEX('Tableau FR Download'!J:J,MATCH('Eligible Components'!M9,'Tableau FR Download'!G:G,0)))-1)),"")</f>
        <v/>
      </c>
      <c r="O9" s="2" t="str">
        <f>IF(T9="No","",IFERROR(IF(INDEX('Tableau FR Download'!M:M,MATCH('Eligible Components'!M9,'Tableau FR Download'!G:G,0))=0,"",INDEX('Tableau FR Download'!M:M,MATCH('Eligible Components'!M9,'Tableau FR Download'!G:G,0))),""))</f>
        <v/>
      </c>
      <c r="P9" s="37" t="str">
        <f>IF(IFERROR(INDEX('Funding Request Tracker'!$G$6:$G$13,MATCH('Eligible Components'!N9,'Funding Request Tracker'!$F$6:$F$13,0)),"")=0,"",IFERROR(INDEX('Funding Request Tracker'!$G$6:$G$13,MATCH('Eligible Components'!N9,'Funding Request Tracker'!$F$6:$F$13,0)),""))</f>
        <v/>
      </c>
      <c r="Q9" s="37" t="str">
        <f>IF(IFERROR(INDEX('Tableau FR Download'!N:N,MATCH('Eligible Components'!M9,'Tableau FR Download'!G:G,0)),"")=0,"",IFERROR(INDEX('Tableau FR Download'!N:N,MATCH('Eligible Components'!M9,'Tableau FR Download'!G:G,0)),""))</f>
        <v/>
      </c>
      <c r="R9" s="37" t="str">
        <f>IF(IFERROR(INDEX('Tableau FR Download'!O:O,MATCH('Eligible Components'!M9,'Tableau FR Download'!G:G,0)),"")=0,"",IFERROR(INDEX('Tableau FR Download'!O:O,MATCH('Eligible Components'!M9,'Tableau FR Download'!G:G,0)),""))</f>
        <v/>
      </c>
      <c r="S9" s="13" t="str">
        <f t="shared" si="2"/>
        <v/>
      </c>
      <c r="T9" s="1" t="str">
        <f>IFERROR(INDEX('User Instructions'!$E$3:$E$10,MATCH('Eligible Components'!N9,'User Instructions'!$D$3:$D$10,0)),"")</f>
        <v/>
      </c>
      <c r="U9" s="1" t="str">
        <f>IFERROR(IF(INDEX('Tableau FR Download'!M:M,MATCH('Eligible Components'!M9,'Tableau FR Download'!G:G,0))=0,"",INDEX('Tableau FR Download'!M:M,MATCH('Eligible Components'!M9,'Tableau FR Download'!G:G,0))),"")</f>
        <v/>
      </c>
    </row>
    <row r="10" spans="1:21" hidden="1" x14ac:dyDescent="0.2">
      <c r="A10" s="1">
        <f t="shared" si="0"/>
        <v>1</v>
      </c>
      <c r="B10" s="1">
        <v>0</v>
      </c>
      <c r="C10" s="1" t="s">
        <v>85</v>
      </c>
      <c r="D10" s="1" t="s">
        <v>24</v>
      </c>
      <c r="E10" s="1" t="s">
        <v>28</v>
      </c>
      <c r="F10" s="1" t="s">
        <v>28</v>
      </c>
      <c r="G10" s="1" t="str">
        <f t="shared" si="1"/>
        <v>Afghanistan-Malaria</v>
      </c>
      <c r="H10" s="1">
        <v>1</v>
      </c>
      <c r="I10" s="1" t="s">
        <v>25</v>
      </c>
      <c r="J10" s="1" t="str">
        <f>IF(IFERROR(IF(M10="",INDEX('Review Approach Lookup'!D:D,MATCH('Eligible Components'!G10,'Review Approach Lookup'!A:A,0)),INDEX('Tableau FR Download'!I:I,MATCH(M10,'Tableau FR Download'!G:G,0))),"")=0,"TBC",IFERROR(IF(M10="",INDEX('Review Approach Lookup'!D:D,MATCH('Eligible Components'!G10,'Review Approach Lookup'!A:A,0)),INDEX('Tableau FR Download'!I:I,MATCH(M10,'Tableau FR Download'!G:G,0))),""))</f>
        <v>Full Review</v>
      </c>
      <c r="K10" s="1" t="s">
        <v>182</v>
      </c>
      <c r="L10" s="1">
        <f>_xlfn.MAXIFS('Tableau FR Download'!A:A,'Tableau FR Download'!B:B,'Eligible Components'!G10)</f>
        <v>698</v>
      </c>
      <c r="M10" s="1" t="str">
        <f>IF(L10=0,"",INDEX('Tableau FR Download'!G:G,MATCH('Eligible Components'!L10,'Tableau FR Download'!A:A,0)))</f>
        <v>FR698-AFG-M</v>
      </c>
      <c r="N10" s="2" t="str">
        <f>IFERROR(IF(LEFT(INDEX('Tableau FR Download'!J:J,MATCH('Eligible Components'!M10,'Tableau FR Download'!G:G,0)),FIND(" - ",INDEX('Tableau FR Download'!J:J,MATCH('Eligible Components'!M10,'Tableau FR Download'!G:G,0)))-1) = 0,"",LEFT(INDEX('Tableau FR Download'!J:J,MATCH('Eligible Components'!M10,'Tableau FR Download'!G:G,0)),FIND(" - ",INDEX('Tableau FR Download'!J:J,MATCH('Eligible Components'!M10,'Tableau FR Download'!G:G,0)))-1)),"")</f>
        <v>Window 1</v>
      </c>
      <c r="O10" s="2" t="str">
        <f>IF(T10="No","",IFERROR(IF(INDEX('Tableau FR Download'!M:M,MATCH('Eligible Components'!M10,'Tableau FR Download'!G:G,0))=0,"",INDEX('Tableau FR Download'!M:M,MATCH('Eligible Components'!M10,'Tableau FR Download'!G:G,0))),""))</f>
        <v>Grant Making</v>
      </c>
      <c r="P10" s="37">
        <f>IF(IFERROR(INDEX('Funding Request Tracker'!$G$6:$G$13,MATCH('Eligible Components'!N10,'Funding Request Tracker'!$F$6:$F$13,0)),"")=0,"",IFERROR(INDEX('Funding Request Tracker'!$G$6:$G$13,MATCH('Eligible Components'!N10,'Funding Request Tracker'!$F$6:$F$13,0)),""))</f>
        <v>43913</v>
      </c>
      <c r="Q10" s="37">
        <f>IF(IFERROR(INDEX('Tableau FR Download'!N:N,MATCH('Eligible Components'!M10,'Tableau FR Download'!G:G,0)),"")=0,"",IFERROR(INDEX('Tableau FR Download'!N:N,MATCH('Eligible Components'!M10,'Tableau FR Download'!G:G,0)),""))</f>
        <v>44091</v>
      </c>
      <c r="R10" s="37">
        <f>IF(IFERROR(INDEX('Tableau FR Download'!O:O,MATCH('Eligible Components'!M10,'Tableau FR Download'!G:G,0)),"")=0,"",IFERROR(INDEX('Tableau FR Download'!O:O,MATCH('Eligible Components'!M10,'Tableau FR Download'!G:G,0)),""))</f>
        <v>44125</v>
      </c>
      <c r="S10" s="13">
        <f>IFERROR((R10-P10)/30.5,"")</f>
        <v>6.9508196721311473</v>
      </c>
      <c r="T10" s="1" t="str">
        <f>IFERROR(INDEX('User Instructions'!$E$3:$E$10,MATCH('Eligible Components'!N10,'User Instructions'!$D$3:$D$10,0)),"")</f>
        <v>Yes</v>
      </c>
      <c r="U10" s="1" t="str">
        <f>IFERROR(IF(INDEX('Tableau FR Download'!M:M,MATCH('Eligible Components'!M10,'Tableau FR Download'!G:G,0))=0,"",INDEX('Tableau FR Download'!M:M,MATCH('Eligible Components'!M10,'Tableau FR Download'!G:G,0))),"")</f>
        <v>Grant Making</v>
      </c>
    </row>
    <row r="11" spans="1:21" hidden="1" x14ac:dyDescent="0.2">
      <c r="A11" s="1">
        <f t="shared" si="0"/>
        <v>0</v>
      </c>
      <c r="B11" s="1">
        <v>0</v>
      </c>
      <c r="C11" s="1" t="s">
        <v>85</v>
      </c>
      <c r="D11" s="1" t="s">
        <v>24</v>
      </c>
      <c r="E11" s="1" t="s">
        <v>415</v>
      </c>
      <c r="F11" s="1" t="s">
        <v>93</v>
      </c>
      <c r="G11" s="1" t="str">
        <f t="shared" si="1"/>
        <v>Afghanistan-Malaria,RSSH</v>
      </c>
      <c r="H11" s="1">
        <v>1</v>
      </c>
      <c r="I11" s="1" t="s">
        <v>25</v>
      </c>
      <c r="J11" s="1" t="str">
        <f>IF(IFERROR(IF(M11="",INDEX('Review Approach Lookup'!D:D,MATCH('Eligible Components'!G11,'Review Approach Lookup'!A:A,0)),INDEX('Tableau FR Download'!I:I,MATCH(M11,'Tableau FR Download'!G:G,0))),"")=0,"TBC",IFERROR(IF(M11="",INDEX('Review Approach Lookup'!D:D,MATCH('Eligible Components'!G11,'Review Approach Lookup'!A:A,0)),INDEX('Tableau FR Download'!I:I,MATCH(M11,'Tableau FR Download'!G:G,0))),""))</f>
        <v/>
      </c>
      <c r="K11" s="1" t="s">
        <v>182</v>
      </c>
      <c r="L11" s="1">
        <f>_xlfn.MAXIFS('Tableau FR Download'!A:A,'Tableau FR Download'!B:B,'Eligible Components'!G11)</f>
        <v>0</v>
      </c>
      <c r="M11" s="1" t="str">
        <f>IF(L11=0,"",INDEX('Tableau FR Download'!G:G,MATCH('Eligible Components'!L11,'Tableau FR Download'!A:A,0)))</f>
        <v/>
      </c>
      <c r="N11" s="2" t="str">
        <f>IFERROR(IF(LEFT(INDEX('Tableau FR Download'!J:J,MATCH('Eligible Components'!M11,'Tableau FR Download'!G:G,0)),FIND(" - ",INDEX('Tableau FR Download'!J:J,MATCH('Eligible Components'!M11,'Tableau FR Download'!G:G,0)))-1) = 0,"",LEFT(INDEX('Tableau FR Download'!J:J,MATCH('Eligible Components'!M11,'Tableau FR Download'!G:G,0)),FIND(" - ",INDEX('Tableau FR Download'!J:J,MATCH('Eligible Components'!M11,'Tableau FR Download'!G:G,0)))-1)),"")</f>
        <v/>
      </c>
      <c r="O11" s="2" t="str">
        <f>IF(T11="No","",IFERROR(IF(INDEX('Tableau FR Download'!M:M,MATCH('Eligible Components'!M11,'Tableau FR Download'!G:G,0))=0,"",INDEX('Tableau FR Download'!M:M,MATCH('Eligible Components'!M11,'Tableau FR Download'!G:G,0))),""))</f>
        <v/>
      </c>
      <c r="P11" s="37" t="str">
        <f>IF(IFERROR(INDEX('Funding Request Tracker'!$G$6:$G$13,MATCH('Eligible Components'!N11,'Funding Request Tracker'!$F$6:$F$13,0)),"")=0,"",IFERROR(INDEX('Funding Request Tracker'!$G$6:$G$13,MATCH('Eligible Components'!N11,'Funding Request Tracker'!$F$6:$F$13,0)),""))</f>
        <v/>
      </c>
      <c r="Q11" s="37" t="str">
        <f>IF(IFERROR(INDEX('Tableau FR Download'!N:N,MATCH('Eligible Components'!M11,'Tableau FR Download'!G:G,0)),"")=0,"",IFERROR(INDEX('Tableau FR Download'!N:N,MATCH('Eligible Components'!M11,'Tableau FR Download'!G:G,0)),""))</f>
        <v/>
      </c>
      <c r="R11" s="37" t="str">
        <f>IF(IFERROR(INDEX('Tableau FR Download'!O:O,MATCH('Eligible Components'!M11,'Tableau FR Download'!G:G,0)),"")=0,"",IFERROR(INDEX('Tableau FR Download'!O:O,MATCH('Eligible Components'!M11,'Tableau FR Download'!G:G,0)),""))</f>
        <v/>
      </c>
      <c r="S11" s="13" t="str">
        <f t="shared" si="2"/>
        <v/>
      </c>
      <c r="T11" s="1" t="str">
        <f>IFERROR(INDEX('User Instructions'!$E$3:$E$10,MATCH('Eligible Components'!N11,'User Instructions'!$D$3:$D$10,0)),"")</f>
        <v/>
      </c>
      <c r="U11" s="1" t="str">
        <f>IFERROR(IF(INDEX('Tableau FR Download'!M:M,MATCH('Eligible Components'!M11,'Tableau FR Download'!G:G,0))=0,"",INDEX('Tableau FR Download'!M:M,MATCH('Eligible Components'!M11,'Tableau FR Download'!G:G,0))),"")</f>
        <v/>
      </c>
    </row>
    <row r="12" spans="1:21" hidden="1" x14ac:dyDescent="0.2">
      <c r="A12" s="1">
        <f t="shared" si="0"/>
        <v>0</v>
      </c>
      <c r="B12" s="1">
        <v>0</v>
      </c>
      <c r="C12" s="1" t="s">
        <v>85</v>
      </c>
      <c r="D12" s="1" t="s">
        <v>24</v>
      </c>
      <c r="E12" s="1" t="s">
        <v>94</v>
      </c>
      <c r="F12" s="1" t="s">
        <v>94</v>
      </c>
      <c r="G12" s="1" t="str">
        <f t="shared" si="1"/>
        <v>Afghanistan-RSSH</v>
      </c>
      <c r="H12" s="1">
        <v>1</v>
      </c>
      <c r="I12" s="1" t="s">
        <v>25</v>
      </c>
      <c r="J12" s="1" t="str">
        <f>IF(IFERROR(IF(M12="",INDEX('Review Approach Lookup'!D:D,MATCH('Eligible Components'!G12,'Review Approach Lookup'!A:A,0)),INDEX('Tableau FR Download'!I:I,MATCH(M12,'Tableau FR Download'!G:G,0))),"")=0,"TBC",IFERROR(IF(M12="",INDEX('Review Approach Lookup'!D:D,MATCH('Eligible Components'!G12,'Review Approach Lookup'!A:A,0)),INDEX('Tableau FR Download'!I:I,MATCH(M12,'Tableau FR Download'!G:G,0))),""))</f>
        <v>TBC</v>
      </c>
      <c r="K12" s="1" t="s">
        <v>182</v>
      </c>
      <c r="L12" s="1">
        <f>_xlfn.MAXIFS('Tableau FR Download'!A:A,'Tableau FR Download'!B:B,'Eligible Components'!G12)</f>
        <v>0</v>
      </c>
      <c r="M12" s="1" t="str">
        <f>IF(L12=0,"",INDEX('Tableau FR Download'!G:G,MATCH('Eligible Components'!L12,'Tableau FR Download'!A:A,0)))</f>
        <v/>
      </c>
      <c r="N12" s="2" t="str">
        <f>IFERROR(IF(LEFT(INDEX('Tableau FR Download'!J:J,MATCH('Eligible Components'!M12,'Tableau FR Download'!G:G,0)),FIND(" - ",INDEX('Tableau FR Download'!J:J,MATCH('Eligible Components'!M12,'Tableau FR Download'!G:G,0)))-1) = 0,"",LEFT(INDEX('Tableau FR Download'!J:J,MATCH('Eligible Components'!M12,'Tableau FR Download'!G:G,0)),FIND(" - ",INDEX('Tableau FR Download'!J:J,MATCH('Eligible Components'!M12,'Tableau FR Download'!G:G,0)))-1)),"")</f>
        <v/>
      </c>
      <c r="O12" s="2" t="str">
        <f>IF(T12="No","",IFERROR(IF(INDEX('Tableau FR Download'!M:M,MATCH('Eligible Components'!M12,'Tableau FR Download'!G:G,0))=0,"",INDEX('Tableau FR Download'!M:M,MATCH('Eligible Components'!M12,'Tableau FR Download'!G:G,0))),""))</f>
        <v/>
      </c>
      <c r="P12" s="37" t="str">
        <f>IF(IFERROR(INDEX('Funding Request Tracker'!$G$6:$G$13,MATCH('Eligible Components'!N12,'Funding Request Tracker'!$F$6:$F$13,0)),"")=0,"",IFERROR(INDEX('Funding Request Tracker'!$G$6:$G$13,MATCH('Eligible Components'!N12,'Funding Request Tracker'!$F$6:$F$13,0)),""))</f>
        <v/>
      </c>
      <c r="Q12" s="37" t="str">
        <f>IF(IFERROR(INDEX('Tableau FR Download'!N:N,MATCH('Eligible Components'!M12,'Tableau FR Download'!G:G,0)),"")=0,"",IFERROR(INDEX('Tableau FR Download'!N:N,MATCH('Eligible Components'!M12,'Tableau FR Download'!G:G,0)),""))</f>
        <v/>
      </c>
      <c r="R12" s="37" t="str">
        <f>IF(IFERROR(INDEX('Tableau FR Download'!O:O,MATCH('Eligible Components'!M12,'Tableau FR Download'!G:G,0)),"")=0,"",IFERROR(INDEX('Tableau FR Download'!O:O,MATCH('Eligible Components'!M12,'Tableau FR Download'!G:G,0)),""))</f>
        <v/>
      </c>
      <c r="S12" s="13" t="str">
        <f t="shared" si="2"/>
        <v/>
      </c>
      <c r="T12" s="1" t="str">
        <f>IFERROR(INDEX('User Instructions'!$E$3:$E$10,MATCH('Eligible Components'!N12,'User Instructions'!$D$3:$D$10,0)),"")</f>
        <v/>
      </c>
      <c r="U12" s="1" t="str">
        <f>IFERROR(IF(INDEX('Tableau FR Download'!M:M,MATCH('Eligible Components'!M12,'Tableau FR Download'!G:G,0))=0,"",INDEX('Tableau FR Download'!M:M,MATCH('Eligible Components'!M12,'Tableau FR Download'!G:G,0))),"")</f>
        <v/>
      </c>
    </row>
    <row r="13" spans="1:21" hidden="1" x14ac:dyDescent="0.2">
      <c r="A13" s="1">
        <f t="shared" si="0"/>
        <v>1</v>
      </c>
      <c r="B13" s="1">
        <v>0</v>
      </c>
      <c r="C13" s="1" t="s">
        <v>85</v>
      </c>
      <c r="D13" s="1" t="s">
        <v>24</v>
      </c>
      <c r="E13" s="1" t="s">
        <v>416</v>
      </c>
      <c r="F13" s="1" t="s">
        <v>35</v>
      </c>
      <c r="G13" s="1" t="str">
        <f t="shared" si="1"/>
        <v>Afghanistan-Tuberculosis</v>
      </c>
      <c r="H13" s="1">
        <v>1</v>
      </c>
      <c r="I13" s="1" t="s">
        <v>25</v>
      </c>
      <c r="J13" s="1" t="str">
        <f>IF(IFERROR(IF(M13="",INDEX('Review Approach Lookup'!D:D,MATCH('Eligible Components'!G13,'Review Approach Lookup'!A:A,0)),INDEX('Tableau FR Download'!I:I,MATCH(M13,'Tableau FR Download'!G:G,0))),"")=0,"TBC",IFERROR(IF(M13="",INDEX('Review Approach Lookup'!D:D,MATCH('Eligible Components'!G13,'Review Approach Lookup'!A:A,0)),INDEX('Tableau FR Download'!I:I,MATCH(M13,'Tableau FR Download'!G:G,0))),""))</f>
        <v>Program Continuation</v>
      </c>
      <c r="K13" s="1" t="s">
        <v>182</v>
      </c>
      <c r="L13" s="1">
        <f>_xlfn.MAXIFS('Tableau FR Download'!A:A,'Tableau FR Download'!B:B,'Eligible Components'!G13)</f>
        <v>857</v>
      </c>
      <c r="M13" s="1" t="str">
        <f>IF(L13=0,"",INDEX('Tableau FR Download'!G:G,MATCH('Eligible Components'!L13,'Tableau FR Download'!A:A,0)))</f>
        <v>FR857-AFG-T</v>
      </c>
      <c r="N13" s="2" t="str">
        <f>IFERROR(IF(LEFT(INDEX('Tableau FR Download'!J:J,MATCH('Eligible Components'!M13,'Tableau FR Download'!G:G,0)),FIND(" - ",INDEX('Tableau FR Download'!J:J,MATCH('Eligible Components'!M13,'Tableau FR Download'!G:G,0)))-1) = 0,"",LEFT(INDEX('Tableau FR Download'!J:J,MATCH('Eligible Components'!M13,'Tableau FR Download'!G:G,0)),FIND(" - ",INDEX('Tableau FR Download'!J:J,MATCH('Eligible Components'!M13,'Tableau FR Download'!G:G,0)))-1)),"")</f>
        <v>Window 2b</v>
      </c>
      <c r="O13" s="2" t="str">
        <f>IF(T13="No","",IFERROR(IF(INDEX('Tableau FR Download'!M:M,MATCH('Eligible Components'!M13,'Tableau FR Download'!G:G,0))=0,"",INDEX('Tableau FR Download'!M:M,MATCH('Eligible Components'!M13,'Tableau FR Download'!G:G,0))),""))</f>
        <v>Grant Making</v>
      </c>
      <c r="P13" s="37">
        <f>IF(IFERROR(INDEX('Funding Request Tracker'!$G$6:$G$13,MATCH('Eligible Components'!N13,'Funding Request Tracker'!$F$6:$F$13,0)),"")=0,"",IFERROR(INDEX('Funding Request Tracker'!$G$6:$G$13,MATCH('Eligible Components'!N13,'Funding Request Tracker'!$F$6:$F$13,0)),""))</f>
        <v>43982</v>
      </c>
      <c r="Q13" s="37">
        <f>IF(IFERROR(INDEX('Tableau FR Download'!N:N,MATCH('Eligible Components'!M13,'Tableau FR Download'!G:G,0)),"")=0,"",IFERROR(INDEX('Tableau FR Download'!N:N,MATCH('Eligible Components'!M13,'Tableau FR Download'!G:G,0)),""))</f>
        <v>44147</v>
      </c>
      <c r="R13" s="37">
        <f>IF(IFERROR(INDEX('Tableau FR Download'!O:O,MATCH('Eligible Components'!M13,'Tableau FR Download'!G:G,0)),"")=0,"",IFERROR(INDEX('Tableau FR Download'!O:O,MATCH('Eligible Components'!M13,'Tableau FR Download'!G:G,0)),""))</f>
        <v>44168</v>
      </c>
      <c r="S13" s="13">
        <f t="shared" si="2"/>
        <v>6.0983606557377046</v>
      </c>
      <c r="T13" s="1" t="str">
        <f>IFERROR(INDEX('User Instructions'!$E$3:$E$10,MATCH('Eligible Components'!N13,'User Instructions'!$D$3:$D$10,0)),"")</f>
        <v>Yes</v>
      </c>
      <c r="U13" s="1" t="str">
        <f>IFERROR(IF(INDEX('Tableau FR Download'!M:M,MATCH('Eligible Components'!M13,'Tableau FR Download'!G:G,0))=0,"",INDEX('Tableau FR Download'!M:M,MATCH('Eligible Components'!M13,'Tableau FR Download'!G:G,0))),"")</f>
        <v>Grant Making</v>
      </c>
    </row>
    <row r="14" spans="1:21" hidden="1" x14ac:dyDescent="0.2">
      <c r="A14" s="1">
        <f t="shared" si="0"/>
        <v>0</v>
      </c>
      <c r="B14" s="1">
        <v>0</v>
      </c>
      <c r="C14" s="1" t="s">
        <v>85</v>
      </c>
      <c r="D14" s="1" t="s">
        <v>24</v>
      </c>
      <c r="E14" s="1" t="s">
        <v>417</v>
      </c>
      <c r="F14" s="1" t="s">
        <v>95</v>
      </c>
      <c r="G14" s="1" t="str">
        <f t="shared" si="1"/>
        <v>Afghanistan-Tuberculosis,Malaria</v>
      </c>
      <c r="H14" s="1">
        <v>1</v>
      </c>
      <c r="I14" s="1" t="s">
        <v>25</v>
      </c>
      <c r="J14" s="1" t="str">
        <f>IF(IFERROR(IF(M14="",INDEX('Review Approach Lookup'!D:D,MATCH('Eligible Components'!G14,'Review Approach Lookup'!A:A,0)),INDEX('Tableau FR Download'!I:I,MATCH(M14,'Tableau FR Download'!G:G,0))),"")=0,"TBC",IFERROR(IF(M14="",INDEX('Review Approach Lookup'!D:D,MATCH('Eligible Components'!G14,'Review Approach Lookup'!A:A,0)),INDEX('Tableau FR Download'!I:I,MATCH(M14,'Tableau FR Download'!G:G,0))),""))</f>
        <v/>
      </c>
      <c r="K14" s="1" t="s">
        <v>182</v>
      </c>
      <c r="L14" s="1">
        <f>_xlfn.MAXIFS('Tableau FR Download'!A:A,'Tableau FR Download'!B:B,'Eligible Components'!G14)</f>
        <v>0</v>
      </c>
      <c r="M14" s="1" t="str">
        <f>IF(L14=0,"",INDEX('Tableau FR Download'!G:G,MATCH('Eligible Components'!L14,'Tableau FR Download'!A:A,0)))</f>
        <v/>
      </c>
      <c r="N14" s="2" t="str">
        <f>IFERROR(IF(LEFT(INDEX('Tableau FR Download'!J:J,MATCH('Eligible Components'!M14,'Tableau FR Download'!G:G,0)),FIND(" - ",INDEX('Tableau FR Download'!J:J,MATCH('Eligible Components'!M14,'Tableau FR Download'!G:G,0)))-1) = 0,"",LEFT(INDEX('Tableau FR Download'!J:J,MATCH('Eligible Components'!M14,'Tableau FR Download'!G:G,0)),FIND(" - ",INDEX('Tableau FR Download'!J:J,MATCH('Eligible Components'!M14,'Tableau FR Download'!G:G,0)))-1)),"")</f>
        <v/>
      </c>
      <c r="O14" s="2" t="str">
        <f>IF(T14="No","",IFERROR(IF(INDEX('Tableau FR Download'!M:M,MATCH('Eligible Components'!M14,'Tableau FR Download'!G:G,0))=0,"",INDEX('Tableau FR Download'!M:M,MATCH('Eligible Components'!M14,'Tableau FR Download'!G:G,0))),""))</f>
        <v/>
      </c>
      <c r="P14" s="37" t="str">
        <f>IF(IFERROR(INDEX('Funding Request Tracker'!$G$6:$G$13,MATCH('Eligible Components'!N14,'Funding Request Tracker'!$F$6:$F$13,0)),"")=0,"",IFERROR(INDEX('Funding Request Tracker'!$G$6:$G$13,MATCH('Eligible Components'!N14,'Funding Request Tracker'!$F$6:$F$13,0)),""))</f>
        <v/>
      </c>
      <c r="Q14" s="37" t="str">
        <f>IF(IFERROR(INDEX('Tableau FR Download'!N:N,MATCH('Eligible Components'!M14,'Tableau FR Download'!G:G,0)),"")=0,"",IFERROR(INDEX('Tableau FR Download'!N:N,MATCH('Eligible Components'!M14,'Tableau FR Download'!G:G,0)),""))</f>
        <v/>
      </c>
      <c r="R14" s="37" t="str">
        <f>IF(IFERROR(INDEX('Tableau FR Download'!O:O,MATCH('Eligible Components'!M14,'Tableau FR Download'!G:G,0)),"")=0,"",IFERROR(INDEX('Tableau FR Download'!O:O,MATCH('Eligible Components'!M14,'Tableau FR Download'!G:G,0)),""))</f>
        <v/>
      </c>
      <c r="S14" s="13" t="str">
        <f t="shared" si="2"/>
        <v/>
      </c>
      <c r="T14" s="1" t="str">
        <f>IFERROR(INDEX('User Instructions'!$E$3:$E$10,MATCH('Eligible Components'!N14,'User Instructions'!$D$3:$D$10,0)),"")</f>
        <v/>
      </c>
      <c r="U14" s="1" t="str">
        <f>IFERROR(IF(INDEX('Tableau FR Download'!M:M,MATCH('Eligible Components'!M14,'Tableau FR Download'!G:G,0))=0,"",INDEX('Tableau FR Download'!M:M,MATCH('Eligible Components'!M14,'Tableau FR Download'!G:G,0))),"")</f>
        <v/>
      </c>
    </row>
    <row r="15" spans="1:21" hidden="1" x14ac:dyDescent="0.2">
      <c r="A15" s="1">
        <f t="shared" si="0"/>
        <v>0</v>
      </c>
      <c r="B15" s="1">
        <v>0</v>
      </c>
      <c r="C15" s="1" t="s">
        <v>85</v>
      </c>
      <c r="D15" s="1" t="s">
        <v>24</v>
      </c>
      <c r="E15" s="1" t="s">
        <v>418</v>
      </c>
      <c r="F15" s="1" t="s">
        <v>96</v>
      </c>
      <c r="G15" s="1" t="str">
        <f t="shared" si="1"/>
        <v>Afghanistan-Tuberculosis,Malaria,RSSH</v>
      </c>
      <c r="H15" s="1">
        <v>1</v>
      </c>
      <c r="I15" s="1" t="s">
        <v>25</v>
      </c>
      <c r="J15" s="1" t="str">
        <f>IF(IFERROR(IF(M15="",INDEX('Review Approach Lookup'!D:D,MATCH('Eligible Components'!G15,'Review Approach Lookup'!A:A,0)),INDEX('Tableau FR Download'!I:I,MATCH(M15,'Tableau FR Download'!G:G,0))),"")=0,"TBC",IFERROR(IF(M15="",INDEX('Review Approach Lookup'!D:D,MATCH('Eligible Components'!G15,'Review Approach Lookup'!A:A,0)),INDEX('Tableau FR Download'!I:I,MATCH(M15,'Tableau FR Download'!G:G,0))),""))</f>
        <v/>
      </c>
      <c r="K15" s="1" t="s">
        <v>182</v>
      </c>
      <c r="L15" s="1">
        <f>_xlfn.MAXIFS('Tableau FR Download'!A:A,'Tableau FR Download'!B:B,'Eligible Components'!G15)</f>
        <v>0</v>
      </c>
      <c r="M15" s="1" t="str">
        <f>IF(L15=0,"",INDEX('Tableau FR Download'!G:G,MATCH('Eligible Components'!L15,'Tableau FR Download'!A:A,0)))</f>
        <v/>
      </c>
      <c r="N15" s="2" t="str">
        <f>IFERROR(IF(LEFT(INDEX('Tableau FR Download'!J:J,MATCH('Eligible Components'!M15,'Tableau FR Download'!G:G,0)),FIND(" - ",INDEX('Tableau FR Download'!J:J,MATCH('Eligible Components'!M15,'Tableau FR Download'!G:G,0)))-1) = 0,"",LEFT(INDEX('Tableau FR Download'!J:J,MATCH('Eligible Components'!M15,'Tableau FR Download'!G:G,0)),FIND(" - ",INDEX('Tableau FR Download'!J:J,MATCH('Eligible Components'!M15,'Tableau FR Download'!G:G,0)))-1)),"")</f>
        <v/>
      </c>
      <c r="O15" s="2" t="str">
        <f>IF(T15="No","",IFERROR(IF(INDEX('Tableau FR Download'!M:M,MATCH('Eligible Components'!M15,'Tableau FR Download'!G:G,0))=0,"",INDEX('Tableau FR Download'!M:M,MATCH('Eligible Components'!M15,'Tableau FR Download'!G:G,0))),""))</f>
        <v/>
      </c>
      <c r="P15" s="37" t="str">
        <f>IF(IFERROR(INDEX('Funding Request Tracker'!$G$6:$G$13,MATCH('Eligible Components'!N15,'Funding Request Tracker'!$F$6:$F$13,0)),"")=0,"",IFERROR(INDEX('Funding Request Tracker'!$G$6:$G$13,MATCH('Eligible Components'!N15,'Funding Request Tracker'!$F$6:$F$13,0)),""))</f>
        <v/>
      </c>
      <c r="Q15" s="37" t="str">
        <f>IF(IFERROR(INDEX('Tableau FR Download'!N:N,MATCH('Eligible Components'!M15,'Tableau FR Download'!G:G,0)),"")=0,"",IFERROR(INDEX('Tableau FR Download'!N:N,MATCH('Eligible Components'!M15,'Tableau FR Download'!G:G,0)),""))</f>
        <v/>
      </c>
      <c r="R15" s="37" t="str">
        <f>IF(IFERROR(INDEX('Tableau FR Download'!O:O,MATCH('Eligible Components'!M15,'Tableau FR Download'!G:G,0)),"")=0,"",IFERROR(INDEX('Tableau FR Download'!O:O,MATCH('Eligible Components'!M15,'Tableau FR Download'!G:G,0)),""))</f>
        <v/>
      </c>
      <c r="S15" s="13" t="str">
        <f t="shared" si="2"/>
        <v/>
      </c>
      <c r="T15" s="1" t="str">
        <f>IFERROR(INDEX('User Instructions'!$E$3:$E$10,MATCH('Eligible Components'!N15,'User Instructions'!$D$3:$D$10,0)),"")</f>
        <v/>
      </c>
      <c r="U15" s="1" t="str">
        <f>IFERROR(IF(INDEX('Tableau FR Download'!M:M,MATCH('Eligible Components'!M15,'Tableau FR Download'!G:G,0))=0,"",INDEX('Tableau FR Download'!M:M,MATCH('Eligible Components'!M15,'Tableau FR Download'!G:G,0))),"")</f>
        <v/>
      </c>
    </row>
    <row r="16" spans="1:21" hidden="1" x14ac:dyDescent="0.2">
      <c r="A16" s="1">
        <f t="shared" si="0"/>
        <v>0</v>
      </c>
      <c r="B16" s="1">
        <v>0</v>
      </c>
      <c r="C16" s="1" t="s">
        <v>85</v>
      </c>
      <c r="D16" s="1" t="s">
        <v>24</v>
      </c>
      <c r="E16" s="1" t="s">
        <v>419</v>
      </c>
      <c r="F16" s="1" t="s">
        <v>97</v>
      </c>
      <c r="G16" s="1" t="str">
        <f t="shared" si="1"/>
        <v>Afghanistan-Tuberculosis,RSSH</v>
      </c>
      <c r="H16" s="1">
        <v>1</v>
      </c>
      <c r="I16" s="1" t="s">
        <v>25</v>
      </c>
      <c r="J16" s="1" t="str">
        <f>IF(IFERROR(IF(M16="",INDEX('Review Approach Lookup'!D:D,MATCH('Eligible Components'!G16,'Review Approach Lookup'!A:A,0)),INDEX('Tableau FR Download'!I:I,MATCH(M16,'Tableau FR Download'!G:G,0))),"")=0,"TBC",IFERROR(IF(M16="",INDEX('Review Approach Lookup'!D:D,MATCH('Eligible Components'!G16,'Review Approach Lookup'!A:A,0)),INDEX('Tableau FR Download'!I:I,MATCH(M16,'Tableau FR Download'!G:G,0))),""))</f>
        <v/>
      </c>
      <c r="K16" s="1" t="s">
        <v>182</v>
      </c>
      <c r="L16" s="1">
        <f>_xlfn.MAXIFS('Tableau FR Download'!A:A,'Tableau FR Download'!B:B,'Eligible Components'!G16)</f>
        <v>0</v>
      </c>
      <c r="M16" s="1" t="str">
        <f>IF(L16=0,"",INDEX('Tableau FR Download'!G:G,MATCH('Eligible Components'!L16,'Tableau FR Download'!A:A,0)))</f>
        <v/>
      </c>
      <c r="N16" s="2" t="str">
        <f>IFERROR(IF(LEFT(INDEX('Tableau FR Download'!J:J,MATCH('Eligible Components'!M16,'Tableau FR Download'!G:G,0)),FIND(" - ",INDEX('Tableau FR Download'!J:J,MATCH('Eligible Components'!M16,'Tableau FR Download'!G:G,0)))-1) = 0,"",LEFT(INDEX('Tableau FR Download'!J:J,MATCH('Eligible Components'!M16,'Tableau FR Download'!G:G,0)),FIND(" - ",INDEX('Tableau FR Download'!J:J,MATCH('Eligible Components'!M16,'Tableau FR Download'!G:G,0)))-1)),"")</f>
        <v/>
      </c>
      <c r="O16" s="2" t="str">
        <f>IF(T16="No","",IFERROR(IF(INDEX('Tableau FR Download'!M:M,MATCH('Eligible Components'!M16,'Tableau FR Download'!G:G,0))=0,"",INDEX('Tableau FR Download'!M:M,MATCH('Eligible Components'!M16,'Tableau FR Download'!G:G,0))),""))</f>
        <v/>
      </c>
      <c r="P16" s="37" t="str">
        <f>IF(IFERROR(INDEX('Funding Request Tracker'!$G$6:$G$13,MATCH('Eligible Components'!N16,'Funding Request Tracker'!$F$6:$F$13,0)),"")=0,"",IFERROR(INDEX('Funding Request Tracker'!$G$6:$G$13,MATCH('Eligible Components'!N16,'Funding Request Tracker'!$F$6:$F$13,0)),""))</f>
        <v/>
      </c>
      <c r="Q16" s="37" t="str">
        <f>IF(IFERROR(INDEX('Tableau FR Download'!N:N,MATCH('Eligible Components'!M16,'Tableau FR Download'!G:G,0)),"")=0,"",IFERROR(INDEX('Tableau FR Download'!N:N,MATCH('Eligible Components'!M16,'Tableau FR Download'!G:G,0)),""))</f>
        <v/>
      </c>
      <c r="R16" s="37" t="str">
        <f>IF(IFERROR(INDEX('Tableau FR Download'!O:O,MATCH('Eligible Components'!M16,'Tableau FR Download'!G:G,0)),"")=0,"",IFERROR(INDEX('Tableau FR Download'!O:O,MATCH('Eligible Components'!M16,'Tableau FR Download'!G:G,0)),""))</f>
        <v/>
      </c>
      <c r="S16" s="13" t="str">
        <f t="shared" si="2"/>
        <v/>
      </c>
      <c r="T16" s="1" t="str">
        <f>IFERROR(INDEX('User Instructions'!$E$3:$E$10,MATCH('Eligible Components'!N16,'User Instructions'!$D$3:$D$10,0)),"")</f>
        <v/>
      </c>
      <c r="U16" s="1" t="str">
        <f>IFERROR(IF(INDEX('Tableau FR Download'!M:M,MATCH('Eligible Components'!M16,'Tableau FR Download'!G:G,0))=0,"",INDEX('Tableau FR Download'!M:M,MATCH('Eligible Components'!M16,'Tableau FR Download'!G:G,0))),"")</f>
        <v/>
      </c>
    </row>
    <row r="17" spans="1:21" s="13" customFormat="1" hidden="1" x14ac:dyDescent="0.2">
      <c r="A17" s="1">
        <f t="shared" si="0"/>
        <v>0</v>
      </c>
      <c r="B17" s="1">
        <v>1</v>
      </c>
      <c r="C17" s="1" t="s">
        <v>85</v>
      </c>
      <c r="D17" s="1" t="s">
        <v>313</v>
      </c>
      <c r="E17" s="1" t="s">
        <v>26</v>
      </c>
      <c r="F17" s="1" t="s">
        <v>26</v>
      </c>
      <c r="G17" s="1" t="str">
        <f t="shared" si="1"/>
        <v>Angola-HIV/AIDS</v>
      </c>
      <c r="H17" s="1">
        <v>1</v>
      </c>
      <c r="I17" s="1" t="s">
        <v>60</v>
      </c>
      <c r="J17" s="1" t="str">
        <f>IF(IFERROR(IF(M17="",INDEX('Review Approach Lookup'!D:D,MATCH('Eligible Components'!G17,'Review Approach Lookup'!A:A,0)),INDEX('Tableau FR Download'!I:I,MATCH(M17,'Tableau FR Download'!G:G,0))),"")=0,"TBC",IFERROR(IF(M17="",INDEX('Review Approach Lookup'!D:D,MATCH('Eligible Components'!G17,'Review Approach Lookup'!A:A,0)),INDEX('Tableau FR Download'!I:I,MATCH(M17,'Tableau FR Download'!G:G,0))),""))</f>
        <v>Full Review</v>
      </c>
      <c r="K17" s="1" t="s">
        <v>182</v>
      </c>
      <c r="L17" s="1">
        <f>_xlfn.MAXIFS('Tableau FR Download'!A:A,'Tableau FR Download'!B:B,'Eligible Components'!G17)</f>
        <v>0</v>
      </c>
      <c r="M17" s="1" t="str">
        <f>IF(L17=0,"",INDEX('Tableau FR Download'!G:G,MATCH('Eligible Components'!L17,'Tableau FR Download'!A:A,0)))</f>
        <v/>
      </c>
      <c r="N17" s="2" t="str">
        <f>IFERROR(IF(LEFT(INDEX('Tableau FR Download'!J:J,MATCH('Eligible Components'!M17,'Tableau FR Download'!G:G,0)),FIND(" - ",INDEX('Tableau FR Download'!J:J,MATCH('Eligible Components'!M17,'Tableau FR Download'!G:G,0)))-1) = 0,"",LEFT(INDEX('Tableau FR Download'!J:J,MATCH('Eligible Components'!M17,'Tableau FR Download'!G:G,0)),FIND(" - ",INDEX('Tableau FR Download'!J:J,MATCH('Eligible Components'!M17,'Tableau FR Download'!G:G,0)))-1)),"")</f>
        <v/>
      </c>
      <c r="O17" s="2" t="str">
        <f>IF(T17="No","",IFERROR(IF(INDEX('Tableau FR Download'!M:M,MATCH('Eligible Components'!M17,'Tableau FR Download'!G:G,0))=0,"",INDEX('Tableau FR Download'!M:M,MATCH('Eligible Components'!M17,'Tableau FR Download'!G:G,0))),""))</f>
        <v/>
      </c>
      <c r="P17" s="37" t="str">
        <f>IF(IFERROR(INDEX('Funding Request Tracker'!$G$6:$G$13,MATCH('Eligible Components'!N17,'Funding Request Tracker'!$F$6:$F$13,0)),"")=0,"",IFERROR(INDEX('Funding Request Tracker'!$G$6:$G$13,MATCH('Eligible Components'!N17,'Funding Request Tracker'!$F$6:$F$13,0)),""))</f>
        <v/>
      </c>
      <c r="Q17" s="37" t="str">
        <f>IF(IFERROR(INDEX('Tableau FR Download'!N:N,MATCH('Eligible Components'!M17,'Tableau FR Download'!G:G,0)),"")=0,"",IFERROR(INDEX('Tableau FR Download'!N:N,MATCH('Eligible Components'!M17,'Tableau FR Download'!G:G,0)),""))</f>
        <v/>
      </c>
      <c r="R17" s="37" t="str">
        <f>IF(IFERROR(INDEX('Tableau FR Download'!O:O,MATCH('Eligible Components'!M17,'Tableau FR Download'!G:G,0)),"")=0,"",IFERROR(INDEX('Tableau FR Download'!O:O,MATCH('Eligible Components'!M17,'Tableau FR Download'!G:G,0)),""))</f>
        <v/>
      </c>
      <c r="S17" s="13" t="str">
        <f t="shared" si="2"/>
        <v/>
      </c>
      <c r="T17" s="1" t="str">
        <f>IFERROR(INDEX('User Instructions'!$E$3:$E$10,MATCH('Eligible Components'!N17,'User Instructions'!$D$3:$D$10,0)),"")</f>
        <v/>
      </c>
      <c r="U17" s="1" t="str">
        <f>IFERROR(IF(INDEX('Tableau FR Download'!M:M,MATCH('Eligible Components'!M17,'Tableau FR Download'!G:G,0))=0,"",INDEX('Tableau FR Download'!M:M,MATCH('Eligible Components'!M17,'Tableau FR Download'!G:G,0))),"")</f>
        <v/>
      </c>
    </row>
    <row r="18" spans="1:21" s="13" customFormat="1" hidden="1" x14ac:dyDescent="0.2">
      <c r="A18" s="1">
        <f t="shared" si="0"/>
        <v>0</v>
      </c>
      <c r="B18" s="1">
        <v>0</v>
      </c>
      <c r="C18" s="1" t="s">
        <v>85</v>
      </c>
      <c r="D18" s="1" t="s">
        <v>313</v>
      </c>
      <c r="E18" s="1" t="s">
        <v>409</v>
      </c>
      <c r="F18" s="1" t="s">
        <v>86</v>
      </c>
      <c r="G18" s="1" t="str">
        <f t="shared" si="1"/>
        <v>Angola-HIV/AIDS,Malaria</v>
      </c>
      <c r="H18" s="1">
        <v>1</v>
      </c>
      <c r="I18" s="1" t="s">
        <v>60</v>
      </c>
      <c r="J18" s="1" t="str">
        <f>IF(IFERROR(IF(M18="",INDEX('Review Approach Lookup'!D:D,MATCH('Eligible Components'!G18,'Review Approach Lookup'!A:A,0)),INDEX('Tableau FR Download'!I:I,MATCH(M18,'Tableau FR Download'!G:G,0))),"")=0,"TBC",IFERROR(IF(M18="",INDEX('Review Approach Lookup'!D:D,MATCH('Eligible Components'!G18,'Review Approach Lookup'!A:A,0)),INDEX('Tableau FR Download'!I:I,MATCH(M18,'Tableau FR Download'!G:G,0))),""))</f>
        <v/>
      </c>
      <c r="K18" s="1" t="s">
        <v>182</v>
      </c>
      <c r="L18" s="1">
        <f>_xlfn.MAXIFS('Tableau FR Download'!A:A,'Tableau FR Download'!B:B,'Eligible Components'!G18)</f>
        <v>0</v>
      </c>
      <c r="M18" s="1" t="str">
        <f>IF(L18=0,"",INDEX('Tableau FR Download'!G:G,MATCH('Eligible Components'!L18,'Tableau FR Download'!A:A,0)))</f>
        <v/>
      </c>
      <c r="N18" s="2" t="str">
        <f>IFERROR(IF(LEFT(INDEX('Tableau FR Download'!J:J,MATCH('Eligible Components'!M18,'Tableau FR Download'!G:G,0)),FIND(" - ",INDEX('Tableau FR Download'!J:J,MATCH('Eligible Components'!M18,'Tableau FR Download'!G:G,0)))-1) = 0,"",LEFT(INDEX('Tableau FR Download'!J:J,MATCH('Eligible Components'!M18,'Tableau FR Download'!G:G,0)),FIND(" - ",INDEX('Tableau FR Download'!J:J,MATCH('Eligible Components'!M18,'Tableau FR Download'!G:G,0)))-1)),"")</f>
        <v/>
      </c>
      <c r="O18" s="2" t="str">
        <f>IF(T18="No","",IFERROR(IF(INDEX('Tableau FR Download'!M:M,MATCH('Eligible Components'!M18,'Tableau FR Download'!G:G,0))=0,"",INDEX('Tableau FR Download'!M:M,MATCH('Eligible Components'!M18,'Tableau FR Download'!G:G,0))),""))</f>
        <v/>
      </c>
      <c r="P18" s="37" t="str">
        <f>IF(IFERROR(INDEX('Funding Request Tracker'!$G$6:$G$13,MATCH('Eligible Components'!N18,'Funding Request Tracker'!$F$6:$F$13,0)),"")=0,"",IFERROR(INDEX('Funding Request Tracker'!$G$6:$G$13,MATCH('Eligible Components'!N18,'Funding Request Tracker'!$F$6:$F$13,0)),""))</f>
        <v/>
      </c>
      <c r="Q18" s="37" t="str">
        <f>IF(IFERROR(INDEX('Tableau FR Download'!N:N,MATCH('Eligible Components'!M18,'Tableau FR Download'!G:G,0)),"")=0,"",IFERROR(INDEX('Tableau FR Download'!N:N,MATCH('Eligible Components'!M18,'Tableau FR Download'!G:G,0)),""))</f>
        <v/>
      </c>
      <c r="R18" s="37" t="str">
        <f>IF(IFERROR(INDEX('Tableau FR Download'!O:O,MATCH('Eligible Components'!M18,'Tableau FR Download'!G:G,0)),"")=0,"",IFERROR(INDEX('Tableau FR Download'!O:O,MATCH('Eligible Components'!M18,'Tableau FR Download'!G:G,0)),""))</f>
        <v/>
      </c>
      <c r="S18" s="13" t="str">
        <f t="shared" si="2"/>
        <v/>
      </c>
      <c r="T18" s="1" t="str">
        <f>IFERROR(INDEX('User Instructions'!$E$3:$E$10,MATCH('Eligible Components'!N18,'User Instructions'!$D$3:$D$10,0)),"")</f>
        <v/>
      </c>
      <c r="U18" s="1" t="str">
        <f>IFERROR(IF(INDEX('Tableau FR Download'!M:M,MATCH('Eligible Components'!M18,'Tableau FR Download'!G:G,0))=0,"",INDEX('Tableau FR Download'!M:M,MATCH('Eligible Components'!M18,'Tableau FR Download'!G:G,0))),"")</f>
        <v/>
      </c>
    </row>
    <row r="19" spans="1:21" s="13" customFormat="1" hidden="1" x14ac:dyDescent="0.2">
      <c r="A19" s="1">
        <f t="shared" si="0"/>
        <v>0</v>
      </c>
      <c r="B19" s="1">
        <v>0</v>
      </c>
      <c r="C19" s="1" t="s">
        <v>85</v>
      </c>
      <c r="D19" s="1" t="s">
        <v>313</v>
      </c>
      <c r="E19" s="1" t="s">
        <v>410</v>
      </c>
      <c r="F19" s="1" t="s">
        <v>87</v>
      </c>
      <c r="G19" s="1" t="str">
        <f t="shared" si="1"/>
        <v>Angola-HIV/AIDS,Malaria,RSSH</v>
      </c>
      <c r="H19" s="1">
        <v>1</v>
      </c>
      <c r="I19" s="1" t="s">
        <v>60</v>
      </c>
      <c r="J19" s="1" t="str">
        <f>IF(IFERROR(IF(M19="",INDEX('Review Approach Lookup'!D:D,MATCH('Eligible Components'!G19,'Review Approach Lookup'!A:A,0)),INDEX('Tableau FR Download'!I:I,MATCH(M19,'Tableau FR Download'!G:G,0))),"")=0,"TBC",IFERROR(IF(M19="",INDEX('Review Approach Lookup'!D:D,MATCH('Eligible Components'!G19,'Review Approach Lookup'!A:A,0)),INDEX('Tableau FR Download'!I:I,MATCH(M19,'Tableau FR Download'!G:G,0))),""))</f>
        <v/>
      </c>
      <c r="K19" s="1" t="s">
        <v>182</v>
      </c>
      <c r="L19" s="1">
        <f>_xlfn.MAXIFS('Tableau FR Download'!A:A,'Tableau FR Download'!B:B,'Eligible Components'!G19)</f>
        <v>0</v>
      </c>
      <c r="M19" s="1" t="str">
        <f>IF(L19=0,"",INDEX('Tableau FR Download'!G:G,MATCH('Eligible Components'!L19,'Tableau FR Download'!A:A,0)))</f>
        <v/>
      </c>
      <c r="N19" s="2" t="str">
        <f>IFERROR(IF(LEFT(INDEX('Tableau FR Download'!J:J,MATCH('Eligible Components'!M19,'Tableau FR Download'!G:G,0)),FIND(" - ",INDEX('Tableau FR Download'!J:J,MATCH('Eligible Components'!M19,'Tableau FR Download'!G:G,0)))-1) = 0,"",LEFT(INDEX('Tableau FR Download'!J:J,MATCH('Eligible Components'!M19,'Tableau FR Download'!G:G,0)),FIND(" - ",INDEX('Tableau FR Download'!J:J,MATCH('Eligible Components'!M19,'Tableau FR Download'!G:G,0)))-1)),"")</f>
        <v/>
      </c>
      <c r="O19" s="2" t="str">
        <f>IF(T19="No","",IFERROR(IF(INDEX('Tableau FR Download'!M:M,MATCH('Eligible Components'!M19,'Tableau FR Download'!G:G,0))=0,"",INDEX('Tableau FR Download'!M:M,MATCH('Eligible Components'!M19,'Tableau FR Download'!G:G,0))),""))</f>
        <v/>
      </c>
      <c r="P19" s="37" t="str">
        <f>IF(IFERROR(INDEX('Funding Request Tracker'!$G$6:$G$13,MATCH('Eligible Components'!N19,'Funding Request Tracker'!$F$6:$F$13,0)),"")=0,"",IFERROR(INDEX('Funding Request Tracker'!$G$6:$G$13,MATCH('Eligible Components'!N19,'Funding Request Tracker'!$F$6:$F$13,0)),""))</f>
        <v/>
      </c>
      <c r="Q19" s="37" t="str">
        <f>IF(IFERROR(INDEX('Tableau FR Download'!N:N,MATCH('Eligible Components'!M19,'Tableau FR Download'!G:G,0)),"")=0,"",IFERROR(INDEX('Tableau FR Download'!N:N,MATCH('Eligible Components'!M19,'Tableau FR Download'!G:G,0)),""))</f>
        <v/>
      </c>
      <c r="R19" s="37" t="str">
        <f>IF(IFERROR(INDEX('Tableau FR Download'!O:O,MATCH('Eligible Components'!M19,'Tableau FR Download'!G:G,0)),"")=0,"",IFERROR(INDEX('Tableau FR Download'!O:O,MATCH('Eligible Components'!M19,'Tableau FR Download'!G:G,0)),""))</f>
        <v/>
      </c>
      <c r="S19" s="13" t="str">
        <f t="shared" si="2"/>
        <v/>
      </c>
      <c r="T19" s="1" t="str">
        <f>IFERROR(INDEX('User Instructions'!$E$3:$E$10,MATCH('Eligible Components'!N19,'User Instructions'!$D$3:$D$10,0)),"")</f>
        <v/>
      </c>
      <c r="U19" s="1" t="str">
        <f>IFERROR(IF(INDEX('Tableau FR Download'!M:M,MATCH('Eligible Components'!M19,'Tableau FR Download'!G:G,0))=0,"",INDEX('Tableau FR Download'!M:M,MATCH('Eligible Components'!M19,'Tableau FR Download'!G:G,0))),"")</f>
        <v/>
      </c>
    </row>
    <row r="20" spans="1:21" s="13" customFormat="1" hidden="1" x14ac:dyDescent="0.2">
      <c r="A20" s="1">
        <f t="shared" si="0"/>
        <v>0</v>
      </c>
      <c r="B20" s="1">
        <v>0</v>
      </c>
      <c r="C20" s="1" t="s">
        <v>85</v>
      </c>
      <c r="D20" s="1" t="s">
        <v>313</v>
      </c>
      <c r="E20" s="1" t="s">
        <v>411</v>
      </c>
      <c r="F20" s="1" t="s">
        <v>88</v>
      </c>
      <c r="G20" s="1" t="str">
        <f t="shared" si="1"/>
        <v>Angola-HIV/AIDS,RSSH</v>
      </c>
      <c r="H20" s="1">
        <v>1</v>
      </c>
      <c r="I20" s="1" t="s">
        <v>60</v>
      </c>
      <c r="J20" s="1" t="str">
        <f>IF(IFERROR(IF(M20="",INDEX('Review Approach Lookup'!D:D,MATCH('Eligible Components'!G20,'Review Approach Lookup'!A:A,0)),INDEX('Tableau FR Download'!I:I,MATCH(M20,'Tableau FR Download'!G:G,0))),"")=0,"TBC",IFERROR(IF(M20="",INDEX('Review Approach Lookup'!D:D,MATCH('Eligible Components'!G20,'Review Approach Lookup'!A:A,0)),INDEX('Tableau FR Download'!I:I,MATCH(M20,'Tableau FR Download'!G:G,0))),""))</f>
        <v/>
      </c>
      <c r="K20" s="1" t="s">
        <v>182</v>
      </c>
      <c r="L20" s="1">
        <f>_xlfn.MAXIFS('Tableau FR Download'!A:A,'Tableau FR Download'!B:B,'Eligible Components'!G20)</f>
        <v>0</v>
      </c>
      <c r="M20" s="1" t="str">
        <f>IF(L20=0,"",INDEX('Tableau FR Download'!G:G,MATCH('Eligible Components'!L20,'Tableau FR Download'!A:A,0)))</f>
        <v/>
      </c>
      <c r="N20" s="2" t="str">
        <f>IFERROR(IF(LEFT(INDEX('Tableau FR Download'!J:J,MATCH('Eligible Components'!M20,'Tableau FR Download'!G:G,0)),FIND(" - ",INDEX('Tableau FR Download'!J:J,MATCH('Eligible Components'!M20,'Tableau FR Download'!G:G,0)))-1) = 0,"",LEFT(INDEX('Tableau FR Download'!J:J,MATCH('Eligible Components'!M20,'Tableau FR Download'!G:G,0)),FIND(" - ",INDEX('Tableau FR Download'!J:J,MATCH('Eligible Components'!M20,'Tableau FR Download'!G:G,0)))-1)),"")</f>
        <v/>
      </c>
      <c r="O20" s="2" t="str">
        <f>IF(T20="No","",IFERROR(IF(INDEX('Tableau FR Download'!M:M,MATCH('Eligible Components'!M20,'Tableau FR Download'!G:G,0))=0,"",INDEX('Tableau FR Download'!M:M,MATCH('Eligible Components'!M20,'Tableau FR Download'!G:G,0))),""))</f>
        <v/>
      </c>
      <c r="P20" s="37" t="str">
        <f>IF(IFERROR(INDEX('Funding Request Tracker'!$G$6:$G$13,MATCH('Eligible Components'!N20,'Funding Request Tracker'!$F$6:$F$13,0)),"")=0,"",IFERROR(INDEX('Funding Request Tracker'!$G$6:$G$13,MATCH('Eligible Components'!N20,'Funding Request Tracker'!$F$6:$F$13,0)),""))</f>
        <v/>
      </c>
      <c r="Q20" s="37" t="str">
        <f>IF(IFERROR(INDEX('Tableau FR Download'!N:N,MATCH('Eligible Components'!M20,'Tableau FR Download'!G:G,0)),"")=0,"",IFERROR(INDEX('Tableau FR Download'!N:N,MATCH('Eligible Components'!M20,'Tableau FR Download'!G:G,0)),""))</f>
        <v/>
      </c>
      <c r="R20" s="37" t="str">
        <f>IF(IFERROR(INDEX('Tableau FR Download'!O:O,MATCH('Eligible Components'!M20,'Tableau FR Download'!G:G,0)),"")=0,"",IFERROR(INDEX('Tableau FR Download'!O:O,MATCH('Eligible Components'!M20,'Tableau FR Download'!G:G,0)),""))</f>
        <v/>
      </c>
      <c r="S20" s="13" t="str">
        <f t="shared" si="2"/>
        <v/>
      </c>
      <c r="T20" s="1" t="str">
        <f>IFERROR(INDEX('User Instructions'!$E$3:$E$10,MATCH('Eligible Components'!N20,'User Instructions'!$D$3:$D$10,0)),"")</f>
        <v/>
      </c>
      <c r="U20" s="1" t="str">
        <f>IFERROR(IF(INDEX('Tableau FR Download'!M:M,MATCH('Eligible Components'!M20,'Tableau FR Download'!G:G,0))=0,"",INDEX('Tableau FR Download'!M:M,MATCH('Eligible Components'!M20,'Tableau FR Download'!G:G,0))),"")</f>
        <v/>
      </c>
    </row>
    <row r="21" spans="1:21" s="13" customFormat="1" hidden="1" x14ac:dyDescent="0.2">
      <c r="A21" s="1">
        <f t="shared" si="0"/>
        <v>0</v>
      </c>
      <c r="B21" s="1">
        <v>0</v>
      </c>
      <c r="C21" s="1" t="s">
        <v>85</v>
      </c>
      <c r="D21" s="1" t="s">
        <v>313</v>
      </c>
      <c r="E21" s="1" t="s">
        <v>408</v>
      </c>
      <c r="F21" s="1" t="s">
        <v>89</v>
      </c>
      <c r="G21" s="1" t="str">
        <f t="shared" si="1"/>
        <v>Angola-HIV/AIDS, Tuberculosis</v>
      </c>
      <c r="H21" s="1">
        <v>1</v>
      </c>
      <c r="I21" s="1" t="s">
        <v>60</v>
      </c>
      <c r="J21" s="1" t="str">
        <f>IF(IFERROR(IF(M21="",INDEX('Review Approach Lookup'!D:D,MATCH('Eligible Components'!G21,'Review Approach Lookup'!A:A,0)),INDEX('Tableau FR Download'!I:I,MATCH(M21,'Tableau FR Download'!G:G,0))),"")=0,"TBC",IFERROR(IF(M21="",INDEX('Review Approach Lookup'!D:D,MATCH('Eligible Components'!G21,'Review Approach Lookup'!A:A,0)),INDEX('Tableau FR Download'!I:I,MATCH(M21,'Tableau FR Download'!G:G,0))),""))</f>
        <v/>
      </c>
      <c r="K21" s="1" t="s">
        <v>182</v>
      </c>
      <c r="L21" s="1">
        <f>_xlfn.MAXIFS('Tableau FR Download'!A:A,'Tableau FR Download'!B:B,'Eligible Components'!G21)</f>
        <v>0</v>
      </c>
      <c r="M21" s="1" t="str">
        <f>IF(L21=0,"",INDEX('Tableau FR Download'!G:G,MATCH('Eligible Components'!L21,'Tableau FR Download'!A:A,0)))</f>
        <v/>
      </c>
      <c r="N21" s="2" t="str">
        <f>IFERROR(IF(LEFT(INDEX('Tableau FR Download'!J:J,MATCH('Eligible Components'!M21,'Tableau FR Download'!G:G,0)),FIND(" - ",INDEX('Tableau FR Download'!J:J,MATCH('Eligible Components'!M21,'Tableau FR Download'!G:G,0)))-1) = 0,"",LEFT(INDEX('Tableau FR Download'!J:J,MATCH('Eligible Components'!M21,'Tableau FR Download'!G:G,0)),FIND(" - ",INDEX('Tableau FR Download'!J:J,MATCH('Eligible Components'!M21,'Tableau FR Download'!G:G,0)))-1)),"")</f>
        <v/>
      </c>
      <c r="O21" s="2" t="str">
        <f>IF(T21="No","",IFERROR(IF(INDEX('Tableau FR Download'!M:M,MATCH('Eligible Components'!M21,'Tableau FR Download'!G:G,0))=0,"",INDEX('Tableau FR Download'!M:M,MATCH('Eligible Components'!M21,'Tableau FR Download'!G:G,0))),""))</f>
        <v/>
      </c>
      <c r="P21" s="37" t="str">
        <f>IF(IFERROR(INDEX('Funding Request Tracker'!$G$6:$G$13,MATCH('Eligible Components'!N21,'Funding Request Tracker'!$F$6:$F$13,0)),"")=0,"",IFERROR(INDEX('Funding Request Tracker'!$G$6:$G$13,MATCH('Eligible Components'!N21,'Funding Request Tracker'!$F$6:$F$13,0)),""))</f>
        <v/>
      </c>
      <c r="Q21" s="37" t="str">
        <f>IF(IFERROR(INDEX('Tableau FR Download'!N:N,MATCH('Eligible Components'!M21,'Tableau FR Download'!G:G,0)),"")=0,"",IFERROR(INDEX('Tableau FR Download'!N:N,MATCH('Eligible Components'!M21,'Tableau FR Download'!G:G,0)),""))</f>
        <v/>
      </c>
      <c r="R21" s="37" t="str">
        <f>IF(IFERROR(INDEX('Tableau FR Download'!O:O,MATCH('Eligible Components'!M21,'Tableau FR Download'!G:G,0)),"")=0,"",IFERROR(INDEX('Tableau FR Download'!O:O,MATCH('Eligible Components'!M21,'Tableau FR Download'!G:G,0)),""))</f>
        <v/>
      </c>
      <c r="S21" s="13" t="str">
        <f t="shared" si="2"/>
        <v/>
      </c>
      <c r="T21" s="1" t="str">
        <f>IFERROR(INDEX('User Instructions'!$E$3:$E$10,MATCH('Eligible Components'!N21,'User Instructions'!$D$3:$D$10,0)),"")</f>
        <v/>
      </c>
      <c r="U21" s="1" t="str">
        <f>IFERROR(IF(INDEX('Tableau FR Download'!M:M,MATCH('Eligible Components'!M21,'Tableau FR Download'!G:G,0))=0,"",INDEX('Tableau FR Download'!M:M,MATCH('Eligible Components'!M21,'Tableau FR Download'!G:G,0))),"")</f>
        <v/>
      </c>
    </row>
    <row r="22" spans="1:21" s="13" customFormat="1" hidden="1" x14ac:dyDescent="0.2">
      <c r="A22" s="1">
        <f t="shared" si="0"/>
        <v>0</v>
      </c>
      <c r="B22" s="1">
        <v>0</v>
      </c>
      <c r="C22" s="1" t="s">
        <v>85</v>
      </c>
      <c r="D22" s="1" t="s">
        <v>313</v>
      </c>
      <c r="E22" s="1" t="s">
        <v>412</v>
      </c>
      <c r="F22" s="1" t="s">
        <v>90</v>
      </c>
      <c r="G22" s="1" t="str">
        <f t="shared" si="1"/>
        <v>Angola-HIV/AIDS,Tuberculosis,Malaria</v>
      </c>
      <c r="H22" s="1">
        <v>1</v>
      </c>
      <c r="I22" s="1" t="s">
        <v>60</v>
      </c>
      <c r="J22" s="1" t="str">
        <f>IF(IFERROR(IF(M22="",INDEX('Review Approach Lookup'!D:D,MATCH('Eligible Components'!G22,'Review Approach Lookup'!A:A,0)),INDEX('Tableau FR Download'!I:I,MATCH(M22,'Tableau FR Download'!G:G,0))),"")=0,"TBC",IFERROR(IF(M22="",INDEX('Review Approach Lookup'!D:D,MATCH('Eligible Components'!G22,'Review Approach Lookup'!A:A,0)),INDEX('Tableau FR Download'!I:I,MATCH(M22,'Tableau FR Download'!G:G,0))),""))</f>
        <v/>
      </c>
      <c r="K22" s="1" t="s">
        <v>182</v>
      </c>
      <c r="L22" s="1">
        <f>_xlfn.MAXIFS('Tableau FR Download'!A:A,'Tableau FR Download'!B:B,'Eligible Components'!G22)</f>
        <v>0</v>
      </c>
      <c r="M22" s="1" t="str">
        <f>IF(L22=0,"",INDEX('Tableau FR Download'!G:G,MATCH('Eligible Components'!L22,'Tableau FR Download'!A:A,0)))</f>
        <v/>
      </c>
      <c r="N22" s="2" t="str">
        <f>IFERROR(IF(LEFT(INDEX('Tableau FR Download'!J:J,MATCH('Eligible Components'!M22,'Tableau FR Download'!G:G,0)),FIND(" - ",INDEX('Tableau FR Download'!J:J,MATCH('Eligible Components'!M22,'Tableau FR Download'!G:G,0)))-1) = 0,"",LEFT(INDEX('Tableau FR Download'!J:J,MATCH('Eligible Components'!M22,'Tableau FR Download'!G:G,0)),FIND(" - ",INDEX('Tableau FR Download'!J:J,MATCH('Eligible Components'!M22,'Tableau FR Download'!G:G,0)))-1)),"")</f>
        <v/>
      </c>
      <c r="O22" s="2" t="str">
        <f>IF(T22="No","",IFERROR(IF(INDEX('Tableau FR Download'!M:M,MATCH('Eligible Components'!M22,'Tableau FR Download'!G:G,0))=0,"",INDEX('Tableau FR Download'!M:M,MATCH('Eligible Components'!M22,'Tableau FR Download'!G:G,0))),""))</f>
        <v/>
      </c>
      <c r="P22" s="37" t="str">
        <f>IF(IFERROR(INDEX('Funding Request Tracker'!$G$6:$G$13,MATCH('Eligible Components'!N22,'Funding Request Tracker'!$F$6:$F$13,0)),"")=0,"",IFERROR(INDEX('Funding Request Tracker'!$G$6:$G$13,MATCH('Eligible Components'!N22,'Funding Request Tracker'!$F$6:$F$13,0)),""))</f>
        <v/>
      </c>
      <c r="Q22" s="37" t="str">
        <f>IF(IFERROR(INDEX('Tableau FR Download'!N:N,MATCH('Eligible Components'!M22,'Tableau FR Download'!G:G,0)),"")=0,"",IFERROR(INDEX('Tableau FR Download'!N:N,MATCH('Eligible Components'!M22,'Tableau FR Download'!G:G,0)),""))</f>
        <v/>
      </c>
      <c r="R22" s="37" t="str">
        <f>IF(IFERROR(INDEX('Tableau FR Download'!O:O,MATCH('Eligible Components'!M22,'Tableau FR Download'!G:G,0)),"")=0,"",IFERROR(INDEX('Tableau FR Download'!O:O,MATCH('Eligible Components'!M22,'Tableau FR Download'!G:G,0)),""))</f>
        <v/>
      </c>
      <c r="S22" s="13" t="str">
        <f t="shared" si="2"/>
        <v/>
      </c>
      <c r="T22" s="1" t="str">
        <f>IFERROR(INDEX('User Instructions'!$E$3:$E$10,MATCH('Eligible Components'!N22,'User Instructions'!$D$3:$D$10,0)),"")</f>
        <v/>
      </c>
      <c r="U22" s="1" t="str">
        <f>IFERROR(IF(INDEX('Tableau FR Download'!M:M,MATCH('Eligible Components'!M22,'Tableau FR Download'!G:G,0))=0,"",INDEX('Tableau FR Download'!M:M,MATCH('Eligible Components'!M22,'Tableau FR Download'!G:G,0))),"")</f>
        <v/>
      </c>
    </row>
    <row r="23" spans="1:21" s="13" customFormat="1" hidden="1" x14ac:dyDescent="0.2">
      <c r="A23" s="1">
        <f t="shared" si="0"/>
        <v>1</v>
      </c>
      <c r="B23" s="1">
        <v>0</v>
      </c>
      <c r="C23" s="1" t="s">
        <v>85</v>
      </c>
      <c r="D23" s="1" t="s">
        <v>313</v>
      </c>
      <c r="E23" s="1" t="s">
        <v>413</v>
      </c>
      <c r="F23" s="1" t="s">
        <v>91</v>
      </c>
      <c r="G23" s="1" t="str">
        <f t="shared" si="1"/>
        <v>Angola-HIV/AIDS,Tuberculosis,Malaria,RSSH</v>
      </c>
      <c r="H23" s="1">
        <v>1</v>
      </c>
      <c r="I23" s="1" t="s">
        <v>60</v>
      </c>
      <c r="J23" s="1" t="str">
        <f>IF(IFERROR(IF(M23="",INDEX('Review Approach Lookup'!D:D,MATCH('Eligible Components'!G23,'Review Approach Lookup'!A:A,0)),INDEX('Tableau FR Download'!I:I,MATCH(M23,'Tableau FR Download'!G:G,0))),"")=0,"TBC",IFERROR(IF(M23="",INDEX('Review Approach Lookup'!D:D,MATCH('Eligible Components'!G23,'Review Approach Lookup'!A:A,0)),INDEX('Tableau FR Download'!I:I,MATCH(M23,'Tableau FR Download'!G:G,0))),""))</f>
        <v>Full Review</v>
      </c>
      <c r="K23" s="1" t="s">
        <v>182</v>
      </c>
      <c r="L23" s="1">
        <f>_xlfn.MAXIFS('Tableau FR Download'!A:A,'Tableau FR Download'!B:B,'Eligible Components'!G23)</f>
        <v>977</v>
      </c>
      <c r="M23" s="1" t="str">
        <f>IF(L23=0,"",INDEX('Tableau FR Download'!G:G,MATCH('Eligible Components'!L23,'Tableau FR Download'!A:A,0)))</f>
        <v>FR977-AGO-Z</v>
      </c>
      <c r="N23" s="2" t="str">
        <f>IFERROR(IF(LEFT(INDEX('Tableau FR Download'!J:J,MATCH('Eligible Components'!M23,'Tableau FR Download'!G:G,0)),FIND(" - ",INDEX('Tableau FR Download'!J:J,MATCH('Eligible Components'!M23,'Tableau FR Download'!G:G,0)))-1) = 0,"",LEFT(INDEX('Tableau FR Download'!J:J,MATCH('Eligible Components'!M23,'Tableau FR Download'!G:G,0)),FIND(" - ",INDEX('Tableau FR Download'!J:J,MATCH('Eligible Components'!M23,'Tableau FR Download'!G:G,0)))-1)),"")</f>
        <v>Window 4</v>
      </c>
      <c r="O23" s="2" t="str">
        <f>IF(T23="No","",IFERROR(IF(INDEX('Tableau FR Download'!M:M,MATCH('Eligible Components'!M23,'Tableau FR Download'!G:G,0))=0,"",INDEX('Tableau FR Download'!M:M,MATCH('Eligible Components'!M23,'Tableau FR Download'!G:G,0))),""))</f>
        <v>Grant Making</v>
      </c>
      <c r="P23" s="37">
        <f>IF(IFERROR(INDEX('Funding Request Tracker'!$G$6:$G$13,MATCH('Eligible Components'!N23,'Funding Request Tracker'!$F$6:$F$13,0)),"")=0,"",IFERROR(INDEX('Funding Request Tracker'!$G$6:$G$13,MATCH('Eligible Components'!N23,'Funding Request Tracker'!$F$6:$F$13,0)),""))</f>
        <v>44235</v>
      </c>
      <c r="Q23" s="37">
        <f>IF(IFERROR(INDEX('Tableau FR Download'!N:N,MATCH('Eligible Components'!M23,'Tableau FR Download'!G:G,0)),"")=0,"",IFERROR(INDEX('Tableau FR Download'!N:N,MATCH('Eligible Components'!M23,'Tableau FR Download'!G:G,0)),""))</f>
        <v>44308</v>
      </c>
      <c r="R23" s="37">
        <f>IF(IFERROR(INDEX('Tableau FR Download'!O:O,MATCH('Eligible Components'!M23,'Tableau FR Download'!G:G,0)),"")=0,"",IFERROR(INDEX('Tableau FR Download'!O:O,MATCH('Eligible Components'!M23,'Tableau FR Download'!G:G,0)),""))</f>
        <v>44335</v>
      </c>
      <c r="S23" s="13">
        <f t="shared" si="2"/>
        <v>3.278688524590164</v>
      </c>
      <c r="T23" s="1" t="str">
        <f>IFERROR(INDEX('User Instructions'!$E$3:$E$10,MATCH('Eligible Components'!N23,'User Instructions'!$D$3:$D$10,0)),"")</f>
        <v>Yes</v>
      </c>
      <c r="U23" s="1" t="str">
        <f>IFERROR(IF(INDEX('Tableau FR Download'!M:M,MATCH('Eligible Components'!M23,'Tableau FR Download'!G:G,0))=0,"",INDEX('Tableau FR Download'!M:M,MATCH('Eligible Components'!M23,'Tableau FR Download'!G:G,0))),"")</f>
        <v>Grant Making</v>
      </c>
    </row>
    <row r="24" spans="1:21" s="13" customFormat="1" hidden="1" x14ac:dyDescent="0.2">
      <c r="A24" s="1">
        <f t="shared" si="0"/>
        <v>0</v>
      </c>
      <c r="B24" s="1">
        <v>0</v>
      </c>
      <c r="C24" s="1" t="s">
        <v>85</v>
      </c>
      <c r="D24" s="1" t="s">
        <v>313</v>
      </c>
      <c r="E24" s="1" t="s">
        <v>414</v>
      </c>
      <c r="F24" s="1" t="s">
        <v>92</v>
      </c>
      <c r="G24" s="1" t="str">
        <f t="shared" si="1"/>
        <v>Angola-HIV/AIDS,Tuberculosis,RSSH</v>
      </c>
      <c r="H24" s="1">
        <v>1</v>
      </c>
      <c r="I24" s="1" t="s">
        <v>60</v>
      </c>
      <c r="J24" s="1" t="str">
        <f>IF(IFERROR(IF(M24="",INDEX('Review Approach Lookup'!D:D,MATCH('Eligible Components'!G24,'Review Approach Lookup'!A:A,0)),INDEX('Tableau FR Download'!I:I,MATCH(M24,'Tableau FR Download'!G:G,0))),"")=0,"TBC",IFERROR(IF(M24="",INDEX('Review Approach Lookup'!D:D,MATCH('Eligible Components'!G24,'Review Approach Lookup'!A:A,0)),INDEX('Tableau FR Download'!I:I,MATCH(M24,'Tableau FR Download'!G:G,0))),""))</f>
        <v/>
      </c>
      <c r="K24" s="1" t="s">
        <v>182</v>
      </c>
      <c r="L24" s="1">
        <f>_xlfn.MAXIFS('Tableau FR Download'!A:A,'Tableau FR Download'!B:B,'Eligible Components'!G24)</f>
        <v>0</v>
      </c>
      <c r="M24" s="1" t="str">
        <f>IF(L24=0,"",INDEX('Tableau FR Download'!G:G,MATCH('Eligible Components'!L24,'Tableau FR Download'!A:A,0)))</f>
        <v/>
      </c>
      <c r="N24" s="2" t="str">
        <f>IFERROR(IF(LEFT(INDEX('Tableau FR Download'!J:J,MATCH('Eligible Components'!M24,'Tableau FR Download'!G:G,0)),FIND(" - ",INDEX('Tableau FR Download'!J:J,MATCH('Eligible Components'!M24,'Tableau FR Download'!G:G,0)))-1) = 0,"",LEFT(INDEX('Tableau FR Download'!J:J,MATCH('Eligible Components'!M24,'Tableau FR Download'!G:G,0)),FIND(" - ",INDEX('Tableau FR Download'!J:J,MATCH('Eligible Components'!M24,'Tableau FR Download'!G:G,0)))-1)),"")</f>
        <v/>
      </c>
      <c r="O24" s="2" t="str">
        <f>IF(T24="No","",IFERROR(IF(INDEX('Tableau FR Download'!M:M,MATCH('Eligible Components'!M24,'Tableau FR Download'!G:G,0))=0,"",INDEX('Tableau FR Download'!M:M,MATCH('Eligible Components'!M24,'Tableau FR Download'!G:G,0))),""))</f>
        <v/>
      </c>
      <c r="P24" s="37" t="str">
        <f>IF(IFERROR(INDEX('Funding Request Tracker'!$G$6:$G$13,MATCH('Eligible Components'!N24,'Funding Request Tracker'!$F$6:$F$13,0)),"")=0,"",IFERROR(INDEX('Funding Request Tracker'!$G$6:$G$13,MATCH('Eligible Components'!N24,'Funding Request Tracker'!$F$6:$F$13,0)),""))</f>
        <v/>
      </c>
      <c r="Q24" s="37" t="str">
        <f>IF(IFERROR(INDEX('Tableau FR Download'!N:N,MATCH('Eligible Components'!M24,'Tableau FR Download'!G:G,0)),"")=0,"",IFERROR(INDEX('Tableau FR Download'!N:N,MATCH('Eligible Components'!M24,'Tableau FR Download'!G:G,0)),""))</f>
        <v/>
      </c>
      <c r="R24" s="37" t="str">
        <f>IF(IFERROR(INDEX('Tableau FR Download'!O:O,MATCH('Eligible Components'!M24,'Tableau FR Download'!G:G,0)),"")=0,"",IFERROR(INDEX('Tableau FR Download'!O:O,MATCH('Eligible Components'!M24,'Tableau FR Download'!G:G,0)),""))</f>
        <v/>
      </c>
      <c r="S24" s="13" t="str">
        <f t="shared" si="2"/>
        <v/>
      </c>
      <c r="T24" s="1" t="str">
        <f>IFERROR(INDEX('User Instructions'!$E$3:$E$10,MATCH('Eligible Components'!N24,'User Instructions'!$D$3:$D$10,0)),"")</f>
        <v/>
      </c>
      <c r="U24" s="1" t="str">
        <f>IFERROR(IF(INDEX('Tableau FR Download'!M:M,MATCH('Eligible Components'!M24,'Tableau FR Download'!G:G,0))=0,"",INDEX('Tableau FR Download'!M:M,MATCH('Eligible Components'!M24,'Tableau FR Download'!G:G,0))),"")</f>
        <v/>
      </c>
    </row>
    <row r="25" spans="1:21" s="13" customFormat="1" hidden="1" x14ac:dyDescent="0.2">
      <c r="A25" s="1">
        <f t="shared" si="0"/>
        <v>0</v>
      </c>
      <c r="B25" s="1">
        <v>1</v>
      </c>
      <c r="C25" s="1" t="s">
        <v>85</v>
      </c>
      <c r="D25" s="1" t="s">
        <v>313</v>
      </c>
      <c r="E25" s="1" t="s">
        <v>28</v>
      </c>
      <c r="F25" s="1" t="s">
        <v>28</v>
      </c>
      <c r="G25" s="1" t="str">
        <f t="shared" si="1"/>
        <v>Angola-Malaria</v>
      </c>
      <c r="H25" s="1">
        <v>1</v>
      </c>
      <c r="I25" s="1" t="s">
        <v>60</v>
      </c>
      <c r="J25" s="1" t="str">
        <f>IF(IFERROR(IF(M25="",INDEX('Review Approach Lookup'!D:D,MATCH('Eligible Components'!G25,'Review Approach Lookup'!A:A,0)),INDEX('Tableau FR Download'!I:I,MATCH(M25,'Tableau FR Download'!G:G,0))),"")=0,"TBC",IFERROR(IF(M25="",INDEX('Review Approach Lookup'!D:D,MATCH('Eligible Components'!G25,'Review Approach Lookup'!A:A,0)),INDEX('Tableau FR Download'!I:I,MATCH(M25,'Tableau FR Download'!G:G,0))),""))</f>
        <v>Full Review</v>
      </c>
      <c r="K25" s="1" t="s">
        <v>182</v>
      </c>
      <c r="L25" s="1">
        <f>_xlfn.MAXIFS('Tableau FR Download'!A:A,'Tableau FR Download'!B:B,'Eligible Components'!G25)</f>
        <v>0</v>
      </c>
      <c r="M25" s="1" t="str">
        <f>IF(L25=0,"",INDEX('Tableau FR Download'!G:G,MATCH('Eligible Components'!L25,'Tableau FR Download'!A:A,0)))</f>
        <v/>
      </c>
      <c r="N25" s="2" t="str">
        <f>IFERROR(IF(LEFT(INDEX('Tableau FR Download'!J:J,MATCH('Eligible Components'!M25,'Tableau FR Download'!G:G,0)),FIND(" - ",INDEX('Tableau FR Download'!J:J,MATCH('Eligible Components'!M25,'Tableau FR Download'!G:G,0)))-1) = 0,"",LEFT(INDEX('Tableau FR Download'!J:J,MATCH('Eligible Components'!M25,'Tableau FR Download'!G:G,0)),FIND(" - ",INDEX('Tableau FR Download'!J:J,MATCH('Eligible Components'!M25,'Tableau FR Download'!G:G,0)))-1)),"")</f>
        <v/>
      </c>
      <c r="O25" s="2" t="str">
        <f>IF(T25="No","",IFERROR(IF(INDEX('Tableau FR Download'!M:M,MATCH('Eligible Components'!M25,'Tableau FR Download'!G:G,0))=0,"",INDEX('Tableau FR Download'!M:M,MATCH('Eligible Components'!M25,'Tableau FR Download'!G:G,0))),""))</f>
        <v/>
      </c>
      <c r="P25" s="37" t="str">
        <f>IF(IFERROR(INDEX('Funding Request Tracker'!$G$6:$G$13,MATCH('Eligible Components'!N25,'Funding Request Tracker'!$F$6:$F$13,0)),"")=0,"",IFERROR(INDEX('Funding Request Tracker'!$G$6:$G$13,MATCH('Eligible Components'!N25,'Funding Request Tracker'!$F$6:$F$13,0)),""))</f>
        <v/>
      </c>
      <c r="Q25" s="37" t="str">
        <f>IF(IFERROR(INDEX('Tableau FR Download'!N:N,MATCH('Eligible Components'!M25,'Tableau FR Download'!G:G,0)),"")=0,"",IFERROR(INDEX('Tableau FR Download'!N:N,MATCH('Eligible Components'!M25,'Tableau FR Download'!G:G,0)),""))</f>
        <v/>
      </c>
      <c r="R25" s="37" t="str">
        <f>IF(IFERROR(INDEX('Tableau FR Download'!O:O,MATCH('Eligible Components'!M25,'Tableau FR Download'!G:G,0)),"")=0,"",IFERROR(INDEX('Tableau FR Download'!O:O,MATCH('Eligible Components'!M25,'Tableau FR Download'!G:G,0)),""))</f>
        <v/>
      </c>
      <c r="S25" s="13" t="str">
        <f t="shared" si="2"/>
        <v/>
      </c>
      <c r="T25" s="1" t="str">
        <f>IFERROR(INDEX('User Instructions'!$E$3:$E$10,MATCH('Eligible Components'!N25,'User Instructions'!$D$3:$D$10,0)),"")</f>
        <v/>
      </c>
      <c r="U25" s="1" t="str">
        <f>IFERROR(IF(INDEX('Tableau FR Download'!M:M,MATCH('Eligible Components'!M25,'Tableau FR Download'!G:G,0))=0,"",INDEX('Tableau FR Download'!M:M,MATCH('Eligible Components'!M25,'Tableau FR Download'!G:G,0))),"")</f>
        <v/>
      </c>
    </row>
    <row r="26" spans="1:21" s="13" customFormat="1" hidden="1" x14ac:dyDescent="0.2">
      <c r="A26" s="1">
        <f t="shared" si="0"/>
        <v>0</v>
      </c>
      <c r="B26" s="1">
        <v>0</v>
      </c>
      <c r="C26" s="1" t="s">
        <v>85</v>
      </c>
      <c r="D26" s="1" t="s">
        <v>313</v>
      </c>
      <c r="E26" s="1" t="s">
        <v>415</v>
      </c>
      <c r="F26" s="1" t="s">
        <v>93</v>
      </c>
      <c r="G26" s="1" t="str">
        <f t="shared" si="1"/>
        <v>Angola-Malaria,RSSH</v>
      </c>
      <c r="H26" s="1">
        <v>1</v>
      </c>
      <c r="I26" s="1" t="s">
        <v>60</v>
      </c>
      <c r="J26" s="1" t="str">
        <f>IF(IFERROR(IF(M26="",INDEX('Review Approach Lookup'!D:D,MATCH('Eligible Components'!G26,'Review Approach Lookup'!A:A,0)),INDEX('Tableau FR Download'!I:I,MATCH(M26,'Tableau FR Download'!G:G,0))),"")=0,"TBC",IFERROR(IF(M26="",INDEX('Review Approach Lookup'!D:D,MATCH('Eligible Components'!G26,'Review Approach Lookup'!A:A,0)),INDEX('Tableau FR Download'!I:I,MATCH(M26,'Tableau FR Download'!G:G,0))),""))</f>
        <v/>
      </c>
      <c r="K26" s="1" t="s">
        <v>182</v>
      </c>
      <c r="L26" s="1">
        <f>_xlfn.MAXIFS('Tableau FR Download'!A:A,'Tableau FR Download'!B:B,'Eligible Components'!G26)</f>
        <v>0</v>
      </c>
      <c r="M26" s="1" t="str">
        <f>IF(L26=0,"",INDEX('Tableau FR Download'!G:G,MATCH('Eligible Components'!L26,'Tableau FR Download'!A:A,0)))</f>
        <v/>
      </c>
      <c r="N26" s="2" t="str">
        <f>IFERROR(IF(LEFT(INDEX('Tableau FR Download'!J:J,MATCH('Eligible Components'!M26,'Tableau FR Download'!G:G,0)),FIND(" - ",INDEX('Tableau FR Download'!J:J,MATCH('Eligible Components'!M26,'Tableau FR Download'!G:G,0)))-1) = 0,"",LEFT(INDEX('Tableau FR Download'!J:J,MATCH('Eligible Components'!M26,'Tableau FR Download'!G:G,0)),FIND(" - ",INDEX('Tableau FR Download'!J:J,MATCH('Eligible Components'!M26,'Tableau FR Download'!G:G,0)))-1)),"")</f>
        <v/>
      </c>
      <c r="O26" s="2" t="str">
        <f>IF(T26="No","",IFERROR(IF(INDEX('Tableau FR Download'!M:M,MATCH('Eligible Components'!M26,'Tableau FR Download'!G:G,0))=0,"",INDEX('Tableau FR Download'!M:M,MATCH('Eligible Components'!M26,'Tableau FR Download'!G:G,0))),""))</f>
        <v/>
      </c>
      <c r="P26" s="37" t="str">
        <f>IF(IFERROR(INDEX('Funding Request Tracker'!$G$6:$G$13,MATCH('Eligible Components'!N26,'Funding Request Tracker'!$F$6:$F$13,0)),"")=0,"",IFERROR(INDEX('Funding Request Tracker'!$G$6:$G$13,MATCH('Eligible Components'!N26,'Funding Request Tracker'!$F$6:$F$13,0)),""))</f>
        <v/>
      </c>
      <c r="Q26" s="37" t="str">
        <f>IF(IFERROR(INDEX('Tableau FR Download'!N:N,MATCH('Eligible Components'!M26,'Tableau FR Download'!G:G,0)),"")=0,"",IFERROR(INDEX('Tableau FR Download'!N:N,MATCH('Eligible Components'!M26,'Tableau FR Download'!G:G,0)),""))</f>
        <v/>
      </c>
      <c r="R26" s="37" t="str">
        <f>IF(IFERROR(INDEX('Tableau FR Download'!O:O,MATCH('Eligible Components'!M26,'Tableau FR Download'!G:G,0)),"")=0,"",IFERROR(INDEX('Tableau FR Download'!O:O,MATCH('Eligible Components'!M26,'Tableau FR Download'!G:G,0)),""))</f>
        <v/>
      </c>
      <c r="S26" s="13" t="str">
        <f t="shared" si="2"/>
        <v/>
      </c>
      <c r="T26" s="1" t="str">
        <f>IFERROR(INDEX('User Instructions'!$E$3:$E$10,MATCH('Eligible Components'!N26,'User Instructions'!$D$3:$D$10,0)),"")</f>
        <v/>
      </c>
      <c r="U26" s="1" t="str">
        <f>IFERROR(IF(INDEX('Tableau FR Download'!M:M,MATCH('Eligible Components'!M26,'Tableau FR Download'!G:G,0))=0,"",INDEX('Tableau FR Download'!M:M,MATCH('Eligible Components'!M26,'Tableau FR Download'!G:G,0))),"")</f>
        <v/>
      </c>
    </row>
    <row r="27" spans="1:21" s="13" customFormat="1" hidden="1" x14ac:dyDescent="0.2">
      <c r="A27" s="1">
        <f t="shared" si="0"/>
        <v>0</v>
      </c>
      <c r="B27" s="1">
        <v>0</v>
      </c>
      <c r="C27" s="1" t="s">
        <v>85</v>
      </c>
      <c r="D27" s="1" t="s">
        <v>313</v>
      </c>
      <c r="E27" s="1" t="s">
        <v>94</v>
      </c>
      <c r="F27" s="1" t="s">
        <v>94</v>
      </c>
      <c r="G27" s="1" t="str">
        <f t="shared" si="1"/>
        <v>Angola-RSSH</v>
      </c>
      <c r="H27" s="1">
        <v>1</v>
      </c>
      <c r="I27" s="1" t="s">
        <v>60</v>
      </c>
      <c r="J27" s="1" t="str">
        <f>IF(IFERROR(IF(M27="",INDEX('Review Approach Lookup'!D:D,MATCH('Eligible Components'!G27,'Review Approach Lookup'!A:A,0)),INDEX('Tableau FR Download'!I:I,MATCH(M27,'Tableau FR Download'!G:G,0))),"")=0,"TBC",IFERROR(IF(M27="",INDEX('Review Approach Lookup'!D:D,MATCH('Eligible Components'!G27,'Review Approach Lookup'!A:A,0)),INDEX('Tableau FR Download'!I:I,MATCH(M27,'Tableau FR Download'!G:G,0))),""))</f>
        <v>TBC</v>
      </c>
      <c r="K27" s="1" t="s">
        <v>182</v>
      </c>
      <c r="L27" s="1">
        <f>_xlfn.MAXIFS('Tableau FR Download'!A:A,'Tableau FR Download'!B:B,'Eligible Components'!G27)</f>
        <v>0</v>
      </c>
      <c r="M27" s="1" t="str">
        <f>IF(L27=0,"",INDEX('Tableau FR Download'!G:G,MATCH('Eligible Components'!L27,'Tableau FR Download'!A:A,0)))</f>
        <v/>
      </c>
      <c r="N27" s="2" t="str">
        <f>IFERROR(IF(LEFT(INDEX('Tableau FR Download'!J:J,MATCH('Eligible Components'!M27,'Tableau FR Download'!G:G,0)),FIND(" - ",INDEX('Tableau FR Download'!J:J,MATCH('Eligible Components'!M27,'Tableau FR Download'!G:G,0)))-1) = 0,"",LEFT(INDEX('Tableau FR Download'!J:J,MATCH('Eligible Components'!M27,'Tableau FR Download'!G:G,0)),FIND(" - ",INDEX('Tableau FR Download'!J:J,MATCH('Eligible Components'!M27,'Tableau FR Download'!G:G,0)))-1)),"")</f>
        <v/>
      </c>
      <c r="O27" s="2" t="str">
        <f>IF(T27="No","",IFERROR(IF(INDEX('Tableau FR Download'!M:M,MATCH('Eligible Components'!M27,'Tableau FR Download'!G:G,0))=0,"",INDEX('Tableau FR Download'!M:M,MATCH('Eligible Components'!M27,'Tableau FR Download'!G:G,0))),""))</f>
        <v/>
      </c>
      <c r="P27" s="37" t="str">
        <f>IF(IFERROR(INDEX('Funding Request Tracker'!$G$6:$G$13,MATCH('Eligible Components'!N27,'Funding Request Tracker'!$F$6:$F$13,0)),"")=0,"",IFERROR(INDEX('Funding Request Tracker'!$G$6:$G$13,MATCH('Eligible Components'!N27,'Funding Request Tracker'!$F$6:$F$13,0)),""))</f>
        <v/>
      </c>
      <c r="Q27" s="37" t="str">
        <f>IF(IFERROR(INDEX('Tableau FR Download'!N:N,MATCH('Eligible Components'!M27,'Tableau FR Download'!G:G,0)),"")=0,"",IFERROR(INDEX('Tableau FR Download'!N:N,MATCH('Eligible Components'!M27,'Tableau FR Download'!G:G,0)),""))</f>
        <v/>
      </c>
      <c r="R27" s="37" t="str">
        <f>IF(IFERROR(INDEX('Tableau FR Download'!O:O,MATCH('Eligible Components'!M27,'Tableau FR Download'!G:G,0)),"")=0,"",IFERROR(INDEX('Tableau FR Download'!O:O,MATCH('Eligible Components'!M27,'Tableau FR Download'!G:G,0)),""))</f>
        <v/>
      </c>
      <c r="S27" s="13" t="str">
        <f t="shared" si="2"/>
        <v/>
      </c>
      <c r="T27" s="1" t="str">
        <f>IFERROR(INDEX('User Instructions'!$E$3:$E$10,MATCH('Eligible Components'!N27,'User Instructions'!$D$3:$D$10,0)),"")</f>
        <v/>
      </c>
      <c r="U27" s="1" t="str">
        <f>IFERROR(IF(INDEX('Tableau FR Download'!M:M,MATCH('Eligible Components'!M27,'Tableau FR Download'!G:G,0))=0,"",INDEX('Tableau FR Download'!M:M,MATCH('Eligible Components'!M27,'Tableau FR Download'!G:G,0))),"")</f>
        <v/>
      </c>
    </row>
    <row r="28" spans="1:21" s="13" customFormat="1" hidden="1" x14ac:dyDescent="0.2">
      <c r="A28" s="1">
        <f t="shared" si="0"/>
        <v>0</v>
      </c>
      <c r="B28" s="1">
        <v>1</v>
      </c>
      <c r="C28" s="1" t="s">
        <v>85</v>
      </c>
      <c r="D28" s="1" t="s">
        <v>313</v>
      </c>
      <c r="E28" s="1" t="s">
        <v>416</v>
      </c>
      <c r="F28" s="1" t="s">
        <v>35</v>
      </c>
      <c r="G28" s="1" t="str">
        <f t="shared" si="1"/>
        <v>Angola-Tuberculosis</v>
      </c>
      <c r="H28" s="1">
        <v>1</v>
      </c>
      <c r="I28" s="1" t="s">
        <v>60</v>
      </c>
      <c r="J28" s="1" t="str">
        <f>IF(IFERROR(IF(M28="",INDEX('Review Approach Lookup'!D:D,MATCH('Eligible Components'!G28,'Review Approach Lookup'!A:A,0)),INDEX('Tableau FR Download'!I:I,MATCH(M28,'Tableau FR Download'!G:G,0))),"")=0,"TBC",IFERROR(IF(M28="",INDEX('Review Approach Lookup'!D:D,MATCH('Eligible Components'!G28,'Review Approach Lookup'!A:A,0)),INDEX('Tableau FR Download'!I:I,MATCH(M28,'Tableau FR Download'!G:G,0))),""))</f>
        <v>Full Review</v>
      </c>
      <c r="K28" s="1" t="s">
        <v>182</v>
      </c>
      <c r="L28" s="1">
        <f>_xlfn.MAXIFS('Tableau FR Download'!A:A,'Tableau FR Download'!B:B,'Eligible Components'!G28)</f>
        <v>0</v>
      </c>
      <c r="M28" s="1" t="str">
        <f>IF(L28=0,"",INDEX('Tableau FR Download'!G:G,MATCH('Eligible Components'!L28,'Tableau FR Download'!A:A,0)))</f>
        <v/>
      </c>
      <c r="N28" s="2" t="str">
        <f>IFERROR(IF(LEFT(INDEX('Tableau FR Download'!J:J,MATCH('Eligible Components'!M28,'Tableau FR Download'!G:G,0)),FIND(" - ",INDEX('Tableau FR Download'!J:J,MATCH('Eligible Components'!M28,'Tableau FR Download'!G:G,0)))-1) = 0,"",LEFT(INDEX('Tableau FR Download'!J:J,MATCH('Eligible Components'!M28,'Tableau FR Download'!G:G,0)),FIND(" - ",INDEX('Tableau FR Download'!J:J,MATCH('Eligible Components'!M28,'Tableau FR Download'!G:G,0)))-1)),"")</f>
        <v/>
      </c>
      <c r="O28" s="2" t="str">
        <f>IF(T28="No","",IFERROR(IF(INDEX('Tableau FR Download'!M:M,MATCH('Eligible Components'!M28,'Tableau FR Download'!G:G,0))=0,"",INDEX('Tableau FR Download'!M:M,MATCH('Eligible Components'!M28,'Tableau FR Download'!G:G,0))),""))</f>
        <v/>
      </c>
      <c r="P28" s="37" t="str">
        <f>IF(IFERROR(INDEX('Funding Request Tracker'!$G$6:$G$13,MATCH('Eligible Components'!N28,'Funding Request Tracker'!$F$6:$F$13,0)),"")=0,"",IFERROR(INDEX('Funding Request Tracker'!$G$6:$G$13,MATCH('Eligible Components'!N28,'Funding Request Tracker'!$F$6:$F$13,0)),""))</f>
        <v/>
      </c>
      <c r="Q28" s="37" t="str">
        <f>IF(IFERROR(INDEX('Tableau FR Download'!N:N,MATCH('Eligible Components'!M28,'Tableau FR Download'!G:G,0)),"")=0,"",IFERROR(INDEX('Tableau FR Download'!N:N,MATCH('Eligible Components'!M28,'Tableau FR Download'!G:G,0)),""))</f>
        <v/>
      </c>
      <c r="R28" s="37" t="str">
        <f>IF(IFERROR(INDEX('Tableau FR Download'!O:O,MATCH('Eligible Components'!M28,'Tableau FR Download'!G:G,0)),"")=0,"",IFERROR(INDEX('Tableau FR Download'!O:O,MATCH('Eligible Components'!M28,'Tableau FR Download'!G:G,0)),""))</f>
        <v/>
      </c>
      <c r="S28" s="13" t="str">
        <f t="shared" si="2"/>
        <v/>
      </c>
      <c r="T28" s="1" t="str">
        <f>IFERROR(INDEX('User Instructions'!$E$3:$E$10,MATCH('Eligible Components'!N28,'User Instructions'!$D$3:$D$10,0)),"")</f>
        <v/>
      </c>
      <c r="U28" s="1" t="str">
        <f>IFERROR(IF(INDEX('Tableau FR Download'!M:M,MATCH('Eligible Components'!M28,'Tableau FR Download'!G:G,0))=0,"",INDEX('Tableau FR Download'!M:M,MATCH('Eligible Components'!M28,'Tableau FR Download'!G:G,0))),"")</f>
        <v/>
      </c>
    </row>
    <row r="29" spans="1:21" s="13" customFormat="1" hidden="1" x14ac:dyDescent="0.2">
      <c r="A29" s="1">
        <f t="shared" si="0"/>
        <v>0</v>
      </c>
      <c r="B29" s="1">
        <v>0</v>
      </c>
      <c r="C29" s="1" t="s">
        <v>85</v>
      </c>
      <c r="D29" s="1" t="s">
        <v>313</v>
      </c>
      <c r="E29" s="1" t="s">
        <v>417</v>
      </c>
      <c r="F29" s="1" t="s">
        <v>95</v>
      </c>
      <c r="G29" s="1" t="str">
        <f t="shared" si="1"/>
        <v>Angola-Tuberculosis,Malaria</v>
      </c>
      <c r="H29" s="1">
        <v>1</v>
      </c>
      <c r="I29" s="1" t="s">
        <v>60</v>
      </c>
      <c r="J29" s="1" t="str">
        <f>IF(IFERROR(IF(M29="",INDEX('Review Approach Lookup'!D:D,MATCH('Eligible Components'!G29,'Review Approach Lookup'!A:A,0)),INDEX('Tableau FR Download'!I:I,MATCH(M29,'Tableau FR Download'!G:G,0))),"")=0,"TBC",IFERROR(IF(M29="",INDEX('Review Approach Lookup'!D:D,MATCH('Eligible Components'!G29,'Review Approach Lookup'!A:A,0)),INDEX('Tableau FR Download'!I:I,MATCH(M29,'Tableau FR Download'!G:G,0))),""))</f>
        <v/>
      </c>
      <c r="K29" s="1" t="s">
        <v>182</v>
      </c>
      <c r="L29" s="1">
        <f>_xlfn.MAXIFS('Tableau FR Download'!A:A,'Tableau FR Download'!B:B,'Eligible Components'!G29)</f>
        <v>0</v>
      </c>
      <c r="M29" s="1" t="str">
        <f>IF(L29=0,"",INDEX('Tableau FR Download'!G:G,MATCH('Eligible Components'!L29,'Tableau FR Download'!A:A,0)))</f>
        <v/>
      </c>
      <c r="N29" s="2" t="str">
        <f>IFERROR(IF(LEFT(INDEX('Tableau FR Download'!J:J,MATCH('Eligible Components'!M29,'Tableau FR Download'!G:G,0)),FIND(" - ",INDEX('Tableau FR Download'!J:J,MATCH('Eligible Components'!M29,'Tableau FR Download'!G:G,0)))-1) = 0,"",LEFT(INDEX('Tableau FR Download'!J:J,MATCH('Eligible Components'!M29,'Tableau FR Download'!G:G,0)),FIND(" - ",INDEX('Tableau FR Download'!J:J,MATCH('Eligible Components'!M29,'Tableau FR Download'!G:G,0)))-1)),"")</f>
        <v/>
      </c>
      <c r="O29" s="2" t="str">
        <f>IF(T29="No","",IFERROR(IF(INDEX('Tableau FR Download'!M:M,MATCH('Eligible Components'!M29,'Tableau FR Download'!G:G,0))=0,"",INDEX('Tableau FR Download'!M:M,MATCH('Eligible Components'!M29,'Tableau FR Download'!G:G,0))),""))</f>
        <v/>
      </c>
      <c r="P29" s="37" t="str">
        <f>IF(IFERROR(INDEX('Funding Request Tracker'!$G$6:$G$13,MATCH('Eligible Components'!N29,'Funding Request Tracker'!$F$6:$F$13,0)),"")=0,"",IFERROR(INDEX('Funding Request Tracker'!$G$6:$G$13,MATCH('Eligible Components'!N29,'Funding Request Tracker'!$F$6:$F$13,0)),""))</f>
        <v/>
      </c>
      <c r="Q29" s="37" t="str">
        <f>IF(IFERROR(INDEX('Tableau FR Download'!N:N,MATCH('Eligible Components'!M29,'Tableau FR Download'!G:G,0)),"")=0,"",IFERROR(INDEX('Tableau FR Download'!N:N,MATCH('Eligible Components'!M29,'Tableau FR Download'!G:G,0)),""))</f>
        <v/>
      </c>
      <c r="R29" s="37" t="str">
        <f>IF(IFERROR(INDEX('Tableau FR Download'!O:O,MATCH('Eligible Components'!M29,'Tableau FR Download'!G:G,0)),"")=0,"",IFERROR(INDEX('Tableau FR Download'!O:O,MATCH('Eligible Components'!M29,'Tableau FR Download'!G:G,0)),""))</f>
        <v/>
      </c>
      <c r="S29" s="13" t="str">
        <f t="shared" si="2"/>
        <v/>
      </c>
      <c r="T29" s="1" t="str">
        <f>IFERROR(INDEX('User Instructions'!$E$3:$E$10,MATCH('Eligible Components'!N29,'User Instructions'!$D$3:$D$10,0)),"")</f>
        <v/>
      </c>
      <c r="U29" s="1" t="str">
        <f>IFERROR(IF(INDEX('Tableau FR Download'!M:M,MATCH('Eligible Components'!M29,'Tableau FR Download'!G:G,0))=0,"",INDEX('Tableau FR Download'!M:M,MATCH('Eligible Components'!M29,'Tableau FR Download'!G:G,0))),"")</f>
        <v/>
      </c>
    </row>
    <row r="30" spans="1:21" s="13" customFormat="1" hidden="1" x14ac:dyDescent="0.2">
      <c r="A30" s="1">
        <f t="shared" si="0"/>
        <v>0</v>
      </c>
      <c r="B30" s="1">
        <v>0</v>
      </c>
      <c r="C30" s="1" t="s">
        <v>85</v>
      </c>
      <c r="D30" s="1" t="s">
        <v>313</v>
      </c>
      <c r="E30" s="1" t="s">
        <v>418</v>
      </c>
      <c r="F30" s="1" t="s">
        <v>96</v>
      </c>
      <c r="G30" s="1" t="str">
        <f t="shared" si="1"/>
        <v>Angola-Tuberculosis,Malaria,RSSH</v>
      </c>
      <c r="H30" s="1">
        <v>1</v>
      </c>
      <c r="I30" s="1" t="s">
        <v>60</v>
      </c>
      <c r="J30" s="1" t="str">
        <f>IF(IFERROR(IF(M30="",INDEX('Review Approach Lookup'!D:D,MATCH('Eligible Components'!G30,'Review Approach Lookup'!A:A,0)),INDEX('Tableau FR Download'!I:I,MATCH(M30,'Tableau FR Download'!G:G,0))),"")=0,"TBC",IFERROR(IF(M30="",INDEX('Review Approach Lookup'!D:D,MATCH('Eligible Components'!G30,'Review Approach Lookup'!A:A,0)),INDEX('Tableau FR Download'!I:I,MATCH(M30,'Tableau FR Download'!G:G,0))),""))</f>
        <v/>
      </c>
      <c r="K30" s="1" t="s">
        <v>182</v>
      </c>
      <c r="L30" s="1">
        <f>_xlfn.MAXIFS('Tableau FR Download'!A:A,'Tableau FR Download'!B:B,'Eligible Components'!G30)</f>
        <v>0</v>
      </c>
      <c r="M30" s="1" t="str">
        <f>IF(L30=0,"",INDEX('Tableau FR Download'!G:G,MATCH('Eligible Components'!L30,'Tableau FR Download'!A:A,0)))</f>
        <v/>
      </c>
      <c r="N30" s="2" t="str">
        <f>IFERROR(IF(LEFT(INDEX('Tableau FR Download'!J:J,MATCH('Eligible Components'!M30,'Tableau FR Download'!G:G,0)),FIND(" - ",INDEX('Tableau FR Download'!J:J,MATCH('Eligible Components'!M30,'Tableau FR Download'!G:G,0)))-1) = 0,"",LEFT(INDEX('Tableau FR Download'!J:J,MATCH('Eligible Components'!M30,'Tableau FR Download'!G:G,0)),FIND(" - ",INDEX('Tableau FR Download'!J:J,MATCH('Eligible Components'!M30,'Tableau FR Download'!G:G,0)))-1)),"")</f>
        <v/>
      </c>
      <c r="O30" s="2" t="str">
        <f>IF(T30="No","",IFERROR(IF(INDEX('Tableau FR Download'!M:M,MATCH('Eligible Components'!M30,'Tableau FR Download'!G:G,0))=0,"",INDEX('Tableau FR Download'!M:M,MATCH('Eligible Components'!M30,'Tableau FR Download'!G:G,0))),""))</f>
        <v/>
      </c>
      <c r="P30" s="37" t="str">
        <f>IF(IFERROR(INDEX('Funding Request Tracker'!$G$6:$G$13,MATCH('Eligible Components'!N30,'Funding Request Tracker'!$F$6:$F$13,0)),"")=0,"",IFERROR(INDEX('Funding Request Tracker'!$G$6:$G$13,MATCH('Eligible Components'!N30,'Funding Request Tracker'!$F$6:$F$13,0)),""))</f>
        <v/>
      </c>
      <c r="Q30" s="37" t="str">
        <f>IF(IFERROR(INDEX('Tableau FR Download'!N:N,MATCH('Eligible Components'!M30,'Tableau FR Download'!G:G,0)),"")=0,"",IFERROR(INDEX('Tableau FR Download'!N:N,MATCH('Eligible Components'!M30,'Tableau FR Download'!G:G,0)),""))</f>
        <v/>
      </c>
      <c r="R30" s="37" t="str">
        <f>IF(IFERROR(INDEX('Tableau FR Download'!O:O,MATCH('Eligible Components'!M30,'Tableau FR Download'!G:G,0)),"")=0,"",IFERROR(INDEX('Tableau FR Download'!O:O,MATCH('Eligible Components'!M30,'Tableau FR Download'!G:G,0)),""))</f>
        <v/>
      </c>
      <c r="S30" s="13" t="str">
        <f t="shared" si="2"/>
        <v/>
      </c>
      <c r="T30" s="1" t="str">
        <f>IFERROR(INDEX('User Instructions'!$E$3:$E$10,MATCH('Eligible Components'!N30,'User Instructions'!$D$3:$D$10,0)),"")</f>
        <v/>
      </c>
      <c r="U30" s="1" t="str">
        <f>IFERROR(IF(INDEX('Tableau FR Download'!M:M,MATCH('Eligible Components'!M30,'Tableau FR Download'!G:G,0))=0,"",INDEX('Tableau FR Download'!M:M,MATCH('Eligible Components'!M30,'Tableau FR Download'!G:G,0))),"")</f>
        <v/>
      </c>
    </row>
    <row r="31" spans="1:21" s="13" customFormat="1" hidden="1" x14ac:dyDescent="0.2">
      <c r="A31" s="1">
        <f t="shared" si="0"/>
        <v>0</v>
      </c>
      <c r="B31" s="1">
        <v>0</v>
      </c>
      <c r="C31" s="1" t="s">
        <v>85</v>
      </c>
      <c r="D31" s="1" t="s">
        <v>313</v>
      </c>
      <c r="E31" s="1" t="s">
        <v>419</v>
      </c>
      <c r="F31" s="1" t="s">
        <v>97</v>
      </c>
      <c r="G31" s="1" t="str">
        <f t="shared" si="1"/>
        <v>Angola-Tuberculosis,RSSH</v>
      </c>
      <c r="H31" s="1">
        <v>1</v>
      </c>
      <c r="I31" s="1" t="s">
        <v>60</v>
      </c>
      <c r="J31" s="1" t="str">
        <f>IF(IFERROR(IF(M31="",INDEX('Review Approach Lookup'!D:D,MATCH('Eligible Components'!G31,'Review Approach Lookup'!A:A,0)),INDEX('Tableau FR Download'!I:I,MATCH(M31,'Tableau FR Download'!G:G,0))),"")=0,"TBC",IFERROR(IF(M31="",INDEX('Review Approach Lookup'!D:D,MATCH('Eligible Components'!G31,'Review Approach Lookup'!A:A,0)),INDEX('Tableau FR Download'!I:I,MATCH(M31,'Tableau FR Download'!G:G,0))),""))</f>
        <v/>
      </c>
      <c r="K31" s="1" t="s">
        <v>182</v>
      </c>
      <c r="L31" s="1">
        <f>_xlfn.MAXIFS('Tableau FR Download'!A:A,'Tableau FR Download'!B:B,'Eligible Components'!G31)</f>
        <v>0</v>
      </c>
      <c r="M31" s="1" t="str">
        <f>IF(L31=0,"",INDEX('Tableau FR Download'!G:G,MATCH('Eligible Components'!L31,'Tableau FR Download'!A:A,0)))</f>
        <v/>
      </c>
      <c r="N31" s="2" t="str">
        <f>IFERROR(IF(LEFT(INDEX('Tableau FR Download'!J:J,MATCH('Eligible Components'!M31,'Tableau FR Download'!G:G,0)),FIND(" - ",INDEX('Tableau FR Download'!J:J,MATCH('Eligible Components'!M31,'Tableau FR Download'!G:G,0)))-1) = 0,"",LEFT(INDEX('Tableau FR Download'!J:J,MATCH('Eligible Components'!M31,'Tableau FR Download'!G:G,0)),FIND(" - ",INDEX('Tableau FR Download'!J:J,MATCH('Eligible Components'!M31,'Tableau FR Download'!G:G,0)))-1)),"")</f>
        <v/>
      </c>
      <c r="O31" s="2" t="str">
        <f>IF(T31="No","",IFERROR(IF(INDEX('Tableau FR Download'!M:M,MATCH('Eligible Components'!M31,'Tableau FR Download'!G:G,0))=0,"",INDEX('Tableau FR Download'!M:M,MATCH('Eligible Components'!M31,'Tableau FR Download'!G:G,0))),""))</f>
        <v/>
      </c>
      <c r="P31" s="37" t="str">
        <f>IF(IFERROR(INDEX('Funding Request Tracker'!$G$6:$G$13,MATCH('Eligible Components'!N31,'Funding Request Tracker'!$F$6:$F$13,0)),"")=0,"",IFERROR(INDEX('Funding Request Tracker'!$G$6:$G$13,MATCH('Eligible Components'!N31,'Funding Request Tracker'!$F$6:$F$13,0)),""))</f>
        <v/>
      </c>
      <c r="Q31" s="37" t="str">
        <f>IF(IFERROR(INDEX('Tableau FR Download'!N:N,MATCH('Eligible Components'!M31,'Tableau FR Download'!G:G,0)),"")=0,"",IFERROR(INDEX('Tableau FR Download'!N:N,MATCH('Eligible Components'!M31,'Tableau FR Download'!G:G,0)),""))</f>
        <v/>
      </c>
      <c r="R31" s="37" t="str">
        <f>IF(IFERROR(INDEX('Tableau FR Download'!O:O,MATCH('Eligible Components'!M31,'Tableau FR Download'!G:G,0)),"")=0,"",IFERROR(INDEX('Tableau FR Download'!O:O,MATCH('Eligible Components'!M31,'Tableau FR Download'!G:G,0)),""))</f>
        <v/>
      </c>
      <c r="S31" s="13" t="str">
        <f t="shared" si="2"/>
        <v/>
      </c>
      <c r="T31" s="1" t="str">
        <f>IFERROR(INDEX('User Instructions'!$E$3:$E$10,MATCH('Eligible Components'!N31,'User Instructions'!$D$3:$D$10,0)),"")</f>
        <v/>
      </c>
      <c r="U31" s="1" t="str">
        <f>IFERROR(IF(INDEX('Tableau FR Download'!M:M,MATCH('Eligible Components'!M31,'Tableau FR Download'!G:G,0))=0,"",INDEX('Tableau FR Download'!M:M,MATCH('Eligible Components'!M31,'Tableau FR Download'!G:G,0))),"")</f>
        <v/>
      </c>
    </row>
    <row r="32" spans="1:21" hidden="1" x14ac:dyDescent="0.2">
      <c r="A32" s="1">
        <f t="shared" si="0"/>
        <v>0</v>
      </c>
      <c r="B32" s="1">
        <v>1</v>
      </c>
      <c r="C32" s="1" t="s">
        <v>85</v>
      </c>
      <c r="D32" s="1" t="s">
        <v>98</v>
      </c>
      <c r="E32" s="1" t="s">
        <v>26</v>
      </c>
      <c r="F32" s="1" t="s">
        <v>26</v>
      </c>
      <c r="G32" s="1" t="str">
        <f t="shared" si="1"/>
        <v>Armenia-HIV/AIDS</v>
      </c>
      <c r="H32" s="1">
        <v>1</v>
      </c>
      <c r="I32" s="1" t="s">
        <v>30</v>
      </c>
      <c r="J32" s="1" t="str">
        <f>IF(IFERROR(IF(M32="",INDEX('Review Approach Lookup'!D:D,MATCH('Eligible Components'!G32,'Review Approach Lookup'!A:A,0)),INDEX('Tableau FR Download'!I:I,MATCH(M32,'Tableau FR Download'!G:G,0))),"")=0,"TBC",IFERROR(IF(M32="",INDEX('Review Approach Lookup'!D:D,MATCH('Eligible Components'!G32,'Review Approach Lookup'!A:A,0)),INDEX('Tableau FR Download'!I:I,MATCH(M32,'Tableau FR Download'!G:G,0))),""))</f>
        <v>Tailored for Transition</v>
      </c>
      <c r="K32" s="1" t="s">
        <v>188</v>
      </c>
      <c r="L32" s="1">
        <f>_xlfn.MAXIFS('Tableau FR Download'!A:A,'Tableau FR Download'!B:B,'Eligible Components'!G32)</f>
        <v>0</v>
      </c>
      <c r="M32" s="1" t="str">
        <f>IF(L32=0,"",INDEX('Tableau FR Download'!G:G,MATCH('Eligible Components'!L32,'Tableau FR Download'!A:A,0)))</f>
        <v/>
      </c>
      <c r="N32" s="2" t="str">
        <f>IFERROR(IF(LEFT(INDEX('Tableau FR Download'!J:J,MATCH('Eligible Components'!M32,'Tableau FR Download'!G:G,0)),FIND(" - ",INDEX('Tableau FR Download'!J:J,MATCH('Eligible Components'!M32,'Tableau FR Download'!G:G,0)))-1) = 0,"",LEFT(INDEX('Tableau FR Download'!J:J,MATCH('Eligible Components'!M32,'Tableau FR Download'!G:G,0)),FIND(" - ",INDEX('Tableau FR Download'!J:J,MATCH('Eligible Components'!M32,'Tableau FR Download'!G:G,0)))-1)),"")</f>
        <v/>
      </c>
      <c r="O32" s="2" t="str">
        <f>IF(T32="No","",IFERROR(IF(INDEX('Tableau FR Download'!M:M,MATCH('Eligible Components'!M32,'Tableau FR Download'!G:G,0))=0,"",INDEX('Tableau FR Download'!M:M,MATCH('Eligible Components'!M32,'Tableau FR Download'!G:G,0))),""))</f>
        <v/>
      </c>
      <c r="P32" s="37" t="str">
        <f>IF(IFERROR(INDEX('Funding Request Tracker'!$G$6:$G$13,MATCH('Eligible Components'!N32,'Funding Request Tracker'!$F$6:$F$13,0)),"")=0,"",IFERROR(INDEX('Funding Request Tracker'!$G$6:$G$13,MATCH('Eligible Components'!N32,'Funding Request Tracker'!$F$6:$F$13,0)),""))</f>
        <v/>
      </c>
      <c r="Q32" s="37" t="str">
        <f>IF(IFERROR(INDEX('Tableau FR Download'!N:N,MATCH('Eligible Components'!M32,'Tableau FR Download'!G:G,0)),"")=0,"",IFERROR(INDEX('Tableau FR Download'!N:N,MATCH('Eligible Components'!M32,'Tableau FR Download'!G:G,0)),""))</f>
        <v/>
      </c>
      <c r="R32" s="37" t="str">
        <f>IF(IFERROR(INDEX('Tableau FR Download'!O:O,MATCH('Eligible Components'!M32,'Tableau FR Download'!G:G,0)),"")=0,"",IFERROR(INDEX('Tableau FR Download'!O:O,MATCH('Eligible Components'!M32,'Tableau FR Download'!G:G,0)),""))</f>
        <v/>
      </c>
      <c r="S32" s="13" t="str">
        <f t="shared" si="2"/>
        <v/>
      </c>
      <c r="T32" s="1" t="str">
        <f>IFERROR(INDEX('User Instructions'!$E$3:$E$10,MATCH('Eligible Components'!N32,'User Instructions'!$D$3:$D$10,0)),"")</f>
        <v/>
      </c>
      <c r="U32" s="1" t="str">
        <f>IFERROR(IF(INDEX('Tableau FR Download'!M:M,MATCH('Eligible Components'!M32,'Tableau FR Download'!G:G,0))=0,"",INDEX('Tableau FR Download'!M:M,MATCH('Eligible Components'!M32,'Tableau FR Download'!G:G,0))),"")</f>
        <v/>
      </c>
    </row>
    <row r="33" spans="1:21" hidden="1" x14ac:dyDescent="0.2">
      <c r="A33" s="1">
        <f t="shared" si="0"/>
        <v>0</v>
      </c>
      <c r="B33" s="1">
        <v>0</v>
      </c>
      <c r="C33" s="1" t="s">
        <v>85</v>
      </c>
      <c r="D33" s="1" t="s">
        <v>98</v>
      </c>
      <c r="E33" s="1" t="s">
        <v>409</v>
      </c>
      <c r="F33" s="1" t="s">
        <v>86</v>
      </c>
      <c r="G33" s="1" t="str">
        <f t="shared" si="1"/>
        <v>Armenia-HIV/AIDS,Malaria</v>
      </c>
      <c r="H33" s="1">
        <v>0</v>
      </c>
      <c r="I33" s="1" t="s">
        <v>30</v>
      </c>
      <c r="J33" s="1" t="str">
        <f>IF(IFERROR(IF(M33="",INDEX('Review Approach Lookup'!D:D,MATCH('Eligible Components'!G33,'Review Approach Lookup'!A:A,0)),INDEX('Tableau FR Download'!I:I,MATCH(M33,'Tableau FR Download'!G:G,0))),"")=0,"TBC",IFERROR(IF(M33="",INDEX('Review Approach Lookup'!D:D,MATCH('Eligible Components'!G33,'Review Approach Lookup'!A:A,0)),INDEX('Tableau FR Download'!I:I,MATCH(M33,'Tableau FR Download'!G:G,0))),""))</f>
        <v/>
      </c>
      <c r="K33" s="1" t="s">
        <v>188</v>
      </c>
      <c r="L33" s="1">
        <f>_xlfn.MAXIFS('Tableau FR Download'!A:A,'Tableau FR Download'!B:B,'Eligible Components'!G33)</f>
        <v>0</v>
      </c>
      <c r="M33" s="1" t="str">
        <f>IF(L33=0,"",INDEX('Tableau FR Download'!G:G,MATCH('Eligible Components'!L33,'Tableau FR Download'!A:A,0)))</f>
        <v/>
      </c>
      <c r="N33" s="2" t="str">
        <f>IFERROR(IF(LEFT(INDEX('Tableau FR Download'!J:J,MATCH('Eligible Components'!M33,'Tableau FR Download'!G:G,0)),FIND(" - ",INDEX('Tableau FR Download'!J:J,MATCH('Eligible Components'!M33,'Tableau FR Download'!G:G,0)))-1) = 0,"",LEFT(INDEX('Tableau FR Download'!J:J,MATCH('Eligible Components'!M33,'Tableau FR Download'!G:G,0)),FIND(" - ",INDEX('Tableau FR Download'!J:J,MATCH('Eligible Components'!M33,'Tableau FR Download'!G:G,0)))-1)),"")</f>
        <v/>
      </c>
      <c r="O33" s="2" t="str">
        <f>IF(T33="No","",IFERROR(IF(INDEX('Tableau FR Download'!M:M,MATCH('Eligible Components'!M33,'Tableau FR Download'!G:G,0))=0,"",INDEX('Tableau FR Download'!M:M,MATCH('Eligible Components'!M33,'Tableau FR Download'!G:G,0))),""))</f>
        <v/>
      </c>
      <c r="P33" s="37" t="str">
        <f>IF(IFERROR(INDEX('Funding Request Tracker'!$G$6:$G$13,MATCH('Eligible Components'!N33,'Funding Request Tracker'!$F$6:$F$13,0)),"")=0,"",IFERROR(INDEX('Funding Request Tracker'!$G$6:$G$13,MATCH('Eligible Components'!N33,'Funding Request Tracker'!$F$6:$F$13,0)),""))</f>
        <v/>
      </c>
      <c r="Q33" s="37" t="str">
        <f>IF(IFERROR(INDEX('Tableau FR Download'!N:N,MATCH('Eligible Components'!M33,'Tableau FR Download'!G:G,0)),"")=0,"",IFERROR(INDEX('Tableau FR Download'!N:N,MATCH('Eligible Components'!M33,'Tableau FR Download'!G:G,0)),""))</f>
        <v/>
      </c>
      <c r="R33" s="37" t="str">
        <f>IF(IFERROR(INDEX('Tableau FR Download'!O:O,MATCH('Eligible Components'!M33,'Tableau FR Download'!G:G,0)),"")=0,"",IFERROR(INDEX('Tableau FR Download'!O:O,MATCH('Eligible Components'!M33,'Tableau FR Download'!G:G,0)),""))</f>
        <v/>
      </c>
      <c r="S33" s="13" t="str">
        <f t="shared" si="2"/>
        <v/>
      </c>
      <c r="T33" s="1" t="str">
        <f>IFERROR(INDEX('User Instructions'!$E$3:$E$10,MATCH('Eligible Components'!N33,'User Instructions'!$D$3:$D$10,0)),"")</f>
        <v/>
      </c>
      <c r="U33" s="1" t="str">
        <f>IFERROR(IF(INDEX('Tableau FR Download'!M:M,MATCH('Eligible Components'!M33,'Tableau FR Download'!G:G,0))=0,"",INDEX('Tableau FR Download'!M:M,MATCH('Eligible Components'!M33,'Tableau FR Download'!G:G,0))),"")</f>
        <v/>
      </c>
    </row>
    <row r="34" spans="1:21" hidden="1" x14ac:dyDescent="0.2">
      <c r="A34" s="1">
        <f t="shared" si="0"/>
        <v>0</v>
      </c>
      <c r="B34" s="1">
        <v>0</v>
      </c>
      <c r="C34" s="1" t="s">
        <v>85</v>
      </c>
      <c r="D34" s="1" t="s">
        <v>98</v>
      </c>
      <c r="E34" s="1" t="s">
        <v>410</v>
      </c>
      <c r="F34" s="1" t="s">
        <v>87</v>
      </c>
      <c r="G34" s="1" t="str">
        <f t="shared" si="1"/>
        <v>Armenia-HIV/AIDS,Malaria,RSSH</v>
      </c>
      <c r="H34" s="1">
        <v>0</v>
      </c>
      <c r="I34" s="1" t="s">
        <v>30</v>
      </c>
      <c r="J34" s="1" t="str">
        <f>IF(IFERROR(IF(M34="",INDEX('Review Approach Lookup'!D:D,MATCH('Eligible Components'!G34,'Review Approach Lookup'!A:A,0)),INDEX('Tableau FR Download'!I:I,MATCH(M34,'Tableau FR Download'!G:G,0))),"")=0,"TBC",IFERROR(IF(M34="",INDEX('Review Approach Lookup'!D:D,MATCH('Eligible Components'!G34,'Review Approach Lookup'!A:A,0)),INDEX('Tableau FR Download'!I:I,MATCH(M34,'Tableau FR Download'!G:G,0))),""))</f>
        <v/>
      </c>
      <c r="K34" s="1" t="s">
        <v>188</v>
      </c>
      <c r="L34" s="1">
        <f>_xlfn.MAXIFS('Tableau FR Download'!A:A,'Tableau FR Download'!B:B,'Eligible Components'!G34)</f>
        <v>0</v>
      </c>
      <c r="M34" s="1" t="str">
        <f>IF(L34=0,"",INDEX('Tableau FR Download'!G:G,MATCH('Eligible Components'!L34,'Tableau FR Download'!A:A,0)))</f>
        <v/>
      </c>
      <c r="N34" s="2" t="str">
        <f>IFERROR(IF(LEFT(INDEX('Tableau FR Download'!J:J,MATCH('Eligible Components'!M34,'Tableau FR Download'!G:G,0)),FIND(" - ",INDEX('Tableau FR Download'!J:J,MATCH('Eligible Components'!M34,'Tableau FR Download'!G:G,0)))-1) = 0,"",LEFT(INDEX('Tableau FR Download'!J:J,MATCH('Eligible Components'!M34,'Tableau FR Download'!G:G,0)),FIND(" - ",INDEX('Tableau FR Download'!J:J,MATCH('Eligible Components'!M34,'Tableau FR Download'!G:G,0)))-1)),"")</f>
        <v/>
      </c>
      <c r="O34" s="2" t="str">
        <f>IF(T34="No","",IFERROR(IF(INDEX('Tableau FR Download'!M:M,MATCH('Eligible Components'!M34,'Tableau FR Download'!G:G,0))=0,"",INDEX('Tableau FR Download'!M:M,MATCH('Eligible Components'!M34,'Tableau FR Download'!G:G,0))),""))</f>
        <v/>
      </c>
      <c r="P34" s="37" t="str">
        <f>IF(IFERROR(INDEX('Funding Request Tracker'!$G$6:$G$13,MATCH('Eligible Components'!N34,'Funding Request Tracker'!$F$6:$F$13,0)),"")=0,"",IFERROR(INDEX('Funding Request Tracker'!$G$6:$G$13,MATCH('Eligible Components'!N34,'Funding Request Tracker'!$F$6:$F$13,0)),""))</f>
        <v/>
      </c>
      <c r="Q34" s="37" t="str">
        <f>IF(IFERROR(INDEX('Tableau FR Download'!N:N,MATCH('Eligible Components'!M34,'Tableau FR Download'!G:G,0)),"")=0,"",IFERROR(INDEX('Tableau FR Download'!N:N,MATCH('Eligible Components'!M34,'Tableau FR Download'!G:G,0)),""))</f>
        <v/>
      </c>
      <c r="R34" s="37" t="str">
        <f>IF(IFERROR(INDEX('Tableau FR Download'!O:O,MATCH('Eligible Components'!M34,'Tableau FR Download'!G:G,0)),"")=0,"",IFERROR(INDEX('Tableau FR Download'!O:O,MATCH('Eligible Components'!M34,'Tableau FR Download'!G:G,0)),""))</f>
        <v/>
      </c>
      <c r="S34" s="13" t="str">
        <f t="shared" si="2"/>
        <v/>
      </c>
      <c r="T34" s="1" t="str">
        <f>IFERROR(INDEX('User Instructions'!$E$3:$E$10,MATCH('Eligible Components'!N34,'User Instructions'!$D$3:$D$10,0)),"")</f>
        <v/>
      </c>
      <c r="U34" s="1" t="str">
        <f>IFERROR(IF(INDEX('Tableau FR Download'!M:M,MATCH('Eligible Components'!M34,'Tableau FR Download'!G:G,0))=0,"",INDEX('Tableau FR Download'!M:M,MATCH('Eligible Components'!M34,'Tableau FR Download'!G:G,0))),"")</f>
        <v/>
      </c>
    </row>
    <row r="35" spans="1:21" hidden="1" x14ac:dyDescent="0.2">
      <c r="A35" s="1">
        <f t="shared" si="0"/>
        <v>0</v>
      </c>
      <c r="B35" s="1">
        <v>0</v>
      </c>
      <c r="C35" s="1" t="s">
        <v>85</v>
      </c>
      <c r="D35" s="1" t="s">
        <v>98</v>
      </c>
      <c r="E35" s="1" t="s">
        <v>411</v>
      </c>
      <c r="F35" s="1" t="s">
        <v>88</v>
      </c>
      <c r="G35" s="1" t="str">
        <f t="shared" si="1"/>
        <v>Armenia-HIV/AIDS,RSSH</v>
      </c>
      <c r="H35" s="1">
        <v>1</v>
      </c>
      <c r="I35" s="1" t="s">
        <v>30</v>
      </c>
      <c r="J35" s="1" t="str">
        <f>IF(IFERROR(IF(M35="",INDEX('Review Approach Lookup'!D:D,MATCH('Eligible Components'!G35,'Review Approach Lookup'!A:A,0)),INDEX('Tableau FR Download'!I:I,MATCH(M35,'Tableau FR Download'!G:G,0))),"")=0,"TBC",IFERROR(IF(M35="",INDEX('Review Approach Lookup'!D:D,MATCH('Eligible Components'!G35,'Review Approach Lookup'!A:A,0)),INDEX('Tableau FR Download'!I:I,MATCH(M35,'Tableau FR Download'!G:G,0))),""))</f>
        <v/>
      </c>
      <c r="K35" s="1" t="s">
        <v>188</v>
      </c>
      <c r="L35" s="1">
        <f>_xlfn.MAXIFS('Tableau FR Download'!A:A,'Tableau FR Download'!B:B,'Eligible Components'!G35)</f>
        <v>0</v>
      </c>
      <c r="M35" s="1" t="str">
        <f>IF(L35=0,"",INDEX('Tableau FR Download'!G:G,MATCH('Eligible Components'!L35,'Tableau FR Download'!A:A,0)))</f>
        <v/>
      </c>
      <c r="N35" s="2" t="str">
        <f>IFERROR(IF(LEFT(INDEX('Tableau FR Download'!J:J,MATCH('Eligible Components'!M35,'Tableau FR Download'!G:G,0)),FIND(" - ",INDEX('Tableau FR Download'!J:J,MATCH('Eligible Components'!M35,'Tableau FR Download'!G:G,0)))-1) = 0,"",LEFT(INDEX('Tableau FR Download'!J:J,MATCH('Eligible Components'!M35,'Tableau FR Download'!G:G,0)),FIND(" - ",INDEX('Tableau FR Download'!J:J,MATCH('Eligible Components'!M35,'Tableau FR Download'!G:G,0)))-1)),"")</f>
        <v/>
      </c>
      <c r="O35" s="2" t="str">
        <f>IF(T35="No","",IFERROR(IF(INDEX('Tableau FR Download'!M:M,MATCH('Eligible Components'!M35,'Tableau FR Download'!G:G,0))=0,"",INDEX('Tableau FR Download'!M:M,MATCH('Eligible Components'!M35,'Tableau FR Download'!G:G,0))),""))</f>
        <v/>
      </c>
      <c r="P35" s="37" t="str">
        <f>IF(IFERROR(INDEX('Funding Request Tracker'!$G$6:$G$13,MATCH('Eligible Components'!N35,'Funding Request Tracker'!$F$6:$F$13,0)),"")=0,"",IFERROR(INDEX('Funding Request Tracker'!$G$6:$G$13,MATCH('Eligible Components'!N35,'Funding Request Tracker'!$F$6:$F$13,0)),""))</f>
        <v/>
      </c>
      <c r="Q35" s="37" t="str">
        <f>IF(IFERROR(INDEX('Tableau FR Download'!N:N,MATCH('Eligible Components'!M35,'Tableau FR Download'!G:G,0)),"")=0,"",IFERROR(INDEX('Tableau FR Download'!N:N,MATCH('Eligible Components'!M35,'Tableau FR Download'!G:G,0)),""))</f>
        <v/>
      </c>
      <c r="R35" s="37" t="str">
        <f>IF(IFERROR(INDEX('Tableau FR Download'!O:O,MATCH('Eligible Components'!M35,'Tableau FR Download'!G:G,0)),"")=0,"",IFERROR(INDEX('Tableau FR Download'!O:O,MATCH('Eligible Components'!M35,'Tableau FR Download'!G:G,0)),""))</f>
        <v/>
      </c>
      <c r="S35" s="13" t="str">
        <f t="shared" si="2"/>
        <v/>
      </c>
      <c r="T35" s="1" t="str">
        <f>IFERROR(INDEX('User Instructions'!$E$3:$E$10,MATCH('Eligible Components'!N35,'User Instructions'!$D$3:$D$10,0)),"")</f>
        <v/>
      </c>
      <c r="U35" s="1" t="str">
        <f>IFERROR(IF(INDEX('Tableau FR Download'!M:M,MATCH('Eligible Components'!M35,'Tableau FR Download'!G:G,0))=0,"",INDEX('Tableau FR Download'!M:M,MATCH('Eligible Components'!M35,'Tableau FR Download'!G:G,0))),"")</f>
        <v/>
      </c>
    </row>
    <row r="36" spans="1:21" hidden="1" x14ac:dyDescent="0.2">
      <c r="A36" s="1">
        <f t="shared" si="0"/>
        <v>1</v>
      </c>
      <c r="B36" s="1">
        <v>0</v>
      </c>
      <c r="C36" s="1" t="s">
        <v>85</v>
      </c>
      <c r="D36" s="1" t="s">
        <v>98</v>
      </c>
      <c r="E36" s="1" t="s">
        <v>408</v>
      </c>
      <c r="F36" s="1" t="s">
        <v>89</v>
      </c>
      <c r="G36" s="1" t="str">
        <f t="shared" si="1"/>
        <v>Armenia-HIV/AIDS, Tuberculosis</v>
      </c>
      <c r="H36" s="1">
        <v>1</v>
      </c>
      <c r="I36" s="1" t="s">
        <v>30</v>
      </c>
      <c r="J36" s="1" t="str">
        <f>IF(IFERROR(IF(M36="",INDEX('Review Approach Lookup'!D:D,MATCH('Eligible Components'!G36,'Review Approach Lookup'!A:A,0)),INDEX('Tableau FR Download'!I:I,MATCH(M36,'Tableau FR Download'!G:G,0))),"")=0,"TBC",IFERROR(IF(M36="",INDEX('Review Approach Lookup'!D:D,MATCH('Eligible Components'!G36,'Review Approach Lookup'!A:A,0)),INDEX('Tableau FR Download'!I:I,MATCH(M36,'Tableau FR Download'!G:G,0))),""))</f>
        <v>Tailored for Transition</v>
      </c>
      <c r="K36" s="1" t="s">
        <v>188</v>
      </c>
      <c r="L36" s="1">
        <f>_xlfn.MAXIFS('Tableau FR Download'!A:A,'Tableau FR Download'!B:B,'Eligible Components'!G36)</f>
        <v>1003</v>
      </c>
      <c r="M36" s="1" t="str">
        <f>IF(L36=0,"",INDEX('Tableau FR Download'!G:G,MATCH('Eligible Components'!L36,'Tableau FR Download'!A:A,0)))</f>
        <v>FR1003-ARM-C</v>
      </c>
      <c r="N36" s="2" t="str">
        <f>IFERROR(IF(LEFT(INDEX('Tableau FR Download'!J:J,MATCH('Eligible Components'!M36,'Tableau FR Download'!G:G,0)),FIND(" - ",INDEX('Tableau FR Download'!J:J,MATCH('Eligible Components'!M36,'Tableau FR Download'!G:G,0)))-1) = 0,"",LEFT(INDEX('Tableau FR Download'!J:J,MATCH('Eligible Components'!M36,'Tableau FR Download'!G:G,0)),FIND(" - ",INDEX('Tableau FR Download'!J:J,MATCH('Eligible Components'!M36,'Tableau FR Download'!G:G,0)))-1)),"")</f>
        <v>Window 5</v>
      </c>
      <c r="O36" s="2" t="str">
        <f>IF(T36="No","",IFERROR(IF(INDEX('Tableau FR Download'!M:M,MATCH('Eligible Components'!M36,'Tableau FR Download'!G:G,0))=0,"",INDEX('Tableau FR Download'!M:M,MATCH('Eligible Components'!M36,'Tableau FR Download'!G:G,0))),""))</f>
        <v>Grant Making</v>
      </c>
      <c r="P36" s="37">
        <f>IF(IFERROR(INDEX('Funding Request Tracker'!$G$6:$G$13,MATCH('Eligible Components'!N36,'Funding Request Tracker'!$F$6:$F$13,0)),"")=0,"",IFERROR(INDEX('Funding Request Tracker'!$G$6:$G$13,MATCH('Eligible Components'!N36,'Funding Request Tracker'!$F$6:$F$13,0)),""))</f>
        <v>44316</v>
      </c>
      <c r="Q36" s="37">
        <f>IF(IFERROR(INDEX('Tableau FR Download'!N:N,MATCH('Eligible Components'!M36,'Tableau FR Download'!G:G,0)),"")=0,"",IFERROR(INDEX('Tableau FR Download'!N:N,MATCH('Eligible Components'!M36,'Tableau FR Download'!G:G,0)),""))</f>
        <v>44392</v>
      </c>
      <c r="R36" s="37">
        <f>IF(IFERROR(INDEX('Tableau FR Download'!O:O,MATCH('Eligible Components'!M36,'Tableau FR Download'!G:G,0)),"")=0,"",IFERROR(INDEX('Tableau FR Download'!O:O,MATCH('Eligible Components'!M36,'Tableau FR Download'!G:G,0)),""))</f>
        <v>44418</v>
      </c>
      <c r="S36" s="13">
        <f t="shared" si="2"/>
        <v>3.3442622950819674</v>
      </c>
      <c r="T36" s="1" t="str">
        <f>IFERROR(INDEX('User Instructions'!$E$3:$E$10,MATCH('Eligible Components'!N36,'User Instructions'!$D$3:$D$10,0)),"")</f>
        <v>Yes</v>
      </c>
      <c r="U36" s="1" t="str">
        <f>IFERROR(IF(INDEX('Tableau FR Download'!M:M,MATCH('Eligible Components'!M36,'Tableau FR Download'!G:G,0))=0,"",INDEX('Tableau FR Download'!M:M,MATCH('Eligible Components'!M36,'Tableau FR Download'!G:G,0))),"")</f>
        <v>Grant Making</v>
      </c>
    </row>
    <row r="37" spans="1:21" hidden="1" x14ac:dyDescent="0.2">
      <c r="A37" s="1">
        <f t="shared" si="0"/>
        <v>0</v>
      </c>
      <c r="B37" s="1">
        <v>0</v>
      </c>
      <c r="C37" s="1" t="s">
        <v>85</v>
      </c>
      <c r="D37" s="1" t="s">
        <v>98</v>
      </c>
      <c r="E37" s="1" t="s">
        <v>412</v>
      </c>
      <c r="F37" s="1" t="s">
        <v>90</v>
      </c>
      <c r="G37" s="1" t="str">
        <f t="shared" si="1"/>
        <v>Armenia-HIV/AIDS,Tuberculosis,Malaria</v>
      </c>
      <c r="H37" s="1">
        <v>0</v>
      </c>
      <c r="I37" s="1" t="s">
        <v>30</v>
      </c>
      <c r="J37" s="1" t="str">
        <f>IF(IFERROR(IF(M37="",INDEX('Review Approach Lookup'!D:D,MATCH('Eligible Components'!G37,'Review Approach Lookup'!A:A,0)),INDEX('Tableau FR Download'!I:I,MATCH(M37,'Tableau FR Download'!G:G,0))),"")=0,"TBC",IFERROR(IF(M37="",INDEX('Review Approach Lookup'!D:D,MATCH('Eligible Components'!G37,'Review Approach Lookup'!A:A,0)),INDEX('Tableau FR Download'!I:I,MATCH(M37,'Tableau FR Download'!G:G,0))),""))</f>
        <v/>
      </c>
      <c r="K37" s="1" t="s">
        <v>188</v>
      </c>
      <c r="L37" s="1">
        <f>_xlfn.MAXIFS('Tableau FR Download'!A:A,'Tableau FR Download'!B:B,'Eligible Components'!G37)</f>
        <v>0</v>
      </c>
      <c r="M37" s="1" t="str">
        <f>IF(L37=0,"",INDEX('Tableau FR Download'!G:G,MATCH('Eligible Components'!L37,'Tableau FR Download'!A:A,0)))</f>
        <v/>
      </c>
      <c r="N37" s="2" t="str">
        <f>IFERROR(IF(LEFT(INDEX('Tableau FR Download'!J:J,MATCH('Eligible Components'!M37,'Tableau FR Download'!G:G,0)),FIND(" - ",INDEX('Tableau FR Download'!J:J,MATCH('Eligible Components'!M37,'Tableau FR Download'!G:G,0)))-1) = 0,"",LEFT(INDEX('Tableau FR Download'!J:J,MATCH('Eligible Components'!M37,'Tableau FR Download'!G:G,0)),FIND(" - ",INDEX('Tableau FR Download'!J:J,MATCH('Eligible Components'!M37,'Tableau FR Download'!G:G,0)))-1)),"")</f>
        <v/>
      </c>
      <c r="O37" s="2" t="str">
        <f>IF(T37="No","",IFERROR(IF(INDEX('Tableau FR Download'!M:M,MATCH('Eligible Components'!M37,'Tableau FR Download'!G:G,0))=0,"",INDEX('Tableau FR Download'!M:M,MATCH('Eligible Components'!M37,'Tableau FR Download'!G:G,0))),""))</f>
        <v/>
      </c>
      <c r="P37" s="37" t="str">
        <f>IF(IFERROR(INDEX('Funding Request Tracker'!$G$6:$G$13,MATCH('Eligible Components'!N37,'Funding Request Tracker'!$F$6:$F$13,0)),"")=0,"",IFERROR(INDEX('Funding Request Tracker'!$G$6:$G$13,MATCH('Eligible Components'!N37,'Funding Request Tracker'!$F$6:$F$13,0)),""))</f>
        <v/>
      </c>
      <c r="Q37" s="37" t="str">
        <f>IF(IFERROR(INDEX('Tableau FR Download'!N:N,MATCH('Eligible Components'!M37,'Tableau FR Download'!G:G,0)),"")=0,"",IFERROR(INDEX('Tableau FR Download'!N:N,MATCH('Eligible Components'!M37,'Tableau FR Download'!G:G,0)),""))</f>
        <v/>
      </c>
      <c r="R37" s="37" t="str">
        <f>IF(IFERROR(INDEX('Tableau FR Download'!O:O,MATCH('Eligible Components'!M37,'Tableau FR Download'!G:G,0)),"")=0,"",IFERROR(INDEX('Tableau FR Download'!O:O,MATCH('Eligible Components'!M37,'Tableau FR Download'!G:G,0)),""))</f>
        <v/>
      </c>
      <c r="S37" s="13" t="str">
        <f t="shared" si="2"/>
        <v/>
      </c>
      <c r="T37" s="1" t="str">
        <f>IFERROR(INDEX('User Instructions'!$E$3:$E$10,MATCH('Eligible Components'!N37,'User Instructions'!$D$3:$D$10,0)),"")</f>
        <v/>
      </c>
      <c r="U37" s="1" t="str">
        <f>IFERROR(IF(INDEX('Tableau FR Download'!M:M,MATCH('Eligible Components'!M37,'Tableau FR Download'!G:G,0))=0,"",INDEX('Tableau FR Download'!M:M,MATCH('Eligible Components'!M37,'Tableau FR Download'!G:G,0))),"")</f>
        <v/>
      </c>
    </row>
    <row r="38" spans="1:21" hidden="1" x14ac:dyDescent="0.2">
      <c r="A38" s="1">
        <f t="shared" si="0"/>
        <v>0</v>
      </c>
      <c r="B38" s="1">
        <v>0</v>
      </c>
      <c r="C38" s="1" t="s">
        <v>85</v>
      </c>
      <c r="D38" s="1" t="s">
        <v>98</v>
      </c>
      <c r="E38" s="1" t="s">
        <v>413</v>
      </c>
      <c r="F38" s="1" t="s">
        <v>91</v>
      </c>
      <c r="G38" s="1" t="str">
        <f t="shared" si="1"/>
        <v>Armenia-HIV/AIDS,Tuberculosis,Malaria,RSSH</v>
      </c>
      <c r="H38" s="1">
        <v>0</v>
      </c>
      <c r="I38" s="1" t="s">
        <v>30</v>
      </c>
      <c r="J38" s="1" t="str">
        <f>IF(IFERROR(IF(M38="",INDEX('Review Approach Lookup'!D:D,MATCH('Eligible Components'!G38,'Review Approach Lookup'!A:A,0)),INDEX('Tableau FR Download'!I:I,MATCH(M38,'Tableau FR Download'!G:G,0))),"")=0,"TBC",IFERROR(IF(M38="",INDEX('Review Approach Lookup'!D:D,MATCH('Eligible Components'!G38,'Review Approach Lookup'!A:A,0)),INDEX('Tableau FR Download'!I:I,MATCH(M38,'Tableau FR Download'!G:G,0))),""))</f>
        <v/>
      </c>
      <c r="K38" s="1" t="s">
        <v>188</v>
      </c>
      <c r="L38" s="1">
        <f>_xlfn.MAXIFS('Tableau FR Download'!A:A,'Tableau FR Download'!B:B,'Eligible Components'!G38)</f>
        <v>0</v>
      </c>
      <c r="M38" s="1" t="str">
        <f>IF(L38=0,"",INDEX('Tableau FR Download'!G:G,MATCH('Eligible Components'!L38,'Tableau FR Download'!A:A,0)))</f>
        <v/>
      </c>
      <c r="N38" s="2" t="str">
        <f>IFERROR(IF(LEFT(INDEX('Tableau FR Download'!J:J,MATCH('Eligible Components'!M38,'Tableau FR Download'!G:G,0)),FIND(" - ",INDEX('Tableau FR Download'!J:J,MATCH('Eligible Components'!M38,'Tableau FR Download'!G:G,0)))-1) = 0,"",LEFT(INDEX('Tableau FR Download'!J:J,MATCH('Eligible Components'!M38,'Tableau FR Download'!G:G,0)),FIND(" - ",INDEX('Tableau FR Download'!J:J,MATCH('Eligible Components'!M38,'Tableau FR Download'!G:G,0)))-1)),"")</f>
        <v/>
      </c>
      <c r="O38" s="2" t="str">
        <f>IF(T38="No","",IFERROR(IF(INDEX('Tableau FR Download'!M:M,MATCH('Eligible Components'!M38,'Tableau FR Download'!G:G,0))=0,"",INDEX('Tableau FR Download'!M:M,MATCH('Eligible Components'!M38,'Tableau FR Download'!G:G,0))),""))</f>
        <v/>
      </c>
      <c r="P38" s="37" t="str">
        <f>IF(IFERROR(INDEX('Funding Request Tracker'!$G$6:$G$13,MATCH('Eligible Components'!N38,'Funding Request Tracker'!$F$6:$F$13,0)),"")=0,"",IFERROR(INDEX('Funding Request Tracker'!$G$6:$G$13,MATCH('Eligible Components'!N38,'Funding Request Tracker'!$F$6:$F$13,0)),""))</f>
        <v/>
      </c>
      <c r="Q38" s="37" t="str">
        <f>IF(IFERROR(INDEX('Tableau FR Download'!N:N,MATCH('Eligible Components'!M38,'Tableau FR Download'!G:G,0)),"")=0,"",IFERROR(INDEX('Tableau FR Download'!N:N,MATCH('Eligible Components'!M38,'Tableau FR Download'!G:G,0)),""))</f>
        <v/>
      </c>
      <c r="R38" s="37" t="str">
        <f>IF(IFERROR(INDEX('Tableau FR Download'!O:O,MATCH('Eligible Components'!M38,'Tableau FR Download'!G:G,0)),"")=0,"",IFERROR(INDEX('Tableau FR Download'!O:O,MATCH('Eligible Components'!M38,'Tableau FR Download'!G:G,0)),""))</f>
        <v/>
      </c>
      <c r="S38" s="13" t="str">
        <f t="shared" si="2"/>
        <v/>
      </c>
      <c r="T38" s="1" t="str">
        <f>IFERROR(INDEX('User Instructions'!$E$3:$E$10,MATCH('Eligible Components'!N38,'User Instructions'!$D$3:$D$10,0)),"")</f>
        <v/>
      </c>
      <c r="U38" s="1" t="str">
        <f>IFERROR(IF(INDEX('Tableau FR Download'!M:M,MATCH('Eligible Components'!M38,'Tableau FR Download'!G:G,0))=0,"",INDEX('Tableau FR Download'!M:M,MATCH('Eligible Components'!M38,'Tableau FR Download'!G:G,0))),"")</f>
        <v/>
      </c>
    </row>
    <row r="39" spans="1:21" hidden="1" x14ac:dyDescent="0.2">
      <c r="A39" s="1">
        <f t="shared" si="0"/>
        <v>0</v>
      </c>
      <c r="B39" s="1">
        <v>0</v>
      </c>
      <c r="C39" s="1" t="s">
        <v>85</v>
      </c>
      <c r="D39" s="1" t="s">
        <v>98</v>
      </c>
      <c r="E39" s="1" t="s">
        <v>414</v>
      </c>
      <c r="F39" s="1" t="s">
        <v>92</v>
      </c>
      <c r="G39" s="1" t="str">
        <f t="shared" si="1"/>
        <v>Armenia-HIV/AIDS,Tuberculosis,RSSH</v>
      </c>
      <c r="H39" s="1">
        <v>1</v>
      </c>
      <c r="I39" s="1" t="s">
        <v>30</v>
      </c>
      <c r="J39" s="1" t="str">
        <f>IF(IFERROR(IF(M39="",INDEX('Review Approach Lookup'!D:D,MATCH('Eligible Components'!G39,'Review Approach Lookup'!A:A,0)),INDEX('Tableau FR Download'!I:I,MATCH(M39,'Tableau FR Download'!G:G,0))),"")=0,"TBC",IFERROR(IF(M39="",INDEX('Review Approach Lookup'!D:D,MATCH('Eligible Components'!G39,'Review Approach Lookup'!A:A,0)),INDEX('Tableau FR Download'!I:I,MATCH(M39,'Tableau FR Download'!G:G,0))),""))</f>
        <v/>
      </c>
      <c r="K39" s="1" t="s">
        <v>188</v>
      </c>
      <c r="L39" s="1">
        <f>_xlfn.MAXIFS('Tableau FR Download'!A:A,'Tableau FR Download'!B:B,'Eligible Components'!G39)</f>
        <v>0</v>
      </c>
      <c r="M39" s="1" t="str">
        <f>IF(L39=0,"",INDEX('Tableau FR Download'!G:G,MATCH('Eligible Components'!L39,'Tableau FR Download'!A:A,0)))</f>
        <v/>
      </c>
      <c r="N39" s="2" t="str">
        <f>IFERROR(IF(LEFT(INDEX('Tableau FR Download'!J:J,MATCH('Eligible Components'!M39,'Tableau FR Download'!G:G,0)),FIND(" - ",INDEX('Tableau FR Download'!J:J,MATCH('Eligible Components'!M39,'Tableau FR Download'!G:G,0)))-1) = 0,"",LEFT(INDEX('Tableau FR Download'!J:J,MATCH('Eligible Components'!M39,'Tableau FR Download'!G:G,0)),FIND(" - ",INDEX('Tableau FR Download'!J:J,MATCH('Eligible Components'!M39,'Tableau FR Download'!G:G,0)))-1)),"")</f>
        <v/>
      </c>
      <c r="O39" s="2" t="str">
        <f>IF(T39="No","",IFERROR(IF(INDEX('Tableau FR Download'!M:M,MATCH('Eligible Components'!M39,'Tableau FR Download'!G:G,0))=0,"",INDEX('Tableau FR Download'!M:M,MATCH('Eligible Components'!M39,'Tableau FR Download'!G:G,0))),""))</f>
        <v/>
      </c>
      <c r="P39" s="37" t="str">
        <f>IF(IFERROR(INDEX('Funding Request Tracker'!$G$6:$G$13,MATCH('Eligible Components'!N39,'Funding Request Tracker'!$F$6:$F$13,0)),"")=0,"",IFERROR(INDEX('Funding Request Tracker'!$G$6:$G$13,MATCH('Eligible Components'!N39,'Funding Request Tracker'!$F$6:$F$13,0)),""))</f>
        <v/>
      </c>
      <c r="Q39" s="37" t="str">
        <f>IF(IFERROR(INDEX('Tableau FR Download'!N:N,MATCH('Eligible Components'!M39,'Tableau FR Download'!G:G,0)),"")=0,"",IFERROR(INDEX('Tableau FR Download'!N:N,MATCH('Eligible Components'!M39,'Tableau FR Download'!G:G,0)),""))</f>
        <v/>
      </c>
      <c r="R39" s="37" t="str">
        <f>IF(IFERROR(INDEX('Tableau FR Download'!O:O,MATCH('Eligible Components'!M39,'Tableau FR Download'!G:G,0)),"")=0,"",IFERROR(INDEX('Tableau FR Download'!O:O,MATCH('Eligible Components'!M39,'Tableau FR Download'!G:G,0)),""))</f>
        <v/>
      </c>
      <c r="S39" s="13" t="str">
        <f t="shared" si="2"/>
        <v/>
      </c>
      <c r="T39" s="1" t="str">
        <f>IFERROR(INDEX('User Instructions'!$E$3:$E$10,MATCH('Eligible Components'!N39,'User Instructions'!$D$3:$D$10,0)),"")</f>
        <v/>
      </c>
      <c r="U39" s="1" t="str">
        <f>IFERROR(IF(INDEX('Tableau FR Download'!M:M,MATCH('Eligible Components'!M39,'Tableau FR Download'!G:G,0))=0,"",INDEX('Tableau FR Download'!M:M,MATCH('Eligible Components'!M39,'Tableau FR Download'!G:G,0))),"")</f>
        <v/>
      </c>
    </row>
    <row r="40" spans="1:21" hidden="1" x14ac:dyDescent="0.2">
      <c r="A40" s="1">
        <f t="shared" si="0"/>
        <v>0</v>
      </c>
      <c r="B40" s="1">
        <v>0</v>
      </c>
      <c r="C40" s="1" t="s">
        <v>85</v>
      </c>
      <c r="D40" s="1" t="s">
        <v>98</v>
      </c>
      <c r="E40" s="1" t="s">
        <v>28</v>
      </c>
      <c r="F40" s="1" t="s">
        <v>28</v>
      </c>
      <c r="G40" s="1" t="str">
        <f t="shared" si="1"/>
        <v>Armenia-Malaria</v>
      </c>
      <c r="H40" s="1">
        <v>0</v>
      </c>
      <c r="I40" s="1" t="s">
        <v>30</v>
      </c>
      <c r="J40" s="1" t="str">
        <f>IF(IFERROR(IF(M40="",INDEX('Review Approach Lookup'!D:D,MATCH('Eligible Components'!G40,'Review Approach Lookup'!A:A,0)),INDEX('Tableau FR Download'!I:I,MATCH(M40,'Tableau FR Download'!G:G,0))),"")=0,"TBC",IFERROR(IF(M40="",INDEX('Review Approach Lookup'!D:D,MATCH('Eligible Components'!G40,'Review Approach Lookup'!A:A,0)),INDEX('Tableau FR Download'!I:I,MATCH(M40,'Tableau FR Download'!G:G,0))),""))</f>
        <v/>
      </c>
      <c r="K40" s="1" t="s">
        <v>188</v>
      </c>
      <c r="L40" s="1">
        <f>_xlfn.MAXIFS('Tableau FR Download'!A:A,'Tableau FR Download'!B:B,'Eligible Components'!G40)</f>
        <v>0</v>
      </c>
      <c r="M40" s="1" t="str">
        <f>IF(L40=0,"",INDEX('Tableau FR Download'!G:G,MATCH('Eligible Components'!L40,'Tableau FR Download'!A:A,0)))</f>
        <v/>
      </c>
      <c r="N40" s="2" t="str">
        <f>IFERROR(IF(LEFT(INDEX('Tableau FR Download'!J:J,MATCH('Eligible Components'!M40,'Tableau FR Download'!G:G,0)),FIND(" - ",INDEX('Tableau FR Download'!J:J,MATCH('Eligible Components'!M40,'Tableau FR Download'!G:G,0)))-1) = 0,"",LEFT(INDEX('Tableau FR Download'!J:J,MATCH('Eligible Components'!M40,'Tableau FR Download'!G:G,0)),FIND(" - ",INDEX('Tableau FR Download'!J:J,MATCH('Eligible Components'!M40,'Tableau FR Download'!G:G,0)))-1)),"")</f>
        <v/>
      </c>
      <c r="O40" s="2" t="str">
        <f>IF(T40="No","",IFERROR(IF(INDEX('Tableau FR Download'!M:M,MATCH('Eligible Components'!M40,'Tableau FR Download'!G:G,0))=0,"",INDEX('Tableau FR Download'!M:M,MATCH('Eligible Components'!M40,'Tableau FR Download'!G:G,0))),""))</f>
        <v/>
      </c>
      <c r="P40" s="37" t="str">
        <f>IF(IFERROR(INDEX('Funding Request Tracker'!$G$6:$G$13,MATCH('Eligible Components'!N40,'Funding Request Tracker'!$F$6:$F$13,0)),"")=0,"",IFERROR(INDEX('Funding Request Tracker'!$G$6:$G$13,MATCH('Eligible Components'!N40,'Funding Request Tracker'!$F$6:$F$13,0)),""))</f>
        <v/>
      </c>
      <c r="Q40" s="37" t="str">
        <f>IF(IFERROR(INDEX('Tableau FR Download'!N:N,MATCH('Eligible Components'!M40,'Tableau FR Download'!G:G,0)),"")=0,"",IFERROR(INDEX('Tableau FR Download'!N:N,MATCH('Eligible Components'!M40,'Tableau FR Download'!G:G,0)),""))</f>
        <v/>
      </c>
      <c r="R40" s="37" t="str">
        <f>IF(IFERROR(INDEX('Tableau FR Download'!O:O,MATCH('Eligible Components'!M40,'Tableau FR Download'!G:G,0)),"")=0,"",IFERROR(INDEX('Tableau FR Download'!O:O,MATCH('Eligible Components'!M40,'Tableau FR Download'!G:G,0)),""))</f>
        <v/>
      </c>
      <c r="S40" s="13" t="str">
        <f t="shared" si="2"/>
        <v/>
      </c>
      <c r="T40" s="1" t="str">
        <f>IFERROR(INDEX('User Instructions'!$E$3:$E$10,MATCH('Eligible Components'!N40,'User Instructions'!$D$3:$D$10,0)),"")</f>
        <v/>
      </c>
      <c r="U40" s="1" t="str">
        <f>IFERROR(IF(INDEX('Tableau FR Download'!M:M,MATCH('Eligible Components'!M40,'Tableau FR Download'!G:G,0))=0,"",INDEX('Tableau FR Download'!M:M,MATCH('Eligible Components'!M40,'Tableau FR Download'!G:G,0))),"")</f>
        <v/>
      </c>
    </row>
    <row r="41" spans="1:21" hidden="1" x14ac:dyDescent="0.2">
      <c r="A41" s="1">
        <f t="shared" si="0"/>
        <v>0</v>
      </c>
      <c r="B41" s="1">
        <v>0</v>
      </c>
      <c r="C41" s="1" t="s">
        <v>85</v>
      </c>
      <c r="D41" s="1" t="s">
        <v>98</v>
      </c>
      <c r="E41" s="1" t="s">
        <v>415</v>
      </c>
      <c r="F41" s="1" t="s">
        <v>93</v>
      </c>
      <c r="G41" s="1" t="str">
        <f t="shared" si="1"/>
        <v>Armenia-Malaria,RSSH</v>
      </c>
      <c r="H41" s="1">
        <v>0</v>
      </c>
      <c r="I41" s="1" t="s">
        <v>30</v>
      </c>
      <c r="J41" s="1" t="str">
        <f>IF(IFERROR(IF(M41="",INDEX('Review Approach Lookup'!D:D,MATCH('Eligible Components'!G41,'Review Approach Lookup'!A:A,0)),INDEX('Tableau FR Download'!I:I,MATCH(M41,'Tableau FR Download'!G:G,0))),"")=0,"TBC",IFERROR(IF(M41="",INDEX('Review Approach Lookup'!D:D,MATCH('Eligible Components'!G41,'Review Approach Lookup'!A:A,0)),INDEX('Tableau FR Download'!I:I,MATCH(M41,'Tableau FR Download'!G:G,0))),""))</f>
        <v/>
      </c>
      <c r="K41" s="1" t="s">
        <v>188</v>
      </c>
      <c r="L41" s="1">
        <f>_xlfn.MAXIFS('Tableau FR Download'!A:A,'Tableau FR Download'!B:B,'Eligible Components'!G41)</f>
        <v>0</v>
      </c>
      <c r="M41" s="1" t="str">
        <f>IF(L41=0,"",INDEX('Tableau FR Download'!G:G,MATCH('Eligible Components'!L41,'Tableau FR Download'!A:A,0)))</f>
        <v/>
      </c>
      <c r="N41" s="2" t="str">
        <f>IFERROR(IF(LEFT(INDEX('Tableau FR Download'!J:J,MATCH('Eligible Components'!M41,'Tableau FR Download'!G:G,0)),FIND(" - ",INDEX('Tableau FR Download'!J:J,MATCH('Eligible Components'!M41,'Tableau FR Download'!G:G,0)))-1) = 0,"",LEFT(INDEX('Tableau FR Download'!J:J,MATCH('Eligible Components'!M41,'Tableau FR Download'!G:G,0)),FIND(" - ",INDEX('Tableau FR Download'!J:J,MATCH('Eligible Components'!M41,'Tableau FR Download'!G:G,0)))-1)),"")</f>
        <v/>
      </c>
      <c r="O41" s="2" t="str">
        <f>IF(T41="No","",IFERROR(IF(INDEX('Tableau FR Download'!M:M,MATCH('Eligible Components'!M41,'Tableau FR Download'!G:G,0))=0,"",INDEX('Tableau FR Download'!M:M,MATCH('Eligible Components'!M41,'Tableau FR Download'!G:G,0))),""))</f>
        <v/>
      </c>
      <c r="P41" s="37" t="str">
        <f>IF(IFERROR(INDEX('Funding Request Tracker'!$G$6:$G$13,MATCH('Eligible Components'!N41,'Funding Request Tracker'!$F$6:$F$13,0)),"")=0,"",IFERROR(INDEX('Funding Request Tracker'!$G$6:$G$13,MATCH('Eligible Components'!N41,'Funding Request Tracker'!$F$6:$F$13,0)),""))</f>
        <v/>
      </c>
      <c r="Q41" s="37" t="str">
        <f>IF(IFERROR(INDEX('Tableau FR Download'!N:N,MATCH('Eligible Components'!M41,'Tableau FR Download'!G:G,0)),"")=0,"",IFERROR(INDEX('Tableau FR Download'!N:N,MATCH('Eligible Components'!M41,'Tableau FR Download'!G:G,0)),""))</f>
        <v/>
      </c>
      <c r="R41" s="37" t="str">
        <f>IF(IFERROR(INDEX('Tableau FR Download'!O:O,MATCH('Eligible Components'!M41,'Tableau FR Download'!G:G,0)),"")=0,"",IFERROR(INDEX('Tableau FR Download'!O:O,MATCH('Eligible Components'!M41,'Tableau FR Download'!G:G,0)),""))</f>
        <v/>
      </c>
      <c r="S41" s="13" t="str">
        <f t="shared" si="2"/>
        <v/>
      </c>
      <c r="T41" s="1" t="str">
        <f>IFERROR(INDEX('User Instructions'!$E$3:$E$10,MATCH('Eligible Components'!N41,'User Instructions'!$D$3:$D$10,0)),"")</f>
        <v/>
      </c>
      <c r="U41" s="1" t="str">
        <f>IFERROR(IF(INDEX('Tableau FR Download'!M:M,MATCH('Eligible Components'!M41,'Tableau FR Download'!G:G,0))=0,"",INDEX('Tableau FR Download'!M:M,MATCH('Eligible Components'!M41,'Tableau FR Download'!G:G,0))),"")</f>
        <v/>
      </c>
    </row>
    <row r="42" spans="1:21" hidden="1" x14ac:dyDescent="0.2">
      <c r="A42" s="1">
        <f t="shared" si="0"/>
        <v>0</v>
      </c>
      <c r="B42" s="1">
        <v>0</v>
      </c>
      <c r="C42" s="1" t="s">
        <v>85</v>
      </c>
      <c r="D42" s="1" t="s">
        <v>98</v>
      </c>
      <c r="E42" s="1" t="s">
        <v>94</v>
      </c>
      <c r="F42" s="1" t="s">
        <v>94</v>
      </c>
      <c r="G42" s="1" t="str">
        <f t="shared" si="1"/>
        <v>Armenia-RSSH</v>
      </c>
      <c r="H42" s="1">
        <v>1</v>
      </c>
      <c r="I42" s="1" t="s">
        <v>30</v>
      </c>
      <c r="J42" s="1" t="str">
        <f>IF(IFERROR(IF(M42="",INDEX('Review Approach Lookup'!D:D,MATCH('Eligible Components'!G42,'Review Approach Lookup'!A:A,0)),INDEX('Tableau FR Download'!I:I,MATCH(M42,'Tableau FR Download'!G:G,0))),"")=0,"TBC",IFERROR(IF(M42="",INDEX('Review Approach Lookup'!D:D,MATCH('Eligible Components'!G42,'Review Approach Lookup'!A:A,0)),INDEX('Tableau FR Download'!I:I,MATCH(M42,'Tableau FR Download'!G:G,0))),""))</f>
        <v>TBC</v>
      </c>
      <c r="K42" s="1" t="s">
        <v>188</v>
      </c>
      <c r="L42" s="1">
        <f>_xlfn.MAXIFS('Tableau FR Download'!A:A,'Tableau FR Download'!B:B,'Eligible Components'!G42)</f>
        <v>0</v>
      </c>
      <c r="M42" s="1" t="str">
        <f>IF(L42=0,"",INDEX('Tableau FR Download'!G:G,MATCH('Eligible Components'!L42,'Tableau FR Download'!A:A,0)))</f>
        <v/>
      </c>
      <c r="N42" s="2" t="str">
        <f>IFERROR(IF(LEFT(INDEX('Tableau FR Download'!J:J,MATCH('Eligible Components'!M42,'Tableau FR Download'!G:G,0)),FIND(" - ",INDEX('Tableau FR Download'!J:J,MATCH('Eligible Components'!M42,'Tableau FR Download'!G:G,0)))-1) = 0,"",LEFT(INDEX('Tableau FR Download'!J:J,MATCH('Eligible Components'!M42,'Tableau FR Download'!G:G,0)),FIND(" - ",INDEX('Tableau FR Download'!J:J,MATCH('Eligible Components'!M42,'Tableau FR Download'!G:G,0)))-1)),"")</f>
        <v/>
      </c>
      <c r="O42" s="2" t="str">
        <f>IF(T42="No","",IFERROR(IF(INDEX('Tableau FR Download'!M:M,MATCH('Eligible Components'!M42,'Tableau FR Download'!G:G,0))=0,"",INDEX('Tableau FR Download'!M:M,MATCH('Eligible Components'!M42,'Tableau FR Download'!G:G,0))),""))</f>
        <v/>
      </c>
      <c r="P42" s="37" t="str">
        <f>IF(IFERROR(INDEX('Funding Request Tracker'!$G$6:$G$13,MATCH('Eligible Components'!N42,'Funding Request Tracker'!$F$6:$F$13,0)),"")=0,"",IFERROR(INDEX('Funding Request Tracker'!$G$6:$G$13,MATCH('Eligible Components'!N42,'Funding Request Tracker'!$F$6:$F$13,0)),""))</f>
        <v/>
      </c>
      <c r="Q42" s="37" t="str">
        <f>IF(IFERROR(INDEX('Tableau FR Download'!N:N,MATCH('Eligible Components'!M42,'Tableau FR Download'!G:G,0)),"")=0,"",IFERROR(INDEX('Tableau FR Download'!N:N,MATCH('Eligible Components'!M42,'Tableau FR Download'!G:G,0)),""))</f>
        <v/>
      </c>
      <c r="R42" s="37" t="str">
        <f>IF(IFERROR(INDEX('Tableau FR Download'!O:O,MATCH('Eligible Components'!M42,'Tableau FR Download'!G:G,0)),"")=0,"",IFERROR(INDEX('Tableau FR Download'!O:O,MATCH('Eligible Components'!M42,'Tableau FR Download'!G:G,0)),""))</f>
        <v/>
      </c>
      <c r="S42" s="13" t="str">
        <f t="shared" si="2"/>
        <v/>
      </c>
      <c r="T42" s="1" t="str">
        <f>IFERROR(INDEX('User Instructions'!$E$3:$E$10,MATCH('Eligible Components'!N42,'User Instructions'!$D$3:$D$10,0)),"")</f>
        <v/>
      </c>
      <c r="U42" s="1" t="str">
        <f>IFERROR(IF(INDEX('Tableau FR Download'!M:M,MATCH('Eligible Components'!M42,'Tableau FR Download'!G:G,0))=0,"",INDEX('Tableau FR Download'!M:M,MATCH('Eligible Components'!M42,'Tableau FR Download'!G:G,0))),"")</f>
        <v/>
      </c>
    </row>
    <row r="43" spans="1:21" hidden="1" x14ac:dyDescent="0.2">
      <c r="A43" s="1">
        <f t="shared" si="0"/>
        <v>0</v>
      </c>
      <c r="B43" s="1">
        <v>1</v>
      </c>
      <c r="C43" s="1" t="s">
        <v>85</v>
      </c>
      <c r="D43" s="1" t="s">
        <v>98</v>
      </c>
      <c r="E43" s="1" t="s">
        <v>416</v>
      </c>
      <c r="F43" s="1" t="s">
        <v>35</v>
      </c>
      <c r="G43" s="1" t="str">
        <f t="shared" si="1"/>
        <v>Armenia-Tuberculosis</v>
      </c>
      <c r="H43" s="1">
        <v>1</v>
      </c>
      <c r="I43" s="1" t="s">
        <v>30</v>
      </c>
      <c r="J43" s="1" t="str">
        <f>IF(IFERROR(IF(M43="",INDEX('Review Approach Lookup'!D:D,MATCH('Eligible Components'!G43,'Review Approach Lookup'!A:A,0)),INDEX('Tableau FR Download'!I:I,MATCH(M43,'Tableau FR Download'!G:G,0))),"")=0,"TBC",IFERROR(IF(M43="",INDEX('Review Approach Lookup'!D:D,MATCH('Eligible Components'!G43,'Review Approach Lookup'!A:A,0)),INDEX('Tableau FR Download'!I:I,MATCH(M43,'Tableau FR Download'!G:G,0))),""))</f>
        <v>Tailored for Focused Portfolios</v>
      </c>
      <c r="K43" s="1" t="s">
        <v>188</v>
      </c>
      <c r="L43" s="1">
        <f>_xlfn.MAXIFS('Tableau FR Download'!A:A,'Tableau FR Download'!B:B,'Eligible Components'!G43)</f>
        <v>0</v>
      </c>
      <c r="M43" s="1" t="str">
        <f>IF(L43=0,"",INDEX('Tableau FR Download'!G:G,MATCH('Eligible Components'!L43,'Tableau FR Download'!A:A,0)))</f>
        <v/>
      </c>
      <c r="N43" s="2" t="str">
        <f>IFERROR(IF(LEFT(INDEX('Tableau FR Download'!J:J,MATCH('Eligible Components'!M43,'Tableau FR Download'!G:G,0)),FIND(" - ",INDEX('Tableau FR Download'!J:J,MATCH('Eligible Components'!M43,'Tableau FR Download'!G:G,0)))-1) = 0,"",LEFT(INDEX('Tableau FR Download'!J:J,MATCH('Eligible Components'!M43,'Tableau FR Download'!G:G,0)),FIND(" - ",INDEX('Tableau FR Download'!J:J,MATCH('Eligible Components'!M43,'Tableau FR Download'!G:G,0)))-1)),"")</f>
        <v/>
      </c>
      <c r="O43" s="2" t="str">
        <f>IF(T43="No","",IFERROR(IF(INDEX('Tableau FR Download'!M:M,MATCH('Eligible Components'!M43,'Tableau FR Download'!G:G,0))=0,"",INDEX('Tableau FR Download'!M:M,MATCH('Eligible Components'!M43,'Tableau FR Download'!G:G,0))),""))</f>
        <v/>
      </c>
      <c r="P43" s="37" t="str">
        <f>IF(IFERROR(INDEX('Funding Request Tracker'!$G$6:$G$13,MATCH('Eligible Components'!N43,'Funding Request Tracker'!$F$6:$F$13,0)),"")=0,"",IFERROR(INDEX('Funding Request Tracker'!$G$6:$G$13,MATCH('Eligible Components'!N43,'Funding Request Tracker'!$F$6:$F$13,0)),""))</f>
        <v/>
      </c>
      <c r="Q43" s="37" t="str">
        <f>IF(IFERROR(INDEX('Tableau FR Download'!N:N,MATCH('Eligible Components'!M43,'Tableau FR Download'!G:G,0)),"")=0,"",IFERROR(INDEX('Tableau FR Download'!N:N,MATCH('Eligible Components'!M43,'Tableau FR Download'!G:G,0)),""))</f>
        <v/>
      </c>
      <c r="R43" s="37" t="str">
        <f>IF(IFERROR(INDEX('Tableau FR Download'!O:O,MATCH('Eligible Components'!M43,'Tableau FR Download'!G:G,0)),"")=0,"",IFERROR(INDEX('Tableau FR Download'!O:O,MATCH('Eligible Components'!M43,'Tableau FR Download'!G:G,0)),""))</f>
        <v/>
      </c>
      <c r="S43" s="13" t="str">
        <f t="shared" si="2"/>
        <v/>
      </c>
      <c r="T43" s="1" t="str">
        <f>IFERROR(INDEX('User Instructions'!$E$3:$E$10,MATCH('Eligible Components'!N43,'User Instructions'!$D$3:$D$10,0)),"")</f>
        <v/>
      </c>
      <c r="U43" s="1" t="str">
        <f>IFERROR(IF(INDEX('Tableau FR Download'!M:M,MATCH('Eligible Components'!M43,'Tableau FR Download'!G:G,0))=0,"",INDEX('Tableau FR Download'!M:M,MATCH('Eligible Components'!M43,'Tableau FR Download'!G:G,0))),"")</f>
        <v/>
      </c>
    </row>
    <row r="44" spans="1:21" hidden="1" x14ac:dyDescent="0.2">
      <c r="A44" s="1">
        <f t="shared" si="0"/>
        <v>0</v>
      </c>
      <c r="B44" s="1">
        <v>0</v>
      </c>
      <c r="C44" s="1" t="s">
        <v>85</v>
      </c>
      <c r="D44" s="1" t="s">
        <v>98</v>
      </c>
      <c r="E44" s="1" t="s">
        <v>417</v>
      </c>
      <c r="F44" s="1" t="s">
        <v>95</v>
      </c>
      <c r="G44" s="1" t="str">
        <f t="shared" si="1"/>
        <v>Armenia-Tuberculosis,Malaria</v>
      </c>
      <c r="H44" s="1">
        <v>0</v>
      </c>
      <c r="I44" s="1" t="s">
        <v>30</v>
      </c>
      <c r="J44" s="1" t="str">
        <f>IF(IFERROR(IF(M44="",INDEX('Review Approach Lookup'!D:D,MATCH('Eligible Components'!G44,'Review Approach Lookup'!A:A,0)),INDEX('Tableau FR Download'!I:I,MATCH(M44,'Tableau FR Download'!G:G,0))),"")=0,"TBC",IFERROR(IF(M44="",INDEX('Review Approach Lookup'!D:D,MATCH('Eligible Components'!G44,'Review Approach Lookup'!A:A,0)),INDEX('Tableau FR Download'!I:I,MATCH(M44,'Tableau FR Download'!G:G,0))),""))</f>
        <v/>
      </c>
      <c r="K44" s="1" t="s">
        <v>188</v>
      </c>
      <c r="L44" s="1">
        <f>_xlfn.MAXIFS('Tableau FR Download'!A:A,'Tableau FR Download'!B:B,'Eligible Components'!G44)</f>
        <v>0</v>
      </c>
      <c r="M44" s="1" t="str">
        <f>IF(L44=0,"",INDEX('Tableau FR Download'!G:G,MATCH('Eligible Components'!L44,'Tableau FR Download'!A:A,0)))</f>
        <v/>
      </c>
      <c r="N44" s="2" t="str">
        <f>IFERROR(IF(LEFT(INDEX('Tableau FR Download'!J:J,MATCH('Eligible Components'!M44,'Tableau FR Download'!G:G,0)),FIND(" - ",INDEX('Tableau FR Download'!J:J,MATCH('Eligible Components'!M44,'Tableau FR Download'!G:G,0)))-1) = 0,"",LEFT(INDEX('Tableau FR Download'!J:J,MATCH('Eligible Components'!M44,'Tableau FR Download'!G:G,0)),FIND(" - ",INDEX('Tableau FR Download'!J:J,MATCH('Eligible Components'!M44,'Tableau FR Download'!G:G,0)))-1)),"")</f>
        <v/>
      </c>
      <c r="O44" s="2" t="str">
        <f>IF(T44="No","",IFERROR(IF(INDEX('Tableau FR Download'!M:M,MATCH('Eligible Components'!M44,'Tableau FR Download'!G:G,0))=0,"",INDEX('Tableau FR Download'!M:M,MATCH('Eligible Components'!M44,'Tableau FR Download'!G:G,0))),""))</f>
        <v/>
      </c>
      <c r="P44" s="37" t="str">
        <f>IF(IFERROR(INDEX('Funding Request Tracker'!$G$6:$G$13,MATCH('Eligible Components'!N44,'Funding Request Tracker'!$F$6:$F$13,0)),"")=0,"",IFERROR(INDEX('Funding Request Tracker'!$G$6:$G$13,MATCH('Eligible Components'!N44,'Funding Request Tracker'!$F$6:$F$13,0)),""))</f>
        <v/>
      </c>
      <c r="Q44" s="37" t="str">
        <f>IF(IFERROR(INDEX('Tableau FR Download'!N:N,MATCH('Eligible Components'!M44,'Tableau FR Download'!G:G,0)),"")=0,"",IFERROR(INDEX('Tableau FR Download'!N:N,MATCH('Eligible Components'!M44,'Tableau FR Download'!G:G,0)),""))</f>
        <v/>
      </c>
      <c r="R44" s="37" t="str">
        <f>IF(IFERROR(INDEX('Tableau FR Download'!O:O,MATCH('Eligible Components'!M44,'Tableau FR Download'!G:G,0)),"")=0,"",IFERROR(INDEX('Tableau FR Download'!O:O,MATCH('Eligible Components'!M44,'Tableau FR Download'!G:G,0)),""))</f>
        <v/>
      </c>
      <c r="S44" s="13" t="str">
        <f t="shared" si="2"/>
        <v/>
      </c>
      <c r="T44" s="1" t="str">
        <f>IFERROR(INDEX('User Instructions'!$E$3:$E$10,MATCH('Eligible Components'!N44,'User Instructions'!$D$3:$D$10,0)),"")</f>
        <v/>
      </c>
      <c r="U44" s="1" t="str">
        <f>IFERROR(IF(INDEX('Tableau FR Download'!M:M,MATCH('Eligible Components'!M44,'Tableau FR Download'!G:G,0))=0,"",INDEX('Tableau FR Download'!M:M,MATCH('Eligible Components'!M44,'Tableau FR Download'!G:G,0))),"")</f>
        <v/>
      </c>
    </row>
    <row r="45" spans="1:21" hidden="1" x14ac:dyDescent="0.2">
      <c r="A45" s="1">
        <f t="shared" si="0"/>
        <v>0</v>
      </c>
      <c r="B45" s="1">
        <v>0</v>
      </c>
      <c r="C45" s="1" t="s">
        <v>85</v>
      </c>
      <c r="D45" s="1" t="s">
        <v>98</v>
      </c>
      <c r="E45" s="1" t="s">
        <v>418</v>
      </c>
      <c r="F45" s="1" t="s">
        <v>96</v>
      </c>
      <c r="G45" s="1" t="str">
        <f t="shared" si="1"/>
        <v>Armenia-Tuberculosis,Malaria,RSSH</v>
      </c>
      <c r="H45" s="1">
        <v>0</v>
      </c>
      <c r="I45" s="1" t="s">
        <v>30</v>
      </c>
      <c r="J45" s="1" t="str">
        <f>IF(IFERROR(IF(M45="",INDEX('Review Approach Lookup'!D:D,MATCH('Eligible Components'!G45,'Review Approach Lookup'!A:A,0)),INDEX('Tableau FR Download'!I:I,MATCH(M45,'Tableau FR Download'!G:G,0))),"")=0,"TBC",IFERROR(IF(M45="",INDEX('Review Approach Lookup'!D:D,MATCH('Eligible Components'!G45,'Review Approach Lookup'!A:A,0)),INDEX('Tableau FR Download'!I:I,MATCH(M45,'Tableau FR Download'!G:G,0))),""))</f>
        <v/>
      </c>
      <c r="K45" s="1" t="s">
        <v>188</v>
      </c>
      <c r="L45" s="1">
        <f>_xlfn.MAXIFS('Tableau FR Download'!A:A,'Tableau FR Download'!B:B,'Eligible Components'!G45)</f>
        <v>0</v>
      </c>
      <c r="M45" s="1" t="str">
        <f>IF(L45=0,"",INDEX('Tableau FR Download'!G:G,MATCH('Eligible Components'!L45,'Tableau FR Download'!A:A,0)))</f>
        <v/>
      </c>
      <c r="N45" s="2" t="str">
        <f>IFERROR(IF(LEFT(INDEX('Tableau FR Download'!J:J,MATCH('Eligible Components'!M45,'Tableau FR Download'!G:G,0)),FIND(" - ",INDEX('Tableau FR Download'!J:J,MATCH('Eligible Components'!M45,'Tableau FR Download'!G:G,0)))-1) = 0,"",LEFT(INDEX('Tableau FR Download'!J:J,MATCH('Eligible Components'!M45,'Tableau FR Download'!G:G,0)),FIND(" - ",INDEX('Tableau FR Download'!J:J,MATCH('Eligible Components'!M45,'Tableau FR Download'!G:G,0)))-1)),"")</f>
        <v/>
      </c>
      <c r="O45" s="2" t="str">
        <f>IF(T45="No","",IFERROR(IF(INDEX('Tableau FR Download'!M:M,MATCH('Eligible Components'!M45,'Tableau FR Download'!G:G,0))=0,"",INDEX('Tableau FR Download'!M:M,MATCH('Eligible Components'!M45,'Tableau FR Download'!G:G,0))),""))</f>
        <v/>
      </c>
      <c r="P45" s="37" t="str">
        <f>IF(IFERROR(INDEX('Funding Request Tracker'!$G$6:$G$13,MATCH('Eligible Components'!N45,'Funding Request Tracker'!$F$6:$F$13,0)),"")=0,"",IFERROR(INDEX('Funding Request Tracker'!$G$6:$G$13,MATCH('Eligible Components'!N45,'Funding Request Tracker'!$F$6:$F$13,0)),""))</f>
        <v/>
      </c>
      <c r="Q45" s="37" t="str">
        <f>IF(IFERROR(INDEX('Tableau FR Download'!N:N,MATCH('Eligible Components'!M45,'Tableau FR Download'!G:G,0)),"")=0,"",IFERROR(INDEX('Tableau FR Download'!N:N,MATCH('Eligible Components'!M45,'Tableau FR Download'!G:G,0)),""))</f>
        <v/>
      </c>
      <c r="R45" s="37" t="str">
        <f>IF(IFERROR(INDEX('Tableau FR Download'!O:O,MATCH('Eligible Components'!M45,'Tableau FR Download'!G:G,0)),"")=0,"",IFERROR(INDEX('Tableau FR Download'!O:O,MATCH('Eligible Components'!M45,'Tableau FR Download'!G:G,0)),""))</f>
        <v/>
      </c>
      <c r="S45" s="13" t="str">
        <f t="shared" si="2"/>
        <v/>
      </c>
      <c r="T45" s="1" t="str">
        <f>IFERROR(INDEX('User Instructions'!$E$3:$E$10,MATCH('Eligible Components'!N45,'User Instructions'!$D$3:$D$10,0)),"")</f>
        <v/>
      </c>
      <c r="U45" s="1" t="str">
        <f>IFERROR(IF(INDEX('Tableau FR Download'!M:M,MATCH('Eligible Components'!M45,'Tableau FR Download'!G:G,0))=0,"",INDEX('Tableau FR Download'!M:M,MATCH('Eligible Components'!M45,'Tableau FR Download'!G:G,0))),"")</f>
        <v/>
      </c>
    </row>
    <row r="46" spans="1:21" hidden="1" x14ac:dyDescent="0.2">
      <c r="A46" s="1">
        <f t="shared" si="0"/>
        <v>0</v>
      </c>
      <c r="B46" s="1">
        <v>0</v>
      </c>
      <c r="C46" s="1" t="s">
        <v>85</v>
      </c>
      <c r="D46" s="1" t="s">
        <v>98</v>
      </c>
      <c r="E46" s="1" t="s">
        <v>419</v>
      </c>
      <c r="F46" s="1" t="s">
        <v>97</v>
      </c>
      <c r="G46" s="1" t="str">
        <f t="shared" si="1"/>
        <v>Armenia-Tuberculosis,RSSH</v>
      </c>
      <c r="H46" s="1">
        <v>1</v>
      </c>
      <c r="I46" s="1" t="s">
        <v>30</v>
      </c>
      <c r="J46" s="1" t="str">
        <f>IF(IFERROR(IF(M46="",INDEX('Review Approach Lookup'!D:D,MATCH('Eligible Components'!G46,'Review Approach Lookup'!A:A,0)),INDEX('Tableau FR Download'!I:I,MATCH(M46,'Tableau FR Download'!G:G,0))),"")=0,"TBC",IFERROR(IF(M46="",INDEX('Review Approach Lookup'!D:D,MATCH('Eligible Components'!G46,'Review Approach Lookup'!A:A,0)),INDEX('Tableau FR Download'!I:I,MATCH(M46,'Tableau FR Download'!G:G,0))),""))</f>
        <v/>
      </c>
      <c r="K46" s="1" t="s">
        <v>188</v>
      </c>
      <c r="L46" s="1">
        <f>_xlfn.MAXIFS('Tableau FR Download'!A:A,'Tableau FR Download'!B:B,'Eligible Components'!G46)</f>
        <v>0</v>
      </c>
      <c r="M46" s="1" t="str">
        <f>IF(L46=0,"",INDEX('Tableau FR Download'!G:G,MATCH('Eligible Components'!L46,'Tableau FR Download'!A:A,0)))</f>
        <v/>
      </c>
      <c r="N46" s="2" t="str">
        <f>IFERROR(IF(LEFT(INDEX('Tableau FR Download'!J:J,MATCH('Eligible Components'!M46,'Tableau FR Download'!G:G,0)),FIND(" - ",INDEX('Tableau FR Download'!J:J,MATCH('Eligible Components'!M46,'Tableau FR Download'!G:G,0)))-1) = 0,"",LEFT(INDEX('Tableau FR Download'!J:J,MATCH('Eligible Components'!M46,'Tableau FR Download'!G:G,0)),FIND(" - ",INDEX('Tableau FR Download'!J:J,MATCH('Eligible Components'!M46,'Tableau FR Download'!G:G,0)))-1)),"")</f>
        <v/>
      </c>
      <c r="O46" s="2" t="str">
        <f>IF(T46="No","",IFERROR(IF(INDEX('Tableau FR Download'!M:M,MATCH('Eligible Components'!M46,'Tableau FR Download'!G:G,0))=0,"",INDEX('Tableau FR Download'!M:M,MATCH('Eligible Components'!M46,'Tableau FR Download'!G:G,0))),""))</f>
        <v/>
      </c>
      <c r="P46" s="37" t="str">
        <f>IF(IFERROR(INDEX('Funding Request Tracker'!$G$6:$G$13,MATCH('Eligible Components'!N46,'Funding Request Tracker'!$F$6:$F$13,0)),"")=0,"",IFERROR(INDEX('Funding Request Tracker'!$G$6:$G$13,MATCH('Eligible Components'!N46,'Funding Request Tracker'!$F$6:$F$13,0)),""))</f>
        <v/>
      </c>
      <c r="Q46" s="37" t="str">
        <f>IF(IFERROR(INDEX('Tableau FR Download'!N:N,MATCH('Eligible Components'!M46,'Tableau FR Download'!G:G,0)),"")=0,"",IFERROR(INDEX('Tableau FR Download'!N:N,MATCH('Eligible Components'!M46,'Tableau FR Download'!G:G,0)),""))</f>
        <v/>
      </c>
      <c r="R46" s="37" t="str">
        <f>IF(IFERROR(INDEX('Tableau FR Download'!O:O,MATCH('Eligible Components'!M46,'Tableau FR Download'!G:G,0)),"")=0,"",IFERROR(INDEX('Tableau FR Download'!O:O,MATCH('Eligible Components'!M46,'Tableau FR Download'!G:G,0)),""))</f>
        <v/>
      </c>
      <c r="S46" s="13" t="str">
        <f t="shared" si="2"/>
        <v/>
      </c>
      <c r="T46" s="1" t="str">
        <f>IFERROR(INDEX('User Instructions'!$E$3:$E$10,MATCH('Eligible Components'!N46,'User Instructions'!$D$3:$D$10,0)),"")</f>
        <v/>
      </c>
      <c r="U46" s="1" t="str">
        <f>IFERROR(IF(INDEX('Tableau FR Download'!M:M,MATCH('Eligible Components'!M46,'Tableau FR Download'!G:G,0))=0,"",INDEX('Tableau FR Download'!M:M,MATCH('Eligible Components'!M46,'Tableau FR Download'!G:G,0))),"")</f>
        <v/>
      </c>
    </row>
    <row r="47" spans="1:21" hidden="1" x14ac:dyDescent="0.2">
      <c r="A47" s="1">
        <f t="shared" si="0"/>
        <v>0</v>
      </c>
      <c r="B47" s="1">
        <v>1</v>
      </c>
      <c r="C47" s="1" t="s">
        <v>85</v>
      </c>
      <c r="D47" s="1" t="s">
        <v>29</v>
      </c>
      <c r="E47" s="1" t="s">
        <v>26</v>
      </c>
      <c r="F47" s="1" t="s">
        <v>26</v>
      </c>
      <c r="G47" s="1" t="str">
        <f t="shared" si="1"/>
        <v>Azerbaijan-HIV/AIDS</v>
      </c>
      <c r="H47" s="1">
        <v>1</v>
      </c>
      <c r="I47" s="1" t="s">
        <v>30</v>
      </c>
      <c r="J47" s="1" t="str">
        <f>IF(IFERROR(IF(M47="",INDEX('Review Approach Lookup'!D:D,MATCH('Eligible Components'!G47,'Review Approach Lookup'!A:A,0)),INDEX('Tableau FR Download'!I:I,MATCH(M47,'Tableau FR Download'!G:G,0))),"")=0,"TBC",IFERROR(IF(M47="",INDEX('Review Approach Lookup'!D:D,MATCH('Eligible Components'!G47,'Review Approach Lookup'!A:A,0)),INDEX('Tableau FR Download'!I:I,MATCH(M47,'Tableau FR Download'!G:G,0))),""))</f>
        <v>Tailored for Focused Portfolios</v>
      </c>
      <c r="K47" s="1" t="s">
        <v>188</v>
      </c>
      <c r="L47" s="1">
        <f>_xlfn.MAXIFS('Tableau FR Download'!A:A,'Tableau FR Download'!B:B,'Eligible Components'!G47)</f>
        <v>0</v>
      </c>
      <c r="M47" s="1" t="str">
        <f>IF(L47=0,"",INDEX('Tableau FR Download'!G:G,MATCH('Eligible Components'!L47,'Tableau FR Download'!A:A,0)))</f>
        <v/>
      </c>
      <c r="N47" s="2" t="str">
        <f>IFERROR(IF(LEFT(INDEX('Tableau FR Download'!J:J,MATCH('Eligible Components'!M47,'Tableau FR Download'!G:G,0)),FIND(" - ",INDEX('Tableau FR Download'!J:J,MATCH('Eligible Components'!M47,'Tableau FR Download'!G:G,0)))-1) = 0,"",LEFT(INDEX('Tableau FR Download'!J:J,MATCH('Eligible Components'!M47,'Tableau FR Download'!G:G,0)),FIND(" - ",INDEX('Tableau FR Download'!J:J,MATCH('Eligible Components'!M47,'Tableau FR Download'!G:G,0)))-1)),"")</f>
        <v/>
      </c>
      <c r="O47" s="2" t="str">
        <f>IF(T47="No","",IFERROR(IF(INDEX('Tableau FR Download'!M:M,MATCH('Eligible Components'!M47,'Tableau FR Download'!G:G,0))=0,"",INDEX('Tableau FR Download'!M:M,MATCH('Eligible Components'!M47,'Tableau FR Download'!G:G,0))),""))</f>
        <v/>
      </c>
      <c r="P47" s="37" t="str">
        <f>IF(IFERROR(INDEX('Funding Request Tracker'!$G$6:$G$13,MATCH('Eligible Components'!N47,'Funding Request Tracker'!$F$6:$F$13,0)),"")=0,"",IFERROR(INDEX('Funding Request Tracker'!$G$6:$G$13,MATCH('Eligible Components'!N47,'Funding Request Tracker'!$F$6:$F$13,0)),""))</f>
        <v/>
      </c>
      <c r="Q47" s="37" t="str">
        <f>IF(IFERROR(INDEX('Tableau FR Download'!N:N,MATCH('Eligible Components'!M47,'Tableau FR Download'!G:G,0)),"")=0,"",IFERROR(INDEX('Tableau FR Download'!N:N,MATCH('Eligible Components'!M47,'Tableau FR Download'!G:G,0)),""))</f>
        <v/>
      </c>
      <c r="R47" s="37" t="str">
        <f>IF(IFERROR(INDEX('Tableau FR Download'!O:O,MATCH('Eligible Components'!M47,'Tableau FR Download'!G:G,0)),"")=0,"",IFERROR(INDEX('Tableau FR Download'!O:O,MATCH('Eligible Components'!M47,'Tableau FR Download'!G:G,0)),""))</f>
        <v/>
      </c>
      <c r="S47" s="13" t="str">
        <f t="shared" si="2"/>
        <v/>
      </c>
      <c r="T47" s="1" t="str">
        <f>IFERROR(INDEX('User Instructions'!$E$3:$E$10,MATCH('Eligible Components'!N47,'User Instructions'!$D$3:$D$10,0)),"")</f>
        <v/>
      </c>
      <c r="U47" s="1" t="str">
        <f>IFERROR(IF(INDEX('Tableau FR Download'!M:M,MATCH('Eligible Components'!M47,'Tableau FR Download'!G:G,0))=0,"",INDEX('Tableau FR Download'!M:M,MATCH('Eligible Components'!M47,'Tableau FR Download'!G:G,0))),"")</f>
        <v/>
      </c>
    </row>
    <row r="48" spans="1:21" hidden="1" x14ac:dyDescent="0.2">
      <c r="A48" s="1">
        <f t="shared" si="0"/>
        <v>0</v>
      </c>
      <c r="B48" s="1">
        <v>0</v>
      </c>
      <c r="C48" s="1" t="s">
        <v>85</v>
      </c>
      <c r="D48" s="1" t="s">
        <v>29</v>
      </c>
      <c r="E48" s="1" t="s">
        <v>409</v>
      </c>
      <c r="F48" s="1" t="s">
        <v>86</v>
      </c>
      <c r="G48" s="1" t="str">
        <f t="shared" si="1"/>
        <v>Azerbaijan-HIV/AIDS,Malaria</v>
      </c>
      <c r="H48" s="1">
        <v>0</v>
      </c>
      <c r="I48" s="1" t="s">
        <v>30</v>
      </c>
      <c r="J48" s="1" t="str">
        <f>IF(IFERROR(IF(M48="",INDEX('Review Approach Lookup'!D:D,MATCH('Eligible Components'!G48,'Review Approach Lookup'!A:A,0)),INDEX('Tableau FR Download'!I:I,MATCH(M48,'Tableau FR Download'!G:G,0))),"")=0,"TBC",IFERROR(IF(M48="",INDEX('Review Approach Lookup'!D:D,MATCH('Eligible Components'!G48,'Review Approach Lookup'!A:A,0)),INDEX('Tableau FR Download'!I:I,MATCH(M48,'Tableau FR Download'!G:G,0))),""))</f>
        <v/>
      </c>
      <c r="K48" s="1" t="s">
        <v>188</v>
      </c>
      <c r="L48" s="1">
        <f>_xlfn.MAXIFS('Tableau FR Download'!A:A,'Tableau FR Download'!B:B,'Eligible Components'!G48)</f>
        <v>0</v>
      </c>
      <c r="M48" s="1" t="str">
        <f>IF(L48=0,"",INDEX('Tableau FR Download'!G:G,MATCH('Eligible Components'!L48,'Tableau FR Download'!A:A,0)))</f>
        <v/>
      </c>
      <c r="N48" s="2" t="str">
        <f>IFERROR(IF(LEFT(INDEX('Tableau FR Download'!J:J,MATCH('Eligible Components'!M48,'Tableau FR Download'!G:G,0)),FIND(" - ",INDEX('Tableau FR Download'!J:J,MATCH('Eligible Components'!M48,'Tableau FR Download'!G:G,0)))-1) = 0,"",LEFT(INDEX('Tableau FR Download'!J:J,MATCH('Eligible Components'!M48,'Tableau FR Download'!G:G,0)),FIND(" - ",INDEX('Tableau FR Download'!J:J,MATCH('Eligible Components'!M48,'Tableau FR Download'!G:G,0)))-1)),"")</f>
        <v/>
      </c>
      <c r="O48" s="2" t="str">
        <f>IF(T48="No","",IFERROR(IF(INDEX('Tableau FR Download'!M:M,MATCH('Eligible Components'!M48,'Tableau FR Download'!G:G,0))=0,"",INDEX('Tableau FR Download'!M:M,MATCH('Eligible Components'!M48,'Tableau FR Download'!G:G,0))),""))</f>
        <v/>
      </c>
      <c r="P48" s="37" t="str">
        <f>IF(IFERROR(INDEX('Funding Request Tracker'!$G$6:$G$13,MATCH('Eligible Components'!N48,'Funding Request Tracker'!$F$6:$F$13,0)),"")=0,"",IFERROR(INDEX('Funding Request Tracker'!$G$6:$G$13,MATCH('Eligible Components'!N48,'Funding Request Tracker'!$F$6:$F$13,0)),""))</f>
        <v/>
      </c>
      <c r="Q48" s="37" t="str">
        <f>IF(IFERROR(INDEX('Tableau FR Download'!N:N,MATCH('Eligible Components'!M48,'Tableau FR Download'!G:G,0)),"")=0,"",IFERROR(INDEX('Tableau FR Download'!N:N,MATCH('Eligible Components'!M48,'Tableau FR Download'!G:G,0)),""))</f>
        <v/>
      </c>
      <c r="R48" s="37" t="str">
        <f>IF(IFERROR(INDEX('Tableau FR Download'!O:O,MATCH('Eligible Components'!M48,'Tableau FR Download'!G:G,0)),"")=0,"",IFERROR(INDEX('Tableau FR Download'!O:O,MATCH('Eligible Components'!M48,'Tableau FR Download'!G:G,0)),""))</f>
        <v/>
      </c>
      <c r="S48" s="13" t="str">
        <f t="shared" si="2"/>
        <v/>
      </c>
      <c r="T48" s="1" t="str">
        <f>IFERROR(INDEX('User Instructions'!$E$3:$E$10,MATCH('Eligible Components'!N48,'User Instructions'!$D$3:$D$10,0)),"")</f>
        <v/>
      </c>
      <c r="U48" s="1" t="str">
        <f>IFERROR(IF(INDEX('Tableau FR Download'!M:M,MATCH('Eligible Components'!M48,'Tableau FR Download'!G:G,0))=0,"",INDEX('Tableau FR Download'!M:M,MATCH('Eligible Components'!M48,'Tableau FR Download'!G:G,0))),"")</f>
        <v/>
      </c>
    </row>
    <row r="49" spans="1:21" hidden="1" x14ac:dyDescent="0.2">
      <c r="A49" s="1">
        <f t="shared" si="0"/>
        <v>0</v>
      </c>
      <c r="B49" s="1">
        <v>0</v>
      </c>
      <c r="C49" s="1" t="s">
        <v>85</v>
      </c>
      <c r="D49" s="1" t="s">
        <v>29</v>
      </c>
      <c r="E49" s="1" t="s">
        <v>410</v>
      </c>
      <c r="F49" s="1" t="s">
        <v>87</v>
      </c>
      <c r="G49" s="1" t="str">
        <f t="shared" si="1"/>
        <v>Azerbaijan-HIV/AIDS,Malaria,RSSH</v>
      </c>
      <c r="H49" s="1">
        <v>0</v>
      </c>
      <c r="I49" s="1" t="s">
        <v>30</v>
      </c>
      <c r="J49" s="1" t="str">
        <f>IF(IFERROR(IF(M49="",INDEX('Review Approach Lookup'!D:D,MATCH('Eligible Components'!G49,'Review Approach Lookup'!A:A,0)),INDEX('Tableau FR Download'!I:I,MATCH(M49,'Tableau FR Download'!G:G,0))),"")=0,"TBC",IFERROR(IF(M49="",INDEX('Review Approach Lookup'!D:D,MATCH('Eligible Components'!G49,'Review Approach Lookup'!A:A,0)),INDEX('Tableau FR Download'!I:I,MATCH(M49,'Tableau FR Download'!G:G,0))),""))</f>
        <v/>
      </c>
      <c r="K49" s="1" t="s">
        <v>188</v>
      </c>
      <c r="L49" s="1">
        <f>_xlfn.MAXIFS('Tableau FR Download'!A:A,'Tableau FR Download'!B:B,'Eligible Components'!G49)</f>
        <v>0</v>
      </c>
      <c r="M49" s="1" t="str">
        <f>IF(L49=0,"",INDEX('Tableau FR Download'!G:G,MATCH('Eligible Components'!L49,'Tableau FR Download'!A:A,0)))</f>
        <v/>
      </c>
      <c r="N49" s="2" t="str">
        <f>IFERROR(IF(LEFT(INDEX('Tableau FR Download'!J:J,MATCH('Eligible Components'!M49,'Tableau FR Download'!G:G,0)),FIND(" - ",INDEX('Tableau FR Download'!J:J,MATCH('Eligible Components'!M49,'Tableau FR Download'!G:G,0)))-1) = 0,"",LEFT(INDEX('Tableau FR Download'!J:J,MATCH('Eligible Components'!M49,'Tableau FR Download'!G:G,0)),FIND(" - ",INDEX('Tableau FR Download'!J:J,MATCH('Eligible Components'!M49,'Tableau FR Download'!G:G,0)))-1)),"")</f>
        <v/>
      </c>
      <c r="O49" s="2" t="str">
        <f>IF(T49="No","",IFERROR(IF(INDEX('Tableau FR Download'!M:M,MATCH('Eligible Components'!M49,'Tableau FR Download'!G:G,0))=0,"",INDEX('Tableau FR Download'!M:M,MATCH('Eligible Components'!M49,'Tableau FR Download'!G:G,0))),""))</f>
        <v/>
      </c>
      <c r="P49" s="37" t="str">
        <f>IF(IFERROR(INDEX('Funding Request Tracker'!$G$6:$G$13,MATCH('Eligible Components'!N49,'Funding Request Tracker'!$F$6:$F$13,0)),"")=0,"",IFERROR(INDEX('Funding Request Tracker'!$G$6:$G$13,MATCH('Eligible Components'!N49,'Funding Request Tracker'!$F$6:$F$13,0)),""))</f>
        <v/>
      </c>
      <c r="Q49" s="37" t="str">
        <f>IF(IFERROR(INDEX('Tableau FR Download'!N:N,MATCH('Eligible Components'!M49,'Tableau FR Download'!G:G,0)),"")=0,"",IFERROR(INDEX('Tableau FR Download'!N:N,MATCH('Eligible Components'!M49,'Tableau FR Download'!G:G,0)),""))</f>
        <v/>
      </c>
      <c r="R49" s="37" t="str">
        <f>IF(IFERROR(INDEX('Tableau FR Download'!O:O,MATCH('Eligible Components'!M49,'Tableau FR Download'!G:G,0)),"")=0,"",IFERROR(INDEX('Tableau FR Download'!O:O,MATCH('Eligible Components'!M49,'Tableau FR Download'!G:G,0)),""))</f>
        <v/>
      </c>
      <c r="S49" s="13" t="str">
        <f t="shared" si="2"/>
        <v/>
      </c>
      <c r="T49" s="1" t="str">
        <f>IFERROR(INDEX('User Instructions'!$E$3:$E$10,MATCH('Eligible Components'!N49,'User Instructions'!$D$3:$D$10,0)),"")</f>
        <v/>
      </c>
      <c r="U49" s="1" t="str">
        <f>IFERROR(IF(INDEX('Tableau FR Download'!M:M,MATCH('Eligible Components'!M49,'Tableau FR Download'!G:G,0))=0,"",INDEX('Tableau FR Download'!M:M,MATCH('Eligible Components'!M49,'Tableau FR Download'!G:G,0))),"")</f>
        <v/>
      </c>
    </row>
    <row r="50" spans="1:21" hidden="1" x14ac:dyDescent="0.2">
      <c r="A50" s="1">
        <f t="shared" si="0"/>
        <v>0</v>
      </c>
      <c r="B50" s="1">
        <v>0</v>
      </c>
      <c r="C50" s="1" t="s">
        <v>85</v>
      </c>
      <c r="D50" s="1" t="s">
        <v>29</v>
      </c>
      <c r="E50" s="1" t="s">
        <v>411</v>
      </c>
      <c r="F50" s="1" t="s">
        <v>88</v>
      </c>
      <c r="G50" s="1" t="str">
        <f t="shared" si="1"/>
        <v>Azerbaijan-HIV/AIDS,RSSH</v>
      </c>
      <c r="H50" s="1">
        <v>1</v>
      </c>
      <c r="I50" s="1" t="s">
        <v>30</v>
      </c>
      <c r="J50" s="1" t="str">
        <f>IF(IFERROR(IF(M50="",INDEX('Review Approach Lookup'!D:D,MATCH('Eligible Components'!G50,'Review Approach Lookup'!A:A,0)),INDEX('Tableau FR Download'!I:I,MATCH(M50,'Tableau FR Download'!G:G,0))),"")=0,"TBC",IFERROR(IF(M50="",INDEX('Review Approach Lookup'!D:D,MATCH('Eligible Components'!G50,'Review Approach Lookup'!A:A,0)),INDEX('Tableau FR Download'!I:I,MATCH(M50,'Tableau FR Download'!G:G,0))),""))</f>
        <v/>
      </c>
      <c r="K50" s="1" t="s">
        <v>188</v>
      </c>
      <c r="L50" s="1">
        <f>_xlfn.MAXIFS('Tableau FR Download'!A:A,'Tableau FR Download'!B:B,'Eligible Components'!G50)</f>
        <v>0</v>
      </c>
      <c r="M50" s="1" t="str">
        <f>IF(L50=0,"",INDEX('Tableau FR Download'!G:G,MATCH('Eligible Components'!L50,'Tableau FR Download'!A:A,0)))</f>
        <v/>
      </c>
      <c r="N50" s="2" t="str">
        <f>IFERROR(IF(LEFT(INDEX('Tableau FR Download'!J:J,MATCH('Eligible Components'!M50,'Tableau FR Download'!G:G,0)),FIND(" - ",INDEX('Tableau FR Download'!J:J,MATCH('Eligible Components'!M50,'Tableau FR Download'!G:G,0)))-1) = 0,"",LEFT(INDEX('Tableau FR Download'!J:J,MATCH('Eligible Components'!M50,'Tableau FR Download'!G:G,0)),FIND(" - ",INDEX('Tableau FR Download'!J:J,MATCH('Eligible Components'!M50,'Tableau FR Download'!G:G,0)))-1)),"")</f>
        <v/>
      </c>
      <c r="O50" s="2" t="str">
        <f>IF(T50="No","",IFERROR(IF(INDEX('Tableau FR Download'!M:M,MATCH('Eligible Components'!M50,'Tableau FR Download'!G:G,0))=0,"",INDEX('Tableau FR Download'!M:M,MATCH('Eligible Components'!M50,'Tableau FR Download'!G:G,0))),""))</f>
        <v/>
      </c>
      <c r="P50" s="37" t="str">
        <f>IF(IFERROR(INDEX('Funding Request Tracker'!$G$6:$G$13,MATCH('Eligible Components'!N50,'Funding Request Tracker'!$F$6:$F$13,0)),"")=0,"",IFERROR(INDEX('Funding Request Tracker'!$G$6:$G$13,MATCH('Eligible Components'!N50,'Funding Request Tracker'!$F$6:$F$13,0)),""))</f>
        <v/>
      </c>
      <c r="Q50" s="37" t="str">
        <f>IF(IFERROR(INDEX('Tableau FR Download'!N:N,MATCH('Eligible Components'!M50,'Tableau FR Download'!G:G,0)),"")=0,"",IFERROR(INDEX('Tableau FR Download'!N:N,MATCH('Eligible Components'!M50,'Tableau FR Download'!G:G,0)),""))</f>
        <v/>
      </c>
      <c r="R50" s="37" t="str">
        <f>IF(IFERROR(INDEX('Tableau FR Download'!O:O,MATCH('Eligible Components'!M50,'Tableau FR Download'!G:G,0)),"")=0,"",IFERROR(INDEX('Tableau FR Download'!O:O,MATCH('Eligible Components'!M50,'Tableau FR Download'!G:G,0)),""))</f>
        <v/>
      </c>
      <c r="S50" s="13" t="str">
        <f t="shared" si="2"/>
        <v/>
      </c>
      <c r="T50" s="1" t="str">
        <f>IFERROR(INDEX('User Instructions'!$E$3:$E$10,MATCH('Eligible Components'!N50,'User Instructions'!$D$3:$D$10,0)),"")</f>
        <v/>
      </c>
      <c r="U50" s="1" t="str">
        <f>IFERROR(IF(INDEX('Tableau FR Download'!M:M,MATCH('Eligible Components'!M50,'Tableau FR Download'!G:G,0))=0,"",INDEX('Tableau FR Download'!M:M,MATCH('Eligible Components'!M50,'Tableau FR Download'!G:G,0))),"")</f>
        <v/>
      </c>
    </row>
    <row r="51" spans="1:21" hidden="1" x14ac:dyDescent="0.2">
      <c r="A51" s="1">
        <f t="shared" si="0"/>
        <v>1</v>
      </c>
      <c r="B51" s="1">
        <v>0</v>
      </c>
      <c r="C51" s="1" t="s">
        <v>85</v>
      </c>
      <c r="D51" s="1" t="s">
        <v>29</v>
      </c>
      <c r="E51" s="1" t="s">
        <v>408</v>
      </c>
      <c r="F51" s="1" t="s">
        <v>89</v>
      </c>
      <c r="G51" s="1" t="str">
        <f t="shared" si="1"/>
        <v>Azerbaijan-HIV/AIDS, Tuberculosis</v>
      </c>
      <c r="H51" s="1">
        <v>1</v>
      </c>
      <c r="I51" s="1" t="s">
        <v>30</v>
      </c>
      <c r="J51" s="1" t="str">
        <f>IF(IFERROR(IF(M51="",INDEX('Review Approach Lookup'!D:D,MATCH('Eligible Components'!G51,'Review Approach Lookup'!A:A,0)),INDEX('Tableau FR Download'!I:I,MATCH(M51,'Tableau FR Download'!G:G,0))),"")=0,"TBC",IFERROR(IF(M51="",INDEX('Review Approach Lookup'!D:D,MATCH('Eligible Components'!G51,'Review Approach Lookup'!A:A,0)),INDEX('Tableau FR Download'!I:I,MATCH(M51,'Tableau FR Download'!G:G,0))),""))</f>
        <v>Tailored for Focused Portfolios</v>
      </c>
      <c r="K51" s="1" t="s">
        <v>188</v>
      </c>
      <c r="L51" s="1">
        <f>_xlfn.MAXIFS('Tableau FR Download'!A:A,'Tableau FR Download'!B:B,'Eligible Components'!G51)</f>
        <v>848</v>
      </c>
      <c r="M51" s="1" t="str">
        <f>IF(L51=0,"",INDEX('Tableau FR Download'!G:G,MATCH('Eligible Components'!L51,'Tableau FR Download'!A:A,0)))</f>
        <v>FR848-AZE-C</v>
      </c>
      <c r="N51" s="2" t="str">
        <f>IFERROR(IF(LEFT(INDEX('Tableau FR Download'!J:J,MATCH('Eligible Components'!M51,'Tableau FR Download'!G:G,0)),FIND(" - ",INDEX('Tableau FR Download'!J:J,MATCH('Eligible Components'!M51,'Tableau FR Download'!G:G,0)))-1) = 0,"",LEFT(INDEX('Tableau FR Download'!J:J,MATCH('Eligible Components'!M51,'Tableau FR Download'!G:G,0)),FIND(" - ",INDEX('Tableau FR Download'!J:J,MATCH('Eligible Components'!M51,'Tableau FR Download'!G:G,0)))-1)),"")</f>
        <v>Window 1</v>
      </c>
      <c r="O51" s="2" t="str">
        <f>IF(T51="No","",IFERROR(IF(INDEX('Tableau FR Download'!M:M,MATCH('Eligible Components'!M51,'Tableau FR Download'!G:G,0))=0,"",INDEX('Tableau FR Download'!M:M,MATCH('Eligible Components'!M51,'Tableau FR Download'!G:G,0))),""))</f>
        <v>Grant Making</v>
      </c>
      <c r="P51" s="37">
        <f>IF(IFERROR(INDEX('Funding Request Tracker'!$G$6:$G$13,MATCH('Eligible Components'!N51,'Funding Request Tracker'!$F$6:$F$13,0)),"")=0,"",IFERROR(INDEX('Funding Request Tracker'!$G$6:$G$13,MATCH('Eligible Components'!N51,'Funding Request Tracker'!$F$6:$F$13,0)),""))</f>
        <v>43913</v>
      </c>
      <c r="Q51" s="37">
        <f>IF(IFERROR(INDEX('Tableau FR Download'!N:N,MATCH('Eligible Components'!M51,'Tableau FR Download'!G:G,0)),"")=0,"",IFERROR(INDEX('Tableau FR Download'!N:N,MATCH('Eligible Components'!M51,'Tableau FR Download'!G:G,0)),""))</f>
        <v>44082</v>
      </c>
      <c r="R51" s="37">
        <f>IF(IFERROR(INDEX('Tableau FR Download'!O:O,MATCH('Eligible Components'!M51,'Tableau FR Download'!G:G,0)),"")=0,"",IFERROR(INDEX('Tableau FR Download'!O:O,MATCH('Eligible Components'!M51,'Tableau FR Download'!G:G,0)),""))</f>
        <v>44125</v>
      </c>
      <c r="S51" s="13">
        <f t="shared" si="2"/>
        <v>6.9508196721311473</v>
      </c>
      <c r="T51" s="1" t="str">
        <f>IFERROR(INDEX('User Instructions'!$E$3:$E$10,MATCH('Eligible Components'!N51,'User Instructions'!$D$3:$D$10,0)),"")</f>
        <v>Yes</v>
      </c>
      <c r="U51" s="1" t="str">
        <f>IFERROR(IF(INDEX('Tableau FR Download'!M:M,MATCH('Eligible Components'!M51,'Tableau FR Download'!G:G,0))=0,"",INDEX('Tableau FR Download'!M:M,MATCH('Eligible Components'!M51,'Tableau FR Download'!G:G,0))),"")</f>
        <v>Grant Making</v>
      </c>
    </row>
    <row r="52" spans="1:21" hidden="1" x14ac:dyDescent="0.2">
      <c r="A52" s="1">
        <f t="shared" si="0"/>
        <v>0</v>
      </c>
      <c r="B52" s="1">
        <v>0</v>
      </c>
      <c r="C52" s="1" t="s">
        <v>85</v>
      </c>
      <c r="D52" s="1" t="s">
        <v>29</v>
      </c>
      <c r="E52" s="1" t="s">
        <v>412</v>
      </c>
      <c r="F52" s="1" t="s">
        <v>90</v>
      </c>
      <c r="G52" s="1" t="str">
        <f t="shared" si="1"/>
        <v>Azerbaijan-HIV/AIDS,Tuberculosis,Malaria</v>
      </c>
      <c r="H52" s="1">
        <v>0</v>
      </c>
      <c r="I52" s="1" t="s">
        <v>30</v>
      </c>
      <c r="J52" s="1" t="str">
        <f>IF(IFERROR(IF(M52="",INDEX('Review Approach Lookup'!D:D,MATCH('Eligible Components'!G52,'Review Approach Lookup'!A:A,0)),INDEX('Tableau FR Download'!I:I,MATCH(M52,'Tableau FR Download'!G:G,0))),"")=0,"TBC",IFERROR(IF(M52="",INDEX('Review Approach Lookup'!D:D,MATCH('Eligible Components'!G52,'Review Approach Lookup'!A:A,0)),INDEX('Tableau FR Download'!I:I,MATCH(M52,'Tableau FR Download'!G:G,0))),""))</f>
        <v/>
      </c>
      <c r="K52" s="1" t="s">
        <v>188</v>
      </c>
      <c r="L52" s="1">
        <f>_xlfn.MAXIFS('Tableau FR Download'!A:A,'Tableau FR Download'!B:B,'Eligible Components'!G52)</f>
        <v>0</v>
      </c>
      <c r="M52" s="1" t="str">
        <f>IF(L52=0,"",INDEX('Tableau FR Download'!G:G,MATCH('Eligible Components'!L52,'Tableau FR Download'!A:A,0)))</f>
        <v/>
      </c>
      <c r="N52" s="2" t="str">
        <f>IFERROR(IF(LEFT(INDEX('Tableau FR Download'!J:J,MATCH('Eligible Components'!M52,'Tableau FR Download'!G:G,0)),FIND(" - ",INDEX('Tableau FR Download'!J:J,MATCH('Eligible Components'!M52,'Tableau FR Download'!G:G,0)))-1) = 0,"",LEFT(INDEX('Tableau FR Download'!J:J,MATCH('Eligible Components'!M52,'Tableau FR Download'!G:G,0)),FIND(" - ",INDEX('Tableau FR Download'!J:J,MATCH('Eligible Components'!M52,'Tableau FR Download'!G:G,0)))-1)),"")</f>
        <v/>
      </c>
      <c r="O52" s="2" t="str">
        <f>IF(T52="No","",IFERROR(IF(INDEX('Tableau FR Download'!M:M,MATCH('Eligible Components'!M52,'Tableau FR Download'!G:G,0))=0,"",INDEX('Tableau FR Download'!M:M,MATCH('Eligible Components'!M52,'Tableau FR Download'!G:G,0))),""))</f>
        <v/>
      </c>
      <c r="P52" s="37" t="str">
        <f>IF(IFERROR(INDEX('Funding Request Tracker'!$G$6:$G$13,MATCH('Eligible Components'!N52,'Funding Request Tracker'!$F$6:$F$13,0)),"")=0,"",IFERROR(INDEX('Funding Request Tracker'!$G$6:$G$13,MATCH('Eligible Components'!N52,'Funding Request Tracker'!$F$6:$F$13,0)),""))</f>
        <v/>
      </c>
      <c r="Q52" s="37" t="str">
        <f>IF(IFERROR(INDEX('Tableau FR Download'!N:N,MATCH('Eligible Components'!M52,'Tableau FR Download'!G:G,0)),"")=0,"",IFERROR(INDEX('Tableau FR Download'!N:N,MATCH('Eligible Components'!M52,'Tableau FR Download'!G:G,0)),""))</f>
        <v/>
      </c>
      <c r="R52" s="37" t="str">
        <f>IF(IFERROR(INDEX('Tableau FR Download'!O:O,MATCH('Eligible Components'!M52,'Tableau FR Download'!G:G,0)),"")=0,"",IFERROR(INDEX('Tableau FR Download'!O:O,MATCH('Eligible Components'!M52,'Tableau FR Download'!G:G,0)),""))</f>
        <v/>
      </c>
      <c r="S52" s="13" t="str">
        <f t="shared" si="2"/>
        <v/>
      </c>
      <c r="T52" s="1" t="str">
        <f>IFERROR(INDEX('User Instructions'!$E$3:$E$10,MATCH('Eligible Components'!N52,'User Instructions'!$D$3:$D$10,0)),"")</f>
        <v/>
      </c>
      <c r="U52" s="1" t="str">
        <f>IFERROR(IF(INDEX('Tableau FR Download'!M:M,MATCH('Eligible Components'!M52,'Tableau FR Download'!G:G,0))=0,"",INDEX('Tableau FR Download'!M:M,MATCH('Eligible Components'!M52,'Tableau FR Download'!G:G,0))),"")</f>
        <v/>
      </c>
    </row>
    <row r="53" spans="1:21" hidden="1" x14ac:dyDescent="0.2">
      <c r="A53" s="1">
        <f t="shared" si="0"/>
        <v>0</v>
      </c>
      <c r="B53" s="1">
        <v>0</v>
      </c>
      <c r="C53" s="1" t="s">
        <v>85</v>
      </c>
      <c r="D53" s="1" t="s">
        <v>29</v>
      </c>
      <c r="E53" s="1" t="s">
        <v>413</v>
      </c>
      <c r="F53" s="1" t="s">
        <v>91</v>
      </c>
      <c r="G53" s="1" t="str">
        <f t="shared" si="1"/>
        <v>Azerbaijan-HIV/AIDS,Tuberculosis,Malaria,RSSH</v>
      </c>
      <c r="H53" s="1">
        <v>0</v>
      </c>
      <c r="I53" s="1" t="s">
        <v>30</v>
      </c>
      <c r="J53" s="1" t="str">
        <f>IF(IFERROR(IF(M53="",INDEX('Review Approach Lookup'!D:D,MATCH('Eligible Components'!G53,'Review Approach Lookup'!A:A,0)),INDEX('Tableau FR Download'!I:I,MATCH(M53,'Tableau FR Download'!G:G,0))),"")=0,"TBC",IFERROR(IF(M53="",INDEX('Review Approach Lookup'!D:D,MATCH('Eligible Components'!G53,'Review Approach Lookup'!A:A,0)),INDEX('Tableau FR Download'!I:I,MATCH(M53,'Tableau FR Download'!G:G,0))),""))</f>
        <v/>
      </c>
      <c r="K53" s="1" t="s">
        <v>188</v>
      </c>
      <c r="L53" s="1">
        <f>_xlfn.MAXIFS('Tableau FR Download'!A:A,'Tableau FR Download'!B:B,'Eligible Components'!G53)</f>
        <v>0</v>
      </c>
      <c r="M53" s="1" t="str">
        <f>IF(L53=0,"",INDEX('Tableau FR Download'!G:G,MATCH('Eligible Components'!L53,'Tableau FR Download'!A:A,0)))</f>
        <v/>
      </c>
      <c r="N53" s="2" t="str">
        <f>IFERROR(IF(LEFT(INDEX('Tableau FR Download'!J:J,MATCH('Eligible Components'!M53,'Tableau FR Download'!G:G,0)),FIND(" - ",INDEX('Tableau FR Download'!J:J,MATCH('Eligible Components'!M53,'Tableau FR Download'!G:G,0)))-1) = 0,"",LEFT(INDEX('Tableau FR Download'!J:J,MATCH('Eligible Components'!M53,'Tableau FR Download'!G:G,0)),FIND(" - ",INDEX('Tableau FR Download'!J:J,MATCH('Eligible Components'!M53,'Tableau FR Download'!G:G,0)))-1)),"")</f>
        <v/>
      </c>
      <c r="O53" s="2" t="str">
        <f>IF(T53="No","",IFERROR(IF(INDEX('Tableau FR Download'!M:M,MATCH('Eligible Components'!M53,'Tableau FR Download'!G:G,0))=0,"",INDEX('Tableau FR Download'!M:M,MATCH('Eligible Components'!M53,'Tableau FR Download'!G:G,0))),""))</f>
        <v/>
      </c>
      <c r="P53" s="37" t="str">
        <f>IF(IFERROR(INDEX('Funding Request Tracker'!$G$6:$G$13,MATCH('Eligible Components'!N53,'Funding Request Tracker'!$F$6:$F$13,0)),"")=0,"",IFERROR(INDEX('Funding Request Tracker'!$G$6:$G$13,MATCH('Eligible Components'!N53,'Funding Request Tracker'!$F$6:$F$13,0)),""))</f>
        <v/>
      </c>
      <c r="Q53" s="37" t="str">
        <f>IF(IFERROR(INDEX('Tableau FR Download'!N:N,MATCH('Eligible Components'!M53,'Tableau FR Download'!G:G,0)),"")=0,"",IFERROR(INDEX('Tableau FR Download'!N:N,MATCH('Eligible Components'!M53,'Tableau FR Download'!G:G,0)),""))</f>
        <v/>
      </c>
      <c r="R53" s="37" t="str">
        <f>IF(IFERROR(INDEX('Tableau FR Download'!O:O,MATCH('Eligible Components'!M53,'Tableau FR Download'!G:G,0)),"")=0,"",IFERROR(INDEX('Tableau FR Download'!O:O,MATCH('Eligible Components'!M53,'Tableau FR Download'!G:G,0)),""))</f>
        <v/>
      </c>
      <c r="S53" s="13" t="str">
        <f t="shared" si="2"/>
        <v/>
      </c>
      <c r="T53" s="1" t="str">
        <f>IFERROR(INDEX('User Instructions'!$E$3:$E$10,MATCH('Eligible Components'!N53,'User Instructions'!$D$3:$D$10,0)),"")</f>
        <v/>
      </c>
      <c r="U53" s="1" t="str">
        <f>IFERROR(IF(INDEX('Tableau FR Download'!M:M,MATCH('Eligible Components'!M53,'Tableau FR Download'!G:G,0))=0,"",INDEX('Tableau FR Download'!M:M,MATCH('Eligible Components'!M53,'Tableau FR Download'!G:G,0))),"")</f>
        <v/>
      </c>
    </row>
    <row r="54" spans="1:21" hidden="1" x14ac:dyDescent="0.2">
      <c r="A54" s="1">
        <f t="shared" si="0"/>
        <v>0</v>
      </c>
      <c r="B54" s="1">
        <v>0</v>
      </c>
      <c r="C54" s="1" t="s">
        <v>85</v>
      </c>
      <c r="D54" s="1" t="s">
        <v>29</v>
      </c>
      <c r="E54" s="1" t="s">
        <v>414</v>
      </c>
      <c r="F54" s="1" t="s">
        <v>92</v>
      </c>
      <c r="G54" s="1" t="str">
        <f t="shared" si="1"/>
        <v>Azerbaijan-HIV/AIDS,Tuberculosis,RSSH</v>
      </c>
      <c r="H54" s="1">
        <v>1</v>
      </c>
      <c r="I54" s="1" t="s">
        <v>30</v>
      </c>
      <c r="J54" s="1" t="str">
        <f>IF(IFERROR(IF(M54="",INDEX('Review Approach Lookup'!D:D,MATCH('Eligible Components'!G54,'Review Approach Lookup'!A:A,0)),INDEX('Tableau FR Download'!I:I,MATCH(M54,'Tableau FR Download'!G:G,0))),"")=0,"TBC",IFERROR(IF(M54="",INDEX('Review Approach Lookup'!D:D,MATCH('Eligible Components'!G54,'Review Approach Lookup'!A:A,0)),INDEX('Tableau FR Download'!I:I,MATCH(M54,'Tableau FR Download'!G:G,0))),""))</f>
        <v/>
      </c>
      <c r="K54" s="1" t="s">
        <v>188</v>
      </c>
      <c r="L54" s="1">
        <f>_xlfn.MAXIFS('Tableau FR Download'!A:A,'Tableau FR Download'!B:B,'Eligible Components'!G54)</f>
        <v>0</v>
      </c>
      <c r="M54" s="1" t="str">
        <f>IF(L54=0,"",INDEX('Tableau FR Download'!G:G,MATCH('Eligible Components'!L54,'Tableau FR Download'!A:A,0)))</f>
        <v/>
      </c>
      <c r="N54" s="2" t="str">
        <f>IFERROR(IF(LEFT(INDEX('Tableau FR Download'!J:J,MATCH('Eligible Components'!M54,'Tableau FR Download'!G:G,0)),FIND(" - ",INDEX('Tableau FR Download'!J:J,MATCH('Eligible Components'!M54,'Tableau FR Download'!G:G,0)))-1) = 0,"",LEFT(INDEX('Tableau FR Download'!J:J,MATCH('Eligible Components'!M54,'Tableau FR Download'!G:G,0)),FIND(" - ",INDEX('Tableau FR Download'!J:J,MATCH('Eligible Components'!M54,'Tableau FR Download'!G:G,0)))-1)),"")</f>
        <v/>
      </c>
      <c r="O54" s="2" t="str">
        <f>IF(T54="No","",IFERROR(IF(INDEX('Tableau FR Download'!M:M,MATCH('Eligible Components'!M54,'Tableau FR Download'!G:G,0))=0,"",INDEX('Tableau FR Download'!M:M,MATCH('Eligible Components'!M54,'Tableau FR Download'!G:G,0))),""))</f>
        <v/>
      </c>
      <c r="P54" s="37" t="str">
        <f>IF(IFERROR(INDEX('Funding Request Tracker'!$G$6:$G$13,MATCH('Eligible Components'!N54,'Funding Request Tracker'!$F$6:$F$13,0)),"")=0,"",IFERROR(INDEX('Funding Request Tracker'!$G$6:$G$13,MATCH('Eligible Components'!N54,'Funding Request Tracker'!$F$6:$F$13,0)),""))</f>
        <v/>
      </c>
      <c r="Q54" s="37" t="str">
        <f>IF(IFERROR(INDEX('Tableau FR Download'!N:N,MATCH('Eligible Components'!M54,'Tableau FR Download'!G:G,0)),"")=0,"",IFERROR(INDEX('Tableau FR Download'!N:N,MATCH('Eligible Components'!M54,'Tableau FR Download'!G:G,0)),""))</f>
        <v/>
      </c>
      <c r="R54" s="37" t="str">
        <f>IF(IFERROR(INDEX('Tableau FR Download'!O:O,MATCH('Eligible Components'!M54,'Tableau FR Download'!G:G,0)),"")=0,"",IFERROR(INDEX('Tableau FR Download'!O:O,MATCH('Eligible Components'!M54,'Tableau FR Download'!G:G,0)),""))</f>
        <v/>
      </c>
      <c r="S54" s="13" t="str">
        <f t="shared" si="2"/>
        <v/>
      </c>
      <c r="T54" s="1" t="str">
        <f>IFERROR(INDEX('User Instructions'!$E$3:$E$10,MATCH('Eligible Components'!N54,'User Instructions'!$D$3:$D$10,0)),"")</f>
        <v/>
      </c>
      <c r="U54" s="1" t="str">
        <f>IFERROR(IF(INDEX('Tableau FR Download'!M:M,MATCH('Eligible Components'!M54,'Tableau FR Download'!G:G,0))=0,"",INDEX('Tableau FR Download'!M:M,MATCH('Eligible Components'!M54,'Tableau FR Download'!G:G,0))),"")</f>
        <v/>
      </c>
    </row>
    <row r="55" spans="1:21" hidden="1" x14ac:dyDescent="0.2">
      <c r="A55" s="1">
        <f t="shared" si="0"/>
        <v>0</v>
      </c>
      <c r="B55" s="1">
        <v>0</v>
      </c>
      <c r="C55" s="1" t="s">
        <v>85</v>
      </c>
      <c r="D55" s="1" t="s">
        <v>29</v>
      </c>
      <c r="E55" s="1" t="s">
        <v>28</v>
      </c>
      <c r="F55" s="1" t="s">
        <v>28</v>
      </c>
      <c r="G55" s="1" t="str">
        <f t="shared" si="1"/>
        <v>Azerbaijan-Malaria</v>
      </c>
      <c r="H55" s="1">
        <v>0</v>
      </c>
      <c r="I55" s="1" t="s">
        <v>30</v>
      </c>
      <c r="J55" s="1" t="str">
        <f>IF(IFERROR(IF(M55="",INDEX('Review Approach Lookup'!D:D,MATCH('Eligible Components'!G55,'Review Approach Lookup'!A:A,0)),INDEX('Tableau FR Download'!I:I,MATCH(M55,'Tableau FR Download'!G:G,0))),"")=0,"TBC",IFERROR(IF(M55="",INDEX('Review Approach Lookup'!D:D,MATCH('Eligible Components'!G55,'Review Approach Lookup'!A:A,0)),INDEX('Tableau FR Download'!I:I,MATCH(M55,'Tableau FR Download'!G:G,0))),""))</f>
        <v/>
      </c>
      <c r="K55" s="1" t="s">
        <v>188</v>
      </c>
      <c r="L55" s="1">
        <f>_xlfn.MAXIFS('Tableau FR Download'!A:A,'Tableau FR Download'!B:B,'Eligible Components'!G55)</f>
        <v>0</v>
      </c>
      <c r="M55" s="1" t="str">
        <f>IF(L55=0,"",INDEX('Tableau FR Download'!G:G,MATCH('Eligible Components'!L55,'Tableau FR Download'!A:A,0)))</f>
        <v/>
      </c>
      <c r="N55" s="2" t="str">
        <f>IFERROR(IF(LEFT(INDEX('Tableau FR Download'!J:J,MATCH('Eligible Components'!M55,'Tableau FR Download'!G:G,0)),FIND(" - ",INDEX('Tableau FR Download'!J:J,MATCH('Eligible Components'!M55,'Tableau FR Download'!G:G,0)))-1) = 0,"",LEFT(INDEX('Tableau FR Download'!J:J,MATCH('Eligible Components'!M55,'Tableau FR Download'!G:G,0)),FIND(" - ",INDEX('Tableau FR Download'!J:J,MATCH('Eligible Components'!M55,'Tableau FR Download'!G:G,0)))-1)),"")</f>
        <v/>
      </c>
      <c r="O55" s="2" t="str">
        <f>IF(T55="No","",IFERROR(IF(INDEX('Tableau FR Download'!M:M,MATCH('Eligible Components'!M55,'Tableau FR Download'!G:G,0))=0,"",INDEX('Tableau FR Download'!M:M,MATCH('Eligible Components'!M55,'Tableau FR Download'!G:G,0))),""))</f>
        <v/>
      </c>
      <c r="P55" s="37" t="str">
        <f>IF(IFERROR(INDEX('Funding Request Tracker'!$G$6:$G$13,MATCH('Eligible Components'!N55,'Funding Request Tracker'!$F$6:$F$13,0)),"")=0,"",IFERROR(INDEX('Funding Request Tracker'!$G$6:$G$13,MATCH('Eligible Components'!N55,'Funding Request Tracker'!$F$6:$F$13,0)),""))</f>
        <v/>
      </c>
      <c r="Q55" s="37" t="str">
        <f>IF(IFERROR(INDEX('Tableau FR Download'!N:N,MATCH('Eligible Components'!M55,'Tableau FR Download'!G:G,0)),"")=0,"",IFERROR(INDEX('Tableau FR Download'!N:N,MATCH('Eligible Components'!M55,'Tableau FR Download'!G:G,0)),""))</f>
        <v/>
      </c>
      <c r="R55" s="37" t="str">
        <f>IF(IFERROR(INDEX('Tableau FR Download'!O:O,MATCH('Eligible Components'!M55,'Tableau FR Download'!G:G,0)),"")=0,"",IFERROR(INDEX('Tableau FR Download'!O:O,MATCH('Eligible Components'!M55,'Tableau FR Download'!G:G,0)),""))</f>
        <v/>
      </c>
      <c r="S55" s="13" t="str">
        <f t="shared" si="2"/>
        <v/>
      </c>
      <c r="T55" s="1" t="str">
        <f>IFERROR(INDEX('User Instructions'!$E$3:$E$10,MATCH('Eligible Components'!N55,'User Instructions'!$D$3:$D$10,0)),"")</f>
        <v/>
      </c>
      <c r="U55" s="1" t="str">
        <f>IFERROR(IF(INDEX('Tableau FR Download'!M:M,MATCH('Eligible Components'!M55,'Tableau FR Download'!G:G,0))=0,"",INDEX('Tableau FR Download'!M:M,MATCH('Eligible Components'!M55,'Tableau FR Download'!G:G,0))),"")</f>
        <v/>
      </c>
    </row>
    <row r="56" spans="1:21" hidden="1" x14ac:dyDescent="0.2">
      <c r="A56" s="1">
        <f t="shared" si="0"/>
        <v>0</v>
      </c>
      <c r="B56" s="1">
        <v>0</v>
      </c>
      <c r="C56" s="1" t="s">
        <v>85</v>
      </c>
      <c r="D56" s="1" t="s">
        <v>29</v>
      </c>
      <c r="E56" s="1" t="s">
        <v>415</v>
      </c>
      <c r="F56" s="1" t="s">
        <v>93</v>
      </c>
      <c r="G56" s="1" t="str">
        <f t="shared" si="1"/>
        <v>Azerbaijan-Malaria,RSSH</v>
      </c>
      <c r="H56" s="1">
        <v>0</v>
      </c>
      <c r="I56" s="1" t="s">
        <v>30</v>
      </c>
      <c r="J56" s="1" t="str">
        <f>IF(IFERROR(IF(M56="",INDEX('Review Approach Lookup'!D:D,MATCH('Eligible Components'!G56,'Review Approach Lookup'!A:A,0)),INDEX('Tableau FR Download'!I:I,MATCH(M56,'Tableau FR Download'!G:G,0))),"")=0,"TBC",IFERROR(IF(M56="",INDEX('Review Approach Lookup'!D:D,MATCH('Eligible Components'!G56,'Review Approach Lookup'!A:A,0)),INDEX('Tableau FR Download'!I:I,MATCH(M56,'Tableau FR Download'!G:G,0))),""))</f>
        <v/>
      </c>
      <c r="K56" s="1" t="s">
        <v>188</v>
      </c>
      <c r="L56" s="1">
        <f>_xlfn.MAXIFS('Tableau FR Download'!A:A,'Tableau FR Download'!B:B,'Eligible Components'!G56)</f>
        <v>0</v>
      </c>
      <c r="M56" s="1" t="str">
        <f>IF(L56=0,"",INDEX('Tableau FR Download'!G:G,MATCH('Eligible Components'!L56,'Tableau FR Download'!A:A,0)))</f>
        <v/>
      </c>
      <c r="N56" s="2" t="str">
        <f>IFERROR(IF(LEFT(INDEX('Tableau FR Download'!J:J,MATCH('Eligible Components'!M56,'Tableau FR Download'!G:G,0)),FIND(" - ",INDEX('Tableau FR Download'!J:J,MATCH('Eligible Components'!M56,'Tableau FR Download'!G:G,0)))-1) = 0,"",LEFT(INDEX('Tableau FR Download'!J:J,MATCH('Eligible Components'!M56,'Tableau FR Download'!G:G,0)),FIND(" - ",INDEX('Tableau FR Download'!J:J,MATCH('Eligible Components'!M56,'Tableau FR Download'!G:G,0)))-1)),"")</f>
        <v/>
      </c>
      <c r="O56" s="2" t="str">
        <f>IF(T56="No","",IFERROR(IF(INDEX('Tableau FR Download'!M:M,MATCH('Eligible Components'!M56,'Tableau FR Download'!G:G,0))=0,"",INDEX('Tableau FR Download'!M:M,MATCH('Eligible Components'!M56,'Tableau FR Download'!G:G,0))),""))</f>
        <v/>
      </c>
      <c r="P56" s="37" t="str">
        <f>IF(IFERROR(INDEX('Funding Request Tracker'!$G$6:$G$13,MATCH('Eligible Components'!N56,'Funding Request Tracker'!$F$6:$F$13,0)),"")=0,"",IFERROR(INDEX('Funding Request Tracker'!$G$6:$G$13,MATCH('Eligible Components'!N56,'Funding Request Tracker'!$F$6:$F$13,0)),""))</f>
        <v/>
      </c>
      <c r="Q56" s="37" t="str">
        <f>IF(IFERROR(INDEX('Tableau FR Download'!N:N,MATCH('Eligible Components'!M56,'Tableau FR Download'!G:G,0)),"")=0,"",IFERROR(INDEX('Tableau FR Download'!N:N,MATCH('Eligible Components'!M56,'Tableau FR Download'!G:G,0)),""))</f>
        <v/>
      </c>
      <c r="R56" s="37" t="str">
        <f>IF(IFERROR(INDEX('Tableau FR Download'!O:O,MATCH('Eligible Components'!M56,'Tableau FR Download'!G:G,0)),"")=0,"",IFERROR(INDEX('Tableau FR Download'!O:O,MATCH('Eligible Components'!M56,'Tableau FR Download'!G:G,0)),""))</f>
        <v/>
      </c>
      <c r="S56" s="13" t="str">
        <f t="shared" si="2"/>
        <v/>
      </c>
      <c r="T56" s="1" t="str">
        <f>IFERROR(INDEX('User Instructions'!$E$3:$E$10,MATCH('Eligible Components'!N56,'User Instructions'!$D$3:$D$10,0)),"")</f>
        <v/>
      </c>
      <c r="U56" s="1" t="str">
        <f>IFERROR(IF(INDEX('Tableau FR Download'!M:M,MATCH('Eligible Components'!M56,'Tableau FR Download'!G:G,0))=0,"",INDEX('Tableau FR Download'!M:M,MATCH('Eligible Components'!M56,'Tableau FR Download'!G:G,0))),"")</f>
        <v/>
      </c>
    </row>
    <row r="57" spans="1:21" hidden="1" x14ac:dyDescent="0.2">
      <c r="A57" s="1">
        <f t="shared" si="0"/>
        <v>0</v>
      </c>
      <c r="B57" s="1">
        <v>0</v>
      </c>
      <c r="C57" s="1" t="s">
        <v>85</v>
      </c>
      <c r="D57" s="1" t="s">
        <v>29</v>
      </c>
      <c r="E57" s="1" t="s">
        <v>94</v>
      </c>
      <c r="F57" s="1" t="s">
        <v>94</v>
      </c>
      <c r="G57" s="1" t="str">
        <f t="shared" si="1"/>
        <v>Azerbaijan-RSSH</v>
      </c>
      <c r="H57" s="1">
        <v>1</v>
      </c>
      <c r="I57" s="1" t="s">
        <v>30</v>
      </c>
      <c r="J57" s="1" t="str">
        <f>IF(IFERROR(IF(M57="",INDEX('Review Approach Lookup'!D:D,MATCH('Eligible Components'!G57,'Review Approach Lookup'!A:A,0)),INDEX('Tableau FR Download'!I:I,MATCH(M57,'Tableau FR Download'!G:G,0))),"")=0,"TBC",IFERROR(IF(M57="",INDEX('Review Approach Lookup'!D:D,MATCH('Eligible Components'!G57,'Review Approach Lookup'!A:A,0)),INDEX('Tableau FR Download'!I:I,MATCH(M57,'Tableau FR Download'!G:G,0))),""))</f>
        <v>TBC</v>
      </c>
      <c r="K57" s="1" t="s">
        <v>188</v>
      </c>
      <c r="L57" s="1">
        <f>_xlfn.MAXIFS('Tableau FR Download'!A:A,'Tableau FR Download'!B:B,'Eligible Components'!G57)</f>
        <v>0</v>
      </c>
      <c r="M57" s="1" t="str">
        <f>IF(L57=0,"",INDEX('Tableau FR Download'!G:G,MATCH('Eligible Components'!L57,'Tableau FR Download'!A:A,0)))</f>
        <v/>
      </c>
      <c r="N57" s="2" t="str">
        <f>IFERROR(IF(LEFT(INDEX('Tableau FR Download'!J:J,MATCH('Eligible Components'!M57,'Tableau FR Download'!G:G,0)),FIND(" - ",INDEX('Tableau FR Download'!J:J,MATCH('Eligible Components'!M57,'Tableau FR Download'!G:G,0)))-1) = 0,"",LEFT(INDEX('Tableau FR Download'!J:J,MATCH('Eligible Components'!M57,'Tableau FR Download'!G:G,0)),FIND(" - ",INDEX('Tableau FR Download'!J:J,MATCH('Eligible Components'!M57,'Tableau FR Download'!G:G,0)))-1)),"")</f>
        <v/>
      </c>
      <c r="O57" s="2" t="str">
        <f>IF(T57="No","",IFERROR(IF(INDEX('Tableau FR Download'!M:M,MATCH('Eligible Components'!M57,'Tableau FR Download'!G:G,0))=0,"",INDEX('Tableau FR Download'!M:M,MATCH('Eligible Components'!M57,'Tableau FR Download'!G:G,0))),""))</f>
        <v/>
      </c>
      <c r="P57" s="37" t="str">
        <f>IF(IFERROR(INDEX('Funding Request Tracker'!$G$6:$G$13,MATCH('Eligible Components'!N57,'Funding Request Tracker'!$F$6:$F$13,0)),"")=0,"",IFERROR(INDEX('Funding Request Tracker'!$G$6:$G$13,MATCH('Eligible Components'!N57,'Funding Request Tracker'!$F$6:$F$13,0)),""))</f>
        <v/>
      </c>
      <c r="Q57" s="37" t="str">
        <f>IF(IFERROR(INDEX('Tableau FR Download'!N:N,MATCH('Eligible Components'!M57,'Tableau FR Download'!G:G,0)),"")=0,"",IFERROR(INDEX('Tableau FR Download'!N:N,MATCH('Eligible Components'!M57,'Tableau FR Download'!G:G,0)),""))</f>
        <v/>
      </c>
      <c r="R57" s="37" t="str">
        <f>IF(IFERROR(INDEX('Tableau FR Download'!O:O,MATCH('Eligible Components'!M57,'Tableau FR Download'!G:G,0)),"")=0,"",IFERROR(INDEX('Tableau FR Download'!O:O,MATCH('Eligible Components'!M57,'Tableau FR Download'!G:G,0)),""))</f>
        <v/>
      </c>
      <c r="S57" s="13" t="str">
        <f t="shared" si="2"/>
        <v/>
      </c>
      <c r="T57" s="1" t="str">
        <f>IFERROR(INDEX('User Instructions'!$E$3:$E$10,MATCH('Eligible Components'!N57,'User Instructions'!$D$3:$D$10,0)),"")</f>
        <v/>
      </c>
      <c r="U57" s="1" t="str">
        <f>IFERROR(IF(INDEX('Tableau FR Download'!M:M,MATCH('Eligible Components'!M57,'Tableau FR Download'!G:G,0))=0,"",INDEX('Tableau FR Download'!M:M,MATCH('Eligible Components'!M57,'Tableau FR Download'!G:G,0))),"")</f>
        <v/>
      </c>
    </row>
    <row r="58" spans="1:21" hidden="1" x14ac:dyDescent="0.2">
      <c r="A58" s="1">
        <f t="shared" si="0"/>
        <v>0</v>
      </c>
      <c r="B58" s="1">
        <v>1</v>
      </c>
      <c r="C58" s="1" t="s">
        <v>85</v>
      </c>
      <c r="D58" s="1" t="s">
        <v>29</v>
      </c>
      <c r="E58" s="1" t="s">
        <v>416</v>
      </c>
      <c r="F58" s="1" t="s">
        <v>35</v>
      </c>
      <c r="G58" s="1" t="str">
        <f t="shared" si="1"/>
        <v>Azerbaijan-Tuberculosis</v>
      </c>
      <c r="H58" s="1">
        <v>1</v>
      </c>
      <c r="I58" s="1" t="s">
        <v>30</v>
      </c>
      <c r="J58" s="1" t="str">
        <f>IF(IFERROR(IF(M58="",INDEX('Review Approach Lookup'!D:D,MATCH('Eligible Components'!G58,'Review Approach Lookup'!A:A,0)),INDEX('Tableau FR Download'!I:I,MATCH(M58,'Tableau FR Download'!G:G,0))),"")=0,"TBC",IFERROR(IF(M58="",INDEX('Review Approach Lookup'!D:D,MATCH('Eligible Components'!G58,'Review Approach Lookup'!A:A,0)),INDEX('Tableau FR Download'!I:I,MATCH(M58,'Tableau FR Download'!G:G,0))),""))</f>
        <v>Tailored for Focused Portfolios</v>
      </c>
      <c r="K58" s="1" t="s">
        <v>188</v>
      </c>
      <c r="L58" s="1">
        <f>_xlfn.MAXIFS('Tableau FR Download'!A:A,'Tableau FR Download'!B:B,'Eligible Components'!G58)</f>
        <v>0</v>
      </c>
      <c r="M58" s="1" t="str">
        <f>IF(L58=0,"",INDEX('Tableau FR Download'!G:G,MATCH('Eligible Components'!L58,'Tableau FR Download'!A:A,0)))</f>
        <v/>
      </c>
      <c r="N58" s="2" t="str">
        <f>IFERROR(IF(LEFT(INDEX('Tableau FR Download'!J:J,MATCH('Eligible Components'!M58,'Tableau FR Download'!G:G,0)),FIND(" - ",INDEX('Tableau FR Download'!J:J,MATCH('Eligible Components'!M58,'Tableau FR Download'!G:G,0)))-1) = 0,"",LEFT(INDEX('Tableau FR Download'!J:J,MATCH('Eligible Components'!M58,'Tableau FR Download'!G:G,0)),FIND(" - ",INDEX('Tableau FR Download'!J:J,MATCH('Eligible Components'!M58,'Tableau FR Download'!G:G,0)))-1)),"")</f>
        <v/>
      </c>
      <c r="O58" s="2" t="str">
        <f>IF(T58="No","",IFERROR(IF(INDEX('Tableau FR Download'!M:M,MATCH('Eligible Components'!M58,'Tableau FR Download'!G:G,0))=0,"",INDEX('Tableau FR Download'!M:M,MATCH('Eligible Components'!M58,'Tableau FR Download'!G:G,0))),""))</f>
        <v/>
      </c>
      <c r="P58" s="37" t="str">
        <f>IF(IFERROR(INDEX('Funding Request Tracker'!$G$6:$G$13,MATCH('Eligible Components'!N58,'Funding Request Tracker'!$F$6:$F$13,0)),"")=0,"",IFERROR(INDEX('Funding Request Tracker'!$G$6:$G$13,MATCH('Eligible Components'!N58,'Funding Request Tracker'!$F$6:$F$13,0)),""))</f>
        <v/>
      </c>
      <c r="Q58" s="37" t="str">
        <f>IF(IFERROR(INDEX('Tableau FR Download'!N:N,MATCH('Eligible Components'!M58,'Tableau FR Download'!G:G,0)),"")=0,"",IFERROR(INDEX('Tableau FR Download'!N:N,MATCH('Eligible Components'!M58,'Tableau FR Download'!G:G,0)),""))</f>
        <v/>
      </c>
      <c r="R58" s="37" t="str">
        <f>IF(IFERROR(INDEX('Tableau FR Download'!O:O,MATCH('Eligible Components'!M58,'Tableau FR Download'!G:G,0)),"")=0,"",IFERROR(INDEX('Tableau FR Download'!O:O,MATCH('Eligible Components'!M58,'Tableau FR Download'!G:G,0)),""))</f>
        <v/>
      </c>
      <c r="S58" s="13" t="str">
        <f t="shared" si="2"/>
        <v/>
      </c>
      <c r="T58" s="1" t="str">
        <f>IFERROR(INDEX('User Instructions'!$E$3:$E$10,MATCH('Eligible Components'!N58,'User Instructions'!$D$3:$D$10,0)),"")</f>
        <v/>
      </c>
      <c r="U58" s="1" t="str">
        <f>IFERROR(IF(INDEX('Tableau FR Download'!M:M,MATCH('Eligible Components'!M58,'Tableau FR Download'!G:G,0))=0,"",INDEX('Tableau FR Download'!M:M,MATCH('Eligible Components'!M58,'Tableau FR Download'!G:G,0))),"")</f>
        <v/>
      </c>
    </row>
    <row r="59" spans="1:21" hidden="1" x14ac:dyDescent="0.2">
      <c r="A59" s="1">
        <f t="shared" si="0"/>
        <v>0</v>
      </c>
      <c r="B59" s="1">
        <v>0</v>
      </c>
      <c r="C59" s="1" t="s">
        <v>85</v>
      </c>
      <c r="D59" s="1" t="s">
        <v>29</v>
      </c>
      <c r="E59" s="1" t="s">
        <v>417</v>
      </c>
      <c r="F59" s="1" t="s">
        <v>95</v>
      </c>
      <c r="G59" s="1" t="str">
        <f t="shared" si="1"/>
        <v>Azerbaijan-Tuberculosis,Malaria</v>
      </c>
      <c r="H59" s="1">
        <v>0</v>
      </c>
      <c r="I59" s="1" t="s">
        <v>30</v>
      </c>
      <c r="J59" s="1" t="str">
        <f>IF(IFERROR(IF(M59="",INDEX('Review Approach Lookup'!D:D,MATCH('Eligible Components'!G59,'Review Approach Lookup'!A:A,0)),INDEX('Tableau FR Download'!I:I,MATCH(M59,'Tableau FR Download'!G:G,0))),"")=0,"TBC",IFERROR(IF(M59="",INDEX('Review Approach Lookup'!D:D,MATCH('Eligible Components'!G59,'Review Approach Lookup'!A:A,0)),INDEX('Tableau FR Download'!I:I,MATCH(M59,'Tableau FR Download'!G:G,0))),""))</f>
        <v/>
      </c>
      <c r="K59" s="1" t="s">
        <v>188</v>
      </c>
      <c r="L59" s="1">
        <f>_xlfn.MAXIFS('Tableau FR Download'!A:A,'Tableau FR Download'!B:B,'Eligible Components'!G59)</f>
        <v>0</v>
      </c>
      <c r="M59" s="1" t="str">
        <f>IF(L59=0,"",INDEX('Tableau FR Download'!G:G,MATCH('Eligible Components'!L59,'Tableau FR Download'!A:A,0)))</f>
        <v/>
      </c>
      <c r="N59" s="2" t="str">
        <f>IFERROR(IF(LEFT(INDEX('Tableau FR Download'!J:J,MATCH('Eligible Components'!M59,'Tableau FR Download'!G:G,0)),FIND(" - ",INDEX('Tableau FR Download'!J:J,MATCH('Eligible Components'!M59,'Tableau FR Download'!G:G,0)))-1) = 0,"",LEFT(INDEX('Tableau FR Download'!J:J,MATCH('Eligible Components'!M59,'Tableau FR Download'!G:G,0)),FIND(" - ",INDEX('Tableau FR Download'!J:J,MATCH('Eligible Components'!M59,'Tableau FR Download'!G:G,0)))-1)),"")</f>
        <v/>
      </c>
      <c r="O59" s="2" t="str">
        <f>IF(T59="No","",IFERROR(IF(INDEX('Tableau FR Download'!M:M,MATCH('Eligible Components'!M59,'Tableau FR Download'!G:G,0))=0,"",INDEX('Tableau FR Download'!M:M,MATCH('Eligible Components'!M59,'Tableau FR Download'!G:G,0))),""))</f>
        <v/>
      </c>
      <c r="P59" s="37" t="str">
        <f>IF(IFERROR(INDEX('Funding Request Tracker'!$G$6:$G$13,MATCH('Eligible Components'!N59,'Funding Request Tracker'!$F$6:$F$13,0)),"")=0,"",IFERROR(INDEX('Funding Request Tracker'!$G$6:$G$13,MATCH('Eligible Components'!N59,'Funding Request Tracker'!$F$6:$F$13,0)),""))</f>
        <v/>
      </c>
      <c r="Q59" s="37" t="str">
        <f>IF(IFERROR(INDEX('Tableau FR Download'!N:N,MATCH('Eligible Components'!M59,'Tableau FR Download'!G:G,0)),"")=0,"",IFERROR(INDEX('Tableau FR Download'!N:N,MATCH('Eligible Components'!M59,'Tableau FR Download'!G:G,0)),""))</f>
        <v/>
      </c>
      <c r="R59" s="37" t="str">
        <f>IF(IFERROR(INDEX('Tableau FR Download'!O:O,MATCH('Eligible Components'!M59,'Tableau FR Download'!G:G,0)),"")=0,"",IFERROR(INDEX('Tableau FR Download'!O:O,MATCH('Eligible Components'!M59,'Tableau FR Download'!G:G,0)),""))</f>
        <v/>
      </c>
      <c r="S59" s="13" t="str">
        <f t="shared" si="2"/>
        <v/>
      </c>
      <c r="T59" s="1" t="str">
        <f>IFERROR(INDEX('User Instructions'!$E$3:$E$10,MATCH('Eligible Components'!N59,'User Instructions'!$D$3:$D$10,0)),"")</f>
        <v/>
      </c>
      <c r="U59" s="1" t="str">
        <f>IFERROR(IF(INDEX('Tableau FR Download'!M:M,MATCH('Eligible Components'!M59,'Tableau FR Download'!G:G,0))=0,"",INDEX('Tableau FR Download'!M:M,MATCH('Eligible Components'!M59,'Tableau FR Download'!G:G,0))),"")</f>
        <v/>
      </c>
    </row>
    <row r="60" spans="1:21" hidden="1" x14ac:dyDescent="0.2">
      <c r="A60" s="1">
        <f t="shared" si="0"/>
        <v>0</v>
      </c>
      <c r="B60" s="1">
        <v>0</v>
      </c>
      <c r="C60" s="1" t="s">
        <v>85</v>
      </c>
      <c r="D60" s="1" t="s">
        <v>29</v>
      </c>
      <c r="E60" s="1" t="s">
        <v>418</v>
      </c>
      <c r="F60" s="1" t="s">
        <v>96</v>
      </c>
      <c r="G60" s="1" t="str">
        <f t="shared" si="1"/>
        <v>Azerbaijan-Tuberculosis,Malaria,RSSH</v>
      </c>
      <c r="H60" s="1">
        <v>0</v>
      </c>
      <c r="I60" s="1" t="s">
        <v>30</v>
      </c>
      <c r="J60" s="1" t="str">
        <f>IF(IFERROR(IF(M60="",INDEX('Review Approach Lookup'!D:D,MATCH('Eligible Components'!G60,'Review Approach Lookup'!A:A,0)),INDEX('Tableau FR Download'!I:I,MATCH(M60,'Tableau FR Download'!G:G,0))),"")=0,"TBC",IFERROR(IF(M60="",INDEX('Review Approach Lookup'!D:D,MATCH('Eligible Components'!G60,'Review Approach Lookup'!A:A,0)),INDEX('Tableau FR Download'!I:I,MATCH(M60,'Tableau FR Download'!G:G,0))),""))</f>
        <v/>
      </c>
      <c r="K60" s="1" t="s">
        <v>188</v>
      </c>
      <c r="L60" s="1">
        <f>_xlfn.MAXIFS('Tableau FR Download'!A:A,'Tableau FR Download'!B:B,'Eligible Components'!G60)</f>
        <v>0</v>
      </c>
      <c r="M60" s="1" t="str">
        <f>IF(L60=0,"",INDEX('Tableau FR Download'!G:G,MATCH('Eligible Components'!L60,'Tableau FR Download'!A:A,0)))</f>
        <v/>
      </c>
      <c r="N60" s="2" t="str">
        <f>IFERROR(IF(LEFT(INDEX('Tableau FR Download'!J:J,MATCH('Eligible Components'!M60,'Tableau FR Download'!G:G,0)),FIND(" - ",INDEX('Tableau FR Download'!J:J,MATCH('Eligible Components'!M60,'Tableau FR Download'!G:G,0)))-1) = 0,"",LEFT(INDEX('Tableau FR Download'!J:J,MATCH('Eligible Components'!M60,'Tableau FR Download'!G:G,0)),FIND(" - ",INDEX('Tableau FR Download'!J:J,MATCH('Eligible Components'!M60,'Tableau FR Download'!G:G,0)))-1)),"")</f>
        <v/>
      </c>
      <c r="O60" s="2" t="str">
        <f>IF(T60="No","",IFERROR(IF(INDEX('Tableau FR Download'!M:M,MATCH('Eligible Components'!M60,'Tableau FR Download'!G:G,0))=0,"",INDEX('Tableau FR Download'!M:M,MATCH('Eligible Components'!M60,'Tableau FR Download'!G:G,0))),""))</f>
        <v/>
      </c>
      <c r="P60" s="37" t="str">
        <f>IF(IFERROR(INDEX('Funding Request Tracker'!$G$6:$G$13,MATCH('Eligible Components'!N60,'Funding Request Tracker'!$F$6:$F$13,0)),"")=0,"",IFERROR(INDEX('Funding Request Tracker'!$G$6:$G$13,MATCH('Eligible Components'!N60,'Funding Request Tracker'!$F$6:$F$13,0)),""))</f>
        <v/>
      </c>
      <c r="Q60" s="37" t="str">
        <f>IF(IFERROR(INDEX('Tableau FR Download'!N:N,MATCH('Eligible Components'!M60,'Tableau FR Download'!G:G,0)),"")=0,"",IFERROR(INDEX('Tableau FR Download'!N:N,MATCH('Eligible Components'!M60,'Tableau FR Download'!G:G,0)),""))</f>
        <v/>
      </c>
      <c r="R60" s="37" t="str">
        <f>IF(IFERROR(INDEX('Tableau FR Download'!O:O,MATCH('Eligible Components'!M60,'Tableau FR Download'!G:G,0)),"")=0,"",IFERROR(INDEX('Tableau FR Download'!O:O,MATCH('Eligible Components'!M60,'Tableau FR Download'!G:G,0)),""))</f>
        <v/>
      </c>
      <c r="S60" s="13" t="str">
        <f t="shared" si="2"/>
        <v/>
      </c>
      <c r="T60" s="1" t="str">
        <f>IFERROR(INDEX('User Instructions'!$E$3:$E$10,MATCH('Eligible Components'!N60,'User Instructions'!$D$3:$D$10,0)),"")</f>
        <v/>
      </c>
      <c r="U60" s="1" t="str">
        <f>IFERROR(IF(INDEX('Tableau FR Download'!M:M,MATCH('Eligible Components'!M60,'Tableau FR Download'!G:G,0))=0,"",INDEX('Tableau FR Download'!M:M,MATCH('Eligible Components'!M60,'Tableau FR Download'!G:G,0))),"")</f>
        <v/>
      </c>
    </row>
    <row r="61" spans="1:21" hidden="1" x14ac:dyDescent="0.2">
      <c r="A61" s="1">
        <f t="shared" si="0"/>
        <v>0</v>
      </c>
      <c r="B61" s="1">
        <v>0</v>
      </c>
      <c r="C61" s="1" t="s">
        <v>85</v>
      </c>
      <c r="D61" s="1" t="s">
        <v>29</v>
      </c>
      <c r="E61" s="1" t="s">
        <v>419</v>
      </c>
      <c r="F61" s="1" t="s">
        <v>97</v>
      </c>
      <c r="G61" s="1" t="str">
        <f t="shared" si="1"/>
        <v>Azerbaijan-Tuberculosis,RSSH</v>
      </c>
      <c r="H61" s="1">
        <v>1</v>
      </c>
      <c r="I61" s="1" t="s">
        <v>30</v>
      </c>
      <c r="J61" s="1" t="str">
        <f>IF(IFERROR(IF(M61="",INDEX('Review Approach Lookup'!D:D,MATCH('Eligible Components'!G61,'Review Approach Lookup'!A:A,0)),INDEX('Tableau FR Download'!I:I,MATCH(M61,'Tableau FR Download'!G:G,0))),"")=0,"TBC",IFERROR(IF(M61="",INDEX('Review Approach Lookup'!D:D,MATCH('Eligible Components'!G61,'Review Approach Lookup'!A:A,0)),INDEX('Tableau FR Download'!I:I,MATCH(M61,'Tableau FR Download'!G:G,0))),""))</f>
        <v/>
      </c>
      <c r="K61" s="1" t="s">
        <v>188</v>
      </c>
      <c r="L61" s="1">
        <f>_xlfn.MAXIFS('Tableau FR Download'!A:A,'Tableau FR Download'!B:B,'Eligible Components'!G61)</f>
        <v>0</v>
      </c>
      <c r="M61" s="1" t="str">
        <f>IF(L61=0,"",INDEX('Tableau FR Download'!G:G,MATCH('Eligible Components'!L61,'Tableau FR Download'!A:A,0)))</f>
        <v/>
      </c>
      <c r="N61" s="2" t="str">
        <f>IFERROR(IF(LEFT(INDEX('Tableau FR Download'!J:J,MATCH('Eligible Components'!M61,'Tableau FR Download'!G:G,0)),FIND(" - ",INDEX('Tableau FR Download'!J:J,MATCH('Eligible Components'!M61,'Tableau FR Download'!G:G,0)))-1) = 0,"",LEFT(INDEX('Tableau FR Download'!J:J,MATCH('Eligible Components'!M61,'Tableau FR Download'!G:G,0)),FIND(" - ",INDEX('Tableau FR Download'!J:J,MATCH('Eligible Components'!M61,'Tableau FR Download'!G:G,0)))-1)),"")</f>
        <v/>
      </c>
      <c r="O61" s="2" t="str">
        <f>IF(T61="No","",IFERROR(IF(INDEX('Tableau FR Download'!M:M,MATCH('Eligible Components'!M61,'Tableau FR Download'!G:G,0))=0,"",INDEX('Tableau FR Download'!M:M,MATCH('Eligible Components'!M61,'Tableau FR Download'!G:G,0))),""))</f>
        <v/>
      </c>
      <c r="P61" s="37" t="str">
        <f>IF(IFERROR(INDEX('Funding Request Tracker'!$G$6:$G$13,MATCH('Eligible Components'!N61,'Funding Request Tracker'!$F$6:$F$13,0)),"")=0,"",IFERROR(INDEX('Funding Request Tracker'!$G$6:$G$13,MATCH('Eligible Components'!N61,'Funding Request Tracker'!$F$6:$F$13,0)),""))</f>
        <v/>
      </c>
      <c r="Q61" s="37" t="str">
        <f>IF(IFERROR(INDEX('Tableau FR Download'!N:N,MATCH('Eligible Components'!M61,'Tableau FR Download'!G:G,0)),"")=0,"",IFERROR(INDEX('Tableau FR Download'!N:N,MATCH('Eligible Components'!M61,'Tableau FR Download'!G:G,0)),""))</f>
        <v/>
      </c>
      <c r="R61" s="37" t="str">
        <f>IF(IFERROR(INDEX('Tableau FR Download'!O:O,MATCH('Eligible Components'!M61,'Tableau FR Download'!G:G,0)),"")=0,"",IFERROR(INDEX('Tableau FR Download'!O:O,MATCH('Eligible Components'!M61,'Tableau FR Download'!G:G,0)),""))</f>
        <v/>
      </c>
      <c r="S61" s="13" t="str">
        <f t="shared" si="2"/>
        <v/>
      </c>
      <c r="T61" s="1" t="str">
        <f>IFERROR(INDEX('User Instructions'!$E$3:$E$10,MATCH('Eligible Components'!N61,'User Instructions'!$D$3:$D$10,0)),"")</f>
        <v/>
      </c>
      <c r="U61" s="1" t="str">
        <f>IFERROR(IF(INDEX('Tableau FR Download'!M:M,MATCH('Eligible Components'!M61,'Tableau FR Download'!G:G,0))=0,"",INDEX('Tableau FR Download'!M:M,MATCH('Eligible Components'!M61,'Tableau FR Download'!G:G,0))),"")</f>
        <v/>
      </c>
    </row>
    <row r="62" spans="1:21" hidden="1" x14ac:dyDescent="0.2">
      <c r="A62" s="1">
        <f t="shared" si="0"/>
        <v>1</v>
      </c>
      <c r="B62" s="1">
        <v>0</v>
      </c>
      <c r="C62" s="1" t="s">
        <v>85</v>
      </c>
      <c r="D62" s="1" t="s">
        <v>32</v>
      </c>
      <c r="E62" s="1" t="s">
        <v>26</v>
      </c>
      <c r="F62" s="1" t="s">
        <v>26</v>
      </c>
      <c r="G62" s="1" t="str">
        <f t="shared" si="1"/>
        <v>Bangladesh-HIV/AIDS</v>
      </c>
      <c r="H62" s="1">
        <v>1</v>
      </c>
      <c r="I62" s="1" t="s">
        <v>33</v>
      </c>
      <c r="J62" s="1" t="str">
        <f>IF(IFERROR(IF(M62="",INDEX('Review Approach Lookup'!D:D,MATCH('Eligible Components'!G62,'Review Approach Lookup'!A:A,0)),INDEX('Tableau FR Download'!I:I,MATCH(M62,'Tableau FR Download'!G:G,0))),"")=0,"TBC",IFERROR(IF(M62="",INDEX('Review Approach Lookup'!D:D,MATCH('Eligible Components'!G62,'Review Approach Lookup'!A:A,0)),INDEX('Tableau FR Download'!I:I,MATCH(M62,'Tableau FR Download'!G:G,0))),""))</f>
        <v>Full Review</v>
      </c>
      <c r="K62" s="1" t="s">
        <v>184</v>
      </c>
      <c r="L62" s="1">
        <f>_xlfn.MAXIFS('Tableau FR Download'!A:A,'Tableau FR Download'!B:B,'Eligible Components'!G62)</f>
        <v>1710</v>
      </c>
      <c r="M62" s="1" t="str">
        <f>IF(L62=0,"",INDEX('Tableau FR Download'!G:G,MATCH('Eligible Components'!L62,'Tableau FR Download'!A:A,0)))</f>
        <v>FR710-BGD-H-01</v>
      </c>
      <c r="N62" s="2" t="str">
        <f>IFERROR(IF(LEFT(INDEX('Tableau FR Download'!J:J,MATCH('Eligible Components'!M62,'Tableau FR Download'!G:G,0)),FIND(" - ",INDEX('Tableau FR Download'!J:J,MATCH('Eligible Components'!M62,'Tableau FR Download'!G:G,0)))-1) = 0,"",LEFT(INDEX('Tableau FR Download'!J:J,MATCH('Eligible Components'!M62,'Tableau FR Download'!G:G,0)),FIND(" - ",INDEX('Tableau FR Download'!J:J,MATCH('Eligible Components'!M62,'Tableau FR Download'!G:G,0)))-1)),"")</f>
        <v>Window 3</v>
      </c>
      <c r="O62" s="2" t="str">
        <f>IF(T62="No","",IFERROR(IF(INDEX('Tableau FR Download'!M:M,MATCH('Eligible Components'!M62,'Tableau FR Download'!G:G,0))=0,"",INDEX('Tableau FR Download'!M:M,MATCH('Eligible Components'!M62,'Tableau FR Download'!G:G,0))),""))</f>
        <v>Grant Making</v>
      </c>
      <c r="P62" s="37">
        <f>IF(IFERROR(INDEX('Funding Request Tracker'!$G$6:$G$13,MATCH('Eligible Components'!N62,'Funding Request Tracker'!$F$6:$F$13,0)),"")=0,"",IFERROR(INDEX('Funding Request Tracker'!$G$6:$G$13,MATCH('Eligible Components'!N62,'Funding Request Tracker'!$F$6:$F$13,0)),""))</f>
        <v>44074</v>
      </c>
      <c r="Q62" s="37">
        <f>IF(IFERROR(INDEX('Tableau FR Download'!N:N,MATCH('Eligible Components'!M62,'Tableau FR Download'!G:G,0)),"")=0,"",IFERROR(INDEX('Tableau FR Download'!N:N,MATCH('Eligible Components'!M62,'Tableau FR Download'!G:G,0)),""))</f>
        <v>44252</v>
      </c>
      <c r="R62" s="37">
        <f>IF(IFERROR(INDEX('Tableau FR Download'!O:O,MATCH('Eligible Components'!M62,'Tableau FR Download'!G:G,0)),"")=0,"",IFERROR(INDEX('Tableau FR Download'!O:O,MATCH('Eligible Components'!M62,'Tableau FR Download'!G:G,0)),""))</f>
        <v>44277</v>
      </c>
      <c r="S62" s="13">
        <f t="shared" si="2"/>
        <v>6.6557377049180326</v>
      </c>
      <c r="T62" s="1" t="str">
        <f>IFERROR(INDEX('User Instructions'!$E$3:$E$10,MATCH('Eligible Components'!N62,'User Instructions'!$D$3:$D$10,0)),"")</f>
        <v>Yes</v>
      </c>
      <c r="U62" s="1" t="str">
        <f>IFERROR(IF(INDEX('Tableau FR Download'!M:M,MATCH('Eligible Components'!M62,'Tableau FR Download'!G:G,0))=0,"",INDEX('Tableau FR Download'!M:M,MATCH('Eligible Components'!M62,'Tableau FR Download'!G:G,0))),"")</f>
        <v>Grant Making</v>
      </c>
    </row>
    <row r="63" spans="1:21" hidden="1" x14ac:dyDescent="0.2">
      <c r="A63" s="1">
        <f t="shared" si="0"/>
        <v>0</v>
      </c>
      <c r="B63" s="1">
        <v>0</v>
      </c>
      <c r="C63" s="1" t="s">
        <v>85</v>
      </c>
      <c r="D63" s="1" t="s">
        <v>32</v>
      </c>
      <c r="E63" s="1" t="s">
        <v>409</v>
      </c>
      <c r="F63" s="1" t="s">
        <v>86</v>
      </c>
      <c r="G63" s="1" t="str">
        <f t="shared" si="1"/>
        <v>Bangladesh-HIV/AIDS,Malaria</v>
      </c>
      <c r="H63" s="1">
        <v>1</v>
      </c>
      <c r="I63" s="1" t="s">
        <v>33</v>
      </c>
      <c r="J63" s="1" t="str">
        <f>IF(IFERROR(IF(M63="",INDEX('Review Approach Lookup'!D:D,MATCH('Eligible Components'!G63,'Review Approach Lookup'!A:A,0)),INDEX('Tableau FR Download'!I:I,MATCH(M63,'Tableau FR Download'!G:G,0))),"")=0,"TBC",IFERROR(IF(M63="",INDEX('Review Approach Lookup'!D:D,MATCH('Eligible Components'!G63,'Review Approach Lookup'!A:A,0)),INDEX('Tableau FR Download'!I:I,MATCH(M63,'Tableau FR Download'!G:G,0))),""))</f>
        <v/>
      </c>
      <c r="K63" s="1" t="s">
        <v>184</v>
      </c>
      <c r="L63" s="1">
        <f>_xlfn.MAXIFS('Tableau FR Download'!A:A,'Tableau FR Download'!B:B,'Eligible Components'!G63)</f>
        <v>0</v>
      </c>
      <c r="M63" s="1" t="str">
        <f>IF(L63=0,"",INDEX('Tableau FR Download'!G:G,MATCH('Eligible Components'!L63,'Tableau FR Download'!A:A,0)))</f>
        <v/>
      </c>
      <c r="N63" s="2" t="str">
        <f>IFERROR(IF(LEFT(INDEX('Tableau FR Download'!J:J,MATCH('Eligible Components'!M63,'Tableau FR Download'!G:G,0)),FIND(" - ",INDEX('Tableau FR Download'!J:J,MATCH('Eligible Components'!M63,'Tableau FR Download'!G:G,0)))-1) = 0,"",LEFT(INDEX('Tableau FR Download'!J:J,MATCH('Eligible Components'!M63,'Tableau FR Download'!G:G,0)),FIND(" - ",INDEX('Tableau FR Download'!J:J,MATCH('Eligible Components'!M63,'Tableau FR Download'!G:G,0)))-1)),"")</f>
        <v/>
      </c>
      <c r="O63" s="2" t="str">
        <f>IF(T63="No","",IFERROR(IF(INDEX('Tableau FR Download'!M:M,MATCH('Eligible Components'!M63,'Tableau FR Download'!G:G,0))=0,"",INDEX('Tableau FR Download'!M:M,MATCH('Eligible Components'!M63,'Tableau FR Download'!G:G,0))),""))</f>
        <v/>
      </c>
      <c r="P63" s="37" t="str">
        <f>IF(IFERROR(INDEX('Funding Request Tracker'!$G$6:$G$13,MATCH('Eligible Components'!N63,'Funding Request Tracker'!$F$6:$F$13,0)),"")=0,"",IFERROR(INDEX('Funding Request Tracker'!$G$6:$G$13,MATCH('Eligible Components'!N63,'Funding Request Tracker'!$F$6:$F$13,0)),""))</f>
        <v/>
      </c>
      <c r="Q63" s="37" t="str">
        <f>IF(IFERROR(INDEX('Tableau FR Download'!N:N,MATCH('Eligible Components'!M63,'Tableau FR Download'!G:G,0)),"")=0,"",IFERROR(INDEX('Tableau FR Download'!N:N,MATCH('Eligible Components'!M63,'Tableau FR Download'!G:G,0)),""))</f>
        <v/>
      </c>
      <c r="R63" s="37" t="str">
        <f>IF(IFERROR(INDEX('Tableau FR Download'!O:O,MATCH('Eligible Components'!M63,'Tableau FR Download'!G:G,0)),"")=0,"",IFERROR(INDEX('Tableau FR Download'!O:O,MATCH('Eligible Components'!M63,'Tableau FR Download'!G:G,0)),""))</f>
        <v/>
      </c>
      <c r="S63" s="13" t="str">
        <f t="shared" si="2"/>
        <v/>
      </c>
      <c r="T63" s="1" t="str">
        <f>IFERROR(INDEX('User Instructions'!$E$3:$E$10,MATCH('Eligible Components'!N63,'User Instructions'!$D$3:$D$10,0)),"")</f>
        <v/>
      </c>
      <c r="U63" s="1" t="str">
        <f>IFERROR(IF(INDEX('Tableau FR Download'!M:M,MATCH('Eligible Components'!M63,'Tableau FR Download'!G:G,0))=0,"",INDEX('Tableau FR Download'!M:M,MATCH('Eligible Components'!M63,'Tableau FR Download'!G:G,0))),"")</f>
        <v/>
      </c>
    </row>
    <row r="64" spans="1:21" hidden="1" x14ac:dyDescent="0.2">
      <c r="A64" s="1">
        <f t="shared" si="0"/>
        <v>0</v>
      </c>
      <c r="B64" s="1">
        <v>0</v>
      </c>
      <c r="C64" s="1" t="s">
        <v>85</v>
      </c>
      <c r="D64" s="1" t="s">
        <v>32</v>
      </c>
      <c r="E64" s="1" t="s">
        <v>410</v>
      </c>
      <c r="F64" s="1" t="s">
        <v>87</v>
      </c>
      <c r="G64" s="1" t="str">
        <f t="shared" si="1"/>
        <v>Bangladesh-HIV/AIDS,Malaria,RSSH</v>
      </c>
      <c r="H64" s="1">
        <v>1</v>
      </c>
      <c r="I64" s="1" t="s">
        <v>33</v>
      </c>
      <c r="J64" s="1" t="str">
        <f>IF(IFERROR(IF(M64="",INDEX('Review Approach Lookup'!D:D,MATCH('Eligible Components'!G64,'Review Approach Lookup'!A:A,0)),INDEX('Tableau FR Download'!I:I,MATCH(M64,'Tableau FR Download'!G:G,0))),"")=0,"TBC",IFERROR(IF(M64="",INDEX('Review Approach Lookup'!D:D,MATCH('Eligible Components'!G64,'Review Approach Lookup'!A:A,0)),INDEX('Tableau FR Download'!I:I,MATCH(M64,'Tableau FR Download'!G:G,0))),""))</f>
        <v/>
      </c>
      <c r="K64" s="1" t="s">
        <v>184</v>
      </c>
      <c r="L64" s="1">
        <f>_xlfn.MAXIFS('Tableau FR Download'!A:A,'Tableau FR Download'!B:B,'Eligible Components'!G64)</f>
        <v>0</v>
      </c>
      <c r="M64" s="1" t="str">
        <f>IF(L64=0,"",INDEX('Tableau FR Download'!G:G,MATCH('Eligible Components'!L64,'Tableau FR Download'!A:A,0)))</f>
        <v/>
      </c>
      <c r="N64" s="2" t="str">
        <f>IFERROR(IF(LEFT(INDEX('Tableau FR Download'!J:J,MATCH('Eligible Components'!M64,'Tableau FR Download'!G:G,0)),FIND(" - ",INDEX('Tableau FR Download'!J:J,MATCH('Eligible Components'!M64,'Tableau FR Download'!G:G,0)))-1) = 0,"",LEFT(INDEX('Tableau FR Download'!J:J,MATCH('Eligible Components'!M64,'Tableau FR Download'!G:G,0)),FIND(" - ",INDEX('Tableau FR Download'!J:J,MATCH('Eligible Components'!M64,'Tableau FR Download'!G:G,0)))-1)),"")</f>
        <v/>
      </c>
      <c r="O64" s="2" t="str">
        <f>IF(T64="No","",IFERROR(IF(INDEX('Tableau FR Download'!M:M,MATCH('Eligible Components'!M64,'Tableau FR Download'!G:G,0))=0,"",INDEX('Tableau FR Download'!M:M,MATCH('Eligible Components'!M64,'Tableau FR Download'!G:G,0))),""))</f>
        <v/>
      </c>
      <c r="P64" s="37" t="str">
        <f>IF(IFERROR(INDEX('Funding Request Tracker'!$G$6:$G$13,MATCH('Eligible Components'!N64,'Funding Request Tracker'!$F$6:$F$13,0)),"")=0,"",IFERROR(INDEX('Funding Request Tracker'!$G$6:$G$13,MATCH('Eligible Components'!N64,'Funding Request Tracker'!$F$6:$F$13,0)),""))</f>
        <v/>
      </c>
      <c r="Q64" s="37" t="str">
        <f>IF(IFERROR(INDEX('Tableau FR Download'!N:N,MATCH('Eligible Components'!M64,'Tableau FR Download'!G:G,0)),"")=0,"",IFERROR(INDEX('Tableau FR Download'!N:N,MATCH('Eligible Components'!M64,'Tableau FR Download'!G:G,0)),""))</f>
        <v/>
      </c>
      <c r="R64" s="37" t="str">
        <f>IF(IFERROR(INDEX('Tableau FR Download'!O:O,MATCH('Eligible Components'!M64,'Tableau FR Download'!G:G,0)),"")=0,"",IFERROR(INDEX('Tableau FR Download'!O:O,MATCH('Eligible Components'!M64,'Tableau FR Download'!G:G,0)),""))</f>
        <v/>
      </c>
      <c r="S64" s="13" t="str">
        <f t="shared" si="2"/>
        <v/>
      </c>
      <c r="T64" s="1" t="str">
        <f>IFERROR(INDEX('User Instructions'!$E$3:$E$10,MATCH('Eligible Components'!N64,'User Instructions'!$D$3:$D$10,0)),"")</f>
        <v/>
      </c>
      <c r="U64" s="1" t="str">
        <f>IFERROR(IF(INDEX('Tableau FR Download'!M:M,MATCH('Eligible Components'!M64,'Tableau FR Download'!G:G,0))=0,"",INDEX('Tableau FR Download'!M:M,MATCH('Eligible Components'!M64,'Tableau FR Download'!G:G,0))),"")</f>
        <v/>
      </c>
    </row>
    <row r="65" spans="1:21" hidden="1" x14ac:dyDescent="0.2">
      <c r="A65" s="1">
        <f t="shared" si="0"/>
        <v>0</v>
      </c>
      <c r="B65" s="1">
        <v>0</v>
      </c>
      <c r="C65" s="1" t="s">
        <v>85</v>
      </c>
      <c r="D65" s="1" t="s">
        <v>32</v>
      </c>
      <c r="E65" s="1" t="s">
        <v>411</v>
      </c>
      <c r="F65" s="1" t="s">
        <v>88</v>
      </c>
      <c r="G65" s="1" t="str">
        <f t="shared" si="1"/>
        <v>Bangladesh-HIV/AIDS,RSSH</v>
      </c>
      <c r="H65" s="1">
        <v>1</v>
      </c>
      <c r="I65" s="1" t="s">
        <v>33</v>
      </c>
      <c r="J65" s="1" t="str">
        <f>IF(IFERROR(IF(M65="",INDEX('Review Approach Lookup'!D:D,MATCH('Eligible Components'!G65,'Review Approach Lookup'!A:A,0)),INDEX('Tableau FR Download'!I:I,MATCH(M65,'Tableau FR Download'!G:G,0))),"")=0,"TBC",IFERROR(IF(M65="",INDEX('Review Approach Lookup'!D:D,MATCH('Eligible Components'!G65,'Review Approach Lookup'!A:A,0)),INDEX('Tableau FR Download'!I:I,MATCH(M65,'Tableau FR Download'!G:G,0))),""))</f>
        <v/>
      </c>
      <c r="K65" s="1" t="s">
        <v>184</v>
      </c>
      <c r="L65" s="1">
        <f>_xlfn.MAXIFS('Tableau FR Download'!A:A,'Tableau FR Download'!B:B,'Eligible Components'!G65)</f>
        <v>0</v>
      </c>
      <c r="M65" s="1" t="str">
        <f>IF(L65=0,"",INDEX('Tableau FR Download'!G:G,MATCH('Eligible Components'!L65,'Tableau FR Download'!A:A,0)))</f>
        <v/>
      </c>
      <c r="N65" s="2" t="str">
        <f>IFERROR(IF(LEFT(INDEX('Tableau FR Download'!J:J,MATCH('Eligible Components'!M65,'Tableau FR Download'!G:G,0)),FIND(" - ",INDEX('Tableau FR Download'!J:J,MATCH('Eligible Components'!M65,'Tableau FR Download'!G:G,0)))-1) = 0,"",LEFT(INDEX('Tableau FR Download'!J:J,MATCH('Eligible Components'!M65,'Tableau FR Download'!G:G,0)),FIND(" - ",INDEX('Tableau FR Download'!J:J,MATCH('Eligible Components'!M65,'Tableau FR Download'!G:G,0)))-1)),"")</f>
        <v/>
      </c>
      <c r="O65" s="2" t="str">
        <f>IF(T65="No","",IFERROR(IF(INDEX('Tableau FR Download'!M:M,MATCH('Eligible Components'!M65,'Tableau FR Download'!G:G,0))=0,"",INDEX('Tableau FR Download'!M:M,MATCH('Eligible Components'!M65,'Tableau FR Download'!G:G,0))),""))</f>
        <v/>
      </c>
      <c r="P65" s="37" t="str">
        <f>IF(IFERROR(INDEX('Funding Request Tracker'!$G$6:$G$13,MATCH('Eligible Components'!N65,'Funding Request Tracker'!$F$6:$F$13,0)),"")=0,"",IFERROR(INDEX('Funding Request Tracker'!$G$6:$G$13,MATCH('Eligible Components'!N65,'Funding Request Tracker'!$F$6:$F$13,0)),""))</f>
        <v/>
      </c>
      <c r="Q65" s="37" t="str">
        <f>IF(IFERROR(INDEX('Tableau FR Download'!N:N,MATCH('Eligible Components'!M65,'Tableau FR Download'!G:G,0)),"")=0,"",IFERROR(INDEX('Tableau FR Download'!N:N,MATCH('Eligible Components'!M65,'Tableau FR Download'!G:G,0)),""))</f>
        <v/>
      </c>
      <c r="R65" s="37" t="str">
        <f>IF(IFERROR(INDEX('Tableau FR Download'!O:O,MATCH('Eligible Components'!M65,'Tableau FR Download'!G:G,0)),"")=0,"",IFERROR(INDEX('Tableau FR Download'!O:O,MATCH('Eligible Components'!M65,'Tableau FR Download'!G:G,0)),""))</f>
        <v/>
      </c>
      <c r="S65" s="13" t="str">
        <f t="shared" si="2"/>
        <v/>
      </c>
      <c r="T65" s="1" t="str">
        <f>IFERROR(INDEX('User Instructions'!$E$3:$E$10,MATCH('Eligible Components'!N65,'User Instructions'!$D$3:$D$10,0)),"")</f>
        <v/>
      </c>
      <c r="U65" s="1" t="str">
        <f>IFERROR(IF(INDEX('Tableau FR Download'!M:M,MATCH('Eligible Components'!M65,'Tableau FR Download'!G:G,0))=0,"",INDEX('Tableau FR Download'!M:M,MATCH('Eligible Components'!M65,'Tableau FR Download'!G:G,0))),"")</f>
        <v/>
      </c>
    </row>
    <row r="66" spans="1:21" hidden="1" x14ac:dyDescent="0.2">
      <c r="A66" s="1">
        <f t="shared" ref="A66:A129" si="3">IF(B66=1,0,IF(AND(H66=1,OR(F66="HIV/AIDS",F66="Tuberculosis",F66="Malaria",M66&lt;&gt;"")),1,0))</f>
        <v>0</v>
      </c>
      <c r="B66" s="1">
        <v>0</v>
      </c>
      <c r="C66" s="1" t="s">
        <v>85</v>
      </c>
      <c r="D66" s="1" t="s">
        <v>32</v>
      </c>
      <c r="E66" s="1" t="s">
        <v>408</v>
      </c>
      <c r="F66" s="1" t="s">
        <v>89</v>
      </c>
      <c r="G66" s="1" t="str">
        <f t="shared" ref="G66:G129" si="4">_xlfn.CONCAT(D66,"-",F66)</f>
        <v>Bangladesh-HIV/AIDS, Tuberculosis</v>
      </c>
      <c r="H66" s="1">
        <v>1</v>
      </c>
      <c r="I66" s="1" t="s">
        <v>33</v>
      </c>
      <c r="J66" s="1" t="str">
        <f>IF(IFERROR(IF(M66="",INDEX('Review Approach Lookup'!D:D,MATCH('Eligible Components'!G66,'Review Approach Lookup'!A:A,0)),INDEX('Tableau FR Download'!I:I,MATCH(M66,'Tableau FR Download'!G:G,0))),"")=0,"TBC",IFERROR(IF(M66="",INDEX('Review Approach Lookup'!D:D,MATCH('Eligible Components'!G66,'Review Approach Lookup'!A:A,0)),INDEX('Tableau FR Download'!I:I,MATCH(M66,'Tableau FR Download'!G:G,0))),""))</f>
        <v/>
      </c>
      <c r="K66" s="1" t="s">
        <v>184</v>
      </c>
      <c r="L66" s="1">
        <f>_xlfn.MAXIFS('Tableau FR Download'!A:A,'Tableau FR Download'!B:B,'Eligible Components'!G66)</f>
        <v>0</v>
      </c>
      <c r="M66" s="1" t="str">
        <f>IF(L66=0,"",INDEX('Tableau FR Download'!G:G,MATCH('Eligible Components'!L66,'Tableau FR Download'!A:A,0)))</f>
        <v/>
      </c>
      <c r="N66" s="2" t="str">
        <f>IFERROR(IF(LEFT(INDEX('Tableau FR Download'!J:J,MATCH('Eligible Components'!M66,'Tableau FR Download'!G:G,0)),FIND(" - ",INDEX('Tableau FR Download'!J:J,MATCH('Eligible Components'!M66,'Tableau FR Download'!G:G,0)))-1) = 0,"",LEFT(INDEX('Tableau FR Download'!J:J,MATCH('Eligible Components'!M66,'Tableau FR Download'!G:G,0)),FIND(" - ",INDEX('Tableau FR Download'!J:J,MATCH('Eligible Components'!M66,'Tableau FR Download'!G:G,0)))-1)),"")</f>
        <v/>
      </c>
      <c r="O66" s="2" t="str">
        <f>IF(T66="No","",IFERROR(IF(INDEX('Tableau FR Download'!M:M,MATCH('Eligible Components'!M66,'Tableau FR Download'!G:G,0))=0,"",INDEX('Tableau FR Download'!M:M,MATCH('Eligible Components'!M66,'Tableau FR Download'!G:G,0))),""))</f>
        <v/>
      </c>
      <c r="P66" s="37" t="str">
        <f>IF(IFERROR(INDEX('Funding Request Tracker'!$G$6:$G$13,MATCH('Eligible Components'!N66,'Funding Request Tracker'!$F$6:$F$13,0)),"")=0,"",IFERROR(INDEX('Funding Request Tracker'!$G$6:$G$13,MATCH('Eligible Components'!N66,'Funding Request Tracker'!$F$6:$F$13,0)),""))</f>
        <v/>
      </c>
      <c r="Q66" s="37" t="str">
        <f>IF(IFERROR(INDEX('Tableau FR Download'!N:N,MATCH('Eligible Components'!M66,'Tableau FR Download'!G:G,0)),"")=0,"",IFERROR(INDEX('Tableau FR Download'!N:N,MATCH('Eligible Components'!M66,'Tableau FR Download'!G:G,0)),""))</f>
        <v/>
      </c>
      <c r="R66" s="37" t="str">
        <f>IF(IFERROR(INDEX('Tableau FR Download'!O:O,MATCH('Eligible Components'!M66,'Tableau FR Download'!G:G,0)),"")=0,"",IFERROR(INDEX('Tableau FR Download'!O:O,MATCH('Eligible Components'!M66,'Tableau FR Download'!G:G,0)),""))</f>
        <v/>
      </c>
      <c r="S66" s="13" t="str">
        <f t="shared" ref="S66:S129" si="5">IFERROR((R66-P66)/30.5,"")</f>
        <v/>
      </c>
      <c r="T66" s="1" t="str">
        <f>IFERROR(INDEX('User Instructions'!$E$3:$E$10,MATCH('Eligible Components'!N66,'User Instructions'!$D$3:$D$10,0)),"")</f>
        <v/>
      </c>
      <c r="U66" s="1" t="str">
        <f>IFERROR(IF(INDEX('Tableau FR Download'!M:M,MATCH('Eligible Components'!M66,'Tableau FR Download'!G:G,0))=0,"",INDEX('Tableau FR Download'!M:M,MATCH('Eligible Components'!M66,'Tableau FR Download'!G:G,0))),"")</f>
        <v/>
      </c>
    </row>
    <row r="67" spans="1:21" hidden="1" x14ac:dyDescent="0.2">
      <c r="A67" s="1">
        <f t="shared" si="3"/>
        <v>0</v>
      </c>
      <c r="B67" s="1">
        <v>0</v>
      </c>
      <c r="C67" s="1" t="s">
        <v>85</v>
      </c>
      <c r="D67" s="1" t="s">
        <v>32</v>
      </c>
      <c r="E67" s="1" t="s">
        <v>412</v>
      </c>
      <c r="F67" s="1" t="s">
        <v>90</v>
      </c>
      <c r="G67" s="1" t="str">
        <f t="shared" si="4"/>
        <v>Bangladesh-HIV/AIDS,Tuberculosis,Malaria</v>
      </c>
      <c r="H67" s="1">
        <v>1</v>
      </c>
      <c r="I67" s="1" t="s">
        <v>33</v>
      </c>
      <c r="J67" s="1" t="str">
        <f>IF(IFERROR(IF(M67="",INDEX('Review Approach Lookup'!D:D,MATCH('Eligible Components'!G67,'Review Approach Lookup'!A:A,0)),INDEX('Tableau FR Download'!I:I,MATCH(M67,'Tableau FR Download'!G:G,0))),"")=0,"TBC",IFERROR(IF(M67="",INDEX('Review Approach Lookup'!D:D,MATCH('Eligible Components'!G67,'Review Approach Lookup'!A:A,0)),INDEX('Tableau FR Download'!I:I,MATCH(M67,'Tableau FR Download'!G:G,0))),""))</f>
        <v/>
      </c>
      <c r="K67" s="1" t="s">
        <v>184</v>
      </c>
      <c r="L67" s="1">
        <f>_xlfn.MAXIFS('Tableau FR Download'!A:A,'Tableau FR Download'!B:B,'Eligible Components'!G67)</f>
        <v>0</v>
      </c>
      <c r="M67" s="1" t="str">
        <f>IF(L67=0,"",INDEX('Tableau FR Download'!G:G,MATCH('Eligible Components'!L67,'Tableau FR Download'!A:A,0)))</f>
        <v/>
      </c>
      <c r="N67" s="2" t="str">
        <f>IFERROR(IF(LEFT(INDEX('Tableau FR Download'!J:J,MATCH('Eligible Components'!M67,'Tableau FR Download'!G:G,0)),FIND(" - ",INDEX('Tableau FR Download'!J:J,MATCH('Eligible Components'!M67,'Tableau FR Download'!G:G,0)))-1) = 0,"",LEFT(INDEX('Tableau FR Download'!J:J,MATCH('Eligible Components'!M67,'Tableau FR Download'!G:G,0)),FIND(" - ",INDEX('Tableau FR Download'!J:J,MATCH('Eligible Components'!M67,'Tableau FR Download'!G:G,0)))-1)),"")</f>
        <v/>
      </c>
      <c r="O67" s="2" t="str">
        <f>IF(T67="No","",IFERROR(IF(INDEX('Tableau FR Download'!M:M,MATCH('Eligible Components'!M67,'Tableau FR Download'!G:G,0))=0,"",INDEX('Tableau FR Download'!M:M,MATCH('Eligible Components'!M67,'Tableau FR Download'!G:G,0))),""))</f>
        <v/>
      </c>
      <c r="P67" s="37" t="str">
        <f>IF(IFERROR(INDEX('Funding Request Tracker'!$G$6:$G$13,MATCH('Eligible Components'!N67,'Funding Request Tracker'!$F$6:$F$13,0)),"")=0,"",IFERROR(INDEX('Funding Request Tracker'!$G$6:$G$13,MATCH('Eligible Components'!N67,'Funding Request Tracker'!$F$6:$F$13,0)),""))</f>
        <v/>
      </c>
      <c r="Q67" s="37" t="str">
        <f>IF(IFERROR(INDEX('Tableau FR Download'!N:N,MATCH('Eligible Components'!M67,'Tableau FR Download'!G:G,0)),"")=0,"",IFERROR(INDEX('Tableau FR Download'!N:N,MATCH('Eligible Components'!M67,'Tableau FR Download'!G:G,0)),""))</f>
        <v/>
      </c>
      <c r="R67" s="37" t="str">
        <f>IF(IFERROR(INDEX('Tableau FR Download'!O:O,MATCH('Eligible Components'!M67,'Tableau FR Download'!G:G,0)),"")=0,"",IFERROR(INDEX('Tableau FR Download'!O:O,MATCH('Eligible Components'!M67,'Tableau FR Download'!G:G,0)),""))</f>
        <v/>
      </c>
      <c r="S67" s="13" t="str">
        <f t="shared" si="5"/>
        <v/>
      </c>
      <c r="T67" s="1" t="str">
        <f>IFERROR(INDEX('User Instructions'!$E$3:$E$10,MATCH('Eligible Components'!N67,'User Instructions'!$D$3:$D$10,0)),"")</f>
        <v/>
      </c>
      <c r="U67" s="1" t="str">
        <f>IFERROR(IF(INDEX('Tableau FR Download'!M:M,MATCH('Eligible Components'!M67,'Tableau FR Download'!G:G,0))=0,"",INDEX('Tableau FR Download'!M:M,MATCH('Eligible Components'!M67,'Tableau FR Download'!G:G,0))),"")</f>
        <v/>
      </c>
    </row>
    <row r="68" spans="1:21" hidden="1" x14ac:dyDescent="0.2">
      <c r="A68" s="1">
        <f t="shared" si="3"/>
        <v>0</v>
      </c>
      <c r="B68" s="1">
        <v>0</v>
      </c>
      <c r="C68" s="1" t="s">
        <v>85</v>
      </c>
      <c r="D68" s="1" t="s">
        <v>32</v>
      </c>
      <c r="E68" s="1" t="s">
        <v>413</v>
      </c>
      <c r="F68" s="1" t="s">
        <v>91</v>
      </c>
      <c r="G68" s="1" t="str">
        <f t="shared" si="4"/>
        <v>Bangladesh-HIV/AIDS,Tuberculosis,Malaria,RSSH</v>
      </c>
      <c r="H68" s="1">
        <v>1</v>
      </c>
      <c r="I68" s="1" t="s">
        <v>33</v>
      </c>
      <c r="J68" s="1" t="str">
        <f>IF(IFERROR(IF(M68="",INDEX('Review Approach Lookup'!D:D,MATCH('Eligible Components'!G68,'Review Approach Lookup'!A:A,0)),INDEX('Tableau FR Download'!I:I,MATCH(M68,'Tableau FR Download'!G:G,0))),"")=0,"TBC",IFERROR(IF(M68="",INDEX('Review Approach Lookup'!D:D,MATCH('Eligible Components'!G68,'Review Approach Lookup'!A:A,0)),INDEX('Tableau FR Download'!I:I,MATCH(M68,'Tableau FR Download'!G:G,0))),""))</f>
        <v/>
      </c>
      <c r="K68" s="1" t="s">
        <v>184</v>
      </c>
      <c r="L68" s="1">
        <f>_xlfn.MAXIFS('Tableau FR Download'!A:A,'Tableau FR Download'!B:B,'Eligible Components'!G68)</f>
        <v>0</v>
      </c>
      <c r="M68" s="1" t="str">
        <f>IF(L68=0,"",INDEX('Tableau FR Download'!G:G,MATCH('Eligible Components'!L68,'Tableau FR Download'!A:A,0)))</f>
        <v/>
      </c>
      <c r="N68" s="2" t="str">
        <f>IFERROR(IF(LEFT(INDEX('Tableau FR Download'!J:J,MATCH('Eligible Components'!M68,'Tableau FR Download'!G:G,0)),FIND(" - ",INDEX('Tableau FR Download'!J:J,MATCH('Eligible Components'!M68,'Tableau FR Download'!G:G,0)))-1) = 0,"",LEFT(INDEX('Tableau FR Download'!J:J,MATCH('Eligible Components'!M68,'Tableau FR Download'!G:G,0)),FIND(" - ",INDEX('Tableau FR Download'!J:J,MATCH('Eligible Components'!M68,'Tableau FR Download'!G:G,0)))-1)),"")</f>
        <v/>
      </c>
      <c r="O68" s="2" t="str">
        <f>IF(T68="No","",IFERROR(IF(INDEX('Tableau FR Download'!M:M,MATCH('Eligible Components'!M68,'Tableau FR Download'!G:G,0))=0,"",INDEX('Tableau FR Download'!M:M,MATCH('Eligible Components'!M68,'Tableau FR Download'!G:G,0))),""))</f>
        <v/>
      </c>
      <c r="P68" s="37" t="str">
        <f>IF(IFERROR(INDEX('Funding Request Tracker'!$G$6:$G$13,MATCH('Eligible Components'!N68,'Funding Request Tracker'!$F$6:$F$13,0)),"")=0,"",IFERROR(INDEX('Funding Request Tracker'!$G$6:$G$13,MATCH('Eligible Components'!N68,'Funding Request Tracker'!$F$6:$F$13,0)),""))</f>
        <v/>
      </c>
      <c r="Q68" s="37" t="str">
        <f>IF(IFERROR(INDEX('Tableau FR Download'!N:N,MATCH('Eligible Components'!M68,'Tableau FR Download'!G:G,0)),"")=0,"",IFERROR(INDEX('Tableau FR Download'!N:N,MATCH('Eligible Components'!M68,'Tableau FR Download'!G:G,0)),""))</f>
        <v/>
      </c>
      <c r="R68" s="37" t="str">
        <f>IF(IFERROR(INDEX('Tableau FR Download'!O:O,MATCH('Eligible Components'!M68,'Tableau FR Download'!G:G,0)),"")=0,"",IFERROR(INDEX('Tableau FR Download'!O:O,MATCH('Eligible Components'!M68,'Tableau FR Download'!G:G,0)),""))</f>
        <v/>
      </c>
      <c r="S68" s="13" t="str">
        <f t="shared" si="5"/>
        <v/>
      </c>
      <c r="T68" s="1" t="str">
        <f>IFERROR(INDEX('User Instructions'!$E$3:$E$10,MATCH('Eligible Components'!N68,'User Instructions'!$D$3:$D$10,0)),"")</f>
        <v/>
      </c>
      <c r="U68" s="1" t="str">
        <f>IFERROR(IF(INDEX('Tableau FR Download'!M:M,MATCH('Eligible Components'!M68,'Tableau FR Download'!G:G,0))=0,"",INDEX('Tableau FR Download'!M:M,MATCH('Eligible Components'!M68,'Tableau FR Download'!G:G,0))),"")</f>
        <v/>
      </c>
    </row>
    <row r="69" spans="1:21" hidden="1" x14ac:dyDescent="0.2">
      <c r="A69" s="1">
        <f t="shared" si="3"/>
        <v>0</v>
      </c>
      <c r="B69" s="1">
        <v>0</v>
      </c>
      <c r="C69" s="1" t="s">
        <v>85</v>
      </c>
      <c r="D69" s="1" t="s">
        <v>32</v>
      </c>
      <c r="E69" s="1" t="s">
        <v>414</v>
      </c>
      <c r="F69" s="1" t="s">
        <v>92</v>
      </c>
      <c r="G69" s="1" t="str">
        <f t="shared" si="4"/>
        <v>Bangladesh-HIV/AIDS,Tuberculosis,RSSH</v>
      </c>
      <c r="H69" s="1">
        <v>1</v>
      </c>
      <c r="I69" s="1" t="s">
        <v>33</v>
      </c>
      <c r="J69" s="1" t="str">
        <f>IF(IFERROR(IF(M69="",INDEX('Review Approach Lookup'!D:D,MATCH('Eligible Components'!G69,'Review Approach Lookup'!A:A,0)),INDEX('Tableau FR Download'!I:I,MATCH(M69,'Tableau FR Download'!G:G,0))),"")=0,"TBC",IFERROR(IF(M69="",INDEX('Review Approach Lookup'!D:D,MATCH('Eligible Components'!G69,'Review Approach Lookup'!A:A,0)),INDEX('Tableau FR Download'!I:I,MATCH(M69,'Tableau FR Download'!G:G,0))),""))</f>
        <v/>
      </c>
      <c r="K69" s="1" t="s">
        <v>184</v>
      </c>
      <c r="L69" s="1">
        <f>_xlfn.MAXIFS('Tableau FR Download'!A:A,'Tableau FR Download'!B:B,'Eligible Components'!G69)</f>
        <v>0</v>
      </c>
      <c r="M69" s="1" t="str">
        <f>IF(L69=0,"",INDEX('Tableau FR Download'!G:G,MATCH('Eligible Components'!L69,'Tableau FR Download'!A:A,0)))</f>
        <v/>
      </c>
      <c r="N69" s="2" t="str">
        <f>IFERROR(IF(LEFT(INDEX('Tableau FR Download'!J:J,MATCH('Eligible Components'!M69,'Tableau FR Download'!G:G,0)),FIND(" - ",INDEX('Tableau FR Download'!J:J,MATCH('Eligible Components'!M69,'Tableau FR Download'!G:G,0)))-1) = 0,"",LEFT(INDEX('Tableau FR Download'!J:J,MATCH('Eligible Components'!M69,'Tableau FR Download'!G:G,0)),FIND(" - ",INDEX('Tableau FR Download'!J:J,MATCH('Eligible Components'!M69,'Tableau FR Download'!G:G,0)))-1)),"")</f>
        <v/>
      </c>
      <c r="O69" s="2" t="str">
        <f>IF(T69="No","",IFERROR(IF(INDEX('Tableau FR Download'!M:M,MATCH('Eligible Components'!M69,'Tableau FR Download'!G:G,0))=0,"",INDEX('Tableau FR Download'!M:M,MATCH('Eligible Components'!M69,'Tableau FR Download'!G:G,0))),""))</f>
        <v/>
      </c>
      <c r="P69" s="37" t="str">
        <f>IF(IFERROR(INDEX('Funding Request Tracker'!$G$6:$G$13,MATCH('Eligible Components'!N69,'Funding Request Tracker'!$F$6:$F$13,0)),"")=0,"",IFERROR(INDEX('Funding Request Tracker'!$G$6:$G$13,MATCH('Eligible Components'!N69,'Funding Request Tracker'!$F$6:$F$13,0)),""))</f>
        <v/>
      </c>
      <c r="Q69" s="37" t="str">
        <f>IF(IFERROR(INDEX('Tableau FR Download'!N:N,MATCH('Eligible Components'!M69,'Tableau FR Download'!G:G,0)),"")=0,"",IFERROR(INDEX('Tableau FR Download'!N:N,MATCH('Eligible Components'!M69,'Tableau FR Download'!G:G,0)),""))</f>
        <v/>
      </c>
      <c r="R69" s="37" t="str">
        <f>IF(IFERROR(INDEX('Tableau FR Download'!O:O,MATCH('Eligible Components'!M69,'Tableau FR Download'!G:G,0)),"")=0,"",IFERROR(INDEX('Tableau FR Download'!O:O,MATCH('Eligible Components'!M69,'Tableau FR Download'!G:G,0)),""))</f>
        <v/>
      </c>
      <c r="S69" s="13" t="str">
        <f t="shared" si="5"/>
        <v/>
      </c>
      <c r="T69" s="1" t="str">
        <f>IFERROR(INDEX('User Instructions'!$E$3:$E$10,MATCH('Eligible Components'!N69,'User Instructions'!$D$3:$D$10,0)),"")</f>
        <v/>
      </c>
      <c r="U69" s="1" t="str">
        <f>IFERROR(IF(INDEX('Tableau FR Download'!M:M,MATCH('Eligible Components'!M69,'Tableau FR Download'!G:G,0))=0,"",INDEX('Tableau FR Download'!M:M,MATCH('Eligible Components'!M69,'Tableau FR Download'!G:G,0))),"")</f>
        <v/>
      </c>
    </row>
    <row r="70" spans="1:21" hidden="1" x14ac:dyDescent="0.2">
      <c r="A70" s="1">
        <f t="shared" si="3"/>
        <v>1</v>
      </c>
      <c r="B70" s="1">
        <v>0</v>
      </c>
      <c r="C70" s="1" t="s">
        <v>85</v>
      </c>
      <c r="D70" s="1" t="s">
        <v>32</v>
      </c>
      <c r="E70" s="1" t="s">
        <v>28</v>
      </c>
      <c r="F70" s="1" t="s">
        <v>28</v>
      </c>
      <c r="G70" s="1" t="str">
        <f t="shared" si="4"/>
        <v>Bangladesh-Malaria</v>
      </c>
      <c r="H70" s="1">
        <v>1</v>
      </c>
      <c r="I70" s="1" t="s">
        <v>33</v>
      </c>
      <c r="J70" s="1" t="str">
        <f>IF(IFERROR(IF(M70="",INDEX('Review Approach Lookup'!D:D,MATCH('Eligible Components'!G70,'Review Approach Lookup'!A:A,0)),INDEX('Tableau FR Download'!I:I,MATCH(M70,'Tableau FR Download'!G:G,0))),"")=0,"TBC",IFERROR(IF(M70="",INDEX('Review Approach Lookup'!D:D,MATCH('Eligible Components'!G70,'Review Approach Lookup'!A:A,0)),INDEX('Tableau FR Download'!I:I,MATCH(M70,'Tableau FR Download'!G:G,0))),""))</f>
        <v>Tailored for National Strategic Plans</v>
      </c>
      <c r="K70" s="1" t="s">
        <v>184</v>
      </c>
      <c r="L70" s="1">
        <f>_xlfn.MAXIFS('Tableau FR Download'!A:A,'Tableau FR Download'!B:B,'Eligible Components'!G70)</f>
        <v>709</v>
      </c>
      <c r="M70" s="1" t="str">
        <f>IF(L70=0,"",INDEX('Tableau FR Download'!G:G,MATCH('Eligible Components'!L70,'Tableau FR Download'!A:A,0)))</f>
        <v>FR709-BGD-M</v>
      </c>
      <c r="N70" s="2" t="str">
        <f>IFERROR(IF(LEFT(INDEX('Tableau FR Download'!J:J,MATCH('Eligible Components'!M70,'Tableau FR Download'!G:G,0)),FIND(" - ",INDEX('Tableau FR Download'!J:J,MATCH('Eligible Components'!M70,'Tableau FR Download'!G:G,0)))-1) = 0,"",LEFT(INDEX('Tableau FR Download'!J:J,MATCH('Eligible Components'!M70,'Tableau FR Download'!G:G,0)),FIND(" - ",INDEX('Tableau FR Download'!J:J,MATCH('Eligible Components'!M70,'Tableau FR Download'!G:G,0)))-1)),"")</f>
        <v>Window 1</v>
      </c>
      <c r="O70" s="2" t="str">
        <f>IF(T70="No","",IFERROR(IF(INDEX('Tableau FR Download'!M:M,MATCH('Eligible Components'!M70,'Tableau FR Download'!G:G,0))=0,"",INDEX('Tableau FR Download'!M:M,MATCH('Eligible Components'!M70,'Tableau FR Download'!G:G,0))),""))</f>
        <v>Grant Making</v>
      </c>
      <c r="P70" s="37">
        <f>IF(IFERROR(INDEX('Funding Request Tracker'!$G$6:$G$13,MATCH('Eligible Components'!N70,'Funding Request Tracker'!$F$6:$F$13,0)),"")=0,"",IFERROR(INDEX('Funding Request Tracker'!$G$6:$G$13,MATCH('Eligible Components'!N70,'Funding Request Tracker'!$F$6:$F$13,0)),""))</f>
        <v>43913</v>
      </c>
      <c r="Q70" s="37">
        <f>IF(IFERROR(INDEX('Tableau FR Download'!N:N,MATCH('Eligible Components'!M70,'Tableau FR Download'!G:G,0)),"")=0,"",IFERROR(INDEX('Tableau FR Download'!N:N,MATCH('Eligible Components'!M70,'Tableau FR Download'!G:G,0)),""))</f>
        <v>44119</v>
      </c>
      <c r="R70" s="37">
        <f>IF(IFERROR(INDEX('Tableau FR Download'!O:O,MATCH('Eligible Components'!M70,'Tableau FR Download'!G:G,0)),"")=0,"",IFERROR(INDEX('Tableau FR Download'!O:O,MATCH('Eligible Components'!M70,'Tableau FR Download'!G:G,0)),""))</f>
        <v>44141</v>
      </c>
      <c r="S70" s="13">
        <f t="shared" si="5"/>
        <v>7.4754098360655741</v>
      </c>
      <c r="T70" s="1" t="str">
        <f>IFERROR(INDEX('User Instructions'!$E$3:$E$10,MATCH('Eligible Components'!N70,'User Instructions'!$D$3:$D$10,0)),"")</f>
        <v>Yes</v>
      </c>
      <c r="U70" s="1" t="str">
        <f>IFERROR(IF(INDEX('Tableau FR Download'!M:M,MATCH('Eligible Components'!M70,'Tableau FR Download'!G:G,0))=0,"",INDEX('Tableau FR Download'!M:M,MATCH('Eligible Components'!M70,'Tableau FR Download'!G:G,0))),"")</f>
        <v>Grant Making</v>
      </c>
    </row>
    <row r="71" spans="1:21" hidden="1" x14ac:dyDescent="0.2">
      <c r="A71" s="1">
        <f t="shared" si="3"/>
        <v>0</v>
      </c>
      <c r="B71" s="1">
        <v>0</v>
      </c>
      <c r="C71" s="1" t="s">
        <v>85</v>
      </c>
      <c r="D71" s="1" t="s">
        <v>32</v>
      </c>
      <c r="E71" s="1" t="s">
        <v>415</v>
      </c>
      <c r="F71" s="1" t="s">
        <v>93</v>
      </c>
      <c r="G71" s="1" t="str">
        <f t="shared" si="4"/>
        <v>Bangladesh-Malaria,RSSH</v>
      </c>
      <c r="H71" s="1">
        <v>1</v>
      </c>
      <c r="I71" s="1" t="s">
        <v>33</v>
      </c>
      <c r="J71" s="1" t="str">
        <f>IF(IFERROR(IF(M71="",INDEX('Review Approach Lookup'!D:D,MATCH('Eligible Components'!G71,'Review Approach Lookup'!A:A,0)),INDEX('Tableau FR Download'!I:I,MATCH(M71,'Tableau FR Download'!G:G,0))),"")=0,"TBC",IFERROR(IF(M71="",INDEX('Review Approach Lookup'!D:D,MATCH('Eligible Components'!G71,'Review Approach Lookup'!A:A,0)),INDEX('Tableau FR Download'!I:I,MATCH(M71,'Tableau FR Download'!G:G,0))),""))</f>
        <v/>
      </c>
      <c r="K71" s="1" t="s">
        <v>184</v>
      </c>
      <c r="L71" s="1">
        <f>_xlfn.MAXIFS('Tableau FR Download'!A:A,'Tableau FR Download'!B:B,'Eligible Components'!G71)</f>
        <v>0</v>
      </c>
      <c r="M71" s="1" t="str">
        <f>IF(L71=0,"",INDEX('Tableau FR Download'!G:G,MATCH('Eligible Components'!L71,'Tableau FR Download'!A:A,0)))</f>
        <v/>
      </c>
      <c r="N71" s="2" t="str">
        <f>IFERROR(IF(LEFT(INDEX('Tableau FR Download'!J:J,MATCH('Eligible Components'!M71,'Tableau FR Download'!G:G,0)),FIND(" - ",INDEX('Tableau FR Download'!J:J,MATCH('Eligible Components'!M71,'Tableau FR Download'!G:G,0)))-1) = 0,"",LEFT(INDEX('Tableau FR Download'!J:J,MATCH('Eligible Components'!M71,'Tableau FR Download'!G:G,0)),FIND(" - ",INDEX('Tableau FR Download'!J:J,MATCH('Eligible Components'!M71,'Tableau FR Download'!G:G,0)))-1)),"")</f>
        <v/>
      </c>
      <c r="O71" s="2" t="str">
        <f>IF(T71="No","",IFERROR(IF(INDEX('Tableau FR Download'!M:M,MATCH('Eligible Components'!M71,'Tableau FR Download'!G:G,0))=0,"",INDEX('Tableau FR Download'!M:M,MATCH('Eligible Components'!M71,'Tableau FR Download'!G:G,0))),""))</f>
        <v/>
      </c>
      <c r="P71" s="37" t="str">
        <f>IF(IFERROR(INDEX('Funding Request Tracker'!$G$6:$G$13,MATCH('Eligible Components'!N71,'Funding Request Tracker'!$F$6:$F$13,0)),"")=0,"",IFERROR(INDEX('Funding Request Tracker'!$G$6:$G$13,MATCH('Eligible Components'!N71,'Funding Request Tracker'!$F$6:$F$13,0)),""))</f>
        <v/>
      </c>
      <c r="Q71" s="37" t="str">
        <f>IF(IFERROR(INDEX('Tableau FR Download'!N:N,MATCH('Eligible Components'!M71,'Tableau FR Download'!G:G,0)),"")=0,"",IFERROR(INDEX('Tableau FR Download'!N:N,MATCH('Eligible Components'!M71,'Tableau FR Download'!G:G,0)),""))</f>
        <v/>
      </c>
      <c r="R71" s="37" t="str">
        <f>IF(IFERROR(INDEX('Tableau FR Download'!O:O,MATCH('Eligible Components'!M71,'Tableau FR Download'!G:G,0)),"")=0,"",IFERROR(INDEX('Tableau FR Download'!O:O,MATCH('Eligible Components'!M71,'Tableau FR Download'!G:G,0)),""))</f>
        <v/>
      </c>
      <c r="S71" s="13" t="str">
        <f t="shared" si="5"/>
        <v/>
      </c>
      <c r="T71" s="1" t="str">
        <f>IFERROR(INDEX('User Instructions'!$E$3:$E$10,MATCH('Eligible Components'!N71,'User Instructions'!$D$3:$D$10,0)),"")</f>
        <v/>
      </c>
      <c r="U71" s="1" t="str">
        <f>IFERROR(IF(INDEX('Tableau FR Download'!M:M,MATCH('Eligible Components'!M71,'Tableau FR Download'!G:G,0))=0,"",INDEX('Tableau FR Download'!M:M,MATCH('Eligible Components'!M71,'Tableau FR Download'!G:G,0))),"")</f>
        <v/>
      </c>
    </row>
    <row r="72" spans="1:21" hidden="1" x14ac:dyDescent="0.2">
      <c r="A72" s="1">
        <f t="shared" si="3"/>
        <v>0</v>
      </c>
      <c r="B72" s="1">
        <v>0</v>
      </c>
      <c r="C72" s="1" t="s">
        <v>85</v>
      </c>
      <c r="D72" s="1" t="s">
        <v>32</v>
      </c>
      <c r="E72" s="1" t="s">
        <v>94</v>
      </c>
      <c r="F72" s="1" t="s">
        <v>94</v>
      </c>
      <c r="G72" s="1" t="str">
        <f t="shared" si="4"/>
        <v>Bangladesh-RSSH</v>
      </c>
      <c r="H72" s="1">
        <v>1</v>
      </c>
      <c r="I72" s="1" t="s">
        <v>33</v>
      </c>
      <c r="J72" s="1" t="str">
        <f>IF(IFERROR(IF(M72="",INDEX('Review Approach Lookup'!D:D,MATCH('Eligible Components'!G72,'Review Approach Lookup'!A:A,0)),INDEX('Tableau FR Download'!I:I,MATCH(M72,'Tableau FR Download'!G:G,0))),"")=0,"TBC",IFERROR(IF(M72="",INDEX('Review Approach Lookup'!D:D,MATCH('Eligible Components'!G72,'Review Approach Lookup'!A:A,0)),INDEX('Tableau FR Download'!I:I,MATCH(M72,'Tableau FR Download'!G:G,0))),""))</f>
        <v>TBC</v>
      </c>
      <c r="K72" s="1" t="s">
        <v>184</v>
      </c>
      <c r="L72" s="1">
        <f>_xlfn.MAXIFS('Tableau FR Download'!A:A,'Tableau FR Download'!B:B,'Eligible Components'!G72)</f>
        <v>0</v>
      </c>
      <c r="M72" s="1" t="str">
        <f>IF(L72=0,"",INDEX('Tableau FR Download'!G:G,MATCH('Eligible Components'!L72,'Tableau FR Download'!A:A,0)))</f>
        <v/>
      </c>
      <c r="N72" s="2" t="str">
        <f>IFERROR(IF(LEFT(INDEX('Tableau FR Download'!J:J,MATCH('Eligible Components'!M72,'Tableau FR Download'!G:G,0)),FIND(" - ",INDEX('Tableau FR Download'!J:J,MATCH('Eligible Components'!M72,'Tableau FR Download'!G:G,0)))-1) = 0,"",LEFT(INDEX('Tableau FR Download'!J:J,MATCH('Eligible Components'!M72,'Tableau FR Download'!G:G,0)),FIND(" - ",INDEX('Tableau FR Download'!J:J,MATCH('Eligible Components'!M72,'Tableau FR Download'!G:G,0)))-1)),"")</f>
        <v/>
      </c>
      <c r="O72" s="2" t="str">
        <f>IF(T72="No","",IFERROR(IF(INDEX('Tableau FR Download'!M:M,MATCH('Eligible Components'!M72,'Tableau FR Download'!G:G,0))=0,"",INDEX('Tableau FR Download'!M:M,MATCH('Eligible Components'!M72,'Tableau FR Download'!G:G,0))),""))</f>
        <v/>
      </c>
      <c r="P72" s="37" t="str">
        <f>IF(IFERROR(INDEX('Funding Request Tracker'!$G$6:$G$13,MATCH('Eligible Components'!N72,'Funding Request Tracker'!$F$6:$F$13,0)),"")=0,"",IFERROR(INDEX('Funding Request Tracker'!$G$6:$G$13,MATCH('Eligible Components'!N72,'Funding Request Tracker'!$F$6:$F$13,0)),""))</f>
        <v/>
      </c>
      <c r="Q72" s="37" t="str">
        <f>IF(IFERROR(INDEX('Tableau FR Download'!N:N,MATCH('Eligible Components'!M72,'Tableau FR Download'!G:G,0)),"")=0,"",IFERROR(INDEX('Tableau FR Download'!N:N,MATCH('Eligible Components'!M72,'Tableau FR Download'!G:G,0)),""))</f>
        <v/>
      </c>
      <c r="R72" s="37" t="str">
        <f>IF(IFERROR(INDEX('Tableau FR Download'!O:O,MATCH('Eligible Components'!M72,'Tableau FR Download'!G:G,0)),"")=0,"",IFERROR(INDEX('Tableau FR Download'!O:O,MATCH('Eligible Components'!M72,'Tableau FR Download'!G:G,0)),""))</f>
        <v/>
      </c>
      <c r="S72" s="13" t="str">
        <f t="shared" si="5"/>
        <v/>
      </c>
      <c r="T72" s="1" t="str">
        <f>IFERROR(INDEX('User Instructions'!$E$3:$E$10,MATCH('Eligible Components'!N72,'User Instructions'!$D$3:$D$10,0)),"")</f>
        <v/>
      </c>
      <c r="U72" s="1" t="str">
        <f>IFERROR(IF(INDEX('Tableau FR Download'!M:M,MATCH('Eligible Components'!M72,'Tableau FR Download'!G:G,0))=0,"",INDEX('Tableau FR Download'!M:M,MATCH('Eligible Components'!M72,'Tableau FR Download'!G:G,0))),"")</f>
        <v/>
      </c>
    </row>
    <row r="73" spans="1:21" hidden="1" x14ac:dyDescent="0.2">
      <c r="A73" s="1">
        <f t="shared" si="3"/>
        <v>1</v>
      </c>
      <c r="B73" s="1">
        <v>0</v>
      </c>
      <c r="C73" s="1" t="s">
        <v>85</v>
      </c>
      <c r="D73" s="1" t="s">
        <v>32</v>
      </c>
      <c r="E73" s="1" t="s">
        <v>416</v>
      </c>
      <c r="F73" s="1" t="s">
        <v>35</v>
      </c>
      <c r="G73" s="1" t="str">
        <f t="shared" si="4"/>
        <v>Bangladesh-Tuberculosis</v>
      </c>
      <c r="H73" s="1">
        <v>1</v>
      </c>
      <c r="I73" s="1" t="s">
        <v>33</v>
      </c>
      <c r="J73" s="1" t="str">
        <f>IF(IFERROR(IF(M73="",INDEX('Review Approach Lookup'!D:D,MATCH('Eligible Components'!G73,'Review Approach Lookup'!A:A,0)),INDEX('Tableau FR Download'!I:I,MATCH(M73,'Tableau FR Download'!G:G,0))),"")=0,"TBC",IFERROR(IF(M73="",INDEX('Review Approach Lookup'!D:D,MATCH('Eligible Components'!G73,'Review Approach Lookup'!A:A,0)),INDEX('Tableau FR Download'!I:I,MATCH(M73,'Tableau FR Download'!G:G,0))),""))</f>
        <v>Tailored for National Strategic Plans</v>
      </c>
      <c r="K73" s="1" t="s">
        <v>184</v>
      </c>
      <c r="L73" s="1">
        <f>_xlfn.MAXIFS('Tableau FR Download'!A:A,'Tableau FR Download'!B:B,'Eligible Components'!G73)</f>
        <v>705</v>
      </c>
      <c r="M73" s="1" t="str">
        <f>IF(L73=0,"",INDEX('Tableau FR Download'!G:G,MATCH('Eligible Components'!L73,'Tableau FR Download'!A:A,0)))</f>
        <v>FR705-BGD-T</v>
      </c>
      <c r="N73" s="2" t="str">
        <f>IFERROR(IF(LEFT(INDEX('Tableau FR Download'!J:J,MATCH('Eligible Components'!M73,'Tableau FR Download'!G:G,0)),FIND(" - ",INDEX('Tableau FR Download'!J:J,MATCH('Eligible Components'!M73,'Tableau FR Download'!G:G,0)))-1) = 0,"",LEFT(INDEX('Tableau FR Download'!J:J,MATCH('Eligible Components'!M73,'Tableau FR Download'!G:G,0)),FIND(" - ",INDEX('Tableau FR Download'!J:J,MATCH('Eligible Components'!M73,'Tableau FR Download'!G:G,0)))-1)),"")</f>
        <v>Window 1</v>
      </c>
      <c r="O73" s="2" t="str">
        <f>IF(T73="No","",IFERROR(IF(INDEX('Tableau FR Download'!M:M,MATCH('Eligible Components'!M73,'Tableau FR Download'!G:G,0))=0,"",INDEX('Tableau FR Download'!M:M,MATCH('Eligible Components'!M73,'Tableau FR Download'!G:G,0))),""))</f>
        <v>Grant Making</v>
      </c>
      <c r="P73" s="37">
        <f>IF(IFERROR(INDEX('Funding Request Tracker'!$G$6:$G$13,MATCH('Eligible Components'!N73,'Funding Request Tracker'!$F$6:$F$13,0)),"")=0,"",IFERROR(INDEX('Funding Request Tracker'!$G$6:$G$13,MATCH('Eligible Components'!N73,'Funding Request Tracker'!$F$6:$F$13,0)),""))</f>
        <v>43913</v>
      </c>
      <c r="Q73" s="37">
        <f>IF(IFERROR(INDEX('Tableau FR Download'!N:N,MATCH('Eligible Components'!M73,'Tableau FR Download'!G:G,0)),"")=0,"",IFERROR(INDEX('Tableau FR Download'!N:N,MATCH('Eligible Components'!M73,'Tableau FR Download'!G:G,0)),""))</f>
        <v>44119</v>
      </c>
      <c r="R73" s="37">
        <f>IF(IFERROR(INDEX('Tableau FR Download'!O:O,MATCH('Eligible Components'!M73,'Tableau FR Download'!G:G,0)),"")=0,"",IFERROR(INDEX('Tableau FR Download'!O:O,MATCH('Eligible Components'!M73,'Tableau FR Download'!G:G,0)),""))</f>
        <v>44141</v>
      </c>
      <c r="S73" s="13">
        <f t="shared" si="5"/>
        <v>7.4754098360655741</v>
      </c>
      <c r="T73" s="1" t="str">
        <f>IFERROR(INDEX('User Instructions'!$E$3:$E$10,MATCH('Eligible Components'!N73,'User Instructions'!$D$3:$D$10,0)),"")</f>
        <v>Yes</v>
      </c>
      <c r="U73" s="1" t="str">
        <f>IFERROR(IF(INDEX('Tableau FR Download'!M:M,MATCH('Eligible Components'!M73,'Tableau FR Download'!G:G,0))=0,"",INDEX('Tableau FR Download'!M:M,MATCH('Eligible Components'!M73,'Tableau FR Download'!G:G,0))),"")</f>
        <v>Grant Making</v>
      </c>
    </row>
    <row r="74" spans="1:21" hidden="1" x14ac:dyDescent="0.2">
      <c r="A74" s="1">
        <f t="shared" si="3"/>
        <v>0</v>
      </c>
      <c r="B74" s="1">
        <v>0</v>
      </c>
      <c r="C74" s="1" t="s">
        <v>85</v>
      </c>
      <c r="D74" s="1" t="s">
        <v>32</v>
      </c>
      <c r="E74" s="1" t="s">
        <v>417</v>
      </c>
      <c r="F74" s="1" t="s">
        <v>95</v>
      </c>
      <c r="G74" s="1" t="str">
        <f t="shared" si="4"/>
        <v>Bangladesh-Tuberculosis,Malaria</v>
      </c>
      <c r="H74" s="1">
        <v>1</v>
      </c>
      <c r="I74" s="1" t="s">
        <v>33</v>
      </c>
      <c r="J74" s="1" t="str">
        <f>IF(IFERROR(IF(M74="",INDEX('Review Approach Lookup'!D:D,MATCH('Eligible Components'!G74,'Review Approach Lookup'!A:A,0)),INDEX('Tableau FR Download'!I:I,MATCH(M74,'Tableau FR Download'!G:G,0))),"")=0,"TBC",IFERROR(IF(M74="",INDEX('Review Approach Lookup'!D:D,MATCH('Eligible Components'!G74,'Review Approach Lookup'!A:A,0)),INDEX('Tableau FR Download'!I:I,MATCH(M74,'Tableau FR Download'!G:G,0))),""))</f>
        <v/>
      </c>
      <c r="K74" s="1" t="s">
        <v>184</v>
      </c>
      <c r="L74" s="1">
        <f>_xlfn.MAXIFS('Tableau FR Download'!A:A,'Tableau FR Download'!B:B,'Eligible Components'!G74)</f>
        <v>0</v>
      </c>
      <c r="M74" s="1" t="str">
        <f>IF(L74=0,"",INDEX('Tableau FR Download'!G:G,MATCH('Eligible Components'!L74,'Tableau FR Download'!A:A,0)))</f>
        <v/>
      </c>
      <c r="N74" s="2" t="str">
        <f>IFERROR(IF(LEFT(INDEX('Tableau FR Download'!J:J,MATCH('Eligible Components'!M74,'Tableau FR Download'!G:G,0)),FIND(" - ",INDEX('Tableau FR Download'!J:J,MATCH('Eligible Components'!M74,'Tableau FR Download'!G:G,0)))-1) = 0,"",LEFT(INDEX('Tableau FR Download'!J:J,MATCH('Eligible Components'!M74,'Tableau FR Download'!G:G,0)),FIND(" - ",INDEX('Tableau FR Download'!J:J,MATCH('Eligible Components'!M74,'Tableau FR Download'!G:G,0)))-1)),"")</f>
        <v/>
      </c>
      <c r="O74" s="2" t="str">
        <f>IF(T74="No","",IFERROR(IF(INDEX('Tableau FR Download'!M:M,MATCH('Eligible Components'!M74,'Tableau FR Download'!G:G,0))=0,"",INDEX('Tableau FR Download'!M:M,MATCH('Eligible Components'!M74,'Tableau FR Download'!G:G,0))),""))</f>
        <v/>
      </c>
      <c r="P74" s="37" t="str">
        <f>IF(IFERROR(INDEX('Funding Request Tracker'!$G$6:$G$13,MATCH('Eligible Components'!N74,'Funding Request Tracker'!$F$6:$F$13,0)),"")=0,"",IFERROR(INDEX('Funding Request Tracker'!$G$6:$G$13,MATCH('Eligible Components'!N74,'Funding Request Tracker'!$F$6:$F$13,0)),""))</f>
        <v/>
      </c>
      <c r="Q74" s="37" t="str">
        <f>IF(IFERROR(INDEX('Tableau FR Download'!N:N,MATCH('Eligible Components'!M74,'Tableau FR Download'!G:G,0)),"")=0,"",IFERROR(INDEX('Tableau FR Download'!N:N,MATCH('Eligible Components'!M74,'Tableau FR Download'!G:G,0)),""))</f>
        <v/>
      </c>
      <c r="R74" s="37" t="str">
        <f>IF(IFERROR(INDEX('Tableau FR Download'!O:O,MATCH('Eligible Components'!M74,'Tableau FR Download'!G:G,0)),"")=0,"",IFERROR(INDEX('Tableau FR Download'!O:O,MATCH('Eligible Components'!M74,'Tableau FR Download'!G:G,0)),""))</f>
        <v/>
      </c>
      <c r="S74" s="13" t="str">
        <f t="shared" si="5"/>
        <v/>
      </c>
      <c r="T74" s="1" t="str">
        <f>IFERROR(INDEX('User Instructions'!$E$3:$E$10,MATCH('Eligible Components'!N74,'User Instructions'!$D$3:$D$10,0)),"")</f>
        <v/>
      </c>
      <c r="U74" s="1" t="str">
        <f>IFERROR(IF(INDEX('Tableau FR Download'!M:M,MATCH('Eligible Components'!M74,'Tableau FR Download'!G:G,0))=0,"",INDEX('Tableau FR Download'!M:M,MATCH('Eligible Components'!M74,'Tableau FR Download'!G:G,0))),"")</f>
        <v/>
      </c>
    </row>
    <row r="75" spans="1:21" hidden="1" x14ac:dyDescent="0.2">
      <c r="A75" s="1">
        <f t="shared" si="3"/>
        <v>0</v>
      </c>
      <c r="B75" s="1">
        <v>0</v>
      </c>
      <c r="C75" s="1" t="s">
        <v>85</v>
      </c>
      <c r="D75" s="1" t="s">
        <v>32</v>
      </c>
      <c r="E75" s="1" t="s">
        <v>418</v>
      </c>
      <c r="F75" s="1" t="s">
        <v>96</v>
      </c>
      <c r="G75" s="1" t="str">
        <f t="shared" si="4"/>
        <v>Bangladesh-Tuberculosis,Malaria,RSSH</v>
      </c>
      <c r="H75" s="1">
        <v>1</v>
      </c>
      <c r="I75" s="1" t="s">
        <v>33</v>
      </c>
      <c r="J75" s="1" t="str">
        <f>IF(IFERROR(IF(M75="",INDEX('Review Approach Lookup'!D:D,MATCH('Eligible Components'!G75,'Review Approach Lookup'!A:A,0)),INDEX('Tableau FR Download'!I:I,MATCH(M75,'Tableau FR Download'!G:G,0))),"")=0,"TBC",IFERROR(IF(M75="",INDEX('Review Approach Lookup'!D:D,MATCH('Eligible Components'!G75,'Review Approach Lookup'!A:A,0)),INDEX('Tableau FR Download'!I:I,MATCH(M75,'Tableau FR Download'!G:G,0))),""))</f>
        <v/>
      </c>
      <c r="K75" s="1" t="s">
        <v>184</v>
      </c>
      <c r="L75" s="1">
        <f>_xlfn.MAXIFS('Tableau FR Download'!A:A,'Tableau FR Download'!B:B,'Eligible Components'!G75)</f>
        <v>0</v>
      </c>
      <c r="M75" s="1" t="str">
        <f>IF(L75=0,"",INDEX('Tableau FR Download'!G:G,MATCH('Eligible Components'!L75,'Tableau FR Download'!A:A,0)))</f>
        <v/>
      </c>
      <c r="N75" s="2" t="str">
        <f>IFERROR(IF(LEFT(INDEX('Tableau FR Download'!J:J,MATCH('Eligible Components'!M75,'Tableau FR Download'!G:G,0)),FIND(" - ",INDEX('Tableau FR Download'!J:J,MATCH('Eligible Components'!M75,'Tableau FR Download'!G:G,0)))-1) = 0,"",LEFT(INDEX('Tableau FR Download'!J:J,MATCH('Eligible Components'!M75,'Tableau FR Download'!G:G,0)),FIND(" - ",INDEX('Tableau FR Download'!J:J,MATCH('Eligible Components'!M75,'Tableau FR Download'!G:G,0)))-1)),"")</f>
        <v/>
      </c>
      <c r="O75" s="2" t="str">
        <f>IF(T75="No","",IFERROR(IF(INDEX('Tableau FR Download'!M:M,MATCH('Eligible Components'!M75,'Tableau FR Download'!G:G,0))=0,"",INDEX('Tableau FR Download'!M:M,MATCH('Eligible Components'!M75,'Tableau FR Download'!G:G,0))),""))</f>
        <v/>
      </c>
      <c r="P75" s="37" t="str">
        <f>IF(IFERROR(INDEX('Funding Request Tracker'!$G$6:$G$13,MATCH('Eligible Components'!N75,'Funding Request Tracker'!$F$6:$F$13,0)),"")=0,"",IFERROR(INDEX('Funding Request Tracker'!$G$6:$G$13,MATCH('Eligible Components'!N75,'Funding Request Tracker'!$F$6:$F$13,0)),""))</f>
        <v/>
      </c>
      <c r="Q75" s="37" t="str">
        <f>IF(IFERROR(INDEX('Tableau FR Download'!N:N,MATCH('Eligible Components'!M75,'Tableau FR Download'!G:G,0)),"")=0,"",IFERROR(INDEX('Tableau FR Download'!N:N,MATCH('Eligible Components'!M75,'Tableau FR Download'!G:G,0)),""))</f>
        <v/>
      </c>
      <c r="R75" s="37" t="str">
        <f>IF(IFERROR(INDEX('Tableau FR Download'!O:O,MATCH('Eligible Components'!M75,'Tableau FR Download'!G:G,0)),"")=0,"",IFERROR(INDEX('Tableau FR Download'!O:O,MATCH('Eligible Components'!M75,'Tableau FR Download'!G:G,0)),""))</f>
        <v/>
      </c>
      <c r="S75" s="13" t="str">
        <f t="shared" si="5"/>
        <v/>
      </c>
      <c r="T75" s="1" t="str">
        <f>IFERROR(INDEX('User Instructions'!$E$3:$E$10,MATCH('Eligible Components'!N75,'User Instructions'!$D$3:$D$10,0)),"")</f>
        <v/>
      </c>
      <c r="U75" s="1" t="str">
        <f>IFERROR(IF(INDEX('Tableau FR Download'!M:M,MATCH('Eligible Components'!M75,'Tableau FR Download'!G:G,0))=0,"",INDEX('Tableau FR Download'!M:M,MATCH('Eligible Components'!M75,'Tableau FR Download'!G:G,0))),"")</f>
        <v/>
      </c>
    </row>
    <row r="76" spans="1:21" hidden="1" x14ac:dyDescent="0.2">
      <c r="A76" s="1">
        <f t="shared" si="3"/>
        <v>0</v>
      </c>
      <c r="B76" s="1">
        <v>0</v>
      </c>
      <c r="C76" s="1" t="s">
        <v>85</v>
      </c>
      <c r="D76" s="1" t="s">
        <v>32</v>
      </c>
      <c r="E76" s="1" t="s">
        <v>419</v>
      </c>
      <c r="F76" s="1" t="s">
        <v>97</v>
      </c>
      <c r="G76" s="1" t="str">
        <f t="shared" si="4"/>
        <v>Bangladesh-Tuberculosis,RSSH</v>
      </c>
      <c r="H76" s="1">
        <v>1</v>
      </c>
      <c r="I76" s="1" t="s">
        <v>33</v>
      </c>
      <c r="J76" s="1" t="str">
        <f>IF(IFERROR(IF(M76="",INDEX('Review Approach Lookup'!D:D,MATCH('Eligible Components'!G76,'Review Approach Lookup'!A:A,0)),INDEX('Tableau FR Download'!I:I,MATCH(M76,'Tableau FR Download'!G:G,0))),"")=0,"TBC",IFERROR(IF(M76="",INDEX('Review Approach Lookup'!D:D,MATCH('Eligible Components'!G76,'Review Approach Lookup'!A:A,0)),INDEX('Tableau FR Download'!I:I,MATCH(M76,'Tableau FR Download'!G:G,0))),""))</f>
        <v/>
      </c>
      <c r="K76" s="1" t="s">
        <v>184</v>
      </c>
      <c r="L76" s="1">
        <f>_xlfn.MAXIFS('Tableau FR Download'!A:A,'Tableau FR Download'!B:B,'Eligible Components'!G76)</f>
        <v>0</v>
      </c>
      <c r="M76" s="1" t="str">
        <f>IF(L76=0,"",INDEX('Tableau FR Download'!G:G,MATCH('Eligible Components'!L76,'Tableau FR Download'!A:A,0)))</f>
        <v/>
      </c>
      <c r="N76" s="2" t="str">
        <f>IFERROR(IF(LEFT(INDEX('Tableau FR Download'!J:J,MATCH('Eligible Components'!M76,'Tableau FR Download'!G:G,0)),FIND(" - ",INDEX('Tableau FR Download'!J:J,MATCH('Eligible Components'!M76,'Tableau FR Download'!G:G,0)))-1) = 0,"",LEFT(INDEX('Tableau FR Download'!J:J,MATCH('Eligible Components'!M76,'Tableau FR Download'!G:G,0)),FIND(" - ",INDEX('Tableau FR Download'!J:J,MATCH('Eligible Components'!M76,'Tableau FR Download'!G:G,0)))-1)),"")</f>
        <v/>
      </c>
      <c r="O76" s="2" t="str">
        <f>IF(T76="No","",IFERROR(IF(INDEX('Tableau FR Download'!M:M,MATCH('Eligible Components'!M76,'Tableau FR Download'!G:G,0))=0,"",INDEX('Tableau FR Download'!M:M,MATCH('Eligible Components'!M76,'Tableau FR Download'!G:G,0))),""))</f>
        <v/>
      </c>
      <c r="P76" s="37" t="str">
        <f>IF(IFERROR(INDEX('Funding Request Tracker'!$G$6:$G$13,MATCH('Eligible Components'!N76,'Funding Request Tracker'!$F$6:$F$13,0)),"")=0,"",IFERROR(INDEX('Funding Request Tracker'!$G$6:$G$13,MATCH('Eligible Components'!N76,'Funding Request Tracker'!$F$6:$F$13,0)),""))</f>
        <v/>
      </c>
      <c r="Q76" s="37" t="str">
        <f>IF(IFERROR(INDEX('Tableau FR Download'!N:N,MATCH('Eligible Components'!M76,'Tableau FR Download'!G:G,0)),"")=0,"",IFERROR(INDEX('Tableau FR Download'!N:N,MATCH('Eligible Components'!M76,'Tableau FR Download'!G:G,0)),""))</f>
        <v/>
      </c>
      <c r="R76" s="37" t="str">
        <f>IF(IFERROR(INDEX('Tableau FR Download'!O:O,MATCH('Eligible Components'!M76,'Tableau FR Download'!G:G,0)),"")=0,"",IFERROR(INDEX('Tableau FR Download'!O:O,MATCH('Eligible Components'!M76,'Tableau FR Download'!G:G,0)),""))</f>
        <v/>
      </c>
      <c r="S76" s="13" t="str">
        <f t="shared" si="5"/>
        <v/>
      </c>
      <c r="T76" s="1" t="str">
        <f>IFERROR(INDEX('User Instructions'!$E$3:$E$10,MATCH('Eligible Components'!N76,'User Instructions'!$D$3:$D$10,0)),"")</f>
        <v/>
      </c>
      <c r="U76" s="1" t="str">
        <f>IFERROR(IF(INDEX('Tableau FR Download'!M:M,MATCH('Eligible Components'!M76,'Tableau FR Download'!G:G,0))=0,"",INDEX('Tableau FR Download'!M:M,MATCH('Eligible Components'!M76,'Tableau FR Download'!G:G,0))),"")</f>
        <v/>
      </c>
    </row>
    <row r="77" spans="1:21" hidden="1" x14ac:dyDescent="0.2">
      <c r="A77" s="1">
        <f t="shared" si="3"/>
        <v>0</v>
      </c>
      <c r="B77" s="1">
        <v>1</v>
      </c>
      <c r="C77" s="1" t="s">
        <v>85</v>
      </c>
      <c r="D77" s="1" t="s">
        <v>99</v>
      </c>
      <c r="E77" s="1" t="s">
        <v>26</v>
      </c>
      <c r="F77" s="1" t="s">
        <v>26</v>
      </c>
      <c r="G77" s="1" t="str">
        <f t="shared" si="4"/>
        <v>Belarus-HIV/AIDS</v>
      </c>
      <c r="H77" s="1">
        <v>1</v>
      </c>
      <c r="I77" s="1" t="s">
        <v>30</v>
      </c>
      <c r="J77" s="1" t="str">
        <f>IF(IFERROR(IF(M77="",INDEX('Review Approach Lookup'!D:D,MATCH('Eligible Components'!G77,'Review Approach Lookup'!A:A,0)),INDEX('Tableau FR Download'!I:I,MATCH(M77,'Tableau FR Download'!G:G,0))),"")=0,"TBC",IFERROR(IF(M77="",INDEX('Review Approach Lookup'!D:D,MATCH('Eligible Components'!G77,'Review Approach Lookup'!A:A,0)),INDEX('Tableau FR Download'!I:I,MATCH(M77,'Tableau FR Download'!G:G,0))),""))</f>
        <v>Tailored for Focused Portfolios</v>
      </c>
      <c r="K77" s="1" t="s">
        <v>188</v>
      </c>
      <c r="L77" s="1">
        <f>_xlfn.MAXIFS('Tableau FR Download'!A:A,'Tableau FR Download'!B:B,'Eligible Components'!G77)</f>
        <v>0</v>
      </c>
      <c r="M77" s="1" t="str">
        <f>IF(L77=0,"",INDEX('Tableau FR Download'!G:G,MATCH('Eligible Components'!L77,'Tableau FR Download'!A:A,0)))</f>
        <v/>
      </c>
      <c r="N77" s="2" t="str">
        <f>IFERROR(IF(LEFT(INDEX('Tableau FR Download'!J:J,MATCH('Eligible Components'!M77,'Tableau FR Download'!G:G,0)),FIND(" - ",INDEX('Tableau FR Download'!J:J,MATCH('Eligible Components'!M77,'Tableau FR Download'!G:G,0)))-1) = 0,"",LEFT(INDEX('Tableau FR Download'!J:J,MATCH('Eligible Components'!M77,'Tableau FR Download'!G:G,0)),FIND(" - ",INDEX('Tableau FR Download'!J:J,MATCH('Eligible Components'!M77,'Tableau FR Download'!G:G,0)))-1)),"")</f>
        <v/>
      </c>
      <c r="O77" s="2" t="str">
        <f>IF(T77="No","",IFERROR(IF(INDEX('Tableau FR Download'!M:M,MATCH('Eligible Components'!M77,'Tableau FR Download'!G:G,0))=0,"",INDEX('Tableau FR Download'!M:M,MATCH('Eligible Components'!M77,'Tableau FR Download'!G:G,0))),""))</f>
        <v/>
      </c>
      <c r="P77" s="37" t="str">
        <f>IF(IFERROR(INDEX('Funding Request Tracker'!$G$6:$G$13,MATCH('Eligible Components'!N77,'Funding Request Tracker'!$F$6:$F$13,0)),"")=0,"",IFERROR(INDEX('Funding Request Tracker'!$G$6:$G$13,MATCH('Eligible Components'!N77,'Funding Request Tracker'!$F$6:$F$13,0)),""))</f>
        <v/>
      </c>
      <c r="Q77" s="37" t="str">
        <f>IF(IFERROR(INDEX('Tableau FR Download'!N:N,MATCH('Eligible Components'!M77,'Tableau FR Download'!G:G,0)),"")=0,"",IFERROR(INDEX('Tableau FR Download'!N:N,MATCH('Eligible Components'!M77,'Tableau FR Download'!G:G,0)),""))</f>
        <v/>
      </c>
      <c r="R77" s="37" t="str">
        <f>IF(IFERROR(INDEX('Tableau FR Download'!O:O,MATCH('Eligible Components'!M77,'Tableau FR Download'!G:G,0)),"")=0,"",IFERROR(INDEX('Tableau FR Download'!O:O,MATCH('Eligible Components'!M77,'Tableau FR Download'!G:G,0)),""))</f>
        <v/>
      </c>
      <c r="S77" s="13" t="str">
        <f t="shared" si="5"/>
        <v/>
      </c>
      <c r="T77" s="1" t="str">
        <f>IFERROR(INDEX('User Instructions'!$E$3:$E$10,MATCH('Eligible Components'!N77,'User Instructions'!$D$3:$D$10,0)),"")</f>
        <v/>
      </c>
      <c r="U77" s="1" t="str">
        <f>IFERROR(IF(INDEX('Tableau FR Download'!M:M,MATCH('Eligible Components'!M77,'Tableau FR Download'!G:G,0))=0,"",INDEX('Tableau FR Download'!M:M,MATCH('Eligible Components'!M77,'Tableau FR Download'!G:G,0))),"")</f>
        <v/>
      </c>
    </row>
    <row r="78" spans="1:21" hidden="1" x14ac:dyDescent="0.2">
      <c r="A78" s="1">
        <f t="shared" si="3"/>
        <v>0</v>
      </c>
      <c r="B78" s="1">
        <v>0</v>
      </c>
      <c r="C78" s="1" t="s">
        <v>85</v>
      </c>
      <c r="D78" s="1" t="s">
        <v>99</v>
      </c>
      <c r="E78" s="1" t="s">
        <v>409</v>
      </c>
      <c r="F78" s="1" t="s">
        <v>86</v>
      </c>
      <c r="G78" s="1" t="str">
        <f t="shared" si="4"/>
        <v>Belarus-HIV/AIDS,Malaria</v>
      </c>
      <c r="H78" s="1">
        <v>0</v>
      </c>
      <c r="I78" s="1" t="s">
        <v>30</v>
      </c>
      <c r="J78" s="1" t="str">
        <f>IF(IFERROR(IF(M78="",INDEX('Review Approach Lookup'!D:D,MATCH('Eligible Components'!G78,'Review Approach Lookup'!A:A,0)),INDEX('Tableau FR Download'!I:I,MATCH(M78,'Tableau FR Download'!G:G,0))),"")=0,"TBC",IFERROR(IF(M78="",INDEX('Review Approach Lookup'!D:D,MATCH('Eligible Components'!G78,'Review Approach Lookup'!A:A,0)),INDEX('Tableau FR Download'!I:I,MATCH(M78,'Tableau FR Download'!G:G,0))),""))</f>
        <v/>
      </c>
      <c r="K78" s="1" t="s">
        <v>188</v>
      </c>
      <c r="L78" s="1">
        <f>_xlfn.MAXIFS('Tableau FR Download'!A:A,'Tableau FR Download'!B:B,'Eligible Components'!G78)</f>
        <v>0</v>
      </c>
      <c r="M78" s="1" t="str">
        <f>IF(L78=0,"",INDEX('Tableau FR Download'!G:G,MATCH('Eligible Components'!L78,'Tableau FR Download'!A:A,0)))</f>
        <v/>
      </c>
      <c r="N78" s="2" t="str">
        <f>IFERROR(IF(LEFT(INDEX('Tableau FR Download'!J:J,MATCH('Eligible Components'!M78,'Tableau FR Download'!G:G,0)),FIND(" - ",INDEX('Tableau FR Download'!J:J,MATCH('Eligible Components'!M78,'Tableau FR Download'!G:G,0)))-1) = 0,"",LEFT(INDEX('Tableau FR Download'!J:J,MATCH('Eligible Components'!M78,'Tableau FR Download'!G:G,0)),FIND(" - ",INDEX('Tableau FR Download'!J:J,MATCH('Eligible Components'!M78,'Tableau FR Download'!G:G,0)))-1)),"")</f>
        <v/>
      </c>
      <c r="O78" s="2" t="str">
        <f>IF(T78="No","",IFERROR(IF(INDEX('Tableau FR Download'!M:M,MATCH('Eligible Components'!M78,'Tableau FR Download'!G:G,0))=0,"",INDEX('Tableau FR Download'!M:M,MATCH('Eligible Components'!M78,'Tableau FR Download'!G:G,0))),""))</f>
        <v/>
      </c>
      <c r="P78" s="37" t="str">
        <f>IF(IFERROR(INDEX('Funding Request Tracker'!$G$6:$G$13,MATCH('Eligible Components'!N78,'Funding Request Tracker'!$F$6:$F$13,0)),"")=0,"",IFERROR(INDEX('Funding Request Tracker'!$G$6:$G$13,MATCH('Eligible Components'!N78,'Funding Request Tracker'!$F$6:$F$13,0)),""))</f>
        <v/>
      </c>
      <c r="Q78" s="37" t="str">
        <f>IF(IFERROR(INDEX('Tableau FR Download'!N:N,MATCH('Eligible Components'!M78,'Tableau FR Download'!G:G,0)),"")=0,"",IFERROR(INDEX('Tableau FR Download'!N:N,MATCH('Eligible Components'!M78,'Tableau FR Download'!G:G,0)),""))</f>
        <v/>
      </c>
      <c r="R78" s="37" t="str">
        <f>IF(IFERROR(INDEX('Tableau FR Download'!O:O,MATCH('Eligible Components'!M78,'Tableau FR Download'!G:G,0)),"")=0,"",IFERROR(INDEX('Tableau FR Download'!O:O,MATCH('Eligible Components'!M78,'Tableau FR Download'!G:G,0)),""))</f>
        <v/>
      </c>
      <c r="S78" s="13" t="str">
        <f t="shared" si="5"/>
        <v/>
      </c>
      <c r="T78" s="1" t="str">
        <f>IFERROR(INDEX('User Instructions'!$E$3:$E$10,MATCH('Eligible Components'!N78,'User Instructions'!$D$3:$D$10,0)),"")</f>
        <v/>
      </c>
      <c r="U78" s="1" t="str">
        <f>IFERROR(IF(INDEX('Tableau FR Download'!M:M,MATCH('Eligible Components'!M78,'Tableau FR Download'!G:G,0))=0,"",INDEX('Tableau FR Download'!M:M,MATCH('Eligible Components'!M78,'Tableau FR Download'!G:G,0))),"")</f>
        <v/>
      </c>
    </row>
    <row r="79" spans="1:21" hidden="1" x14ac:dyDescent="0.2">
      <c r="A79" s="1">
        <f t="shared" si="3"/>
        <v>0</v>
      </c>
      <c r="B79" s="1">
        <v>0</v>
      </c>
      <c r="C79" s="1" t="s">
        <v>85</v>
      </c>
      <c r="D79" s="1" t="s">
        <v>99</v>
      </c>
      <c r="E79" s="1" t="s">
        <v>410</v>
      </c>
      <c r="F79" s="1" t="s">
        <v>87</v>
      </c>
      <c r="G79" s="1" t="str">
        <f t="shared" si="4"/>
        <v>Belarus-HIV/AIDS,Malaria,RSSH</v>
      </c>
      <c r="H79" s="1">
        <v>0</v>
      </c>
      <c r="I79" s="1" t="s">
        <v>30</v>
      </c>
      <c r="J79" s="1" t="str">
        <f>IF(IFERROR(IF(M79="",INDEX('Review Approach Lookup'!D:D,MATCH('Eligible Components'!G79,'Review Approach Lookup'!A:A,0)),INDEX('Tableau FR Download'!I:I,MATCH(M79,'Tableau FR Download'!G:G,0))),"")=0,"TBC",IFERROR(IF(M79="",INDEX('Review Approach Lookup'!D:D,MATCH('Eligible Components'!G79,'Review Approach Lookup'!A:A,0)),INDEX('Tableau FR Download'!I:I,MATCH(M79,'Tableau FR Download'!G:G,0))),""))</f>
        <v/>
      </c>
      <c r="K79" s="1" t="s">
        <v>188</v>
      </c>
      <c r="L79" s="1">
        <f>_xlfn.MAXIFS('Tableau FR Download'!A:A,'Tableau FR Download'!B:B,'Eligible Components'!G79)</f>
        <v>0</v>
      </c>
      <c r="M79" s="1" t="str">
        <f>IF(L79=0,"",INDEX('Tableau FR Download'!G:G,MATCH('Eligible Components'!L79,'Tableau FR Download'!A:A,0)))</f>
        <v/>
      </c>
      <c r="N79" s="2" t="str">
        <f>IFERROR(IF(LEFT(INDEX('Tableau FR Download'!J:J,MATCH('Eligible Components'!M79,'Tableau FR Download'!G:G,0)),FIND(" - ",INDEX('Tableau FR Download'!J:J,MATCH('Eligible Components'!M79,'Tableau FR Download'!G:G,0)))-1) = 0,"",LEFT(INDEX('Tableau FR Download'!J:J,MATCH('Eligible Components'!M79,'Tableau FR Download'!G:G,0)),FIND(" - ",INDEX('Tableau FR Download'!J:J,MATCH('Eligible Components'!M79,'Tableau FR Download'!G:G,0)))-1)),"")</f>
        <v/>
      </c>
      <c r="O79" s="2" t="str">
        <f>IF(T79="No","",IFERROR(IF(INDEX('Tableau FR Download'!M:M,MATCH('Eligible Components'!M79,'Tableau FR Download'!G:G,0))=0,"",INDEX('Tableau FR Download'!M:M,MATCH('Eligible Components'!M79,'Tableau FR Download'!G:G,0))),""))</f>
        <v/>
      </c>
      <c r="P79" s="37" t="str">
        <f>IF(IFERROR(INDEX('Funding Request Tracker'!$G$6:$G$13,MATCH('Eligible Components'!N79,'Funding Request Tracker'!$F$6:$F$13,0)),"")=0,"",IFERROR(INDEX('Funding Request Tracker'!$G$6:$G$13,MATCH('Eligible Components'!N79,'Funding Request Tracker'!$F$6:$F$13,0)),""))</f>
        <v/>
      </c>
      <c r="Q79" s="37" t="str">
        <f>IF(IFERROR(INDEX('Tableau FR Download'!N:N,MATCH('Eligible Components'!M79,'Tableau FR Download'!G:G,0)),"")=0,"",IFERROR(INDEX('Tableau FR Download'!N:N,MATCH('Eligible Components'!M79,'Tableau FR Download'!G:G,0)),""))</f>
        <v/>
      </c>
      <c r="R79" s="37" t="str">
        <f>IF(IFERROR(INDEX('Tableau FR Download'!O:O,MATCH('Eligible Components'!M79,'Tableau FR Download'!G:G,0)),"")=0,"",IFERROR(INDEX('Tableau FR Download'!O:O,MATCH('Eligible Components'!M79,'Tableau FR Download'!G:G,0)),""))</f>
        <v/>
      </c>
      <c r="S79" s="13" t="str">
        <f t="shared" si="5"/>
        <v/>
      </c>
      <c r="T79" s="1" t="str">
        <f>IFERROR(INDEX('User Instructions'!$E$3:$E$10,MATCH('Eligible Components'!N79,'User Instructions'!$D$3:$D$10,0)),"")</f>
        <v/>
      </c>
      <c r="U79" s="1" t="str">
        <f>IFERROR(IF(INDEX('Tableau FR Download'!M:M,MATCH('Eligible Components'!M79,'Tableau FR Download'!G:G,0))=0,"",INDEX('Tableau FR Download'!M:M,MATCH('Eligible Components'!M79,'Tableau FR Download'!G:G,0))),"")</f>
        <v/>
      </c>
    </row>
    <row r="80" spans="1:21" hidden="1" x14ac:dyDescent="0.2">
      <c r="A80" s="1">
        <f t="shared" si="3"/>
        <v>0</v>
      </c>
      <c r="B80" s="1">
        <v>0</v>
      </c>
      <c r="C80" s="1" t="s">
        <v>85</v>
      </c>
      <c r="D80" s="1" t="s">
        <v>99</v>
      </c>
      <c r="E80" s="1" t="s">
        <v>411</v>
      </c>
      <c r="F80" s="1" t="s">
        <v>88</v>
      </c>
      <c r="G80" s="1" t="str">
        <f t="shared" si="4"/>
        <v>Belarus-HIV/AIDS,RSSH</v>
      </c>
      <c r="H80" s="1">
        <v>1</v>
      </c>
      <c r="I80" s="1" t="s">
        <v>30</v>
      </c>
      <c r="J80" s="1" t="str">
        <f>IF(IFERROR(IF(M80="",INDEX('Review Approach Lookup'!D:D,MATCH('Eligible Components'!G80,'Review Approach Lookup'!A:A,0)),INDEX('Tableau FR Download'!I:I,MATCH(M80,'Tableau FR Download'!G:G,0))),"")=0,"TBC",IFERROR(IF(M80="",INDEX('Review Approach Lookup'!D:D,MATCH('Eligible Components'!G80,'Review Approach Lookup'!A:A,0)),INDEX('Tableau FR Download'!I:I,MATCH(M80,'Tableau FR Download'!G:G,0))),""))</f>
        <v/>
      </c>
      <c r="K80" s="1" t="s">
        <v>188</v>
      </c>
      <c r="L80" s="1">
        <f>_xlfn.MAXIFS('Tableau FR Download'!A:A,'Tableau FR Download'!B:B,'Eligible Components'!G80)</f>
        <v>0</v>
      </c>
      <c r="M80" s="1" t="str">
        <f>IF(L80=0,"",INDEX('Tableau FR Download'!G:G,MATCH('Eligible Components'!L80,'Tableau FR Download'!A:A,0)))</f>
        <v/>
      </c>
      <c r="N80" s="2" t="str">
        <f>IFERROR(IF(LEFT(INDEX('Tableau FR Download'!J:J,MATCH('Eligible Components'!M80,'Tableau FR Download'!G:G,0)),FIND(" - ",INDEX('Tableau FR Download'!J:J,MATCH('Eligible Components'!M80,'Tableau FR Download'!G:G,0)))-1) = 0,"",LEFT(INDEX('Tableau FR Download'!J:J,MATCH('Eligible Components'!M80,'Tableau FR Download'!G:G,0)),FIND(" - ",INDEX('Tableau FR Download'!J:J,MATCH('Eligible Components'!M80,'Tableau FR Download'!G:G,0)))-1)),"")</f>
        <v/>
      </c>
      <c r="O80" s="2" t="str">
        <f>IF(T80="No","",IFERROR(IF(INDEX('Tableau FR Download'!M:M,MATCH('Eligible Components'!M80,'Tableau FR Download'!G:G,0))=0,"",INDEX('Tableau FR Download'!M:M,MATCH('Eligible Components'!M80,'Tableau FR Download'!G:G,0))),""))</f>
        <v/>
      </c>
      <c r="P80" s="37" t="str">
        <f>IF(IFERROR(INDEX('Funding Request Tracker'!$G$6:$G$13,MATCH('Eligible Components'!N80,'Funding Request Tracker'!$F$6:$F$13,0)),"")=0,"",IFERROR(INDEX('Funding Request Tracker'!$G$6:$G$13,MATCH('Eligible Components'!N80,'Funding Request Tracker'!$F$6:$F$13,0)),""))</f>
        <v/>
      </c>
      <c r="Q80" s="37" t="str">
        <f>IF(IFERROR(INDEX('Tableau FR Download'!N:N,MATCH('Eligible Components'!M80,'Tableau FR Download'!G:G,0)),"")=0,"",IFERROR(INDEX('Tableau FR Download'!N:N,MATCH('Eligible Components'!M80,'Tableau FR Download'!G:G,0)),""))</f>
        <v/>
      </c>
      <c r="R80" s="37" t="str">
        <f>IF(IFERROR(INDEX('Tableau FR Download'!O:O,MATCH('Eligible Components'!M80,'Tableau FR Download'!G:G,0)),"")=0,"",IFERROR(INDEX('Tableau FR Download'!O:O,MATCH('Eligible Components'!M80,'Tableau FR Download'!G:G,0)),""))</f>
        <v/>
      </c>
      <c r="S80" s="13" t="str">
        <f t="shared" si="5"/>
        <v/>
      </c>
      <c r="T80" s="1" t="str">
        <f>IFERROR(INDEX('User Instructions'!$E$3:$E$10,MATCH('Eligible Components'!N80,'User Instructions'!$D$3:$D$10,0)),"")</f>
        <v/>
      </c>
      <c r="U80" s="1" t="str">
        <f>IFERROR(IF(INDEX('Tableau FR Download'!M:M,MATCH('Eligible Components'!M80,'Tableau FR Download'!G:G,0))=0,"",INDEX('Tableau FR Download'!M:M,MATCH('Eligible Components'!M80,'Tableau FR Download'!G:G,0))),"")</f>
        <v/>
      </c>
    </row>
    <row r="81" spans="1:21" hidden="1" x14ac:dyDescent="0.2">
      <c r="A81" s="1">
        <f t="shared" si="3"/>
        <v>1</v>
      </c>
      <c r="B81" s="1">
        <v>0</v>
      </c>
      <c r="C81" s="1" t="s">
        <v>85</v>
      </c>
      <c r="D81" s="1" t="s">
        <v>99</v>
      </c>
      <c r="E81" s="1" t="s">
        <v>408</v>
      </c>
      <c r="F81" s="1" t="s">
        <v>89</v>
      </c>
      <c r="G81" s="1" t="str">
        <f t="shared" si="4"/>
        <v>Belarus-HIV/AIDS, Tuberculosis</v>
      </c>
      <c r="H81" s="1">
        <v>1</v>
      </c>
      <c r="I81" s="1" t="s">
        <v>30</v>
      </c>
      <c r="J81" s="1" t="str">
        <f>IF(IFERROR(IF(M81="",INDEX('Review Approach Lookup'!D:D,MATCH('Eligible Components'!G81,'Review Approach Lookup'!A:A,0)),INDEX('Tableau FR Download'!I:I,MATCH(M81,'Tableau FR Download'!G:G,0))),"")=0,"TBC",IFERROR(IF(M81="",INDEX('Review Approach Lookup'!D:D,MATCH('Eligible Components'!G81,'Review Approach Lookup'!A:A,0)),INDEX('Tableau FR Download'!I:I,MATCH(M81,'Tableau FR Download'!G:G,0))),""))</f>
        <v>Tailored for Focused Portfolios</v>
      </c>
      <c r="K81" s="1" t="s">
        <v>188</v>
      </c>
      <c r="L81" s="1">
        <f>_xlfn.MAXIFS('Tableau FR Download'!A:A,'Tableau FR Download'!B:B,'Eligible Components'!G81)</f>
        <v>963</v>
      </c>
      <c r="M81" s="1" t="str">
        <f>IF(L81=0,"",INDEX('Tableau FR Download'!G:G,MATCH('Eligible Components'!L81,'Tableau FR Download'!A:A,0)))</f>
        <v>FR963-BLR-C</v>
      </c>
      <c r="N81" s="2" t="str">
        <f>IFERROR(IF(LEFT(INDEX('Tableau FR Download'!J:J,MATCH('Eligible Components'!M81,'Tableau FR Download'!G:G,0)),FIND(" - ",INDEX('Tableau FR Download'!J:J,MATCH('Eligible Components'!M81,'Tableau FR Download'!G:G,0)))-1) = 0,"",LEFT(INDEX('Tableau FR Download'!J:J,MATCH('Eligible Components'!M81,'Tableau FR Download'!G:G,0)),FIND(" - ",INDEX('Tableau FR Download'!J:J,MATCH('Eligible Components'!M81,'Tableau FR Download'!G:G,0)))-1)),"")</f>
        <v>Window 5</v>
      </c>
      <c r="O81" s="2" t="s">
        <v>12</v>
      </c>
      <c r="P81" s="37">
        <f>IF(IFERROR(INDEX('Funding Request Tracker'!$G$6:$G$13,MATCH('Eligible Components'!N81,'Funding Request Tracker'!$F$6:$F$13,0)),"")=0,"",IFERROR(INDEX('Funding Request Tracker'!$G$6:$G$13,MATCH('Eligible Components'!N81,'Funding Request Tracker'!$F$6:$F$13,0)),""))</f>
        <v>44316</v>
      </c>
      <c r="Q81" s="37">
        <f>IF(IFERROR(INDEX('Tableau FR Download'!N:N,MATCH('Eligible Components'!M81,'Tableau FR Download'!G:G,0)),"")=0,"",IFERROR(INDEX('Tableau FR Download'!N:N,MATCH('Eligible Components'!M81,'Tableau FR Download'!G:G,0)),""))</f>
        <v>44462</v>
      </c>
      <c r="R81" s="37">
        <f>IF(IFERROR(INDEX('Tableau FR Download'!O:O,MATCH('Eligible Components'!M81,'Tableau FR Download'!G:G,0)),"")=0,"",IFERROR(INDEX('Tableau FR Download'!O:O,MATCH('Eligible Components'!M81,'Tableau FR Download'!G:G,0)),""))</f>
        <v>44488</v>
      </c>
      <c r="S81" s="13">
        <f t="shared" si="5"/>
        <v>5.639344262295082</v>
      </c>
      <c r="T81" s="1" t="str">
        <f>IFERROR(INDEX('User Instructions'!$E$3:$E$10,MATCH('Eligible Components'!N81,'User Instructions'!$D$3:$D$10,0)),"")</f>
        <v>Yes</v>
      </c>
      <c r="U81" s="1" t="str">
        <f>IFERROR(IF(INDEX('Tableau FR Download'!M:M,MATCH('Eligible Components'!M81,'Tableau FR Download'!G:G,0))=0,"",INDEX('Tableau FR Download'!M:M,MATCH('Eligible Components'!M81,'Tableau FR Download'!G:G,0))),"")</f>
        <v>Grant Making</v>
      </c>
    </row>
    <row r="82" spans="1:21" hidden="1" x14ac:dyDescent="0.2">
      <c r="A82" s="1">
        <f t="shared" si="3"/>
        <v>0</v>
      </c>
      <c r="B82" s="1">
        <v>0</v>
      </c>
      <c r="C82" s="1" t="s">
        <v>85</v>
      </c>
      <c r="D82" s="1" t="s">
        <v>99</v>
      </c>
      <c r="E82" s="1" t="s">
        <v>412</v>
      </c>
      <c r="F82" s="1" t="s">
        <v>90</v>
      </c>
      <c r="G82" s="1" t="str">
        <f t="shared" si="4"/>
        <v>Belarus-HIV/AIDS,Tuberculosis,Malaria</v>
      </c>
      <c r="H82" s="1">
        <v>0</v>
      </c>
      <c r="I82" s="1" t="s">
        <v>30</v>
      </c>
      <c r="J82" s="1" t="str">
        <f>IF(IFERROR(IF(M82="",INDEX('Review Approach Lookup'!D:D,MATCH('Eligible Components'!G82,'Review Approach Lookup'!A:A,0)),INDEX('Tableau FR Download'!I:I,MATCH(M82,'Tableau FR Download'!G:G,0))),"")=0,"TBC",IFERROR(IF(M82="",INDEX('Review Approach Lookup'!D:D,MATCH('Eligible Components'!G82,'Review Approach Lookup'!A:A,0)),INDEX('Tableau FR Download'!I:I,MATCH(M82,'Tableau FR Download'!G:G,0))),""))</f>
        <v/>
      </c>
      <c r="K82" s="1" t="s">
        <v>188</v>
      </c>
      <c r="L82" s="1">
        <f>_xlfn.MAXIFS('Tableau FR Download'!A:A,'Tableau FR Download'!B:B,'Eligible Components'!G82)</f>
        <v>0</v>
      </c>
      <c r="M82" s="1" t="str">
        <f>IF(L82=0,"",INDEX('Tableau FR Download'!G:G,MATCH('Eligible Components'!L82,'Tableau FR Download'!A:A,0)))</f>
        <v/>
      </c>
      <c r="N82" s="2" t="str">
        <f>IFERROR(IF(LEFT(INDEX('Tableau FR Download'!J:J,MATCH('Eligible Components'!M82,'Tableau FR Download'!G:G,0)),FIND(" - ",INDEX('Tableau FR Download'!J:J,MATCH('Eligible Components'!M82,'Tableau FR Download'!G:G,0)))-1) = 0,"",LEFT(INDEX('Tableau FR Download'!J:J,MATCH('Eligible Components'!M82,'Tableau FR Download'!G:G,0)),FIND(" - ",INDEX('Tableau FR Download'!J:J,MATCH('Eligible Components'!M82,'Tableau FR Download'!G:G,0)))-1)),"")</f>
        <v/>
      </c>
      <c r="O82" s="2" t="str">
        <f>IF(T82="No","",IFERROR(IF(INDEX('Tableau FR Download'!M:M,MATCH('Eligible Components'!M82,'Tableau FR Download'!G:G,0))=0,"",INDEX('Tableau FR Download'!M:M,MATCH('Eligible Components'!M82,'Tableau FR Download'!G:G,0))),""))</f>
        <v/>
      </c>
      <c r="P82" s="37" t="str">
        <f>IF(IFERROR(INDEX('Funding Request Tracker'!$G$6:$G$13,MATCH('Eligible Components'!N82,'Funding Request Tracker'!$F$6:$F$13,0)),"")=0,"",IFERROR(INDEX('Funding Request Tracker'!$G$6:$G$13,MATCH('Eligible Components'!N82,'Funding Request Tracker'!$F$6:$F$13,0)),""))</f>
        <v/>
      </c>
      <c r="Q82" s="37" t="str">
        <f>IF(IFERROR(INDEX('Tableau FR Download'!N:N,MATCH('Eligible Components'!M82,'Tableau FR Download'!G:G,0)),"")=0,"",IFERROR(INDEX('Tableau FR Download'!N:N,MATCH('Eligible Components'!M82,'Tableau FR Download'!G:G,0)),""))</f>
        <v/>
      </c>
      <c r="R82" s="37" t="str">
        <f>IF(IFERROR(INDEX('Tableau FR Download'!O:O,MATCH('Eligible Components'!M82,'Tableau FR Download'!G:G,0)),"")=0,"",IFERROR(INDEX('Tableau FR Download'!O:O,MATCH('Eligible Components'!M82,'Tableau FR Download'!G:G,0)),""))</f>
        <v/>
      </c>
      <c r="S82" s="13" t="str">
        <f t="shared" si="5"/>
        <v/>
      </c>
      <c r="T82" s="1" t="str">
        <f>IFERROR(INDEX('User Instructions'!$E$3:$E$10,MATCH('Eligible Components'!N82,'User Instructions'!$D$3:$D$10,0)),"")</f>
        <v/>
      </c>
      <c r="U82" s="1" t="str">
        <f>IFERROR(IF(INDEX('Tableau FR Download'!M:M,MATCH('Eligible Components'!M82,'Tableau FR Download'!G:G,0))=0,"",INDEX('Tableau FR Download'!M:M,MATCH('Eligible Components'!M82,'Tableau FR Download'!G:G,0))),"")</f>
        <v/>
      </c>
    </row>
    <row r="83" spans="1:21" hidden="1" x14ac:dyDescent="0.2">
      <c r="A83" s="1">
        <f t="shared" si="3"/>
        <v>0</v>
      </c>
      <c r="B83" s="1">
        <v>0</v>
      </c>
      <c r="C83" s="1" t="s">
        <v>85</v>
      </c>
      <c r="D83" s="1" t="s">
        <v>99</v>
      </c>
      <c r="E83" s="1" t="s">
        <v>413</v>
      </c>
      <c r="F83" s="1" t="s">
        <v>91</v>
      </c>
      <c r="G83" s="1" t="str">
        <f t="shared" si="4"/>
        <v>Belarus-HIV/AIDS,Tuberculosis,Malaria,RSSH</v>
      </c>
      <c r="H83" s="1">
        <v>0</v>
      </c>
      <c r="I83" s="1" t="s">
        <v>30</v>
      </c>
      <c r="J83" s="1" t="str">
        <f>IF(IFERROR(IF(M83="",INDEX('Review Approach Lookup'!D:D,MATCH('Eligible Components'!G83,'Review Approach Lookup'!A:A,0)),INDEX('Tableau FR Download'!I:I,MATCH(M83,'Tableau FR Download'!G:G,0))),"")=0,"TBC",IFERROR(IF(M83="",INDEX('Review Approach Lookup'!D:D,MATCH('Eligible Components'!G83,'Review Approach Lookup'!A:A,0)),INDEX('Tableau FR Download'!I:I,MATCH(M83,'Tableau FR Download'!G:G,0))),""))</f>
        <v/>
      </c>
      <c r="K83" s="1" t="s">
        <v>188</v>
      </c>
      <c r="L83" s="1">
        <f>_xlfn.MAXIFS('Tableau FR Download'!A:A,'Tableau FR Download'!B:B,'Eligible Components'!G83)</f>
        <v>0</v>
      </c>
      <c r="M83" s="1" t="str">
        <f>IF(L83=0,"",INDEX('Tableau FR Download'!G:G,MATCH('Eligible Components'!L83,'Tableau FR Download'!A:A,0)))</f>
        <v/>
      </c>
      <c r="N83" s="2" t="str">
        <f>IFERROR(IF(LEFT(INDEX('Tableau FR Download'!J:J,MATCH('Eligible Components'!M83,'Tableau FR Download'!G:G,0)),FIND(" - ",INDEX('Tableau FR Download'!J:J,MATCH('Eligible Components'!M83,'Tableau FR Download'!G:G,0)))-1) = 0,"",LEFT(INDEX('Tableau FR Download'!J:J,MATCH('Eligible Components'!M83,'Tableau FR Download'!G:G,0)),FIND(" - ",INDEX('Tableau FR Download'!J:J,MATCH('Eligible Components'!M83,'Tableau FR Download'!G:G,0)))-1)),"")</f>
        <v/>
      </c>
      <c r="O83" s="2" t="str">
        <f>IF(T83="No","",IFERROR(IF(INDEX('Tableau FR Download'!M:M,MATCH('Eligible Components'!M83,'Tableau FR Download'!G:G,0))=0,"",INDEX('Tableau FR Download'!M:M,MATCH('Eligible Components'!M83,'Tableau FR Download'!G:G,0))),""))</f>
        <v/>
      </c>
      <c r="P83" s="37" t="str">
        <f>IF(IFERROR(INDEX('Funding Request Tracker'!$G$6:$G$13,MATCH('Eligible Components'!N83,'Funding Request Tracker'!$F$6:$F$13,0)),"")=0,"",IFERROR(INDEX('Funding Request Tracker'!$G$6:$G$13,MATCH('Eligible Components'!N83,'Funding Request Tracker'!$F$6:$F$13,0)),""))</f>
        <v/>
      </c>
      <c r="Q83" s="37" t="str">
        <f>IF(IFERROR(INDEX('Tableau FR Download'!N:N,MATCH('Eligible Components'!M83,'Tableau FR Download'!G:G,0)),"")=0,"",IFERROR(INDEX('Tableau FR Download'!N:N,MATCH('Eligible Components'!M83,'Tableau FR Download'!G:G,0)),""))</f>
        <v/>
      </c>
      <c r="R83" s="37" t="str">
        <f>IF(IFERROR(INDEX('Tableau FR Download'!O:O,MATCH('Eligible Components'!M83,'Tableau FR Download'!G:G,0)),"")=0,"",IFERROR(INDEX('Tableau FR Download'!O:O,MATCH('Eligible Components'!M83,'Tableau FR Download'!G:G,0)),""))</f>
        <v/>
      </c>
      <c r="S83" s="13" t="str">
        <f t="shared" si="5"/>
        <v/>
      </c>
      <c r="T83" s="1" t="str">
        <f>IFERROR(INDEX('User Instructions'!$E$3:$E$10,MATCH('Eligible Components'!N83,'User Instructions'!$D$3:$D$10,0)),"")</f>
        <v/>
      </c>
      <c r="U83" s="1" t="str">
        <f>IFERROR(IF(INDEX('Tableau FR Download'!M:M,MATCH('Eligible Components'!M83,'Tableau FR Download'!G:G,0))=0,"",INDEX('Tableau FR Download'!M:M,MATCH('Eligible Components'!M83,'Tableau FR Download'!G:G,0))),"")</f>
        <v/>
      </c>
    </row>
    <row r="84" spans="1:21" hidden="1" x14ac:dyDescent="0.2">
      <c r="A84" s="1">
        <f t="shared" si="3"/>
        <v>0</v>
      </c>
      <c r="B84" s="1">
        <v>0</v>
      </c>
      <c r="C84" s="1" t="s">
        <v>85</v>
      </c>
      <c r="D84" s="1" t="s">
        <v>99</v>
      </c>
      <c r="E84" s="1" t="s">
        <v>414</v>
      </c>
      <c r="F84" s="1" t="s">
        <v>92</v>
      </c>
      <c r="G84" s="1" t="str">
        <f t="shared" si="4"/>
        <v>Belarus-HIV/AIDS,Tuberculosis,RSSH</v>
      </c>
      <c r="H84" s="1">
        <v>1</v>
      </c>
      <c r="I84" s="1" t="s">
        <v>30</v>
      </c>
      <c r="J84" s="1" t="str">
        <f>IF(IFERROR(IF(M84="",INDEX('Review Approach Lookup'!D:D,MATCH('Eligible Components'!G84,'Review Approach Lookup'!A:A,0)),INDEX('Tableau FR Download'!I:I,MATCH(M84,'Tableau FR Download'!G:G,0))),"")=0,"TBC",IFERROR(IF(M84="",INDEX('Review Approach Lookup'!D:D,MATCH('Eligible Components'!G84,'Review Approach Lookup'!A:A,0)),INDEX('Tableau FR Download'!I:I,MATCH(M84,'Tableau FR Download'!G:G,0))),""))</f>
        <v/>
      </c>
      <c r="K84" s="1" t="s">
        <v>188</v>
      </c>
      <c r="L84" s="1">
        <f>_xlfn.MAXIFS('Tableau FR Download'!A:A,'Tableau FR Download'!B:B,'Eligible Components'!G84)</f>
        <v>0</v>
      </c>
      <c r="M84" s="1" t="str">
        <f>IF(L84=0,"",INDEX('Tableau FR Download'!G:G,MATCH('Eligible Components'!L84,'Tableau FR Download'!A:A,0)))</f>
        <v/>
      </c>
      <c r="N84" s="2" t="str">
        <f>IFERROR(IF(LEFT(INDEX('Tableau FR Download'!J:J,MATCH('Eligible Components'!M84,'Tableau FR Download'!G:G,0)),FIND(" - ",INDEX('Tableau FR Download'!J:J,MATCH('Eligible Components'!M84,'Tableau FR Download'!G:G,0)))-1) = 0,"",LEFT(INDEX('Tableau FR Download'!J:J,MATCH('Eligible Components'!M84,'Tableau FR Download'!G:G,0)),FIND(" - ",INDEX('Tableau FR Download'!J:J,MATCH('Eligible Components'!M84,'Tableau FR Download'!G:G,0)))-1)),"")</f>
        <v/>
      </c>
      <c r="O84" s="2" t="str">
        <f>IF(T84="No","",IFERROR(IF(INDEX('Tableau FR Download'!M:M,MATCH('Eligible Components'!M84,'Tableau FR Download'!G:G,0))=0,"",INDEX('Tableau FR Download'!M:M,MATCH('Eligible Components'!M84,'Tableau FR Download'!G:G,0))),""))</f>
        <v/>
      </c>
      <c r="P84" s="37" t="str">
        <f>IF(IFERROR(INDEX('Funding Request Tracker'!$G$6:$G$13,MATCH('Eligible Components'!N84,'Funding Request Tracker'!$F$6:$F$13,0)),"")=0,"",IFERROR(INDEX('Funding Request Tracker'!$G$6:$G$13,MATCH('Eligible Components'!N84,'Funding Request Tracker'!$F$6:$F$13,0)),""))</f>
        <v/>
      </c>
      <c r="Q84" s="37" t="str">
        <f>IF(IFERROR(INDEX('Tableau FR Download'!N:N,MATCH('Eligible Components'!M84,'Tableau FR Download'!G:G,0)),"")=0,"",IFERROR(INDEX('Tableau FR Download'!N:N,MATCH('Eligible Components'!M84,'Tableau FR Download'!G:G,0)),""))</f>
        <v/>
      </c>
      <c r="R84" s="37" t="str">
        <f>IF(IFERROR(INDEX('Tableau FR Download'!O:O,MATCH('Eligible Components'!M84,'Tableau FR Download'!G:G,0)),"")=0,"",IFERROR(INDEX('Tableau FR Download'!O:O,MATCH('Eligible Components'!M84,'Tableau FR Download'!G:G,0)),""))</f>
        <v/>
      </c>
      <c r="S84" s="13" t="str">
        <f t="shared" si="5"/>
        <v/>
      </c>
      <c r="T84" s="1" t="str">
        <f>IFERROR(INDEX('User Instructions'!$E$3:$E$10,MATCH('Eligible Components'!N84,'User Instructions'!$D$3:$D$10,0)),"")</f>
        <v/>
      </c>
      <c r="U84" s="1" t="str">
        <f>IFERROR(IF(INDEX('Tableau FR Download'!M:M,MATCH('Eligible Components'!M84,'Tableau FR Download'!G:G,0))=0,"",INDEX('Tableau FR Download'!M:M,MATCH('Eligible Components'!M84,'Tableau FR Download'!G:G,0))),"")</f>
        <v/>
      </c>
    </row>
    <row r="85" spans="1:21" hidden="1" x14ac:dyDescent="0.2">
      <c r="A85" s="1">
        <f t="shared" si="3"/>
        <v>0</v>
      </c>
      <c r="B85" s="1">
        <v>0</v>
      </c>
      <c r="C85" s="1" t="s">
        <v>85</v>
      </c>
      <c r="D85" s="1" t="s">
        <v>99</v>
      </c>
      <c r="E85" s="1" t="s">
        <v>28</v>
      </c>
      <c r="F85" s="1" t="s">
        <v>28</v>
      </c>
      <c r="G85" s="1" t="str">
        <f t="shared" si="4"/>
        <v>Belarus-Malaria</v>
      </c>
      <c r="H85" s="1">
        <v>0</v>
      </c>
      <c r="I85" s="1" t="s">
        <v>30</v>
      </c>
      <c r="J85" s="1" t="str">
        <f>IF(IFERROR(IF(M85="",INDEX('Review Approach Lookup'!D:D,MATCH('Eligible Components'!G85,'Review Approach Lookup'!A:A,0)),INDEX('Tableau FR Download'!I:I,MATCH(M85,'Tableau FR Download'!G:G,0))),"")=0,"TBC",IFERROR(IF(M85="",INDEX('Review Approach Lookup'!D:D,MATCH('Eligible Components'!G85,'Review Approach Lookup'!A:A,0)),INDEX('Tableau FR Download'!I:I,MATCH(M85,'Tableau FR Download'!G:G,0))),""))</f>
        <v/>
      </c>
      <c r="K85" s="1" t="s">
        <v>188</v>
      </c>
      <c r="L85" s="1">
        <f>_xlfn.MAXIFS('Tableau FR Download'!A:A,'Tableau FR Download'!B:B,'Eligible Components'!G85)</f>
        <v>0</v>
      </c>
      <c r="M85" s="1" t="str">
        <f>IF(L85=0,"",INDEX('Tableau FR Download'!G:G,MATCH('Eligible Components'!L85,'Tableau FR Download'!A:A,0)))</f>
        <v/>
      </c>
      <c r="N85" s="2" t="str">
        <f>IFERROR(IF(LEFT(INDEX('Tableau FR Download'!J:J,MATCH('Eligible Components'!M85,'Tableau FR Download'!G:G,0)),FIND(" - ",INDEX('Tableau FR Download'!J:J,MATCH('Eligible Components'!M85,'Tableau FR Download'!G:G,0)))-1) = 0,"",LEFT(INDEX('Tableau FR Download'!J:J,MATCH('Eligible Components'!M85,'Tableau FR Download'!G:G,0)),FIND(" - ",INDEX('Tableau FR Download'!J:J,MATCH('Eligible Components'!M85,'Tableau FR Download'!G:G,0)))-1)),"")</f>
        <v/>
      </c>
      <c r="O85" s="2" t="str">
        <f>IF(T85="No","",IFERROR(IF(INDEX('Tableau FR Download'!M:M,MATCH('Eligible Components'!M85,'Tableau FR Download'!G:G,0))=0,"",INDEX('Tableau FR Download'!M:M,MATCH('Eligible Components'!M85,'Tableau FR Download'!G:G,0))),""))</f>
        <v/>
      </c>
      <c r="P85" s="37" t="str">
        <f>IF(IFERROR(INDEX('Funding Request Tracker'!$G$6:$G$13,MATCH('Eligible Components'!N85,'Funding Request Tracker'!$F$6:$F$13,0)),"")=0,"",IFERROR(INDEX('Funding Request Tracker'!$G$6:$G$13,MATCH('Eligible Components'!N85,'Funding Request Tracker'!$F$6:$F$13,0)),""))</f>
        <v/>
      </c>
      <c r="Q85" s="37" t="str">
        <f>IF(IFERROR(INDEX('Tableau FR Download'!N:N,MATCH('Eligible Components'!M85,'Tableau FR Download'!G:G,0)),"")=0,"",IFERROR(INDEX('Tableau FR Download'!N:N,MATCH('Eligible Components'!M85,'Tableau FR Download'!G:G,0)),""))</f>
        <v/>
      </c>
      <c r="R85" s="37" t="str">
        <f>IF(IFERROR(INDEX('Tableau FR Download'!O:O,MATCH('Eligible Components'!M85,'Tableau FR Download'!G:G,0)),"")=0,"",IFERROR(INDEX('Tableau FR Download'!O:O,MATCH('Eligible Components'!M85,'Tableau FR Download'!G:G,0)),""))</f>
        <v/>
      </c>
      <c r="S85" s="13" t="str">
        <f t="shared" si="5"/>
        <v/>
      </c>
      <c r="T85" s="1" t="str">
        <f>IFERROR(INDEX('User Instructions'!$E$3:$E$10,MATCH('Eligible Components'!N85,'User Instructions'!$D$3:$D$10,0)),"")</f>
        <v/>
      </c>
      <c r="U85" s="1" t="str">
        <f>IFERROR(IF(INDEX('Tableau FR Download'!M:M,MATCH('Eligible Components'!M85,'Tableau FR Download'!G:G,0))=0,"",INDEX('Tableau FR Download'!M:M,MATCH('Eligible Components'!M85,'Tableau FR Download'!G:G,0))),"")</f>
        <v/>
      </c>
    </row>
    <row r="86" spans="1:21" hidden="1" x14ac:dyDescent="0.2">
      <c r="A86" s="1">
        <f t="shared" si="3"/>
        <v>0</v>
      </c>
      <c r="B86" s="1">
        <v>0</v>
      </c>
      <c r="C86" s="1" t="s">
        <v>85</v>
      </c>
      <c r="D86" s="1" t="s">
        <v>99</v>
      </c>
      <c r="E86" s="1" t="s">
        <v>415</v>
      </c>
      <c r="F86" s="1" t="s">
        <v>93</v>
      </c>
      <c r="G86" s="1" t="str">
        <f t="shared" si="4"/>
        <v>Belarus-Malaria,RSSH</v>
      </c>
      <c r="H86" s="1">
        <v>0</v>
      </c>
      <c r="I86" s="1" t="s">
        <v>30</v>
      </c>
      <c r="J86" s="1" t="str">
        <f>IF(IFERROR(IF(M86="",INDEX('Review Approach Lookup'!D:D,MATCH('Eligible Components'!G86,'Review Approach Lookup'!A:A,0)),INDEX('Tableau FR Download'!I:I,MATCH(M86,'Tableau FR Download'!G:G,0))),"")=0,"TBC",IFERROR(IF(M86="",INDEX('Review Approach Lookup'!D:D,MATCH('Eligible Components'!G86,'Review Approach Lookup'!A:A,0)),INDEX('Tableau FR Download'!I:I,MATCH(M86,'Tableau FR Download'!G:G,0))),""))</f>
        <v/>
      </c>
      <c r="K86" s="1" t="s">
        <v>188</v>
      </c>
      <c r="L86" s="1">
        <f>_xlfn.MAXIFS('Tableau FR Download'!A:A,'Tableau FR Download'!B:B,'Eligible Components'!G86)</f>
        <v>0</v>
      </c>
      <c r="M86" s="1" t="str">
        <f>IF(L86=0,"",INDEX('Tableau FR Download'!G:G,MATCH('Eligible Components'!L86,'Tableau FR Download'!A:A,0)))</f>
        <v/>
      </c>
      <c r="N86" s="2" t="str">
        <f>IFERROR(IF(LEFT(INDEX('Tableau FR Download'!J:J,MATCH('Eligible Components'!M86,'Tableau FR Download'!G:G,0)),FIND(" - ",INDEX('Tableau FR Download'!J:J,MATCH('Eligible Components'!M86,'Tableau FR Download'!G:G,0)))-1) = 0,"",LEFT(INDEX('Tableau FR Download'!J:J,MATCH('Eligible Components'!M86,'Tableau FR Download'!G:G,0)),FIND(" - ",INDEX('Tableau FR Download'!J:J,MATCH('Eligible Components'!M86,'Tableau FR Download'!G:G,0)))-1)),"")</f>
        <v/>
      </c>
      <c r="O86" s="2" t="str">
        <f>IF(T86="No","",IFERROR(IF(INDEX('Tableau FR Download'!M:M,MATCH('Eligible Components'!M86,'Tableau FR Download'!G:G,0))=0,"",INDEX('Tableau FR Download'!M:M,MATCH('Eligible Components'!M86,'Tableau FR Download'!G:G,0))),""))</f>
        <v/>
      </c>
      <c r="P86" s="37" t="str">
        <f>IF(IFERROR(INDEX('Funding Request Tracker'!$G$6:$G$13,MATCH('Eligible Components'!N86,'Funding Request Tracker'!$F$6:$F$13,0)),"")=0,"",IFERROR(INDEX('Funding Request Tracker'!$G$6:$G$13,MATCH('Eligible Components'!N86,'Funding Request Tracker'!$F$6:$F$13,0)),""))</f>
        <v/>
      </c>
      <c r="Q86" s="37" t="str">
        <f>IF(IFERROR(INDEX('Tableau FR Download'!N:N,MATCH('Eligible Components'!M86,'Tableau FR Download'!G:G,0)),"")=0,"",IFERROR(INDEX('Tableau FR Download'!N:N,MATCH('Eligible Components'!M86,'Tableau FR Download'!G:G,0)),""))</f>
        <v/>
      </c>
      <c r="R86" s="37" t="str">
        <f>IF(IFERROR(INDEX('Tableau FR Download'!O:O,MATCH('Eligible Components'!M86,'Tableau FR Download'!G:G,0)),"")=0,"",IFERROR(INDEX('Tableau FR Download'!O:O,MATCH('Eligible Components'!M86,'Tableau FR Download'!G:G,0)),""))</f>
        <v/>
      </c>
      <c r="S86" s="13" t="str">
        <f t="shared" si="5"/>
        <v/>
      </c>
      <c r="T86" s="1" t="str">
        <f>IFERROR(INDEX('User Instructions'!$E$3:$E$10,MATCH('Eligible Components'!N86,'User Instructions'!$D$3:$D$10,0)),"")</f>
        <v/>
      </c>
      <c r="U86" s="1" t="str">
        <f>IFERROR(IF(INDEX('Tableau FR Download'!M:M,MATCH('Eligible Components'!M86,'Tableau FR Download'!G:G,0))=0,"",INDEX('Tableau FR Download'!M:M,MATCH('Eligible Components'!M86,'Tableau FR Download'!G:G,0))),"")</f>
        <v/>
      </c>
    </row>
    <row r="87" spans="1:21" hidden="1" x14ac:dyDescent="0.2">
      <c r="A87" s="1">
        <f t="shared" si="3"/>
        <v>0</v>
      </c>
      <c r="B87" s="1">
        <v>0</v>
      </c>
      <c r="C87" s="1" t="s">
        <v>85</v>
      </c>
      <c r="D87" s="1" t="s">
        <v>99</v>
      </c>
      <c r="E87" s="1" t="s">
        <v>94</v>
      </c>
      <c r="F87" s="1" t="s">
        <v>94</v>
      </c>
      <c r="G87" s="1" t="str">
        <f t="shared" si="4"/>
        <v>Belarus-RSSH</v>
      </c>
      <c r="H87" s="1">
        <v>1</v>
      </c>
      <c r="I87" s="1" t="s">
        <v>30</v>
      </c>
      <c r="J87" s="1" t="str">
        <f>IF(IFERROR(IF(M87="",INDEX('Review Approach Lookup'!D:D,MATCH('Eligible Components'!G87,'Review Approach Lookup'!A:A,0)),INDEX('Tableau FR Download'!I:I,MATCH(M87,'Tableau FR Download'!G:G,0))),"")=0,"TBC",IFERROR(IF(M87="",INDEX('Review Approach Lookup'!D:D,MATCH('Eligible Components'!G87,'Review Approach Lookup'!A:A,0)),INDEX('Tableau FR Download'!I:I,MATCH(M87,'Tableau FR Download'!G:G,0))),""))</f>
        <v>TBC</v>
      </c>
      <c r="K87" s="1" t="s">
        <v>188</v>
      </c>
      <c r="L87" s="1">
        <f>_xlfn.MAXIFS('Tableau FR Download'!A:A,'Tableau FR Download'!B:B,'Eligible Components'!G87)</f>
        <v>0</v>
      </c>
      <c r="M87" s="1" t="str">
        <f>IF(L87=0,"",INDEX('Tableau FR Download'!G:G,MATCH('Eligible Components'!L87,'Tableau FR Download'!A:A,0)))</f>
        <v/>
      </c>
      <c r="N87" s="2" t="str">
        <f>IFERROR(IF(LEFT(INDEX('Tableau FR Download'!J:J,MATCH('Eligible Components'!M87,'Tableau FR Download'!G:G,0)),FIND(" - ",INDEX('Tableau FR Download'!J:J,MATCH('Eligible Components'!M87,'Tableau FR Download'!G:G,0)))-1) = 0,"",LEFT(INDEX('Tableau FR Download'!J:J,MATCH('Eligible Components'!M87,'Tableau FR Download'!G:G,0)),FIND(" - ",INDEX('Tableau FR Download'!J:J,MATCH('Eligible Components'!M87,'Tableau FR Download'!G:G,0)))-1)),"")</f>
        <v/>
      </c>
      <c r="O87" s="2" t="str">
        <f>IF(T87="No","",IFERROR(IF(INDEX('Tableau FR Download'!M:M,MATCH('Eligible Components'!M87,'Tableau FR Download'!G:G,0))=0,"",INDEX('Tableau FR Download'!M:M,MATCH('Eligible Components'!M87,'Tableau FR Download'!G:G,0))),""))</f>
        <v/>
      </c>
      <c r="P87" s="37" t="str">
        <f>IF(IFERROR(INDEX('Funding Request Tracker'!$G$6:$G$13,MATCH('Eligible Components'!N87,'Funding Request Tracker'!$F$6:$F$13,0)),"")=0,"",IFERROR(INDEX('Funding Request Tracker'!$G$6:$G$13,MATCH('Eligible Components'!N87,'Funding Request Tracker'!$F$6:$F$13,0)),""))</f>
        <v/>
      </c>
      <c r="Q87" s="37" t="str">
        <f>IF(IFERROR(INDEX('Tableau FR Download'!N:N,MATCH('Eligible Components'!M87,'Tableau FR Download'!G:G,0)),"")=0,"",IFERROR(INDEX('Tableau FR Download'!N:N,MATCH('Eligible Components'!M87,'Tableau FR Download'!G:G,0)),""))</f>
        <v/>
      </c>
      <c r="R87" s="37" t="str">
        <f>IF(IFERROR(INDEX('Tableau FR Download'!O:O,MATCH('Eligible Components'!M87,'Tableau FR Download'!G:G,0)),"")=0,"",IFERROR(INDEX('Tableau FR Download'!O:O,MATCH('Eligible Components'!M87,'Tableau FR Download'!G:G,0)),""))</f>
        <v/>
      </c>
      <c r="S87" s="13" t="str">
        <f t="shared" si="5"/>
        <v/>
      </c>
      <c r="T87" s="1" t="str">
        <f>IFERROR(INDEX('User Instructions'!$E$3:$E$10,MATCH('Eligible Components'!N87,'User Instructions'!$D$3:$D$10,0)),"")</f>
        <v/>
      </c>
      <c r="U87" s="1" t="str">
        <f>IFERROR(IF(INDEX('Tableau FR Download'!M:M,MATCH('Eligible Components'!M87,'Tableau FR Download'!G:G,0))=0,"",INDEX('Tableau FR Download'!M:M,MATCH('Eligible Components'!M87,'Tableau FR Download'!G:G,0))),"")</f>
        <v/>
      </c>
    </row>
    <row r="88" spans="1:21" hidden="1" x14ac:dyDescent="0.2">
      <c r="A88" s="1">
        <f t="shared" si="3"/>
        <v>0</v>
      </c>
      <c r="B88" s="1">
        <v>1</v>
      </c>
      <c r="C88" s="1" t="s">
        <v>85</v>
      </c>
      <c r="D88" s="1" t="s">
        <v>99</v>
      </c>
      <c r="E88" s="1" t="s">
        <v>416</v>
      </c>
      <c r="F88" s="1" t="s">
        <v>35</v>
      </c>
      <c r="G88" s="1" t="str">
        <f t="shared" si="4"/>
        <v>Belarus-Tuberculosis</v>
      </c>
      <c r="H88" s="1">
        <v>1</v>
      </c>
      <c r="I88" s="1" t="s">
        <v>30</v>
      </c>
      <c r="J88" s="1" t="str">
        <f>IF(IFERROR(IF(M88="",INDEX('Review Approach Lookup'!D:D,MATCH('Eligible Components'!G88,'Review Approach Lookup'!A:A,0)),INDEX('Tableau FR Download'!I:I,MATCH(M88,'Tableau FR Download'!G:G,0))),"")=0,"TBC",IFERROR(IF(M88="",INDEX('Review Approach Lookup'!D:D,MATCH('Eligible Components'!G88,'Review Approach Lookup'!A:A,0)),INDEX('Tableau FR Download'!I:I,MATCH(M88,'Tableau FR Download'!G:G,0))),""))</f>
        <v>Tailored for Focused Portfolios</v>
      </c>
      <c r="K88" s="1" t="s">
        <v>188</v>
      </c>
      <c r="L88" s="1">
        <f>_xlfn.MAXIFS('Tableau FR Download'!A:A,'Tableau FR Download'!B:B,'Eligible Components'!G88)</f>
        <v>0</v>
      </c>
      <c r="M88" s="1" t="str">
        <f>IF(L88=0,"",INDEX('Tableau FR Download'!G:G,MATCH('Eligible Components'!L88,'Tableau FR Download'!A:A,0)))</f>
        <v/>
      </c>
      <c r="N88" s="2" t="str">
        <f>IFERROR(IF(LEFT(INDEX('Tableau FR Download'!J:J,MATCH('Eligible Components'!M88,'Tableau FR Download'!G:G,0)),FIND(" - ",INDEX('Tableau FR Download'!J:J,MATCH('Eligible Components'!M88,'Tableau FR Download'!G:G,0)))-1) = 0,"",LEFT(INDEX('Tableau FR Download'!J:J,MATCH('Eligible Components'!M88,'Tableau FR Download'!G:G,0)),FIND(" - ",INDEX('Tableau FR Download'!J:J,MATCH('Eligible Components'!M88,'Tableau FR Download'!G:G,0)))-1)),"")</f>
        <v/>
      </c>
      <c r="O88" s="2" t="str">
        <f>IF(T88="No","",IFERROR(IF(INDEX('Tableau FR Download'!M:M,MATCH('Eligible Components'!M88,'Tableau FR Download'!G:G,0))=0,"",INDEX('Tableau FR Download'!M:M,MATCH('Eligible Components'!M88,'Tableau FR Download'!G:G,0))),""))</f>
        <v/>
      </c>
      <c r="P88" s="37" t="str">
        <f>IF(IFERROR(INDEX('Funding Request Tracker'!$G$6:$G$13,MATCH('Eligible Components'!N88,'Funding Request Tracker'!$F$6:$F$13,0)),"")=0,"",IFERROR(INDEX('Funding Request Tracker'!$G$6:$G$13,MATCH('Eligible Components'!N88,'Funding Request Tracker'!$F$6:$F$13,0)),""))</f>
        <v/>
      </c>
      <c r="Q88" s="37" t="str">
        <f>IF(IFERROR(INDEX('Tableau FR Download'!N:N,MATCH('Eligible Components'!M88,'Tableau FR Download'!G:G,0)),"")=0,"",IFERROR(INDEX('Tableau FR Download'!N:N,MATCH('Eligible Components'!M88,'Tableau FR Download'!G:G,0)),""))</f>
        <v/>
      </c>
      <c r="R88" s="37" t="str">
        <f>IF(IFERROR(INDEX('Tableau FR Download'!O:O,MATCH('Eligible Components'!M88,'Tableau FR Download'!G:G,0)),"")=0,"",IFERROR(INDEX('Tableau FR Download'!O:O,MATCH('Eligible Components'!M88,'Tableau FR Download'!G:G,0)),""))</f>
        <v/>
      </c>
      <c r="S88" s="13" t="str">
        <f t="shared" si="5"/>
        <v/>
      </c>
      <c r="T88" s="1" t="str">
        <f>IFERROR(INDEX('User Instructions'!$E$3:$E$10,MATCH('Eligible Components'!N88,'User Instructions'!$D$3:$D$10,0)),"")</f>
        <v/>
      </c>
      <c r="U88" s="1" t="str">
        <f>IFERROR(IF(INDEX('Tableau FR Download'!M:M,MATCH('Eligible Components'!M88,'Tableau FR Download'!G:G,0))=0,"",INDEX('Tableau FR Download'!M:M,MATCH('Eligible Components'!M88,'Tableau FR Download'!G:G,0))),"")</f>
        <v/>
      </c>
    </row>
    <row r="89" spans="1:21" hidden="1" x14ac:dyDescent="0.2">
      <c r="A89" s="1">
        <f t="shared" si="3"/>
        <v>0</v>
      </c>
      <c r="B89" s="1">
        <v>0</v>
      </c>
      <c r="C89" s="1" t="s">
        <v>85</v>
      </c>
      <c r="D89" s="1" t="s">
        <v>99</v>
      </c>
      <c r="E89" s="1" t="s">
        <v>417</v>
      </c>
      <c r="F89" s="1" t="s">
        <v>95</v>
      </c>
      <c r="G89" s="1" t="str">
        <f t="shared" si="4"/>
        <v>Belarus-Tuberculosis,Malaria</v>
      </c>
      <c r="H89" s="1">
        <v>0</v>
      </c>
      <c r="I89" s="1" t="s">
        <v>30</v>
      </c>
      <c r="J89" s="1" t="str">
        <f>IF(IFERROR(IF(M89="",INDEX('Review Approach Lookup'!D:D,MATCH('Eligible Components'!G89,'Review Approach Lookup'!A:A,0)),INDEX('Tableau FR Download'!I:I,MATCH(M89,'Tableau FR Download'!G:G,0))),"")=0,"TBC",IFERROR(IF(M89="",INDEX('Review Approach Lookup'!D:D,MATCH('Eligible Components'!G89,'Review Approach Lookup'!A:A,0)),INDEX('Tableau FR Download'!I:I,MATCH(M89,'Tableau FR Download'!G:G,0))),""))</f>
        <v/>
      </c>
      <c r="K89" s="1" t="s">
        <v>188</v>
      </c>
      <c r="L89" s="1">
        <f>_xlfn.MAXIFS('Tableau FR Download'!A:A,'Tableau FR Download'!B:B,'Eligible Components'!G89)</f>
        <v>0</v>
      </c>
      <c r="M89" s="1" t="str">
        <f>IF(L89=0,"",INDEX('Tableau FR Download'!G:G,MATCH('Eligible Components'!L89,'Tableau FR Download'!A:A,0)))</f>
        <v/>
      </c>
      <c r="N89" s="2" t="str">
        <f>IFERROR(IF(LEFT(INDEX('Tableau FR Download'!J:J,MATCH('Eligible Components'!M89,'Tableau FR Download'!G:G,0)),FIND(" - ",INDEX('Tableau FR Download'!J:J,MATCH('Eligible Components'!M89,'Tableau FR Download'!G:G,0)))-1) = 0,"",LEFT(INDEX('Tableau FR Download'!J:J,MATCH('Eligible Components'!M89,'Tableau FR Download'!G:G,0)),FIND(" - ",INDEX('Tableau FR Download'!J:J,MATCH('Eligible Components'!M89,'Tableau FR Download'!G:G,0)))-1)),"")</f>
        <v/>
      </c>
      <c r="O89" s="2" t="str">
        <f>IF(T89="No","",IFERROR(IF(INDEX('Tableau FR Download'!M:M,MATCH('Eligible Components'!M89,'Tableau FR Download'!G:G,0))=0,"",INDEX('Tableau FR Download'!M:M,MATCH('Eligible Components'!M89,'Tableau FR Download'!G:G,0))),""))</f>
        <v/>
      </c>
      <c r="P89" s="37" t="str">
        <f>IF(IFERROR(INDEX('Funding Request Tracker'!$G$6:$G$13,MATCH('Eligible Components'!N89,'Funding Request Tracker'!$F$6:$F$13,0)),"")=0,"",IFERROR(INDEX('Funding Request Tracker'!$G$6:$G$13,MATCH('Eligible Components'!N89,'Funding Request Tracker'!$F$6:$F$13,0)),""))</f>
        <v/>
      </c>
      <c r="Q89" s="37" t="str">
        <f>IF(IFERROR(INDEX('Tableau FR Download'!N:N,MATCH('Eligible Components'!M89,'Tableau FR Download'!G:G,0)),"")=0,"",IFERROR(INDEX('Tableau FR Download'!N:N,MATCH('Eligible Components'!M89,'Tableau FR Download'!G:G,0)),""))</f>
        <v/>
      </c>
      <c r="R89" s="37" t="str">
        <f>IF(IFERROR(INDEX('Tableau FR Download'!O:O,MATCH('Eligible Components'!M89,'Tableau FR Download'!G:G,0)),"")=0,"",IFERROR(INDEX('Tableau FR Download'!O:O,MATCH('Eligible Components'!M89,'Tableau FR Download'!G:G,0)),""))</f>
        <v/>
      </c>
      <c r="S89" s="13" t="str">
        <f t="shared" si="5"/>
        <v/>
      </c>
      <c r="T89" s="1" t="str">
        <f>IFERROR(INDEX('User Instructions'!$E$3:$E$10,MATCH('Eligible Components'!N89,'User Instructions'!$D$3:$D$10,0)),"")</f>
        <v/>
      </c>
      <c r="U89" s="1" t="str">
        <f>IFERROR(IF(INDEX('Tableau FR Download'!M:M,MATCH('Eligible Components'!M89,'Tableau FR Download'!G:G,0))=0,"",INDEX('Tableau FR Download'!M:M,MATCH('Eligible Components'!M89,'Tableau FR Download'!G:G,0))),"")</f>
        <v/>
      </c>
    </row>
    <row r="90" spans="1:21" hidden="1" x14ac:dyDescent="0.2">
      <c r="A90" s="1">
        <f t="shared" si="3"/>
        <v>0</v>
      </c>
      <c r="B90" s="1">
        <v>0</v>
      </c>
      <c r="C90" s="1" t="s">
        <v>85</v>
      </c>
      <c r="D90" s="1" t="s">
        <v>99</v>
      </c>
      <c r="E90" s="1" t="s">
        <v>418</v>
      </c>
      <c r="F90" s="1" t="s">
        <v>96</v>
      </c>
      <c r="G90" s="1" t="str">
        <f t="shared" si="4"/>
        <v>Belarus-Tuberculosis,Malaria,RSSH</v>
      </c>
      <c r="H90" s="1">
        <v>0</v>
      </c>
      <c r="I90" s="1" t="s">
        <v>30</v>
      </c>
      <c r="J90" s="1" t="str">
        <f>IF(IFERROR(IF(M90="",INDEX('Review Approach Lookup'!D:D,MATCH('Eligible Components'!G90,'Review Approach Lookup'!A:A,0)),INDEX('Tableau FR Download'!I:I,MATCH(M90,'Tableau FR Download'!G:G,0))),"")=0,"TBC",IFERROR(IF(M90="",INDEX('Review Approach Lookup'!D:D,MATCH('Eligible Components'!G90,'Review Approach Lookup'!A:A,0)),INDEX('Tableau FR Download'!I:I,MATCH(M90,'Tableau FR Download'!G:G,0))),""))</f>
        <v/>
      </c>
      <c r="K90" s="1" t="s">
        <v>188</v>
      </c>
      <c r="L90" s="1">
        <f>_xlfn.MAXIFS('Tableau FR Download'!A:A,'Tableau FR Download'!B:B,'Eligible Components'!G90)</f>
        <v>0</v>
      </c>
      <c r="M90" s="1" t="str">
        <f>IF(L90=0,"",INDEX('Tableau FR Download'!G:G,MATCH('Eligible Components'!L90,'Tableau FR Download'!A:A,0)))</f>
        <v/>
      </c>
      <c r="N90" s="2" t="str">
        <f>IFERROR(IF(LEFT(INDEX('Tableau FR Download'!J:J,MATCH('Eligible Components'!M90,'Tableau FR Download'!G:G,0)),FIND(" - ",INDEX('Tableau FR Download'!J:J,MATCH('Eligible Components'!M90,'Tableau FR Download'!G:G,0)))-1) = 0,"",LEFT(INDEX('Tableau FR Download'!J:J,MATCH('Eligible Components'!M90,'Tableau FR Download'!G:G,0)),FIND(" - ",INDEX('Tableau FR Download'!J:J,MATCH('Eligible Components'!M90,'Tableau FR Download'!G:G,0)))-1)),"")</f>
        <v/>
      </c>
      <c r="O90" s="2" t="str">
        <f>IF(T90="No","",IFERROR(IF(INDEX('Tableau FR Download'!M:M,MATCH('Eligible Components'!M90,'Tableau FR Download'!G:G,0))=0,"",INDEX('Tableau FR Download'!M:M,MATCH('Eligible Components'!M90,'Tableau FR Download'!G:G,0))),""))</f>
        <v/>
      </c>
      <c r="P90" s="37" t="str">
        <f>IF(IFERROR(INDEX('Funding Request Tracker'!$G$6:$G$13,MATCH('Eligible Components'!N90,'Funding Request Tracker'!$F$6:$F$13,0)),"")=0,"",IFERROR(INDEX('Funding Request Tracker'!$G$6:$G$13,MATCH('Eligible Components'!N90,'Funding Request Tracker'!$F$6:$F$13,0)),""))</f>
        <v/>
      </c>
      <c r="Q90" s="37" t="str">
        <f>IF(IFERROR(INDEX('Tableau FR Download'!N:N,MATCH('Eligible Components'!M90,'Tableau FR Download'!G:G,0)),"")=0,"",IFERROR(INDEX('Tableau FR Download'!N:N,MATCH('Eligible Components'!M90,'Tableau FR Download'!G:G,0)),""))</f>
        <v/>
      </c>
      <c r="R90" s="37" t="str">
        <f>IF(IFERROR(INDEX('Tableau FR Download'!O:O,MATCH('Eligible Components'!M90,'Tableau FR Download'!G:G,0)),"")=0,"",IFERROR(INDEX('Tableau FR Download'!O:O,MATCH('Eligible Components'!M90,'Tableau FR Download'!G:G,0)),""))</f>
        <v/>
      </c>
      <c r="S90" s="13" t="str">
        <f t="shared" si="5"/>
        <v/>
      </c>
      <c r="T90" s="1" t="str">
        <f>IFERROR(INDEX('User Instructions'!$E$3:$E$10,MATCH('Eligible Components'!N90,'User Instructions'!$D$3:$D$10,0)),"")</f>
        <v/>
      </c>
      <c r="U90" s="1" t="str">
        <f>IFERROR(IF(INDEX('Tableau FR Download'!M:M,MATCH('Eligible Components'!M90,'Tableau FR Download'!G:G,0))=0,"",INDEX('Tableau FR Download'!M:M,MATCH('Eligible Components'!M90,'Tableau FR Download'!G:G,0))),"")</f>
        <v/>
      </c>
    </row>
    <row r="91" spans="1:21" hidden="1" x14ac:dyDescent="0.2">
      <c r="A91" s="1">
        <f t="shared" si="3"/>
        <v>0</v>
      </c>
      <c r="B91" s="1">
        <v>0</v>
      </c>
      <c r="C91" s="1" t="s">
        <v>85</v>
      </c>
      <c r="D91" s="1" t="s">
        <v>99</v>
      </c>
      <c r="E91" s="1" t="s">
        <v>419</v>
      </c>
      <c r="F91" s="1" t="s">
        <v>97</v>
      </c>
      <c r="G91" s="1" t="str">
        <f t="shared" si="4"/>
        <v>Belarus-Tuberculosis,RSSH</v>
      </c>
      <c r="H91" s="1">
        <v>1</v>
      </c>
      <c r="I91" s="1" t="s">
        <v>30</v>
      </c>
      <c r="J91" s="1" t="str">
        <f>IF(IFERROR(IF(M91="",INDEX('Review Approach Lookup'!D:D,MATCH('Eligible Components'!G91,'Review Approach Lookup'!A:A,0)),INDEX('Tableau FR Download'!I:I,MATCH(M91,'Tableau FR Download'!G:G,0))),"")=0,"TBC",IFERROR(IF(M91="",INDEX('Review Approach Lookup'!D:D,MATCH('Eligible Components'!G91,'Review Approach Lookup'!A:A,0)),INDEX('Tableau FR Download'!I:I,MATCH(M91,'Tableau FR Download'!G:G,0))),""))</f>
        <v/>
      </c>
      <c r="K91" s="1" t="s">
        <v>188</v>
      </c>
      <c r="L91" s="1">
        <f>_xlfn.MAXIFS('Tableau FR Download'!A:A,'Tableau FR Download'!B:B,'Eligible Components'!G91)</f>
        <v>0</v>
      </c>
      <c r="M91" s="1" t="str">
        <f>IF(L91=0,"",INDEX('Tableau FR Download'!G:G,MATCH('Eligible Components'!L91,'Tableau FR Download'!A:A,0)))</f>
        <v/>
      </c>
      <c r="N91" s="2" t="str">
        <f>IFERROR(IF(LEFT(INDEX('Tableau FR Download'!J:J,MATCH('Eligible Components'!M91,'Tableau FR Download'!G:G,0)),FIND(" - ",INDEX('Tableau FR Download'!J:J,MATCH('Eligible Components'!M91,'Tableau FR Download'!G:G,0)))-1) = 0,"",LEFT(INDEX('Tableau FR Download'!J:J,MATCH('Eligible Components'!M91,'Tableau FR Download'!G:G,0)),FIND(" - ",INDEX('Tableau FR Download'!J:J,MATCH('Eligible Components'!M91,'Tableau FR Download'!G:G,0)))-1)),"")</f>
        <v/>
      </c>
      <c r="O91" s="2" t="str">
        <f>IF(T91="No","",IFERROR(IF(INDEX('Tableau FR Download'!M:M,MATCH('Eligible Components'!M91,'Tableau FR Download'!G:G,0))=0,"",INDEX('Tableau FR Download'!M:M,MATCH('Eligible Components'!M91,'Tableau FR Download'!G:G,0))),""))</f>
        <v/>
      </c>
      <c r="P91" s="37" t="str">
        <f>IF(IFERROR(INDEX('Funding Request Tracker'!$G$6:$G$13,MATCH('Eligible Components'!N91,'Funding Request Tracker'!$F$6:$F$13,0)),"")=0,"",IFERROR(INDEX('Funding Request Tracker'!$G$6:$G$13,MATCH('Eligible Components'!N91,'Funding Request Tracker'!$F$6:$F$13,0)),""))</f>
        <v/>
      </c>
      <c r="Q91" s="37" t="str">
        <f>IF(IFERROR(INDEX('Tableau FR Download'!N:N,MATCH('Eligible Components'!M91,'Tableau FR Download'!G:G,0)),"")=0,"",IFERROR(INDEX('Tableau FR Download'!N:N,MATCH('Eligible Components'!M91,'Tableau FR Download'!G:G,0)),""))</f>
        <v/>
      </c>
      <c r="R91" s="37" t="str">
        <f>IF(IFERROR(INDEX('Tableau FR Download'!O:O,MATCH('Eligible Components'!M91,'Tableau FR Download'!G:G,0)),"")=0,"",IFERROR(INDEX('Tableau FR Download'!O:O,MATCH('Eligible Components'!M91,'Tableau FR Download'!G:G,0)),""))</f>
        <v/>
      </c>
      <c r="S91" s="13" t="str">
        <f t="shared" si="5"/>
        <v/>
      </c>
      <c r="T91" s="1" t="str">
        <f>IFERROR(INDEX('User Instructions'!$E$3:$E$10,MATCH('Eligible Components'!N91,'User Instructions'!$D$3:$D$10,0)),"")</f>
        <v/>
      </c>
      <c r="U91" s="1" t="str">
        <f>IFERROR(IF(INDEX('Tableau FR Download'!M:M,MATCH('Eligible Components'!M91,'Tableau FR Download'!G:G,0))=0,"",INDEX('Tableau FR Download'!M:M,MATCH('Eligible Components'!M91,'Tableau FR Download'!G:G,0))),"")</f>
        <v/>
      </c>
    </row>
    <row r="92" spans="1:21" hidden="1" x14ac:dyDescent="0.2">
      <c r="A92" s="1">
        <f t="shared" si="3"/>
        <v>1</v>
      </c>
      <c r="B92" s="1">
        <v>0</v>
      </c>
      <c r="C92" s="1" t="s">
        <v>85</v>
      </c>
      <c r="D92" s="1" t="s">
        <v>100</v>
      </c>
      <c r="E92" s="1" t="s">
        <v>26</v>
      </c>
      <c r="F92" s="1" t="s">
        <v>26</v>
      </c>
      <c r="G92" s="1" t="str">
        <f t="shared" si="4"/>
        <v>Belize-HIV/AIDS</v>
      </c>
      <c r="H92" s="1">
        <v>1</v>
      </c>
      <c r="I92" s="1" t="s">
        <v>45</v>
      </c>
      <c r="J92" s="1" t="str">
        <f>IF(IFERROR(IF(M92="",INDEX('Review Approach Lookup'!D:D,MATCH('Eligible Components'!G92,'Review Approach Lookup'!A:A,0)),INDEX('Tableau FR Download'!I:I,MATCH(M92,'Tableau FR Download'!G:G,0))),"")=0,"TBC",IFERROR(IF(M92="",INDEX('Review Approach Lookup'!D:D,MATCH('Eligible Components'!G92,'Review Approach Lookup'!A:A,0)),INDEX('Tableau FR Download'!I:I,MATCH(M92,'Tableau FR Download'!G:G,0))),""))</f>
        <v>Tailored for Focused Portfolios</v>
      </c>
      <c r="K92" s="1" t="s">
        <v>188</v>
      </c>
      <c r="L92" s="1">
        <f>_xlfn.MAXIFS('Tableau FR Download'!A:A,'Tableau FR Download'!B:B,'Eligible Components'!G92)</f>
        <v>992</v>
      </c>
      <c r="M92" s="1" t="str">
        <f>IF(L92=0,"",INDEX('Tableau FR Download'!G:G,MATCH('Eligible Components'!L92,'Tableau FR Download'!A:A,0)))</f>
        <v>FR992-BLZ-H</v>
      </c>
      <c r="N92" s="2" t="str">
        <f>IFERROR(IF(LEFT(INDEX('Tableau FR Download'!J:J,MATCH('Eligible Components'!M92,'Tableau FR Download'!G:G,0)),FIND(" - ",INDEX('Tableau FR Download'!J:J,MATCH('Eligible Components'!M92,'Tableau FR Download'!G:G,0)))-1) = 0,"",LEFT(INDEX('Tableau FR Download'!J:J,MATCH('Eligible Components'!M92,'Tableau FR Download'!G:G,0)),FIND(" - ",INDEX('Tableau FR Download'!J:J,MATCH('Eligible Components'!M92,'Tableau FR Download'!G:G,0)))-1)),"")</f>
        <v>Window 5</v>
      </c>
      <c r="O92" s="2" t="str">
        <f>IF(T92="No","",IFERROR(IF(INDEX('Tableau FR Download'!M:M,MATCH('Eligible Components'!M92,'Tableau FR Download'!G:G,0))=0,"",INDEX('Tableau FR Download'!M:M,MATCH('Eligible Components'!M92,'Tableau FR Download'!G:G,0))),""))</f>
        <v>Grant Making</v>
      </c>
      <c r="P92" s="37">
        <f>IF(IFERROR(INDEX('Funding Request Tracker'!$G$6:$G$13,MATCH('Eligible Components'!N92,'Funding Request Tracker'!$F$6:$F$13,0)),"")=0,"",IFERROR(INDEX('Funding Request Tracker'!$G$6:$G$13,MATCH('Eligible Components'!N92,'Funding Request Tracker'!$F$6:$F$13,0)),""))</f>
        <v>44316</v>
      </c>
      <c r="Q92" s="37">
        <f>IF(IFERROR(INDEX('Tableau FR Download'!N:N,MATCH('Eligible Components'!M92,'Tableau FR Download'!G:G,0)),"")=0,"",IFERROR(INDEX('Tableau FR Download'!N:N,MATCH('Eligible Components'!M92,'Tableau FR Download'!G:G,0)),""))</f>
        <v>44490</v>
      </c>
      <c r="R92" s="37">
        <f>IF(IFERROR(INDEX('Tableau FR Download'!O:O,MATCH('Eligible Components'!M92,'Tableau FR Download'!G:G,0)),"")=0,"",IFERROR(INDEX('Tableau FR Download'!O:O,MATCH('Eligible Components'!M92,'Tableau FR Download'!G:G,0)),""))</f>
        <v>44524</v>
      </c>
      <c r="S92" s="13">
        <f t="shared" si="5"/>
        <v>6.8196721311475406</v>
      </c>
      <c r="T92" s="1" t="str">
        <f>IFERROR(INDEX('User Instructions'!$E$3:$E$10,MATCH('Eligible Components'!N92,'User Instructions'!$D$3:$D$10,0)),"")</f>
        <v>Yes</v>
      </c>
      <c r="U92" s="1" t="str">
        <f>IFERROR(IF(INDEX('Tableau FR Download'!M:M,MATCH('Eligible Components'!M92,'Tableau FR Download'!G:G,0))=0,"",INDEX('Tableau FR Download'!M:M,MATCH('Eligible Components'!M92,'Tableau FR Download'!G:G,0))),"")</f>
        <v>Grant Making</v>
      </c>
    </row>
    <row r="93" spans="1:21" hidden="1" x14ac:dyDescent="0.2">
      <c r="A93" s="1">
        <f t="shared" si="3"/>
        <v>0</v>
      </c>
      <c r="B93" s="1">
        <v>0</v>
      </c>
      <c r="C93" s="1" t="s">
        <v>85</v>
      </c>
      <c r="D93" s="1" t="s">
        <v>100</v>
      </c>
      <c r="E93" s="1" t="s">
        <v>409</v>
      </c>
      <c r="F93" s="1" t="s">
        <v>86</v>
      </c>
      <c r="G93" s="1" t="str">
        <f t="shared" si="4"/>
        <v>Belize-HIV/AIDS,Malaria</v>
      </c>
      <c r="H93" s="1">
        <v>0</v>
      </c>
      <c r="I93" s="1" t="s">
        <v>45</v>
      </c>
      <c r="J93" s="1" t="str">
        <f>IF(IFERROR(IF(M93="",INDEX('Review Approach Lookup'!D:D,MATCH('Eligible Components'!G93,'Review Approach Lookup'!A:A,0)),INDEX('Tableau FR Download'!I:I,MATCH(M93,'Tableau FR Download'!G:G,0))),"")=0,"TBC",IFERROR(IF(M93="",INDEX('Review Approach Lookup'!D:D,MATCH('Eligible Components'!G93,'Review Approach Lookup'!A:A,0)),INDEX('Tableau FR Download'!I:I,MATCH(M93,'Tableau FR Download'!G:G,0))),""))</f>
        <v/>
      </c>
      <c r="K93" s="1" t="s">
        <v>188</v>
      </c>
      <c r="L93" s="1">
        <f>_xlfn.MAXIFS('Tableau FR Download'!A:A,'Tableau FR Download'!B:B,'Eligible Components'!G93)</f>
        <v>0</v>
      </c>
      <c r="M93" s="1" t="str">
        <f>IF(L93=0,"",INDEX('Tableau FR Download'!G:G,MATCH('Eligible Components'!L93,'Tableau FR Download'!A:A,0)))</f>
        <v/>
      </c>
      <c r="N93" s="2" t="str">
        <f>IFERROR(IF(LEFT(INDEX('Tableau FR Download'!J:J,MATCH('Eligible Components'!M93,'Tableau FR Download'!G:G,0)),FIND(" - ",INDEX('Tableau FR Download'!J:J,MATCH('Eligible Components'!M93,'Tableau FR Download'!G:G,0)))-1) = 0,"",LEFT(INDEX('Tableau FR Download'!J:J,MATCH('Eligible Components'!M93,'Tableau FR Download'!G:G,0)),FIND(" - ",INDEX('Tableau FR Download'!J:J,MATCH('Eligible Components'!M93,'Tableau FR Download'!G:G,0)))-1)),"")</f>
        <v/>
      </c>
      <c r="O93" s="2" t="str">
        <f>IF(T93="No","",IFERROR(IF(INDEX('Tableau FR Download'!M:M,MATCH('Eligible Components'!M93,'Tableau FR Download'!G:G,0))=0,"",INDEX('Tableau FR Download'!M:M,MATCH('Eligible Components'!M93,'Tableau FR Download'!G:G,0))),""))</f>
        <v/>
      </c>
      <c r="P93" s="37" t="str">
        <f>IF(IFERROR(INDEX('Funding Request Tracker'!$G$6:$G$13,MATCH('Eligible Components'!N93,'Funding Request Tracker'!$F$6:$F$13,0)),"")=0,"",IFERROR(INDEX('Funding Request Tracker'!$G$6:$G$13,MATCH('Eligible Components'!N93,'Funding Request Tracker'!$F$6:$F$13,0)),""))</f>
        <v/>
      </c>
      <c r="Q93" s="37" t="str">
        <f>IF(IFERROR(INDEX('Tableau FR Download'!N:N,MATCH('Eligible Components'!M93,'Tableau FR Download'!G:G,0)),"")=0,"",IFERROR(INDEX('Tableau FR Download'!N:N,MATCH('Eligible Components'!M93,'Tableau FR Download'!G:G,0)),""))</f>
        <v/>
      </c>
      <c r="R93" s="37" t="str">
        <f>IF(IFERROR(INDEX('Tableau FR Download'!O:O,MATCH('Eligible Components'!M93,'Tableau FR Download'!G:G,0)),"")=0,"",IFERROR(INDEX('Tableau FR Download'!O:O,MATCH('Eligible Components'!M93,'Tableau FR Download'!G:G,0)),""))</f>
        <v/>
      </c>
      <c r="S93" s="13" t="str">
        <f t="shared" si="5"/>
        <v/>
      </c>
      <c r="T93" s="1" t="str">
        <f>IFERROR(INDEX('User Instructions'!$E$3:$E$10,MATCH('Eligible Components'!N93,'User Instructions'!$D$3:$D$10,0)),"")</f>
        <v/>
      </c>
      <c r="U93" s="1" t="str">
        <f>IFERROR(IF(INDEX('Tableau FR Download'!M:M,MATCH('Eligible Components'!M93,'Tableau FR Download'!G:G,0))=0,"",INDEX('Tableau FR Download'!M:M,MATCH('Eligible Components'!M93,'Tableau FR Download'!G:G,0))),"")</f>
        <v/>
      </c>
    </row>
    <row r="94" spans="1:21" hidden="1" x14ac:dyDescent="0.2">
      <c r="A94" s="1">
        <f t="shared" si="3"/>
        <v>0</v>
      </c>
      <c r="B94" s="1">
        <v>0</v>
      </c>
      <c r="C94" s="1" t="s">
        <v>85</v>
      </c>
      <c r="D94" s="1" t="s">
        <v>100</v>
      </c>
      <c r="E94" s="1" t="s">
        <v>410</v>
      </c>
      <c r="F94" s="1" t="s">
        <v>87</v>
      </c>
      <c r="G94" s="1" t="str">
        <f t="shared" si="4"/>
        <v>Belize-HIV/AIDS,Malaria,RSSH</v>
      </c>
      <c r="H94" s="1">
        <v>0</v>
      </c>
      <c r="I94" s="1" t="s">
        <v>45</v>
      </c>
      <c r="J94" s="1" t="str">
        <f>IF(IFERROR(IF(M94="",INDEX('Review Approach Lookup'!D:D,MATCH('Eligible Components'!G94,'Review Approach Lookup'!A:A,0)),INDEX('Tableau FR Download'!I:I,MATCH(M94,'Tableau FR Download'!G:G,0))),"")=0,"TBC",IFERROR(IF(M94="",INDEX('Review Approach Lookup'!D:D,MATCH('Eligible Components'!G94,'Review Approach Lookup'!A:A,0)),INDEX('Tableau FR Download'!I:I,MATCH(M94,'Tableau FR Download'!G:G,0))),""))</f>
        <v/>
      </c>
      <c r="K94" s="1" t="s">
        <v>188</v>
      </c>
      <c r="L94" s="1">
        <f>_xlfn.MAXIFS('Tableau FR Download'!A:A,'Tableau FR Download'!B:B,'Eligible Components'!G94)</f>
        <v>0</v>
      </c>
      <c r="M94" s="1" t="str">
        <f>IF(L94=0,"",INDEX('Tableau FR Download'!G:G,MATCH('Eligible Components'!L94,'Tableau FR Download'!A:A,0)))</f>
        <v/>
      </c>
      <c r="N94" s="2" t="str">
        <f>IFERROR(IF(LEFT(INDEX('Tableau FR Download'!J:J,MATCH('Eligible Components'!M94,'Tableau FR Download'!G:G,0)),FIND(" - ",INDEX('Tableau FR Download'!J:J,MATCH('Eligible Components'!M94,'Tableau FR Download'!G:G,0)))-1) = 0,"",LEFT(INDEX('Tableau FR Download'!J:J,MATCH('Eligible Components'!M94,'Tableau FR Download'!G:G,0)),FIND(" - ",INDEX('Tableau FR Download'!J:J,MATCH('Eligible Components'!M94,'Tableau FR Download'!G:G,0)))-1)),"")</f>
        <v/>
      </c>
      <c r="O94" s="2" t="str">
        <f>IF(T94="No","",IFERROR(IF(INDEX('Tableau FR Download'!M:M,MATCH('Eligible Components'!M94,'Tableau FR Download'!G:G,0))=0,"",INDEX('Tableau FR Download'!M:M,MATCH('Eligible Components'!M94,'Tableau FR Download'!G:G,0))),""))</f>
        <v/>
      </c>
      <c r="P94" s="37" t="str">
        <f>IF(IFERROR(INDEX('Funding Request Tracker'!$G$6:$G$13,MATCH('Eligible Components'!N94,'Funding Request Tracker'!$F$6:$F$13,0)),"")=0,"",IFERROR(INDEX('Funding Request Tracker'!$G$6:$G$13,MATCH('Eligible Components'!N94,'Funding Request Tracker'!$F$6:$F$13,0)),""))</f>
        <v/>
      </c>
      <c r="Q94" s="37" t="str">
        <f>IF(IFERROR(INDEX('Tableau FR Download'!N:N,MATCH('Eligible Components'!M94,'Tableau FR Download'!G:G,0)),"")=0,"",IFERROR(INDEX('Tableau FR Download'!N:N,MATCH('Eligible Components'!M94,'Tableau FR Download'!G:G,0)),""))</f>
        <v/>
      </c>
      <c r="R94" s="37" t="str">
        <f>IF(IFERROR(INDEX('Tableau FR Download'!O:O,MATCH('Eligible Components'!M94,'Tableau FR Download'!G:G,0)),"")=0,"",IFERROR(INDEX('Tableau FR Download'!O:O,MATCH('Eligible Components'!M94,'Tableau FR Download'!G:G,0)),""))</f>
        <v/>
      </c>
      <c r="S94" s="13" t="str">
        <f t="shared" si="5"/>
        <v/>
      </c>
      <c r="T94" s="1" t="str">
        <f>IFERROR(INDEX('User Instructions'!$E$3:$E$10,MATCH('Eligible Components'!N94,'User Instructions'!$D$3:$D$10,0)),"")</f>
        <v/>
      </c>
      <c r="U94" s="1" t="str">
        <f>IFERROR(IF(INDEX('Tableau FR Download'!M:M,MATCH('Eligible Components'!M94,'Tableau FR Download'!G:G,0))=0,"",INDEX('Tableau FR Download'!M:M,MATCH('Eligible Components'!M94,'Tableau FR Download'!G:G,0))),"")</f>
        <v/>
      </c>
    </row>
    <row r="95" spans="1:21" hidden="1" x14ac:dyDescent="0.2">
      <c r="A95" s="1">
        <f t="shared" si="3"/>
        <v>0</v>
      </c>
      <c r="B95" s="1">
        <v>0</v>
      </c>
      <c r="C95" s="1" t="s">
        <v>85</v>
      </c>
      <c r="D95" s="1" t="s">
        <v>100</v>
      </c>
      <c r="E95" s="1" t="s">
        <v>411</v>
      </c>
      <c r="F95" s="1" t="s">
        <v>88</v>
      </c>
      <c r="G95" s="1" t="str">
        <f t="shared" si="4"/>
        <v>Belize-HIV/AIDS,RSSH</v>
      </c>
      <c r="H95" s="1">
        <v>1</v>
      </c>
      <c r="I95" s="1" t="s">
        <v>45</v>
      </c>
      <c r="J95" s="1" t="str">
        <f>IF(IFERROR(IF(M95="",INDEX('Review Approach Lookup'!D:D,MATCH('Eligible Components'!G95,'Review Approach Lookup'!A:A,0)),INDEX('Tableau FR Download'!I:I,MATCH(M95,'Tableau FR Download'!G:G,0))),"")=0,"TBC",IFERROR(IF(M95="",INDEX('Review Approach Lookup'!D:D,MATCH('Eligible Components'!G95,'Review Approach Lookup'!A:A,0)),INDEX('Tableau FR Download'!I:I,MATCH(M95,'Tableau FR Download'!G:G,0))),""))</f>
        <v/>
      </c>
      <c r="K95" s="1" t="s">
        <v>188</v>
      </c>
      <c r="L95" s="1">
        <f>_xlfn.MAXIFS('Tableau FR Download'!A:A,'Tableau FR Download'!B:B,'Eligible Components'!G95)</f>
        <v>0</v>
      </c>
      <c r="M95" s="1" t="str">
        <f>IF(L95=0,"",INDEX('Tableau FR Download'!G:G,MATCH('Eligible Components'!L95,'Tableau FR Download'!A:A,0)))</f>
        <v/>
      </c>
      <c r="N95" s="2" t="str">
        <f>IFERROR(IF(LEFT(INDEX('Tableau FR Download'!J:J,MATCH('Eligible Components'!M95,'Tableau FR Download'!G:G,0)),FIND(" - ",INDEX('Tableau FR Download'!J:J,MATCH('Eligible Components'!M95,'Tableau FR Download'!G:G,0)))-1) = 0,"",LEFT(INDEX('Tableau FR Download'!J:J,MATCH('Eligible Components'!M95,'Tableau FR Download'!G:G,0)),FIND(" - ",INDEX('Tableau FR Download'!J:J,MATCH('Eligible Components'!M95,'Tableau FR Download'!G:G,0)))-1)),"")</f>
        <v/>
      </c>
      <c r="O95" s="2" t="str">
        <f>IF(T95="No","",IFERROR(IF(INDEX('Tableau FR Download'!M:M,MATCH('Eligible Components'!M95,'Tableau FR Download'!G:G,0))=0,"",INDEX('Tableau FR Download'!M:M,MATCH('Eligible Components'!M95,'Tableau FR Download'!G:G,0))),""))</f>
        <v/>
      </c>
      <c r="P95" s="37" t="str">
        <f>IF(IFERROR(INDEX('Funding Request Tracker'!$G$6:$G$13,MATCH('Eligible Components'!N95,'Funding Request Tracker'!$F$6:$F$13,0)),"")=0,"",IFERROR(INDEX('Funding Request Tracker'!$G$6:$G$13,MATCH('Eligible Components'!N95,'Funding Request Tracker'!$F$6:$F$13,0)),""))</f>
        <v/>
      </c>
      <c r="Q95" s="37" t="str">
        <f>IF(IFERROR(INDEX('Tableau FR Download'!N:N,MATCH('Eligible Components'!M95,'Tableau FR Download'!G:G,0)),"")=0,"",IFERROR(INDEX('Tableau FR Download'!N:N,MATCH('Eligible Components'!M95,'Tableau FR Download'!G:G,0)),""))</f>
        <v/>
      </c>
      <c r="R95" s="37" t="str">
        <f>IF(IFERROR(INDEX('Tableau FR Download'!O:O,MATCH('Eligible Components'!M95,'Tableau FR Download'!G:G,0)),"")=0,"",IFERROR(INDEX('Tableau FR Download'!O:O,MATCH('Eligible Components'!M95,'Tableau FR Download'!G:G,0)),""))</f>
        <v/>
      </c>
      <c r="S95" s="13" t="str">
        <f t="shared" si="5"/>
        <v/>
      </c>
      <c r="T95" s="1" t="str">
        <f>IFERROR(INDEX('User Instructions'!$E$3:$E$10,MATCH('Eligible Components'!N95,'User Instructions'!$D$3:$D$10,0)),"")</f>
        <v/>
      </c>
      <c r="U95" s="1" t="str">
        <f>IFERROR(IF(INDEX('Tableau FR Download'!M:M,MATCH('Eligible Components'!M95,'Tableau FR Download'!G:G,0))=0,"",INDEX('Tableau FR Download'!M:M,MATCH('Eligible Components'!M95,'Tableau FR Download'!G:G,0))),"")</f>
        <v/>
      </c>
    </row>
    <row r="96" spans="1:21" hidden="1" x14ac:dyDescent="0.2">
      <c r="A96" s="1">
        <f t="shared" si="3"/>
        <v>0</v>
      </c>
      <c r="B96" s="1">
        <v>0</v>
      </c>
      <c r="C96" s="1" t="s">
        <v>85</v>
      </c>
      <c r="D96" s="1" t="s">
        <v>100</v>
      </c>
      <c r="E96" s="1" t="s">
        <v>408</v>
      </c>
      <c r="F96" s="1" t="s">
        <v>89</v>
      </c>
      <c r="G96" s="1" t="str">
        <f t="shared" si="4"/>
        <v>Belize-HIV/AIDS, Tuberculosis</v>
      </c>
      <c r="H96" s="1">
        <v>0</v>
      </c>
      <c r="I96" s="1" t="s">
        <v>45</v>
      </c>
      <c r="J96" s="1" t="str">
        <f>IF(IFERROR(IF(M96="",INDEX('Review Approach Lookup'!D:D,MATCH('Eligible Components'!G96,'Review Approach Lookup'!A:A,0)),INDEX('Tableau FR Download'!I:I,MATCH(M96,'Tableau FR Download'!G:G,0))),"")=0,"TBC",IFERROR(IF(M96="",INDEX('Review Approach Lookup'!D:D,MATCH('Eligible Components'!G96,'Review Approach Lookup'!A:A,0)),INDEX('Tableau FR Download'!I:I,MATCH(M96,'Tableau FR Download'!G:G,0))),""))</f>
        <v/>
      </c>
      <c r="K96" s="1" t="s">
        <v>188</v>
      </c>
      <c r="L96" s="1">
        <f>_xlfn.MAXIFS('Tableau FR Download'!A:A,'Tableau FR Download'!B:B,'Eligible Components'!G96)</f>
        <v>0</v>
      </c>
      <c r="M96" s="1" t="str">
        <f>IF(L96=0,"",INDEX('Tableau FR Download'!G:G,MATCH('Eligible Components'!L96,'Tableau FR Download'!A:A,0)))</f>
        <v/>
      </c>
      <c r="N96" s="2" t="str">
        <f>IFERROR(IF(LEFT(INDEX('Tableau FR Download'!J:J,MATCH('Eligible Components'!M96,'Tableau FR Download'!G:G,0)),FIND(" - ",INDEX('Tableau FR Download'!J:J,MATCH('Eligible Components'!M96,'Tableau FR Download'!G:G,0)))-1) = 0,"",LEFT(INDEX('Tableau FR Download'!J:J,MATCH('Eligible Components'!M96,'Tableau FR Download'!G:G,0)),FIND(" - ",INDEX('Tableau FR Download'!J:J,MATCH('Eligible Components'!M96,'Tableau FR Download'!G:G,0)))-1)),"")</f>
        <v/>
      </c>
      <c r="O96" s="2" t="str">
        <f>IF(T96="No","",IFERROR(IF(INDEX('Tableau FR Download'!M:M,MATCH('Eligible Components'!M96,'Tableau FR Download'!G:G,0))=0,"",INDEX('Tableau FR Download'!M:M,MATCH('Eligible Components'!M96,'Tableau FR Download'!G:G,0))),""))</f>
        <v/>
      </c>
      <c r="P96" s="37" t="str">
        <f>IF(IFERROR(INDEX('Funding Request Tracker'!$G$6:$G$13,MATCH('Eligible Components'!N96,'Funding Request Tracker'!$F$6:$F$13,0)),"")=0,"",IFERROR(INDEX('Funding Request Tracker'!$G$6:$G$13,MATCH('Eligible Components'!N96,'Funding Request Tracker'!$F$6:$F$13,0)),""))</f>
        <v/>
      </c>
      <c r="Q96" s="37" t="str">
        <f>IF(IFERROR(INDEX('Tableau FR Download'!N:N,MATCH('Eligible Components'!M96,'Tableau FR Download'!G:G,0)),"")=0,"",IFERROR(INDEX('Tableau FR Download'!N:N,MATCH('Eligible Components'!M96,'Tableau FR Download'!G:G,0)),""))</f>
        <v/>
      </c>
      <c r="R96" s="37" t="str">
        <f>IF(IFERROR(INDEX('Tableau FR Download'!O:O,MATCH('Eligible Components'!M96,'Tableau FR Download'!G:G,0)),"")=0,"",IFERROR(INDEX('Tableau FR Download'!O:O,MATCH('Eligible Components'!M96,'Tableau FR Download'!G:G,0)),""))</f>
        <v/>
      </c>
      <c r="S96" s="13" t="str">
        <f t="shared" si="5"/>
        <v/>
      </c>
      <c r="T96" s="1" t="str">
        <f>IFERROR(INDEX('User Instructions'!$E$3:$E$10,MATCH('Eligible Components'!N96,'User Instructions'!$D$3:$D$10,0)),"")</f>
        <v/>
      </c>
      <c r="U96" s="1" t="str">
        <f>IFERROR(IF(INDEX('Tableau FR Download'!M:M,MATCH('Eligible Components'!M96,'Tableau FR Download'!G:G,0))=0,"",INDEX('Tableau FR Download'!M:M,MATCH('Eligible Components'!M96,'Tableau FR Download'!G:G,0))),"")</f>
        <v/>
      </c>
    </row>
    <row r="97" spans="1:21" hidden="1" x14ac:dyDescent="0.2">
      <c r="A97" s="1">
        <f t="shared" si="3"/>
        <v>0</v>
      </c>
      <c r="B97" s="1">
        <v>0</v>
      </c>
      <c r="C97" s="1" t="s">
        <v>85</v>
      </c>
      <c r="D97" s="1" t="s">
        <v>100</v>
      </c>
      <c r="E97" s="1" t="s">
        <v>412</v>
      </c>
      <c r="F97" s="1" t="s">
        <v>90</v>
      </c>
      <c r="G97" s="1" t="str">
        <f t="shared" si="4"/>
        <v>Belize-HIV/AIDS,Tuberculosis,Malaria</v>
      </c>
      <c r="H97" s="1">
        <v>0</v>
      </c>
      <c r="I97" s="1" t="s">
        <v>45</v>
      </c>
      <c r="J97" s="1" t="str">
        <f>IF(IFERROR(IF(M97="",INDEX('Review Approach Lookup'!D:D,MATCH('Eligible Components'!G97,'Review Approach Lookup'!A:A,0)),INDEX('Tableau FR Download'!I:I,MATCH(M97,'Tableau FR Download'!G:G,0))),"")=0,"TBC",IFERROR(IF(M97="",INDEX('Review Approach Lookup'!D:D,MATCH('Eligible Components'!G97,'Review Approach Lookup'!A:A,0)),INDEX('Tableau FR Download'!I:I,MATCH(M97,'Tableau FR Download'!G:G,0))),""))</f>
        <v/>
      </c>
      <c r="K97" s="1" t="s">
        <v>188</v>
      </c>
      <c r="L97" s="1">
        <f>_xlfn.MAXIFS('Tableau FR Download'!A:A,'Tableau FR Download'!B:B,'Eligible Components'!G97)</f>
        <v>0</v>
      </c>
      <c r="M97" s="1" t="str">
        <f>IF(L97=0,"",INDEX('Tableau FR Download'!G:G,MATCH('Eligible Components'!L97,'Tableau FR Download'!A:A,0)))</f>
        <v/>
      </c>
      <c r="N97" s="2" t="str">
        <f>IFERROR(IF(LEFT(INDEX('Tableau FR Download'!J:J,MATCH('Eligible Components'!M97,'Tableau FR Download'!G:G,0)),FIND(" - ",INDEX('Tableau FR Download'!J:J,MATCH('Eligible Components'!M97,'Tableau FR Download'!G:G,0)))-1) = 0,"",LEFT(INDEX('Tableau FR Download'!J:J,MATCH('Eligible Components'!M97,'Tableau FR Download'!G:G,0)),FIND(" - ",INDEX('Tableau FR Download'!J:J,MATCH('Eligible Components'!M97,'Tableau FR Download'!G:G,0)))-1)),"")</f>
        <v/>
      </c>
      <c r="O97" s="2" t="str">
        <f>IF(T97="No","",IFERROR(IF(INDEX('Tableau FR Download'!M:M,MATCH('Eligible Components'!M97,'Tableau FR Download'!G:G,0))=0,"",INDEX('Tableau FR Download'!M:M,MATCH('Eligible Components'!M97,'Tableau FR Download'!G:G,0))),""))</f>
        <v/>
      </c>
      <c r="P97" s="37" t="str">
        <f>IF(IFERROR(INDEX('Funding Request Tracker'!$G$6:$G$13,MATCH('Eligible Components'!N97,'Funding Request Tracker'!$F$6:$F$13,0)),"")=0,"",IFERROR(INDEX('Funding Request Tracker'!$G$6:$G$13,MATCH('Eligible Components'!N97,'Funding Request Tracker'!$F$6:$F$13,0)),""))</f>
        <v/>
      </c>
      <c r="Q97" s="37" t="str">
        <f>IF(IFERROR(INDEX('Tableau FR Download'!N:N,MATCH('Eligible Components'!M97,'Tableau FR Download'!G:G,0)),"")=0,"",IFERROR(INDEX('Tableau FR Download'!N:N,MATCH('Eligible Components'!M97,'Tableau FR Download'!G:G,0)),""))</f>
        <v/>
      </c>
      <c r="R97" s="37" t="str">
        <f>IF(IFERROR(INDEX('Tableau FR Download'!O:O,MATCH('Eligible Components'!M97,'Tableau FR Download'!G:G,0)),"")=0,"",IFERROR(INDEX('Tableau FR Download'!O:O,MATCH('Eligible Components'!M97,'Tableau FR Download'!G:G,0)),""))</f>
        <v/>
      </c>
      <c r="S97" s="13" t="str">
        <f t="shared" si="5"/>
        <v/>
      </c>
      <c r="T97" s="1" t="str">
        <f>IFERROR(INDEX('User Instructions'!$E$3:$E$10,MATCH('Eligible Components'!N97,'User Instructions'!$D$3:$D$10,0)),"")</f>
        <v/>
      </c>
      <c r="U97" s="1" t="str">
        <f>IFERROR(IF(INDEX('Tableau FR Download'!M:M,MATCH('Eligible Components'!M97,'Tableau FR Download'!G:G,0))=0,"",INDEX('Tableau FR Download'!M:M,MATCH('Eligible Components'!M97,'Tableau FR Download'!G:G,0))),"")</f>
        <v/>
      </c>
    </row>
    <row r="98" spans="1:21" hidden="1" x14ac:dyDescent="0.2">
      <c r="A98" s="1">
        <f t="shared" si="3"/>
        <v>0</v>
      </c>
      <c r="B98" s="1">
        <v>0</v>
      </c>
      <c r="C98" s="1" t="s">
        <v>85</v>
      </c>
      <c r="D98" s="1" t="s">
        <v>100</v>
      </c>
      <c r="E98" s="1" t="s">
        <v>413</v>
      </c>
      <c r="F98" s="1" t="s">
        <v>91</v>
      </c>
      <c r="G98" s="1" t="str">
        <f t="shared" si="4"/>
        <v>Belize-HIV/AIDS,Tuberculosis,Malaria,RSSH</v>
      </c>
      <c r="H98" s="1">
        <v>0</v>
      </c>
      <c r="I98" s="1" t="s">
        <v>45</v>
      </c>
      <c r="J98" s="1" t="str">
        <f>IF(IFERROR(IF(M98="",INDEX('Review Approach Lookup'!D:D,MATCH('Eligible Components'!G98,'Review Approach Lookup'!A:A,0)),INDEX('Tableau FR Download'!I:I,MATCH(M98,'Tableau FR Download'!G:G,0))),"")=0,"TBC",IFERROR(IF(M98="",INDEX('Review Approach Lookup'!D:D,MATCH('Eligible Components'!G98,'Review Approach Lookup'!A:A,0)),INDEX('Tableau FR Download'!I:I,MATCH(M98,'Tableau FR Download'!G:G,0))),""))</f>
        <v/>
      </c>
      <c r="K98" s="1" t="s">
        <v>188</v>
      </c>
      <c r="L98" s="1">
        <f>_xlfn.MAXIFS('Tableau FR Download'!A:A,'Tableau FR Download'!B:B,'Eligible Components'!G98)</f>
        <v>0</v>
      </c>
      <c r="M98" s="1" t="str">
        <f>IF(L98=0,"",INDEX('Tableau FR Download'!G:G,MATCH('Eligible Components'!L98,'Tableau FR Download'!A:A,0)))</f>
        <v/>
      </c>
      <c r="N98" s="2" t="str">
        <f>IFERROR(IF(LEFT(INDEX('Tableau FR Download'!J:J,MATCH('Eligible Components'!M98,'Tableau FR Download'!G:G,0)),FIND(" - ",INDEX('Tableau FR Download'!J:J,MATCH('Eligible Components'!M98,'Tableau FR Download'!G:G,0)))-1) = 0,"",LEFT(INDEX('Tableau FR Download'!J:J,MATCH('Eligible Components'!M98,'Tableau FR Download'!G:G,0)),FIND(" - ",INDEX('Tableau FR Download'!J:J,MATCH('Eligible Components'!M98,'Tableau FR Download'!G:G,0)))-1)),"")</f>
        <v/>
      </c>
      <c r="O98" s="2" t="str">
        <f>IF(T98="No","",IFERROR(IF(INDEX('Tableau FR Download'!M:M,MATCH('Eligible Components'!M98,'Tableau FR Download'!G:G,0))=0,"",INDEX('Tableau FR Download'!M:M,MATCH('Eligible Components'!M98,'Tableau FR Download'!G:G,0))),""))</f>
        <v/>
      </c>
      <c r="P98" s="37" t="str">
        <f>IF(IFERROR(INDEX('Funding Request Tracker'!$G$6:$G$13,MATCH('Eligible Components'!N98,'Funding Request Tracker'!$F$6:$F$13,0)),"")=0,"",IFERROR(INDEX('Funding Request Tracker'!$G$6:$G$13,MATCH('Eligible Components'!N98,'Funding Request Tracker'!$F$6:$F$13,0)),""))</f>
        <v/>
      </c>
      <c r="Q98" s="37" t="str">
        <f>IF(IFERROR(INDEX('Tableau FR Download'!N:N,MATCH('Eligible Components'!M98,'Tableau FR Download'!G:G,0)),"")=0,"",IFERROR(INDEX('Tableau FR Download'!N:N,MATCH('Eligible Components'!M98,'Tableau FR Download'!G:G,0)),""))</f>
        <v/>
      </c>
      <c r="R98" s="37" t="str">
        <f>IF(IFERROR(INDEX('Tableau FR Download'!O:O,MATCH('Eligible Components'!M98,'Tableau FR Download'!G:G,0)),"")=0,"",IFERROR(INDEX('Tableau FR Download'!O:O,MATCH('Eligible Components'!M98,'Tableau FR Download'!G:G,0)),""))</f>
        <v/>
      </c>
      <c r="S98" s="13" t="str">
        <f t="shared" si="5"/>
        <v/>
      </c>
      <c r="T98" s="1" t="str">
        <f>IFERROR(INDEX('User Instructions'!$E$3:$E$10,MATCH('Eligible Components'!N98,'User Instructions'!$D$3:$D$10,0)),"")</f>
        <v/>
      </c>
      <c r="U98" s="1" t="str">
        <f>IFERROR(IF(INDEX('Tableau FR Download'!M:M,MATCH('Eligible Components'!M98,'Tableau FR Download'!G:G,0))=0,"",INDEX('Tableau FR Download'!M:M,MATCH('Eligible Components'!M98,'Tableau FR Download'!G:G,0))),"")</f>
        <v/>
      </c>
    </row>
    <row r="99" spans="1:21" hidden="1" x14ac:dyDescent="0.2">
      <c r="A99" s="1">
        <f t="shared" si="3"/>
        <v>0</v>
      </c>
      <c r="B99" s="1">
        <v>0</v>
      </c>
      <c r="C99" s="1" t="s">
        <v>85</v>
      </c>
      <c r="D99" s="1" t="s">
        <v>100</v>
      </c>
      <c r="E99" s="1" t="s">
        <v>414</v>
      </c>
      <c r="F99" s="1" t="s">
        <v>92</v>
      </c>
      <c r="G99" s="1" t="str">
        <f t="shared" si="4"/>
        <v>Belize-HIV/AIDS,Tuberculosis,RSSH</v>
      </c>
      <c r="H99" s="1">
        <v>0</v>
      </c>
      <c r="I99" s="1" t="s">
        <v>45</v>
      </c>
      <c r="J99" s="1" t="str">
        <f>IF(IFERROR(IF(M99="",INDEX('Review Approach Lookup'!D:D,MATCH('Eligible Components'!G99,'Review Approach Lookup'!A:A,0)),INDEX('Tableau FR Download'!I:I,MATCH(M99,'Tableau FR Download'!G:G,0))),"")=0,"TBC",IFERROR(IF(M99="",INDEX('Review Approach Lookup'!D:D,MATCH('Eligible Components'!G99,'Review Approach Lookup'!A:A,0)),INDEX('Tableau FR Download'!I:I,MATCH(M99,'Tableau FR Download'!G:G,0))),""))</f>
        <v/>
      </c>
      <c r="K99" s="1" t="s">
        <v>188</v>
      </c>
      <c r="L99" s="1">
        <f>_xlfn.MAXIFS('Tableau FR Download'!A:A,'Tableau FR Download'!B:B,'Eligible Components'!G99)</f>
        <v>0</v>
      </c>
      <c r="M99" s="1" t="str">
        <f>IF(L99=0,"",INDEX('Tableau FR Download'!G:G,MATCH('Eligible Components'!L99,'Tableau FR Download'!A:A,0)))</f>
        <v/>
      </c>
      <c r="N99" s="2" t="str">
        <f>IFERROR(IF(LEFT(INDEX('Tableau FR Download'!J:J,MATCH('Eligible Components'!M99,'Tableau FR Download'!G:G,0)),FIND(" - ",INDEX('Tableau FR Download'!J:J,MATCH('Eligible Components'!M99,'Tableau FR Download'!G:G,0)))-1) = 0,"",LEFT(INDEX('Tableau FR Download'!J:J,MATCH('Eligible Components'!M99,'Tableau FR Download'!G:G,0)),FIND(" - ",INDEX('Tableau FR Download'!J:J,MATCH('Eligible Components'!M99,'Tableau FR Download'!G:G,0)))-1)),"")</f>
        <v/>
      </c>
      <c r="O99" s="2" t="str">
        <f>IF(T99="No","",IFERROR(IF(INDEX('Tableau FR Download'!M:M,MATCH('Eligible Components'!M99,'Tableau FR Download'!G:G,0))=0,"",INDEX('Tableau FR Download'!M:M,MATCH('Eligible Components'!M99,'Tableau FR Download'!G:G,0))),""))</f>
        <v/>
      </c>
      <c r="P99" s="37" t="str">
        <f>IF(IFERROR(INDEX('Funding Request Tracker'!$G$6:$G$13,MATCH('Eligible Components'!N99,'Funding Request Tracker'!$F$6:$F$13,0)),"")=0,"",IFERROR(INDEX('Funding Request Tracker'!$G$6:$G$13,MATCH('Eligible Components'!N99,'Funding Request Tracker'!$F$6:$F$13,0)),""))</f>
        <v/>
      </c>
      <c r="Q99" s="37" t="str">
        <f>IF(IFERROR(INDEX('Tableau FR Download'!N:N,MATCH('Eligible Components'!M99,'Tableau FR Download'!G:G,0)),"")=0,"",IFERROR(INDEX('Tableau FR Download'!N:N,MATCH('Eligible Components'!M99,'Tableau FR Download'!G:G,0)),""))</f>
        <v/>
      </c>
      <c r="R99" s="37" t="str">
        <f>IF(IFERROR(INDEX('Tableau FR Download'!O:O,MATCH('Eligible Components'!M99,'Tableau FR Download'!G:G,0)),"")=0,"",IFERROR(INDEX('Tableau FR Download'!O:O,MATCH('Eligible Components'!M99,'Tableau FR Download'!G:G,0)),""))</f>
        <v/>
      </c>
      <c r="S99" s="13" t="str">
        <f t="shared" si="5"/>
        <v/>
      </c>
      <c r="T99" s="1" t="str">
        <f>IFERROR(INDEX('User Instructions'!$E$3:$E$10,MATCH('Eligible Components'!N99,'User Instructions'!$D$3:$D$10,0)),"")</f>
        <v/>
      </c>
      <c r="U99" s="1" t="str">
        <f>IFERROR(IF(INDEX('Tableau FR Download'!M:M,MATCH('Eligible Components'!M99,'Tableau FR Download'!G:G,0))=0,"",INDEX('Tableau FR Download'!M:M,MATCH('Eligible Components'!M99,'Tableau FR Download'!G:G,0))),"")</f>
        <v/>
      </c>
    </row>
    <row r="100" spans="1:21" hidden="1" x14ac:dyDescent="0.2">
      <c r="A100" s="1">
        <f t="shared" si="3"/>
        <v>0</v>
      </c>
      <c r="B100" s="1">
        <v>0</v>
      </c>
      <c r="C100" s="1" t="s">
        <v>85</v>
      </c>
      <c r="D100" s="1" t="s">
        <v>100</v>
      </c>
      <c r="E100" s="1" t="s">
        <v>28</v>
      </c>
      <c r="F100" s="1" t="s">
        <v>28</v>
      </c>
      <c r="G100" s="1" t="str">
        <f t="shared" si="4"/>
        <v>Belize-Malaria</v>
      </c>
      <c r="H100" s="1">
        <v>0</v>
      </c>
      <c r="I100" s="1" t="s">
        <v>45</v>
      </c>
      <c r="J100" s="1" t="str">
        <f>IF(IFERROR(IF(M100="",INDEX('Review Approach Lookup'!D:D,MATCH('Eligible Components'!G100,'Review Approach Lookup'!A:A,0)),INDEX('Tableau FR Download'!I:I,MATCH(M100,'Tableau FR Download'!G:G,0))),"")=0,"TBC",IFERROR(IF(M100="",INDEX('Review Approach Lookup'!D:D,MATCH('Eligible Components'!G100,'Review Approach Lookup'!A:A,0)),INDEX('Tableau FR Download'!I:I,MATCH(M100,'Tableau FR Download'!G:G,0))),""))</f>
        <v/>
      </c>
      <c r="K100" s="1" t="s">
        <v>188</v>
      </c>
      <c r="L100" s="1">
        <f>_xlfn.MAXIFS('Tableau FR Download'!A:A,'Tableau FR Download'!B:B,'Eligible Components'!G100)</f>
        <v>0</v>
      </c>
      <c r="M100" s="1" t="str">
        <f>IF(L100=0,"",INDEX('Tableau FR Download'!G:G,MATCH('Eligible Components'!L100,'Tableau FR Download'!A:A,0)))</f>
        <v/>
      </c>
      <c r="N100" s="2" t="str">
        <f>IFERROR(IF(LEFT(INDEX('Tableau FR Download'!J:J,MATCH('Eligible Components'!M100,'Tableau FR Download'!G:G,0)),FIND(" - ",INDEX('Tableau FR Download'!J:J,MATCH('Eligible Components'!M100,'Tableau FR Download'!G:G,0)))-1) = 0,"",LEFT(INDEX('Tableau FR Download'!J:J,MATCH('Eligible Components'!M100,'Tableau FR Download'!G:G,0)),FIND(" - ",INDEX('Tableau FR Download'!J:J,MATCH('Eligible Components'!M100,'Tableau FR Download'!G:G,0)))-1)),"")</f>
        <v/>
      </c>
      <c r="O100" s="2" t="str">
        <f>IF(T100="No","",IFERROR(IF(INDEX('Tableau FR Download'!M:M,MATCH('Eligible Components'!M100,'Tableau FR Download'!G:G,0))=0,"",INDEX('Tableau FR Download'!M:M,MATCH('Eligible Components'!M100,'Tableau FR Download'!G:G,0))),""))</f>
        <v/>
      </c>
      <c r="P100" s="37" t="str">
        <f>IF(IFERROR(INDEX('Funding Request Tracker'!$G$6:$G$13,MATCH('Eligible Components'!N100,'Funding Request Tracker'!$F$6:$F$13,0)),"")=0,"",IFERROR(INDEX('Funding Request Tracker'!$G$6:$G$13,MATCH('Eligible Components'!N100,'Funding Request Tracker'!$F$6:$F$13,0)),""))</f>
        <v/>
      </c>
      <c r="Q100" s="37" t="str">
        <f>IF(IFERROR(INDEX('Tableau FR Download'!N:N,MATCH('Eligible Components'!M100,'Tableau FR Download'!G:G,0)),"")=0,"",IFERROR(INDEX('Tableau FR Download'!N:N,MATCH('Eligible Components'!M100,'Tableau FR Download'!G:G,0)),""))</f>
        <v/>
      </c>
      <c r="R100" s="37" t="str">
        <f>IF(IFERROR(INDEX('Tableau FR Download'!O:O,MATCH('Eligible Components'!M100,'Tableau FR Download'!G:G,0)),"")=0,"",IFERROR(INDEX('Tableau FR Download'!O:O,MATCH('Eligible Components'!M100,'Tableau FR Download'!G:G,0)),""))</f>
        <v/>
      </c>
      <c r="S100" s="13" t="str">
        <f t="shared" si="5"/>
        <v/>
      </c>
      <c r="T100" s="1" t="str">
        <f>IFERROR(INDEX('User Instructions'!$E$3:$E$10,MATCH('Eligible Components'!N100,'User Instructions'!$D$3:$D$10,0)),"")</f>
        <v/>
      </c>
      <c r="U100" s="1" t="str">
        <f>IFERROR(IF(INDEX('Tableau FR Download'!M:M,MATCH('Eligible Components'!M100,'Tableau FR Download'!G:G,0))=0,"",INDEX('Tableau FR Download'!M:M,MATCH('Eligible Components'!M100,'Tableau FR Download'!G:G,0))),"")</f>
        <v/>
      </c>
    </row>
    <row r="101" spans="1:21" hidden="1" x14ac:dyDescent="0.2">
      <c r="A101" s="1">
        <f t="shared" si="3"/>
        <v>0</v>
      </c>
      <c r="B101" s="1">
        <v>0</v>
      </c>
      <c r="C101" s="1" t="s">
        <v>85</v>
      </c>
      <c r="D101" s="1" t="s">
        <v>100</v>
      </c>
      <c r="E101" s="1" t="s">
        <v>415</v>
      </c>
      <c r="F101" s="1" t="s">
        <v>93</v>
      </c>
      <c r="G101" s="1" t="str">
        <f t="shared" si="4"/>
        <v>Belize-Malaria,RSSH</v>
      </c>
      <c r="H101" s="1">
        <v>0</v>
      </c>
      <c r="I101" s="1" t="s">
        <v>45</v>
      </c>
      <c r="J101" s="1" t="str">
        <f>IF(IFERROR(IF(M101="",INDEX('Review Approach Lookup'!D:D,MATCH('Eligible Components'!G101,'Review Approach Lookup'!A:A,0)),INDEX('Tableau FR Download'!I:I,MATCH(M101,'Tableau FR Download'!G:G,0))),"")=0,"TBC",IFERROR(IF(M101="",INDEX('Review Approach Lookup'!D:D,MATCH('Eligible Components'!G101,'Review Approach Lookup'!A:A,0)),INDEX('Tableau FR Download'!I:I,MATCH(M101,'Tableau FR Download'!G:G,0))),""))</f>
        <v/>
      </c>
      <c r="K101" s="1" t="s">
        <v>188</v>
      </c>
      <c r="L101" s="1">
        <f>_xlfn.MAXIFS('Tableau FR Download'!A:A,'Tableau FR Download'!B:B,'Eligible Components'!G101)</f>
        <v>0</v>
      </c>
      <c r="M101" s="1" t="str">
        <f>IF(L101=0,"",INDEX('Tableau FR Download'!G:G,MATCH('Eligible Components'!L101,'Tableau FR Download'!A:A,0)))</f>
        <v/>
      </c>
      <c r="N101" s="2" t="str">
        <f>IFERROR(IF(LEFT(INDEX('Tableau FR Download'!J:J,MATCH('Eligible Components'!M101,'Tableau FR Download'!G:G,0)),FIND(" - ",INDEX('Tableau FR Download'!J:J,MATCH('Eligible Components'!M101,'Tableau FR Download'!G:G,0)))-1) = 0,"",LEFT(INDEX('Tableau FR Download'!J:J,MATCH('Eligible Components'!M101,'Tableau FR Download'!G:G,0)),FIND(" - ",INDEX('Tableau FR Download'!J:J,MATCH('Eligible Components'!M101,'Tableau FR Download'!G:G,0)))-1)),"")</f>
        <v/>
      </c>
      <c r="O101" s="2" t="str">
        <f>IF(T101="No","",IFERROR(IF(INDEX('Tableau FR Download'!M:M,MATCH('Eligible Components'!M101,'Tableau FR Download'!G:G,0))=0,"",INDEX('Tableau FR Download'!M:M,MATCH('Eligible Components'!M101,'Tableau FR Download'!G:G,0))),""))</f>
        <v/>
      </c>
      <c r="P101" s="37" t="str">
        <f>IF(IFERROR(INDEX('Funding Request Tracker'!$G$6:$G$13,MATCH('Eligible Components'!N101,'Funding Request Tracker'!$F$6:$F$13,0)),"")=0,"",IFERROR(INDEX('Funding Request Tracker'!$G$6:$G$13,MATCH('Eligible Components'!N101,'Funding Request Tracker'!$F$6:$F$13,0)),""))</f>
        <v/>
      </c>
      <c r="Q101" s="37" t="str">
        <f>IF(IFERROR(INDEX('Tableau FR Download'!N:N,MATCH('Eligible Components'!M101,'Tableau FR Download'!G:G,0)),"")=0,"",IFERROR(INDEX('Tableau FR Download'!N:N,MATCH('Eligible Components'!M101,'Tableau FR Download'!G:G,0)),""))</f>
        <v/>
      </c>
      <c r="R101" s="37" t="str">
        <f>IF(IFERROR(INDEX('Tableau FR Download'!O:O,MATCH('Eligible Components'!M101,'Tableau FR Download'!G:G,0)),"")=0,"",IFERROR(INDEX('Tableau FR Download'!O:O,MATCH('Eligible Components'!M101,'Tableau FR Download'!G:G,0)),""))</f>
        <v/>
      </c>
      <c r="S101" s="13" t="str">
        <f t="shared" si="5"/>
        <v/>
      </c>
      <c r="T101" s="1" t="str">
        <f>IFERROR(INDEX('User Instructions'!$E$3:$E$10,MATCH('Eligible Components'!N101,'User Instructions'!$D$3:$D$10,0)),"")</f>
        <v/>
      </c>
      <c r="U101" s="1" t="str">
        <f>IFERROR(IF(INDEX('Tableau FR Download'!M:M,MATCH('Eligible Components'!M101,'Tableau FR Download'!G:G,0))=0,"",INDEX('Tableau FR Download'!M:M,MATCH('Eligible Components'!M101,'Tableau FR Download'!G:G,0))),"")</f>
        <v/>
      </c>
    </row>
    <row r="102" spans="1:21" hidden="1" x14ac:dyDescent="0.2">
      <c r="A102" s="1">
        <f t="shared" si="3"/>
        <v>0</v>
      </c>
      <c r="B102" s="1">
        <v>0</v>
      </c>
      <c r="C102" s="1" t="s">
        <v>85</v>
      </c>
      <c r="D102" s="1" t="s">
        <v>100</v>
      </c>
      <c r="E102" s="1" t="s">
        <v>94</v>
      </c>
      <c r="F102" s="1" t="s">
        <v>94</v>
      </c>
      <c r="G102" s="1" t="str">
        <f t="shared" si="4"/>
        <v>Belize-RSSH</v>
      </c>
      <c r="H102" s="1">
        <v>1</v>
      </c>
      <c r="I102" s="1" t="s">
        <v>45</v>
      </c>
      <c r="J102" s="1" t="str">
        <f>IF(IFERROR(IF(M102="",INDEX('Review Approach Lookup'!D:D,MATCH('Eligible Components'!G102,'Review Approach Lookup'!A:A,0)),INDEX('Tableau FR Download'!I:I,MATCH(M102,'Tableau FR Download'!G:G,0))),"")=0,"TBC",IFERROR(IF(M102="",INDEX('Review Approach Lookup'!D:D,MATCH('Eligible Components'!G102,'Review Approach Lookup'!A:A,0)),INDEX('Tableau FR Download'!I:I,MATCH(M102,'Tableau FR Download'!G:G,0))),""))</f>
        <v>TBC</v>
      </c>
      <c r="K102" s="1" t="s">
        <v>188</v>
      </c>
      <c r="L102" s="1">
        <f>_xlfn.MAXIFS('Tableau FR Download'!A:A,'Tableau FR Download'!B:B,'Eligible Components'!G102)</f>
        <v>0</v>
      </c>
      <c r="M102" s="1" t="str">
        <f>IF(L102=0,"",INDEX('Tableau FR Download'!G:G,MATCH('Eligible Components'!L102,'Tableau FR Download'!A:A,0)))</f>
        <v/>
      </c>
      <c r="N102" s="2" t="str">
        <f>IFERROR(IF(LEFT(INDEX('Tableau FR Download'!J:J,MATCH('Eligible Components'!M102,'Tableau FR Download'!G:G,0)),FIND(" - ",INDEX('Tableau FR Download'!J:J,MATCH('Eligible Components'!M102,'Tableau FR Download'!G:G,0)))-1) = 0,"",LEFT(INDEX('Tableau FR Download'!J:J,MATCH('Eligible Components'!M102,'Tableau FR Download'!G:G,0)),FIND(" - ",INDEX('Tableau FR Download'!J:J,MATCH('Eligible Components'!M102,'Tableau FR Download'!G:G,0)))-1)),"")</f>
        <v/>
      </c>
      <c r="O102" s="2" t="str">
        <f>IF(T102="No","",IFERROR(IF(INDEX('Tableau FR Download'!M:M,MATCH('Eligible Components'!M102,'Tableau FR Download'!G:G,0))=0,"",INDEX('Tableau FR Download'!M:M,MATCH('Eligible Components'!M102,'Tableau FR Download'!G:G,0))),""))</f>
        <v/>
      </c>
      <c r="P102" s="37" t="str">
        <f>IF(IFERROR(INDEX('Funding Request Tracker'!$G$6:$G$13,MATCH('Eligible Components'!N102,'Funding Request Tracker'!$F$6:$F$13,0)),"")=0,"",IFERROR(INDEX('Funding Request Tracker'!$G$6:$G$13,MATCH('Eligible Components'!N102,'Funding Request Tracker'!$F$6:$F$13,0)),""))</f>
        <v/>
      </c>
      <c r="Q102" s="37" t="str">
        <f>IF(IFERROR(INDEX('Tableau FR Download'!N:N,MATCH('Eligible Components'!M102,'Tableau FR Download'!G:G,0)),"")=0,"",IFERROR(INDEX('Tableau FR Download'!N:N,MATCH('Eligible Components'!M102,'Tableau FR Download'!G:G,0)),""))</f>
        <v/>
      </c>
      <c r="R102" s="37" t="str">
        <f>IF(IFERROR(INDEX('Tableau FR Download'!O:O,MATCH('Eligible Components'!M102,'Tableau FR Download'!G:G,0)),"")=0,"",IFERROR(INDEX('Tableau FR Download'!O:O,MATCH('Eligible Components'!M102,'Tableau FR Download'!G:G,0)),""))</f>
        <v/>
      </c>
      <c r="S102" s="13" t="str">
        <f t="shared" si="5"/>
        <v/>
      </c>
      <c r="T102" s="1" t="str">
        <f>IFERROR(INDEX('User Instructions'!$E$3:$E$10,MATCH('Eligible Components'!N102,'User Instructions'!$D$3:$D$10,0)),"")</f>
        <v/>
      </c>
      <c r="U102" s="1" t="str">
        <f>IFERROR(IF(INDEX('Tableau FR Download'!M:M,MATCH('Eligible Components'!M102,'Tableau FR Download'!G:G,0))=0,"",INDEX('Tableau FR Download'!M:M,MATCH('Eligible Components'!M102,'Tableau FR Download'!G:G,0))),"")</f>
        <v/>
      </c>
    </row>
    <row r="103" spans="1:21" hidden="1" x14ac:dyDescent="0.2">
      <c r="A103" s="1">
        <f t="shared" si="3"/>
        <v>0</v>
      </c>
      <c r="B103" s="1">
        <v>0</v>
      </c>
      <c r="C103" s="1" t="s">
        <v>85</v>
      </c>
      <c r="D103" s="1" t="s">
        <v>100</v>
      </c>
      <c r="E103" s="1" t="s">
        <v>416</v>
      </c>
      <c r="F103" s="1" t="s">
        <v>35</v>
      </c>
      <c r="G103" s="1" t="str">
        <f t="shared" si="4"/>
        <v>Belize-Tuberculosis</v>
      </c>
      <c r="H103" s="1">
        <v>0</v>
      </c>
      <c r="I103" s="1" t="s">
        <v>45</v>
      </c>
      <c r="J103" s="1" t="str">
        <f>IF(IFERROR(IF(M103="",INDEX('Review Approach Lookup'!D:D,MATCH('Eligible Components'!G103,'Review Approach Lookup'!A:A,0)),INDEX('Tableau FR Download'!I:I,MATCH(M103,'Tableau FR Download'!G:G,0))),"")=0,"TBC",IFERROR(IF(M103="",INDEX('Review Approach Lookup'!D:D,MATCH('Eligible Components'!G103,'Review Approach Lookup'!A:A,0)),INDEX('Tableau FR Download'!I:I,MATCH(M103,'Tableau FR Download'!G:G,0))),""))</f>
        <v/>
      </c>
      <c r="K103" s="1" t="s">
        <v>188</v>
      </c>
      <c r="L103" s="1">
        <f>_xlfn.MAXIFS('Tableau FR Download'!A:A,'Tableau FR Download'!B:B,'Eligible Components'!G103)</f>
        <v>0</v>
      </c>
      <c r="M103" s="1" t="str">
        <f>IF(L103=0,"",INDEX('Tableau FR Download'!G:G,MATCH('Eligible Components'!L103,'Tableau FR Download'!A:A,0)))</f>
        <v/>
      </c>
      <c r="N103" s="2" t="str">
        <f>IFERROR(IF(LEFT(INDEX('Tableau FR Download'!J:J,MATCH('Eligible Components'!M103,'Tableau FR Download'!G:G,0)),FIND(" - ",INDEX('Tableau FR Download'!J:J,MATCH('Eligible Components'!M103,'Tableau FR Download'!G:G,0)))-1) = 0,"",LEFT(INDEX('Tableau FR Download'!J:J,MATCH('Eligible Components'!M103,'Tableau FR Download'!G:G,0)),FIND(" - ",INDEX('Tableau FR Download'!J:J,MATCH('Eligible Components'!M103,'Tableau FR Download'!G:G,0)))-1)),"")</f>
        <v/>
      </c>
      <c r="O103" s="2" t="str">
        <f>IF(T103="No","",IFERROR(IF(INDEX('Tableau FR Download'!M:M,MATCH('Eligible Components'!M103,'Tableau FR Download'!G:G,0))=0,"",INDEX('Tableau FR Download'!M:M,MATCH('Eligible Components'!M103,'Tableau FR Download'!G:G,0))),""))</f>
        <v/>
      </c>
      <c r="P103" s="37" t="str">
        <f>IF(IFERROR(INDEX('Funding Request Tracker'!$G$6:$G$13,MATCH('Eligible Components'!N103,'Funding Request Tracker'!$F$6:$F$13,0)),"")=0,"",IFERROR(INDEX('Funding Request Tracker'!$G$6:$G$13,MATCH('Eligible Components'!N103,'Funding Request Tracker'!$F$6:$F$13,0)),""))</f>
        <v/>
      </c>
      <c r="Q103" s="37" t="str">
        <f>IF(IFERROR(INDEX('Tableau FR Download'!N:N,MATCH('Eligible Components'!M103,'Tableau FR Download'!G:G,0)),"")=0,"",IFERROR(INDEX('Tableau FR Download'!N:N,MATCH('Eligible Components'!M103,'Tableau FR Download'!G:G,0)),""))</f>
        <v/>
      </c>
      <c r="R103" s="37" t="str">
        <f>IF(IFERROR(INDEX('Tableau FR Download'!O:O,MATCH('Eligible Components'!M103,'Tableau FR Download'!G:G,0)),"")=0,"",IFERROR(INDEX('Tableau FR Download'!O:O,MATCH('Eligible Components'!M103,'Tableau FR Download'!G:G,0)),""))</f>
        <v/>
      </c>
      <c r="S103" s="13" t="str">
        <f t="shared" si="5"/>
        <v/>
      </c>
      <c r="T103" s="1" t="str">
        <f>IFERROR(INDEX('User Instructions'!$E$3:$E$10,MATCH('Eligible Components'!N103,'User Instructions'!$D$3:$D$10,0)),"")</f>
        <v/>
      </c>
      <c r="U103" s="1" t="str">
        <f>IFERROR(IF(INDEX('Tableau FR Download'!M:M,MATCH('Eligible Components'!M103,'Tableau FR Download'!G:G,0))=0,"",INDEX('Tableau FR Download'!M:M,MATCH('Eligible Components'!M103,'Tableau FR Download'!G:G,0))),"")</f>
        <v/>
      </c>
    </row>
    <row r="104" spans="1:21" hidden="1" x14ac:dyDescent="0.2">
      <c r="A104" s="1">
        <f t="shared" si="3"/>
        <v>0</v>
      </c>
      <c r="B104" s="1">
        <v>0</v>
      </c>
      <c r="C104" s="1" t="s">
        <v>85</v>
      </c>
      <c r="D104" s="1" t="s">
        <v>100</v>
      </c>
      <c r="E104" s="1" t="s">
        <v>417</v>
      </c>
      <c r="F104" s="1" t="s">
        <v>95</v>
      </c>
      <c r="G104" s="1" t="str">
        <f t="shared" si="4"/>
        <v>Belize-Tuberculosis,Malaria</v>
      </c>
      <c r="H104" s="1">
        <v>0</v>
      </c>
      <c r="I104" s="1" t="s">
        <v>45</v>
      </c>
      <c r="J104" s="1" t="str">
        <f>IF(IFERROR(IF(M104="",INDEX('Review Approach Lookup'!D:D,MATCH('Eligible Components'!G104,'Review Approach Lookup'!A:A,0)),INDEX('Tableau FR Download'!I:I,MATCH(M104,'Tableau FR Download'!G:G,0))),"")=0,"TBC",IFERROR(IF(M104="",INDEX('Review Approach Lookup'!D:D,MATCH('Eligible Components'!G104,'Review Approach Lookup'!A:A,0)),INDEX('Tableau FR Download'!I:I,MATCH(M104,'Tableau FR Download'!G:G,0))),""))</f>
        <v/>
      </c>
      <c r="K104" s="1" t="s">
        <v>188</v>
      </c>
      <c r="L104" s="1">
        <f>_xlfn.MAXIFS('Tableau FR Download'!A:A,'Tableau FR Download'!B:B,'Eligible Components'!G104)</f>
        <v>0</v>
      </c>
      <c r="M104" s="1" t="str">
        <f>IF(L104=0,"",INDEX('Tableau FR Download'!G:G,MATCH('Eligible Components'!L104,'Tableau FR Download'!A:A,0)))</f>
        <v/>
      </c>
      <c r="N104" s="2" t="str">
        <f>IFERROR(IF(LEFT(INDEX('Tableau FR Download'!J:J,MATCH('Eligible Components'!M104,'Tableau FR Download'!G:G,0)),FIND(" - ",INDEX('Tableau FR Download'!J:J,MATCH('Eligible Components'!M104,'Tableau FR Download'!G:G,0)))-1) = 0,"",LEFT(INDEX('Tableau FR Download'!J:J,MATCH('Eligible Components'!M104,'Tableau FR Download'!G:G,0)),FIND(" - ",INDEX('Tableau FR Download'!J:J,MATCH('Eligible Components'!M104,'Tableau FR Download'!G:G,0)))-1)),"")</f>
        <v/>
      </c>
      <c r="O104" s="2" t="str">
        <f>IF(T104="No","",IFERROR(IF(INDEX('Tableau FR Download'!M:M,MATCH('Eligible Components'!M104,'Tableau FR Download'!G:G,0))=0,"",INDEX('Tableau FR Download'!M:M,MATCH('Eligible Components'!M104,'Tableau FR Download'!G:G,0))),""))</f>
        <v/>
      </c>
      <c r="P104" s="37" t="str">
        <f>IF(IFERROR(INDEX('Funding Request Tracker'!$G$6:$G$13,MATCH('Eligible Components'!N104,'Funding Request Tracker'!$F$6:$F$13,0)),"")=0,"",IFERROR(INDEX('Funding Request Tracker'!$G$6:$G$13,MATCH('Eligible Components'!N104,'Funding Request Tracker'!$F$6:$F$13,0)),""))</f>
        <v/>
      </c>
      <c r="Q104" s="37" t="str">
        <f>IF(IFERROR(INDEX('Tableau FR Download'!N:N,MATCH('Eligible Components'!M104,'Tableau FR Download'!G:G,0)),"")=0,"",IFERROR(INDEX('Tableau FR Download'!N:N,MATCH('Eligible Components'!M104,'Tableau FR Download'!G:G,0)),""))</f>
        <v/>
      </c>
      <c r="R104" s="37" t="str">
        <f>IF(IFERROR(INDEX('Tableau FR Download'!O:O,MATCH('Eligible Components'!M104,'Tableau FR Download'!G:G,0)),"")=0,"",IFERROR(INDEX('Tableau FR Download'!O:O,MATCH('Eligible Components'!M104,'Tableau FR Download'!G:G,0)),""))</f>
        <v/>
      </c>
      <c r="S104" s="13" t="str">
        <f t="shared" si="5"/>
        <v/>
      </c>
      <c r="T104" s="1" t="str">
        <f>IFERROR(INDEX('User Instructions'!$E$3:$E$10,MATCH('Eligible Components'!N104,'User Instructions'!$D$3:$D$10,0)),"")</f>
        <v/>
      </c>
      <c r="U104" s="1" t="str">
        <f>IFERROR(IF(INDEX('Tableau FR Download'!M:M,MATCH('Eligible Components'!M104,'Tableau FR Download'!G:G,0))=0,"",INDEX('Tableau FR Download'!M:M,MATCH('Eligible Components'!M104,'Tableau FR Download'!G:G,0))),"")</f>
        <v/>
      </c>
    </row>
    <row r="105" spans="1:21" hidden="1" x14ac:dyDescent="0.2">
      <c r="A105" s="1">
        <f t="shared" si="3"/>
        <v>0</v>
      </c>
      <c r="B105" s="1">
        <v>0</v>
      </c>
      <c r="C105" s="1" t="s">
        <v>85</v>
      </c>
      <c r="D105" s="1" t="s">
        <v>100</v>
      </c>
      <c r="E105" s="1" t="s">
        <v>418</v>
      </c>
      <c r="F105" s="1" t="s">
        <v>96</v>
      </c>
      <c r="G105" s="1" t="str">
        <f t="shared" si="4"/>
        <v>Belize-Tuberculosis,Malaria,RSSH</v>
      </c>
      <c r="H105" s="1">
        <v>0</v>
      </c>
      <c r="I105" s="1" t="s">
        <v>45</v>
      </c>
      <c r="J105" s="1" t="str">
        <f>IF(IFERROR(IF(M105="",INDEX('Review Approach Lookup'!D:D,MATCH('Eligible Components'!G105,'Review Approach Lookup'!A:A,0)),INDEX('Tableau FR Download'!I:I,MATCH(M105,'Tableau FR Download'!G:G,0))),"")=0,"TBC",IFERROR(IF(M105="",INDEX('Review Approach Lookup'!D:D,MATCH('Eligible Components'!G105,'Review Approach Lookup'!A:A,0)),INDEX('Tableau FR Download'!I:I,MATCH(M105,'Tableau FR Download'!G:G,0))),""))</f>
        <v/>
      </c>
      <c r="K105" s="1" t="s">
        <v>188</v>
      </c>
      <c r="L105" s="1">
        <f>_xlfn.MAXIFS('Tableau FR Download'!A:A,'Tableau FR Download'!B:B,'Eligible Components'!G105)</f>
        <v>0</v>
      </c>
      <c r="M105" s="1" t="str">
        <f>IF(L105=0,"",INDEX('Tableau FR Download'!G:G,MATCH('Eligible Components'!L105,'Tableau FR Download'!A:A,0)))</f>
        <v/>
      </c>
      <c r="N105" s="2" t="str">
        <f>IFERROR(IF(LEFT(INDEX('Tableau FR Download'!J:J,MATCH('Eligible Components'!M105,'Tableau FR Download'!G:G,0)),FIND(" - ",INDEX('Tableau FR Download'!J:J,MATCH('Eligible Components'!M105,'Tableau FR Download'!G:G,0)))-1) = 0,"",LEFT(INDEX('Tableau FR Download'!J:J,MATCH('Eligible Components'!M105,'Tableau FR Download'!G:G,0)),FIND(" - ",INDEX('Tableau FR Download'!J:J,MATCH('Eligible Components'!M105,'Tableau FR Download'!G:G,0)))-1)),"")</f>
        <v/>
      </c>
      <c r="O105" s="2" t="str">
        <f>IF(T105="No","",IFERROR(IF(INDEX('Tableau FR Download'!M:M,MATCH('Eligible Components'!M105,'Tableau FR Download'!G:G,0))=0,"",INDEX('Tableau FR Download'!M:M,MATCH('Eligible Components'!M105,'Tableau FR Download'!G:G,0))),""))</f>
        <v/>
      </c>
      <c r="P105" s="37" t="str">
        <f>IF(IFERROR(INDEX('Funding Request Tracker'!$G$6:$G$13,MATCH('Eligible Components'!N105,'Funding Request Tracker'!$F$6:$F$13,0)),"")=0,"",IFERROR(INDEX('Funding Request Tracker'!$G$6:$G$13,MATCH('Eligible Components'!N105,'Funding Request Tracker'!$F$6:$F$13,0)),""))</f>
        <v/>
      </c>
      <c r="Q105" s="37" t="str">
        <f>IF(IFERROR(INDEX('Tableau FR Download'!N:N,MATCH('Eligible Components'!M105,'Tableau FR Download'!G:G,0)),"")=0,"",IFERROR(INDEX('Tableau FR Download'!N:N,MATCH('Eligible Components'!M105,'Tableau FR Download'!G:G,0)),""))</f>
        <v/>
      </c>
      <c r="R105" s="37" t="str">
        <f>IF(IFERROR(INDEX('Tableau FR Download'!O:O,MATCH('Eligible Components'!M105,'Tableau FR Download'!G:G,0)),"")=0,"",IFERROR(INDEX('Tableau FR Download'!O:O,MATCH('Eligible Components'!M105,'Tableau FR Download'!G:G,0)),""))</f>
        <v/>
      </c>
      <c r="S105" s="13" t="str">
        <f t="shared" si="5"/>
        <v/>
      </c>
      <c r="T105" s="1" t="str">
        <f>IFERROR(INDEX('User Instructions'!$E$3:$E$10,MATCH('Eligible Components'!N105,'User Instructions'!$D$3:$D$10,0)),"")</f>
        <v/>
      </c>
      <c r="U105" s="1" t="str">
        <f>IFERROR(IF(INDEX('Tableau FR Download'!M:M,MATCH('Eligible Components'!M105,'Tableau FR Download'!G:G,0))=0,"",INDEX('Tableau FR Download'!M:M,MATCH('Eligible Components'!M105,'Tableau FR Download'!G:G,0))),"")</f>
        <v/>
      </c>
    </row>
    <row r="106" spans="1:21" hidden="1" x14ac:dyDescent="0.2">
      <c r="A106" s="1">
        <f t="shared" si="3"/>
        <v>0</v>
      </c>
      <c r="B106" s="1">
        <v>0</v>
      </c>
      <c r="C106" s="1" t="s">
        <v>85</v>
      </c>
      <c r="D106" s="1" t="s">
        <v>100</v>
      </c>
      <c r="E106" s="1" t="s">
        <v>419</v>
      </c>
      <c r="F106" s="1" t="s">
        <v>97</v>
      </c>
      <c r="G106" s="1" t="str">
        <f t="shared" si="4"/>
        <v>Belize-Tuberculosis,RSSH</v>
      </c>
      <c r="H106" s="1">
        <v>0</v>
      </c>
      <c r="I106" s="1" t="s">
        <v>45</v>
      </c>
      <c r="J106" s="1" t="str">
        <f>IF(IFERROR(IF(M106="",INDEX('Review Approach Lookup'!D:D,MATCH('Eligible Components'!G106,'Review Approach Lookup'!A:A,0)),INDEX('Tableau FR Download'!I:I,MATCH(M106,'Tableau FR Download'!G:G,0))),"")=0,"TBC",IFERROR(IF(M106="",INDEX('Review Approach Lookup'!D:D,MATCH('Eligible Components'!G106,'Review Approach Lookup'!A:A,0)),INDEX('Tableau FR Download'!I:I,MATCH(M106,'Tableau FR Download'!G:G,0))),""))</f>
        <v/>
      </c>
      <c r="K106" s="1" t="s">
        <v>188</v>
      </c>
      <c r="L106" s="1">
        <f>_xlfn.MAXIFS('Tableau FR Download'!A:A,'Tableau FR Download'!B:B,'Eligible Components'!G106)</f>
        <v>0</v>
      </c>
      <c r="M106" s="1" t="str">
        <f>IF(L106=0,"",INDEX('Tableau FR Download'!G:G,MATCH('Eligible Components'!L106,'Tableau FR Download'!A:A,0)))</f>
        <v/>
      </c>
      <c r="N106" s="2" t="str">
        <f>IFERROR(IF(LEFT(INDEX('Tableau FR Download'!J:J,MATCH('Eligible Components'!M106,'Tableau FR Download'!G:G,0)),FIND(" - ",INDEX('Tableau FR Download'!J:J,MATCH('Eligible Components'!M106,'Tableau FR Download'!G:G,0)))-1) = 0,"",LEFT(INDEX('Tableau FR Download'!J:J,MATCH('Eligible Components'!M106,'Tableau FR Download'!G:G,0)),FIND(" - ",INDEX('Tableau FR Download'!J:J,MATCH('Eligible Components'!M106,'Tableau FR Download'!G:G,0)))-1)),"")</f>
        <v/>
      </c>
      <c r="O106" s="2" t="str">
        <f>IF(T106="No","",IFERROR(IF(INDEX('Tableau FR Download'!M:M,MATCH('Eligible Components'!M106,'Tableau FR Download'!G:G,0))=0,"",INDEX('Tableau FR Download'!M:M,MATCH('Eligible Components'!M106,'Tableau FR Download'!G:G,0))),""))</f>
        <v/>
      </c>
      <c r="P106" s="37" t="str">
        <f>IF(IFERROR(INDEX('Funding Request Tracker'!$G$6:$G$13,MATCH('Eligible Components'!N106,'Funding Request Tracker'!$F$6:$F$13,0)),"")=0,"",IFERROR(INDEX('Funding Request Tracker'!$G$6:$G$13,MATCH('Eligible Components'!N106,'Funding Request Tracker'!$F$6:$F$13,0)),""))</f>
        <v/>
      </c>
      <c r="Q106" s="37" t="str">
        <f>IF(IFERROR(INDEX('Tableau FR Download'!N:N,MATCH('Eligible Components'!M106,'Tableau FR Download'!G:G,0)),"")=0,"",IFERROR(INDEX('Tableau FR Download'!N:N,MATCH('Eligible Components'!M106,'Tableau FR Download'!G:G,0)),""))</f>
        <v/>
      </c>
      <c r="R106" s="37" t="str">
        <f>IF(IFERROR(INDEX('Tableau FR Download'!O:O,MATCH('Eligible Components'!M106,'Tableau FR Download'!G:G,0)),"")=0,"",IFERROR(INDEX('Tableau FR Download'!O:O,MATCH('Eligible Components'!M106,'Tableau FR Download'!G:G,0)),""))</f>
        <v/>
      </c>
      <c r="S106" s="13" t="str">
        <f t="shared" si="5"/>
        <v/>
      </c>
      <c r="T106" s="1" t="str">
        <f>IFERROR(INDEX('User Instructions'!$E$3:$E$10,MATCH('Eligible Components'!N106,'User Instructions'!$D$3:$D$10,0)),"")</f>
        <v/>
      </c>
      <c r="U106" s="1" t="str">
        <f>IFERROR(IF(INDEX('Tableau FR Download'!M:M,MATCH('Eligible Components'!M106,'Tableau FR Download'!G:G,0))=0,"",INDEX('Tableau FR Download'!M:M,MATCH('Eligible Components'!M106,'Tableau FR Download'!G:G,0))),"")</f>
        <v/>
      </c>
    </row>
    <row r="107" spans="1:21" hidden="1" x14ac:dyDescent="0.2">
      <c r="A107" s="1">
        <f t="shared" si="3"/>
        <v>1</v>
      </c>
      <c r="B107" s="1">
        <v>0</v>
      </c>
      <c r="C107" s="1" t="s">
        <v>85</v>
      </c>
      <c r="D107" s="1" t="s">
        <v>36</v>
      </c>
      <c r="E107" s="1" t="s">
        <v>26</v>
      </c>
      <c r="F107" s="1" t="s">
        <v>26</v>
      </c>
      <c r="G107" s="1" t="str">
        <f t="shared" si="4"/>
        <v>Benin-HIV/AIDS</v>
      </c>
      <c r="H107" s="1">
        <v>1</v>
      </c>
      <c r="I107" s="1" t="s">
        <v>37</v>
      </c>
      <c r="J107" s="1" t="str">
        <f>IF(IFERROR(IF(M107="",INDEX('Review Approach Lookup'!D:D,MATCH('Eligible Components'!G107,'Review Approach Lookup'!A:A,0)),INDEX('Tableau FR Download'!I:I,MATCH(M107,'Tableau FR Download'!G:G,0))),"")=0,"TBC",IFERROR(IF(M107="",INDEX('Review Approach Lookup'!D:D,MATCH('Eligible Components'!G107,'Review Approach Lookup'!A:A,0)),INDEX('Tableau FR Download'!I:I,MATCH(M107,'Tableau FR Download'!G:G,0))),""))</f>
        <v>Tailored for National Strategic Plans</v>
      </c>
      <c r="K107" s="1" t="s">
        <v>182</v>
      </c>
      <c r="L107" s="1">
        <f>_xlfn.MAXIFS('Tableau FR Download'!A:A,'Tableau FR Download'!B:B,'Eligible Components'!G107)</f>
        <v>900</v>
      </c>
      <c r="M107" s="1" t="str">
        <f>IF(L107=0,"",INDEX('Tableau FR Download'!G:G,MATCH('Eligible Components'!L107,'Tableau FR Download'!A:A,0)))</f>
        <v>FR900-BEN-H</v>
      </c>
      <c r="N107" s="2" t="str">
        <f>IFERROR(IF(LEFT(INDEX('Tableau FR Download'!J:J,MATCH('Eligible Components'!M107,'Tableau FR Download'!G:G,0)),FIND(" - ",INDEX('Tableau FR Download'!J:J,MATCH('Eligible Components'!M107,'Tableau FR Download'!G:G,0)))-1) = 0,"",LEFT(INDEX('Tableau FR Download'!J:J,MATCH('Eligible Components'!M107,'Tableau FR Download'!G:G,0)),FIND(" - ",INDEX('Tableau FR Download'!J:J,MATCH('Eligible Components'!M107,'Tableau FR Download'!G:G,0)))-1)),"")</f>
        <v>Window 2b</v>
      </c>
      <c r="O107" s="2" t="str">
        <f>IF(T107="No","",IFERROR(IF(INDEX('Tableau FR Download'!M:M,MATCH('Eligible Components'!M107,'Tableau FR Download'!G:G,0))=0,"",INDEX('Tableau FR Download'!M:M,MATCH('Eligible Components'!M107,'Tableau FR Download'!G:G,0))),""))</f>
        <v>Grant Making</v>
      </c>
      <c r="P107" s="37">
        <f>IF(IFERROR(INDEX('Funding Request Tracker'!$G$6:$G$13,MATCH('Eligible Components'!N107,'Funding Request Tracker'!$F$6:$F$13,0)),"")=0,"",IFERROR(INDEX('Funding Request Tracker'!$G$6:$G$13,MATCH('Eligible Components'!N107,'Funding Request Tracker'!$F$6:$F$13,0)),""))</f>
        <v>43982</v>
      </c>
      <c r="Q107" s="37">
        <f>IF(IFERROR(INDEX('Tableau FR Download'!N:N,MATCH('Eligible Components'!M107,'Tableau FR Download'!G:G,0)),"")=0,"",IFERROR(INDEX('Tableau FR Download'!N:N,MATCH('Eligible Components'!M107,'Tableau FR Download'!G:G,0)),""))</f>
        <v>44168</v>
      </c>
      <c r="R107" s="37">
        <f>IF(IFERROR(INDEX('Tableau FR Download'!O:O,MATCH('Eligible Components'!M107,'Tableau FR Download'!G:G,0)),"")=0,"",IFERROR(INDEX('Tableau FR Download'!O:O,MATCH('Eligible Components'!M107,'Tableau FR Download'!G:G,0)),""))</f>
        <v>44183</v>
      </c>
      <c r="S107" s="13">
        <f t="shared" si="5"/>
        <v>6.5901639344262293</v>
      </c>
      <c r="T107" s="1" t="str">
        <f>IFERROR(INDEX('User Instructions'!$E$3:$E$10,MATCH('Eligible Components'!N107,'User Instructions'!$D$3:$D$10,0)),"")</f>
        <v>Yes</v>
      </c>
      <c r="U107" s="1" t="str">
        <f>IFERROR(IF(INDEX('Tableau FR Download'!M:M,MATCH('Eligible Components'!M107,'Tableau FR Download'!G:G,0))=0,"",INDEX('Tableau FR Download'!M:M,MATCH('Eligible Components'!M107,'Tableau FR Download'!G:G,0))),"")</f>
        <v>Grant Making</v>
      </c>
    </row>
    <row r="108" spans="1:21" hidden="1" x14ac:dyDescent="0.2">
      <c r="A108" s="1">
        <f t="shared" si="3"/>
        <v>0</v>
      </c>
      <c r="B108" s="1">
        <v>0</v>
      </c>
      <c r="C108" s="1" t="s">
        <v>85</v>
      </c>
      <c r="D108" s="1" t="s">
        <v>36</v>
      </c>
      <c r="E108" s="1" t="s">
        <v>409</v>
      </c>
      <c r="F108" s="1" t="s">
        <v>86</v>
      </c>
      <c r="G108" s="1" t="str">
        <f t="shared" si="4"/>
        <v>Benin-HIV/AIDS,Malaria</v>
      </c>
      <c r="H108" s="1">
        <v>1</v>
      </c>
      <c r="I108" s="1" t="s">
        <v>37</v>
      </c>
      <c r="J108" s="1" t="str">
        <f>IF(IFERROR(IF(M108="",INDEX('Review Approach Lookup'!D:D,MATCH('Eligible Components'!G108,'Review Approach Lookup'!A:A,0)),INDEX('Tableau FR Download'!I:I,MATCH(M108,'Tableau FR Download'!G:G,0))),"")=0,"TBC",IFERROR(IF(M108="",INDEX('Review Approach Lookup'!D:D,MATCH('Eligible Components'!G108,'Review Approach Lookup'!A:A,0)),INDEX('Tableau FR Download'!I:I,MATCH(M108,'Tableau FR Download'!G:G,0))),""))</f>
        <v/>
      </c>
      <c r="K108" s="1" t="s">
        <v>182</v>
      </c>
      <c r="L108" s="1">
        <f>_xlfn.MAXIFS('Tableau FR Download'!A:A,'Tableau FR Download'!B:B,'Eligible Components'!G108)</f>
        <v>0</v>
      </c>
      <c r="M108" s="1" t="str">
        <f>IF(L108=0,"",INDEX('Tableau FR Download'!G:G,MATCH('Eligible Components'!L108,'Tableau FR Download'!A:A,0)))</f>
        <v/>
      </c>
      <c r="N108" s="2" t="str">
        <f>IFERROR(IF(LEFT(INDEX('Tableau FR Download'!J:J,MATCH('Eligible Components'!M108,'Tableau FR Download'!G:G,0)),FIND(" - ",INDEX('Tableau FR Download'!J:J,MATCH('Eligible Components'!M108,'Tableau FR Download'!G:G,0)))-1) = 0,"",LEFT(INDEX('Tableau FR Download'!J:J,MATCH('Eligible Components'!M108,'Tableau FR Download'!G:G,0)),FIND(" - ",INDEX('Tableau FR Download'!J:J,MATCH('Eligible Components'!M108,'Tableau FR Download'!G:G,0)))-1)),"")</f>
        <v/>
      </c>
      <c r="O108" s="2" t="str">
        <f>IF(T108="No","",IFERROR(IF(INDEX('Tableau FR Download'!M:M,MATCH('Eligible Components'!M108,'Tableau FR Download'!G:G,0))=0,"",INDEX('Tableau FR Download'!M:M,MATCH('Eligible Components'!M108,'Tableau FR Download'!G:G,0))),""))</f>
        <v/>
      </c>
      <c r="P108" s="37" t="str">
        <f>IF(IFERROR(INDEX('Funding Request Tracker'!$G$6:$G$13,MATCH('Eligible Components'!N108,'Funding Request Tracker'!$F$6:$F$13,0)),"")=0,"",IFERROR(INDEX('Funding Request Tracker'!$G$6:$G$13,MATCH('Eligible Components'!N108,'Funding Request Tracker'!$F$6:$F$13,0)),""))</f>
        <v/>
      </c>
      <c r="Q108" s="37" t="str">
        <f>IF(IFERROR(INDEX('Tableau FR Download'!N:N,MATCH('Eligible Components'!M108,'Tableau FR Download'!G:G,0)),"")=0,"",IFERROR(INDEX('Tableau FR Download'!N:N,MATCH('Eligible Components'!M108,'Tableau FR Download'!G:G,0)),""))</f>
        <v/>
      </c>
      <c r="R108" s="37" t="str">
        <f>IF(IFERROR(INDEX('Tableau FR Download'!O:O,MATCH('Eligible Components'!M108,'Tableau FR Download'!G:G,0)),"")=0,"",IFERROR(INDEX('Tableau FR Download'!O:O,MATCH('Eligible Components'!M108,'Tableau FR Download'!G:G,0)),""))</f>
        <v/>
      </c>
      <c r="S108" s="13" t="str">
        <f t="shared" si="5"/>
        <v/>
      </c>
      <c r="T108" s="1" t="str">
        <f>IFERROR(INDEX('User Instructions'!$E$3:$E$10,MATCH('Eligible Components'!N108,'User Instructions'!$D$3:$D$10,0)),"")</f>
        <v/>
      </c>
      <c r="U108" s="1" t="str">
        <f>IFERROR(IF(INDEX('Tableau FR Download'!M:M,MATCH('Eligible Components'!M108,'Tableau FR Download'!G:G,0))=0,"",INDEX('Tableau FR Download'!M:M,MATCH('Eligible Components'!M108,'Tableau FR Download'!G:G,0))),"")</f>
        <v/>
      </c>
    </row>
    <row r="109" spans="1:21" hidden="1" x14ac:dyDescent="0.2">
      <c r="A109" s="1">
        <f t="shared" si="3"/>
        <v>0</v>
      </c>
      <c r="B109" s="1">
        <v>0</v>
      </c>
      <c r="C109" s="1" t="s">
        <v>85</v>
      </c>
      <c r="D109" s="1" t="s">
        <v>36</v>
      </c>
      <c r="E109" s="1" t="s">
        <v>410</v>
      </c>
      <c r="F109" s="1" t="s">
        <v>87</v>
      </c>
      <c r="G109" s="1" t="str">
        <f t="shared" si="4"/>
        <v>Benin-HIV/AIDS,Malaria,RSSH</v>
      </c>
      <c r="H109" s="1">
        <v>1</v>
      </c>
      <c r="I109" s="1" t="s">
        <v>37</v>
      </c>
      <c r="J109" s="1" t="str">
        <f>IF(IFERROR(IF(M109="",INDEX('Review Approach Lookup'!D:D,MATCH('Eligible Components'!G109,'Review Approach Lookup'!A:A,0)),INDEX('Tableau FR Download'!I:I,MATCH(M109,'Tableau FR Download'!G:G,0))),"")=0,"TBC",IFERROR(IF(M109="",INDEX('Review Approach Lookup'!D:D,MATCH('Eligible Components'!G109,'Review Approach Lookup'!A:A,0)),INDEX('Tableau FR Download'!I:I,MATCH(M109,'Tableau FR Download'!G:G,0))),""))</f>
        <v/>
      </c>
      <c r="K109" s="1" t="s">
        <v>182</v>
      </c>
      <c r="L109" s="1">
        <f>_xlfn.MAXIFS('Tableau FR Download'!A:A,'Tableau FR Download'!B:B,'Eligible Components'!G109)</f>
        <v>0</v>
      </c>
      <c r="M109" s="1" t="str">
        <f>IF(L109=0,"",INDEX('Tableau FR Download'!G:G,MATCH('Eligible Components'!L109,'Tableau FR Download'!A:A,0)))</f>
        <v/>
      </c>
      <c r="N109" s="2" t="str">
        <f>IFERROR(IF(LEFT(INDEX('Tableau FR Download'!J:J,MATCH('Eligible Components'!M109,'Tableau FR Download'!G:G,0)),FIND(" - ",INDEX('Tableau FR Download'!J:J,MATCH('Eligible Components'!M109,'Tableau FR Download'!G:G,0)))-1) = 0,"",LEFT(INDEX('Tableau FR Download'!J:J,MATCH('Eligible Components'!M109,'Tableau FR Download'!G:G,0)),FIND(" - ",INDEX('Tableau FR Download'!J:J,MATCH('Eligible Components'!M109,'Tableau FR Download'!G:G,0)))-1)),"")</f>
        <v/>
      </c>
      <c r="O109" s="2" t="str">
        <f>IF(T109="No","",IFERROR(IF(INDEX('Tableau FR Download'!M:M,MATCH('Eligible Components'!M109,'Tableau FR Download'!G:G,0))=0,"",INDEX('Tableau FR Download'!M:M,MATCH('Eligible Components'!M109,'Tableau FR Download'!G:G,0))),""))</f>
        <v/>
      </c>
      <c r="P109" s="37" t="str">
        <f>IF(IFERROR(INDEX('Funding Request Tracker'!$G$6:$G$13,MATCH('Eligible Components'!N109,'Funding Request Tracker'!$F$6:$F$13,0)),"")=0,"",IFERROR(INDEX('Funding Request Tracker'!$G$6:$G$13,MATCH('Eligible Components'!N109,'Funding Request Tracker'!$F$6:$F$13,0)),""))</f>
        <v/>
      </c>
      <c r="Q109" s="37" t="str">
        <f>IF(IFERROR(INDEX('Tableau FR Download'!N:N,MATCH('Eligible Components'!M109,'Tableau FR Download'!G:G,0)),"")=0,"",IFERROR(INDEX('Tableau FR Download'!N:N,MATCH('Eligible Components'!M109,'Tableau FR Download'!G:G,0)),""))</f>
        <v/>
      </c>
      <c r="R109" s="37" t="str">
        <f>IF(IFERROR(INDEX('Tableau FR Download'!O:O,MATCH('Eligible Components'!M109,'Tableau FR Download'!G:G,0)),"")=0,"",IFERROR(INDEX('Tableau FR Download'!O:O,MATCH('Eligible Components'!M109,'Tableau FR Download'!G:G,0)),""))</f>
        <v/>
      </c>
      <c r="S109" s="13" t="str">
        <f t="shared" si="5"/>
        <v/>
      </c>
      <c r="T109" s="1" t="str">
        <f>IFERROR(INDEX('User Instructions'!$E$3:$E$10,MATCH('Eligible Components'!N109,'User Instructions'!$D$3:$D$10,0)),"")</f>
        <v/>
      </c>
      <c r="U109" s="1" t="str">
        <f>IFERROR(IF(INDEX('Tableau FR Download'!M:M,MATCH('Eligible Components'!M109,'Tableau FR Download'!G:G,0))=0,"",INDEX('Tableau FR Download'!M:M,MATCH('Eligible Components'!M109,'Tableau FR Download'!G:G,0))),"")</f>
        <v/>
      </c>
    </row>
    <row r="110" spans="1:21" hidden="1" x14ac:dyDescent="0.2">
      <c r="A110" s="1">
        <f t="shared" si="3"/>
        <v>0</v>
      </c>
      <c r="B110" s="1">
        <v>0</v>
      </c>
      <c r="C110" s="1" t="s">
        <v>85</v>
      </c>
      <c r="D110" s="1" t="s">
        <v>36</v>
      </c>
      <c r="E110" s="1" t="s">
        <v>411</v>
      </c>
      <c r="F110" s="1" t="s">
        <v>88</v>
      </c>
      <c r="G110" s="1" t="str">
        <f t="shared" si="4"/>
        <v>Benin-HIV/AIDS,RSSH</v>
      </c>
      <c r="H110" s="1">
        <v>1</v>
      </c>
      <c r="I110" s="1" t="s">
        <v>37</v>
      </c>
      <c r="J110" s="1" t="str">
        <f>IF(IFERROR(IF(M110="",INDEX('Review Approach Lookup'!D:D,MATCH('Eligible Components'!G110,'Review Approach Lookup'!A:A,0)),INDEX('Tableau FR Download'!I:I,MATCH(M110,'Tableau FR Download'!G:G,0))),"")=0,"TBC",IFERROR(IF(M110="",INDEX('Review Approach Lookup'!D:D,MATCH('Eligible Components'!G110,'Review Approach Lookup'!A:A,0)),INDEX('Tableau FR Download'!I:I,MATCH(M110,'Tableau FR Download'!G:G,0))),""))</f>
        <v/>
      </c>
      <c r="K110" s="1" t="s">
        <v>182</v>
      </c>
      <c r="L110" s="1">
        <f>_xlfn.MAXIFS('Tableau FR Download'!A:A,'Tableau FR Download'!B:B,'Eligible Components'!G110)</f>
        <v>0</v>
      </c>
      <c r="M110" s="1" t="str">
        <f>IF(L110=0,"",INDEX('Tableau FR Download'!G:G,MATCH('Eligible Components'!L110,'Tableau FR Download'!A:A,0)))</f>
        <v/>
      </c>
      <c r="N110" s="2" t="str">
        <f>IFERROR(IF(LEFT(INDEX('Tableau FR Download'!J:J,MATCH('Eligible Components'!M110,'Tableau FR Download'!G:G,0)),FIND(" - ",INDEX('Tableau FR Download'!J:J,MATCH('Eligible Components'!M110,'Tableau FR Download'!G:G,0)))-1) = 0,"",LEFT(INDEX('Tableau FR Download'!J:J,MATCH('Eligible Components'!M110,'Tableau FR Download'!G:G,0)),FIND(" - ",INDEX('Tableau FR Download'!J:J,MATCH('Eligible Components'!M110,'Tableau FR Download'!G:G,0)))-1)),"")</f>
        <v/>
      </c>
      <c r="O110" s="2" t="str">
        <f>IF(T110="No","",IFERROR(IF(INDEX('Tableau FR Download'!M:M,MATCH('Eligible Components'!M110,'Tableau FR Download'!G:G,0))=0,"",INDEX('Tableau FR Download'!M:M,MATCH('Eligible Components'!M110,'Tableau FR Download'!G:G,0))),""))</f>
        <v/>
      </c>
      <c r="P110" s="37" t="str">
        <f>IF(IFERROR(INDEX('Funding Request Tracker'!$G$6:$G$13,MATCH('Eligible Components'!N110,'Funding Request Tracker'!$F$6:$F$13,0)),"")=0,"",IFERROR(INDEX('Funding Request Tracker'!$G$6:$G$13,MATCH('Eligible Components'!N110,'Funding Request Tracker'!$F$6:$F$13,0)),""))</f>
        <v/>
      </c>
      <c r="Q110" s="37" t="str">
        <f>IF(IFERROR(INDEX('Tableau FR Download'!N:N,MATCH('Eligible Components'!M110,'Tableau FR Download'!G:G,0)),"")=0,"",IFERROR(INDEX('Tableau FR Download'!N:N,MATCH('Eligible Components'!M110,'Tableau FR Download'!G:G,0)),""))</f>
        <v/>
      </c>
      <c r="R110" s="37" t="str">
        <f>IF(IFERROR(INDEX('Tableau FR Download'!O:O,MATCH('Eligible Components'!M110,'Tableau FR Download'!G:G,0)),"")=0,"",IFERROR(INDEX('Tableau FR Download'!O:O,MATCH('Eligible Components'!M110,'Tableau FR Download'!G:G,0)),""))</f>
        <v/>
      </c>
      <c r="S110" s="13" t="str">
        <f t="shared" si="5"/>
        <v/>
      </c>
      <c r="T110" s="1" t="str">
        <f>IFERROR(INDEX('User Instructions'!$E$3:$E$10,MATCH('Eligible Components'!N110,'User Instructions'!$D$3:$D$10,0)),"")</f>
        <v/>
      </c>
      <c r="U110" s="1" t="str">
        <f>IFERROR(IF(INDEX('Tableau FR Download'!M:M,MATCH('Eligible Components'!M110,'Tableau FR Download'!G:G,0))=0,"",INDEX('Tableau FR Download'!M:M,MATCH('Eligible Components'!M110,'Tableau FR Download'!G:G,0))),"")</f>
        <v/>
      </c>
    </row>
    <row r="111" spans="1:21" hidden="1" x14ac:dyDescent="0.2">
      <c r="A111" s="1">
        <f t="shared" si="3"/>
        <v>0</v>
      </c>
      <c r="B111" s="1">
        <v>0</v>
      </c>
      <c r="C111" s="1" t="s">
        <v>85</v>
      </c>
      <c r="D111" s="1" t="s">
        <v>36</v>
      </c>
      <c r="E111" s="1" t="s">
        <v>408</v>
      </c>
      <c r="F111" s="1" t="s">
        <v>89</v>
      </c>
      <c r="G111" s="1" t="str">
        <f t="shared" si="4"/>
        <v>Benin-HIV/AIDS, Tuberculosis</v>
      </c>
      <c r="H111" s="1">
        <v>1</v>
      </c>
      <c r="I111" s="1" t="s">
        <v>37</v>
      </c>
      <c r="J111" s="1" t="str">
        <f>IF(IFERROR(IF(M111="",INDEX('Review Approach Lookup'!D:D,MATCH('Eligible Components'!G111,'Review Approach Lookup'!A:A,0)),INDEX('Tableau FR Download'!I:I,MATCH(M111,'Tableau FR Download'!G:G,0))),"")=0,"TBC",IFERROR(IF(M111="",INDEX('Review Approach Lookup'!D:D,MATCH('Eligible Components'!G111,'Review Approach Lookup'!A:A,0)),INDEX('Tableau FR Download'!I:I,MATCH(M111,'Tableau FR Download'!G:G,0))),""))</f>
        <v/>
      </c>
      <c r="K111" s="1" t="s">
        <v>182</v>
      </c>
      <c r="L111" s="1">
        <f>_xlfn.MAXIFS('Tableau FR Download'!A:A,'Tableau FR Download'!B:B,'Eligible Components'!G111)</f>
        <v>0</v>
      </c>
      <c r="M111" s="1" t="str">
        <f>IF(L111=0,"",INDEX('Tableau FR Download'!G:G,MATCH('Eligible Components'!L111,'Tableau FR Download'!A:A,0)))</f>
        <v/>
      </c>
      <c r="N111" s="2" t="str">
        <f>IFERROR(IF(LEFT(INDEX('Tableau FR Download'!J:J,MATCH('Eligible Components'!M111,'Tableau FR Download'!G:G,0)),FIND(" - ",INDEX('Tableau FR Download'!J:J,MATCH('Eligible Components'!M111,'Tableau FR Download'!G:G,0)))-1) = 0,"",LEFT(INDEX('Tableau FR Download'!J:J,MATCH('Eligible Components'!M111,'Tableau FR Download'!G:G,0)),FIND(" - ",INDEX('Tableau FR Download'!J:J,MATCH('Eligible Components'!M111,'Tableau FR Download'!G:G,0)))-1)),"")</f>
        <v/>
      </c>
      <c r="O111" s="2" t="str">
        <f>IF(T111="No","",IFERROR(IF(INDEX('Tableau FR Download'!M:M,MATCH('Eligible Components'!M111,'Tableau FR Download'!G:G,0))=0,"",INDEX('Tableau FR Download'!M:M,MATCH('Eligible Components'!M111,'Tableau FR Download'!G:G,0))),""))</f>
        <v/>
      </c>
      <c r="P111" s="37" t="str">
        <f>IF(IFERROR(INDEX('Funding Request Tracker'!$G$6:$G$13,MATCH('Eligible Components'!N111,'Funding Request Tracker'!$F$6:$F$13,0)),"")=0,"",IFERROR(INDEX('Funding Request Tracker'!$G$6:$G$13,MATCH('Eligible Components'!N111,'Funding Request Tracker'!$F$6:$F$13,0)),""))</f>
        <v/>
      </c>
      <c r="Q111" s="37" t="str">
        <f>IF(IFERROR(INDEX('Tableau FR Download'!N:N,MATCH('Eligible Components'!M111,'Tableau FR Download'!G:G,0)),"")=0,"",IFERROR(INDEX('Tableau FR Download'!N:N,MATCH('Eligible Components'!M111,'Tableau FR Download'!G:G,0)),""))</f>
        <v/>
      </c>
      <c r="R111" s="37" t="str">
        <f>IF(IFERROR(INDEX('Tableau FR Download'!O:O,MATCH('Eligible Components'!M111,'Tableau FR Download'!G:G,0)),"")=0,"",IFERROR(INDEX('Tableau FR Download'!O:O,MATCH('Eligible Components'!M111,'Tableau FR Download'!G:G,0)),""))</f>
        <v/>
      </c>
      <c r="S111" s="13" t="str">
        <f t="shared" si="5"/>
        <v/>
      </c>
      <c r="T111" s="1" t="str">
        <f>IFERROR(INDEX('User Instructions'!$E$3:$E$10,MATCH('Eligible Components'!N111,'User Instructions'!$D$3:$D$10,0)),"")</f>
        <v/>
      </c>
      <c r="U111" s="1" t="str">
        <f>IFERROR(IF(INDEX('Tableau FR Download'!M:M,MATCH('Eligible Components'!M111,'Tableau FR Download'!G:G,0))=0,"",INDEX('Tableau FR Download'!M:M,MATCH('Eligible Components'!M111,'Tableau FR Download'!G:G,0))),"")</f>
        <v/>
      </c>
    </row>
    <row r="112" spans="1:21" hidden="1" x14ac:dyDescent="0.2">
      <c r="A112" s="1">
        <f t="shared" si="3"/>
        <v>0</v>
      </c>
      <c r="B112" s="1">
        <v>0</v>
      </c>
      <c r="C112" s="1" t="s">
        <v>85</v>
      </c>
      <c r="D112" s="1" t="s">
        <v>36</v>
      </c>
      <c r="E112" s="1" t="s">
        <v>412</v>
      </c>
      <c r="F112" s="1" t="s">
        <v>90</v>
      </c>
      <c r="G112" s="1" t="str">
        <f t="shared" si="4"/>
        <v>Benin-HIV/AIDS,Tuberculosis,Malaria</v>
      </c>
      <c r="H112" s="1">
        <v>1</v>
      </c>
      <c r="I112" s="1" t="s">
        <v>37</v>
      </c>
      <c r="J112" s="1" t="str">
        <f>IF(IFERROR(IF(M112="",INDEX('Review Approach Lookup'!D:D,MATCH('Eligible Components'!G112,'Review Approach Lookup'!A:A,0)),INDEX('Tableau FR Download'!I:I,MATCH(M112,'Tableau FR Download'!G:G,0))),"")=0,"TBC",IFERROR(IF(M112="",INDEX('Review Approach Lookup'!D:D,MATCH('Eligible Components'!G112,'Review Approach Lookup'!A:A,0)),INDEX('Tableau FR Download'!I:I,MATCH(M112,'Tableau FR Download'!G:G,0))),""))</f>
        <v/>
      </c>
      <c r="K112" s="1" t="s">
        <v>182</v>
      </c>
      <c r="L112" s="1">
        <f>_xlfn.MAXIFS('Tableau FR Download'!A:A,'Tableau FR Download'!B:B,'Eligible Components'!G112)</f>
        <v>0</v>
      </c>
      <c r="M112" s="1" t="str">
        <f>IF(L112=0,"",INDEX('Tableau FR Download'!G:G,MATCH('Eligible Components'!L112,'Tableau FR Download'!A:A,0)))</f>
        <v/>
      </c>
      <c r="N112" s="2" t="str">
        <f>IFERROR(IF(LEFT(INDEX('Tableau FR Download'!J:J,MATCH('Eligible Components'!M112,'Tableau FR Download'!G:G,0)),FIND(" - ",INDEX('Tableau FR Download'!J:J,MATCH('Eligible Components'!M112,'Tableau FR Download'!G:G,0)))-1) = 0,"",LEFT(INDEX('Tableau FR Download'!J:J,MATCH('Eligible Components'!M112,'Tableau FR Download'!G:G,0)),FIND(" - ",INDEX('Tableau FR Download'!J:J,MATCH('Eligible Components'!M112,'Tableau FR Download'!G:G,0)))-1)),"")</f>
        <v/>
      </c>
      <c r="O112" s="2" t="str">
        <f>IF(T112="No","",IFERROR(IF(INDEX('Tableau FR Download'!M:M,MATCH('Eligible Components'!M112,'Tableau FR Download'!G:G,0))=0,"",INDEX('Tableau FR Download'!M:M,MATCH('Eligible Components'!M112,'Tableau FR Download'!G:G,0))),""))</f>
        <v/>
      </c>
      <c r="P112" s="37" t="str">
        <f>IF(IFERROR(INDEX('Funding Request Tracker'!$G$6:$G$13,MATCH('Eligible Components'!N112,'Funding Request Tracker'!$F$6:$F$13,0)),"")=0,"",IFERROR(INDEX('Funding Request Tracker'!$G$6:$G$13,MATCH('Eligible Components'!N112,'Funding Request Tracker'!$F$6:$F$13,0)),""))</f>
        <v/>
      </c>
      <c r="Q112" s="37" t="str">
        <f>IF(IFERROR(INDEX('Tableau FR Download'!N:N,MATCH('Eligible Components'!M112,'Tableau FR Download'!G:G,0)),"")=0,"",IFERROR(INDEX('Tableau FR Download'!N:N,MATCH('Eligible Components'!M112,'Tableau FR Download'!G:G,0)),""))</f>
        <v/>
      </c>
      <c r="R112" s="37" t="str">
        <f>IF(IFERROR(INDEX('Tableau FR Download'!O:O,MATCH('Eligible Components'!M112,'Tableau FR Download'!G:G,0)),"")=0,"",IFERROR(INDEX('Tableau FR Download'!O:O,MATCH('Eligible Components'!M112,'Tableau FR Download'!G:G,0)),""))</f>
        <v/>
      </c>
      <c r="S112" s="13" t="str">
        <f t="shared" si="5"/>
        <v/>
      </c>
      <c r="T112" s="1" t="str">
        <f>IFERROR(INDEX('User Instructions'!$E$3:$E$10,MATCH('Eligible Components'!N112,'User Instructions'!$D$3:$D$10,0)),"")</f>
        <v/>
      </c>
      <c r="U112" s="1" t="str">
        <f>IFERROR(IF(INDEX('Tableau FR Download'!M:M,MATCH('Eligible Components'!M112,'Tableau FR Download'!G:G,0))=0,"",INDEX('Tableau FR Download'!M:M,MATCH('Eligible Components'!M112,'Tableau FR Download'!G:G,0))),"")</f>
        <v/>
      </c>
    </row>
    <row r="113" spans="1:21" hidden="1" x14ac:dyDescent="0.2">
      <c r="A113" s="1">
        <f t="shared" si="3"/>
        <v>0</v>
      </c>
      <c r="B113" s="1">
        <v>0</v>
      </c>
      <c r="C113" s="1" t="s">
        <v>85</v>
      </c>
      <c r="D113" s="1" t="s">
        <v>36</v>
      </c>
      <c r="E113" s="1" t="s">
        <v>413</v>
      </c>
      <c r="F113" s="1" t="s">
        <v>91</v>
      </c>
      <c r="G113" s="1" t="str">
        <f t="shared" si="4"/>
        <v>Benin-HIV/AIDS,Tuberculosis,Malaria,RSSH</v>
      </c>
      <c r="H113" s="1">
        <v>1</v>
      </c>
      <c r="I113" s="1" t="s">
        <v>37</v>
      </c>
      <c r="J113" s="1" t="str">
        <f>IF(IFERROR(IF(M113="",INDEX('Review Approach Lookup'!D:D,MATCH('Eligible Components'!G113,'Review Approach Lookup'!A:A,0)),INDEX('Tableau FR Download'!I:I,MATCH(M113,'Tableau FR Download'!G:G,0))),"")=0,"TBC",IFERROR(IF(M113="",INDEX('Review Approach Lookup'!D:D,MATCH('Eligible Components'!G113,'Review Approach Lookup'!A:A,0)),INDEX('Tableau FR Download'!I:I,MATCH(M113,'Tableau FR Download'!G:G,0))),""))</f>
        <v/>
      </c>
      <c r="K113" s="1" t="s">
        <v>182</v>
      </c>
      <c r="L113" s="1">
        <f>_xlfn.MAXIFS('Tableau FR Download'!A:A,'Tableau FR Download'!B:B,'Eligible Components'!G113)</f>
        <v>0</v>
      </c>
      <c r="M113" s="1" t="str">
        <f>IF(L113=0,"",INDEX('Tableau FR Download'!G:G,MATCH('Eligible Components'!L113,'Tableau FR Download'!A:A,0)))</f>
        <v/>
      </c>
      <c r="N113" s="2" t="str">
        <f>IFERROR(IF(LEFT(INDEX('Tableau FR Download'!J:J,MATCH('Eligible Components'!M113,'Tableau FR Download'!G:G,0)),FIND(" - ",INDEX('Tableau FR Download'!J:J,MATCH('Eligible Components'!M113,'Tableau FR Download'!G:G,0)))-1) = 0,"",LEFT(INDEX('Tableau FR Download'!J:J,MATCH('Eligible Components'!M113,'Tableau FR Download'!G:G,0)),FIND(" - ",INDEX('Tableau FR Download'!J:J,MATCH('Eligible Components'!M113,'Tableau FR Download'!G:G,0)))-1)),"")</f>
        <v/>
      </c>
      <c r="O113" s="2" t="str">
        <f>IF(T113="No","",IFERROR(IF(INDEX('Tableau FR Download'!M:M,MATCH('Eligible Components'!M113,'Tableau FR Download'!G:G,0))=0,"",INDEX('Tableau FR Download'!M:M,MATCH('Eligible Components'!M113,'Tableau FR Download'!G:G,0))),""))</f>
        <v/>
      </c>
      <c r="P113" s="37" t="str">
        <f>IF(IFERROR(INDEX('Funding Request Tracker'!$G$6:$G$13,MATCH('Eligible Components'!N113,'Funding Request Tracker'!$F$6:$F$13,0)),"")=0,"",IFERROR(INDEX('Funding Request Tracker'!$G$6:$G$13,MATCH('Eligible Components'!N113,'Funding Request Tracker'!$F$6:$F$13,0)),""))</f>
        <v/>
      </c>
      <c r="Q113" s="37" t="str">
        <f>IF(IFERROR(INDEX('Tableau FR Download'!N:N,MATCH('Eligible Components'!M113,'Tableau FR Download'!G:G,0)),"")=0,"",IFERROR(INDEX('Tableau FR Download'!N:N,MATCH('Eligible Components'!M113,'Tableau FR Download'!G:G,0)),""))</f>
        <v/>
      </c>
      <c r="R113" s="37" t="str">
        <f>IF(IFERROR(INDEX('Tableau FR Download'!O:O,MATCH('Eligible Components'!M113,'Tableau FR Download'!G:G,0)),"")=0,"",IFERROR(INDEX('Tableau FR Download'!O:O,MATCH('Eligible Components'!M113,'Tableau FR Download'!G:G,0)),""))</f>
        <v/>
      </c>
      <c r="S113" s="13" t="str">
        <f t="shared" si="5"/>
        <v/>
      </c>
      <c r="T113" s="1" t="str">
        <f>IFERROR(INDEX('User Instructions'!$E$3:$E$10,MATCH('Eligible Components'!N113,'User Instructions'!$D$3:$D$10,0)),"")</f>
        <v/>
      </c>
      <c r="U113" s="1" t="str">
        <f>IFERROR(IF(INDEX('Tableau FR Download'!M:M,MATCH('Eligible Components'!M113,'Tableau FR Download'!G:G,0))=0,"",INDEX('Tableau FR Download'!M:M,MATCH('Eligible Components'!M113,'Tableau FR Download'!G:G,0))),"")</f>
        <v/>
      </c>
    </row>
    <row r="114" spans="1:21" hidden="1" x14ac:dyDescent="0.2">
      <c r="A114" s="1">
        <f t="shared" si="3"/>
        <v>0</v>
      </c>
      <c r="B114" s="1">
        <v>0</v>
      </c>
      <c r="C114" s="1" t="s">
        <v>85</v>
      </c>
      <c r="D114" s="1" t="s">
        <v>36</v>
      </c>
      <c r="E114" s="1" t="s">
        <v>414</v>
      </c>
      <c r="F114" s="1" t="s">
        <v>92</v>
      </c>
      <c r="G114" s="1" t="str">
        <f t="shared" si="4"/>
        <v>Benin-HIV/AIDS,Tuberculosis,RSSH</v>
      </c>
      <c r="H114" s="1">
        <v>1</v>
      </c>
      <c r="I114" s="1" t="s">
        <v>37</v>
      </c>
      <c r="J114" s="1" t="str">
        <f>IF(IFERROR(IF(M114="",INDEX('Review Approach Lookup'!D:D,MATCH('Eligible Components'!G114,'Review Approach Lookup'!A:A,0)),INDEX('Tableau FR Download'!I:I,MATCH(M114,'Tableau FR Download'!G:G,0))),"")=0,"TBC",IFERROR(IF(M114="",INDEX('Review Approach Lookup'!D:D,MATCH('Eligible Components'!G114,'Review Approach Lookup'!A:A,0)),INDEX('Tableau FR Download'!I:I,MATCH(M114,'Tableau FR Download'!G:G,0))),""))</f>
        <v/>
      </c>
      <c r="K114" s="1" t="s">
        <v>182</v>
      </c>
      <c r="L114" s="1">
        <f>_xlfn.MAXIFS('Tableau FR Download'!A:A,'Tableau FR Download'!B:B,'Eligible Components'!G114)</f>
        <v>0</v>
      </c>
      <c r="M114" s="1" t="str">
        <f>IF(L114=0,"",INDEX('Tableau FR Download'!G:G,MATCH('Eligible Components'!L114,'Tableau FR Download'!A:A,0)))</f>
        <v/>
      </c>
      <c r="N114" s="2" t="str">
        <f>IFERROR(IF(LEFT(INDEX('Tableau FR Download'!J:J,MATCH('Eligible Components'!M114,'Tableau FR Download'!G:G,0)),FIND(" - ",INDEX('Tableau FR Download'!J:J,MATCH('Eligible Components'!M114,'Tableau FR Download'!G:G,0)))-1) = 0,"",LEFT(INDEX('Tableau FR Download'!J:J,MATCH('Eligible Components'!M114,'Tableau FR Download'!G:G,0)),FIND(" - ",INDEX('Tableau FR Download'!J:J,MATCH('Eligible Components'!M114,'Tableau FR Download'!G:G,0)))-1)),"")</f>
        <v/>
      </c>
      <c r="O114" s="2" t="str">
        <f>IF(T114="No","",IFERROR(IF(INDEX('Tableau FR Download'!M:M,MATCH('Eligible Components'!M114,'Tableau FR Download'!G:G,0))=0,"",INDEX('Tableau FR Download'!M:M,MATCH('Eligible Components'!M114,'Tableau FR Download'!G:G,0))),""))</f>
        <v/>
      </c>
      <c r="P114" s="37" t="str">
        <f>IF(IFERROR(INDEX('Funding Request Tracker'!$G$6:$G$13,MATCH('Eligible Components'!N114,'Funding Request Tracker'!$F$6:$F$13,0)),"")=0,"",IFERROR(INDEX('Funding Request Tracker'!$G$6:$G$13,MATCH('Eligible Components'!N114,'Funding Request Tracker'!$F$6:$F$13,0)),""))</f>
        <v/>
      </c>
      <c r="Q114" s="37" t="str">
        <f>IF(IFERROR(INDEX('Tableau FR Download'!N:N,MATCH('Eligible Components'!M114,'Tableau FR Download'!G:G,0)),"")=0,"",IFERROR(INDEX('Tableau FR Download'!N:N,MATCH('Eligible Components'!M114,'Tableau FR Download'!G:G,0)),""))</f>
        <v/>
      </c>
      <c r="R114" s="37" t="str">
        <f>IF(IFERROR(INDEX('Tableau FR Download'!O:O,MATCH('Eligible Components'!M114,'Tableau FR Download'!G:G,0)),"")=0,"",IFERROR(INDEX('Tableau FR Download'!O:O,MATCH('Eligible Components'!M114,'Tableau FR Download'!G:G,0)),""))</f>
        <v/>
      </c>
      <c r="S114" s="13" t="str">
        <f t="shared" si="5"/>
        <v/>
      </c>
      <c r="T114" s="1" t="str">
        <f>IFERROR(INDEX('User Instructions'!$E$3:$E$10,MATCH('Eligible Components'!N114,'User Instructions'!$D$3:$D$10,0)),"")</f>
        <v/>
      </c>
      <c r="U114" s="1" t="str">
        <f>IFERROR(IF(INDEX('Tableau FR Download'!M:M,MATCH('Eligible Components'!M114,'Tableau FR Download'!G:G,0))=0,"",INDEX('Tableau FR Download'!M:M,MATCH('Eligible Components'!M114,'Tableau FR Download'!G:G,0))),"")</f>
        <v/>
      </c>
    </row>
    <row r="115" spans="1:21" hidden="1" x14ac:dyDescent="0.2">
      <c r="A115" s="1">
        <f t="shared" si="3"/>
        <v>1</v>
      </c>
      <c r="B115" s="1">
        <v>0</v>
      </c>
      <c r="C115" s="1" t="s">
        <v>85</v>
      </c>
      <c r="D115" s="1" t="s">
        <v>36</v>
      </c>
      <c r="E115" s="1" t="s">
        <v>28</v>
      </c>
      <c r="F115" s="1" t="s">
        <v>28</v>
      </c>
      <c r="G115" s="1" t="str">
        <f t="shared" si="4"/>
        <v>Benin-Malaria</v>
      </c>
      <c r="H115" s="1">
        <v>1</v>
      </c>
      <c r="I115" s="1" t="s">
        <v>37</v>
      </c>
      <c r="J115" s="1" t="str">
        <f>IF(IFERROR(IF(M115="",INDEX('Review Approach Lookup'!D:D,MATCH('Eligible Components'!G115,'Review Approach Lookup'!A:A,0)),INDEX('Tableau FR Download'!I:I,MATCH(M115,'Tableau FR Download'!G:G,0))),"")=0,"TBC",IFERROR(IF(M115="",INDEX('Review Approach Lookup'!D:D,MATCH('Eligible Components'!G115,'Review Approach Lookup'!A:A,0)),INDEX('Tableau FR Download'!I:I,MATCH(M115,'Tableau FR Download'!G:G,0))),""))</f>
        <v>Tailored for National Strategic Plans</v>
      </c>
      <c r="K115" s="1" t="s">
        <v>182</v>
      </c>
      <c r="L115" s="1">
        <f>_xlfn.MAXIFS('Tableau FR Download'!A:A,'Tableau FR Download'!B:B,'Eligible Components'!G115)</f>
        <v>1901</v>
      </c>
      <c r="M115" s="1" t="str">
        <f>IF(L115=0,"",INDEX('Tableau FR Download'!G:G,MATCH('Eligible Components'!L115,'Tableau FR Download'!A:A,0)))</f>
        <v>FR901-BEN-M-01</v>
      </c>
      <c r="N115" s="2" t="str">
        <f>IFERROR(IF(LEFT(INDEX('Tableau FR Download'!J:J,MATCH('Eligible Components'!M115,'Tableau FR Download'!G:G,0)),FIND(" - ",INDEX('Tableau FR Download'!J:J,MATCH('Eligible Components'!M115,'Tableau FR Download'!G:G,0)))-1) = 0,"",LEFT(INDEX('Tableau FR Download'!J:J,MATCH('Eligible Components'!M115,'Tableau FR Download'!G:G,0)),FIND(" - ",INDEX('Tableau FR Download'!J:J,MATCH('Eligible Components'!M115,'Tableau FR Download'!G:G,0)))-1)),"")</f>
        <v>Window 4</v>
      </c>
      <c r="O115" s="2" t="str">
        <f>IF(T115="No","",IFERROR(IF(INDEX('Tableau FR Download'!M:M,MATCH('Eligible Components'!M115,'Tableau FR Download'!G:G,0))=0,"",INDEX('Tableau FR Download'!M:M,MATCH('Eligible Components'!M115,'Tableau FR Download'!G:G,0))),""))</f>
        <v>Grant Making</v>
      </c>
      <c r="P115" s="37">
        <f>IF(IFERROR(INDEX('Funding Request Tracker'!$G$6:$G$13,MATCH('Eligible Components'!N115,'Funding Request Tracker'!$F$6:$F$13,0)),"")=0,"",IFERROR(INDEX('Funding Request Tracker'!$G$6:$G$13,MATCH('Eligible Components'!N115,'Funding Request Tracker'!$F$6:$F$13,0)),""))</f>
        <v>44235</v>
      </c>
      <c r="Q115" s="37">
        <f>IF(IFERROR(INDEX('Tableau FR Download'!N:N,MATCH('Eligible Components'!M115,'Tableau FR Download'!G:G,0)),"")=0,"",IFERROR(INDEX('Tableau FR Download'!N:N,MATCH('Eligible Components'!M115,'Tableau FR Download'!G:G,0)),""))</f>
        <v>44375</v>
      </c>
      <c r="R115" s="37">
        <f>IF(IFERROR(INDEX('Tableau FR Download'!O:O,MATCH('Eligible Components'!M115,'Tableau FR Download'!G:G,0)),"")=0,"",IFERROR(INDEX('Tableau FR Download'!O:O,MATCH('Eligible Components'!M115,'Tableau FR Download'!G:G,0)),""))</f>
        <v>44390</v>
      </c>
      <c r="S115" s="13">
        <f t="shared" si="5"/>
        <v>5.081967213114754</v>
      </c>
      <c r="T115" s="1" t="str">
        <f>IFERROR(INDEX('User Instructions'!$E$3:$E$10,MATCH('Eligible Components'!N115,'User Instructions'!$D$3:$D$10,0)),"")</f>
        <v>Yes</v>
      </c>
      <c r="U115" s="1" t="str">
        <f>IFERROR(IF(INDEX('Tableau FR Download'!M:M,MATCH('Eligible Components'!M115,'Tableau FR Download'!G:G,0))=0,"",INDEX('Tableau FR Download'!M:M,MATCH('Eligible Components'!M115,'Tableau FR Download'!G:G,0))),"")</f>
        <v>Grant Making</v>
      </c>
    </row>
    <row r="116" spans="1:21" hidden="1" x14ac:dyDescent="0.2">
      <c r="A116" s="1">
        <f t="shared" si="3"/>
        <v>0</v>
      </c>
      <c r="B116" s="1">
        <v>0</v>
      </c>
      <c r="C116" s="1" t="s">
        <v>85</v>
      </c>
      <c r="D116" s="1" t="s">
        <v>36</v>
      </c>
      <c r="E116" s="1" t="s">
        <v>415</v>
      </c>
      <c r="F116" s="1" t="s">
        <v>93</v>
      </c>
      <c r="G116" s="1" t="str">
        <f t="shared" si="4"/>
        <v>Benin-Malaria,RSSH</v>
      </c>
      <c r="H116" s="1">
        <v>1</v>
      </c>
      <c r="I116" s="1" t="s">
        <v>37</v>
      </c>
      <c r="J116" s="1" t="str">
        <f>IF(IFERROR(IF(M116="",INDEX('Review Approach Lookup'!D:D,MATCH('Eligible Components'!G116,'Review Approach Lookup'!A:A,0)),INDEX('Tableau FR Download'!I:I,MATCH(M116,'Tableau FR Download'!G:G,0))),"")=0,"TBC",IFERROR(IF(M116="",INDEX('Review Approach Lookup'!D:D,MATCH('Eligible Components'!G116,'Review Approach Lookup'!A:A,0)),INDEX('Tableau FR Download'!I:I,MATCH(M116,'Tableau FR Download'!G:G,0))),""))</f>
        <v/>
      </c>
      <c r="K116" s="1" t="s">
        <v>182</v>
      </c>
      <c r="L116" s="1">
        <f>_xlfn.MAXIFS('Tableau FR Download'!A:A,'Tableau FR Download'!B:B,'Eligible Components'!G116)</f>
        <v>0</v>
      </c>
      <c r="M116" s="1" t="str">
        <f>IF(L116=0,"",INDEX('Tableau FR Download'!G:G,MATCH('Eligible Components'!L116,'Tableau FR Download'!A:A,0)))</f>
        <v/>
      </c>
      <c r="N116" s="2" t="str">
        <f>IFERROR(IF(LEFT(INDEX('Tableau FR Download'!J:J,MATCH('Eligible Components'!M116,'Tableau FR Download'!G:G,0)),FIND(" - ",INDEX('Tableau FR Download'!J:J,MATCH('Eligible Components'!M116,'Tableau FR Download'!G:G,0)))-1) = 0,"",LEFT(INDEX('Tableau FR Download'!J:J,MATCH('Eligible Components'!M116,'Tableau FR Download'!G:G,0)),FIND(" - ",INDEX('Tableau FR Download'!J:J,MATCH('Eligible Components'!M116,'Tableau FR Download'!G:G,0)))-1)),"")</f>
        <v/>
      </c>
      <c r="O116" s="2" t="str">
        <f>IF(T116="No","",IFERROR(IF(INDEX('Tableau FR Download'!M:M,MATCH('Eligible Components'!M116,'Tableau FR Download'!G:G,0))=0,"",INDEX('Tableau FR Download'!M:M,MATCH('Eligible Components'!M116,'Tableau FR Download'!G:G,0))),""))</f>
        <v/>
      </c>
      <c r="P116" s="37" t="str">
        <f>IF(IFERROR(INDEX('Funding Request Tracker'!$G$6:$G$13,MATCH('Eligible Components'!N116,'Funding Request Tracker'!$F$6:$F$13,0)),"")=0,"",IFERROR(INDEX('Funding Request Tracker'!$G$6:$G$13,MATCH('Eligible Components'!N116,'Funding Request Tracker'!$F$6:$F$13,0)),""))</f>
        <v/>
      </c>
      <c r="Q116" s="37" t="str">
        <f>IF(IFERROR(INDEX('Tableau FR Download'!N:N,MATCH('Eligible Components'!M116,'Tableau FR Download'!G:G,0)),"")=0,"",IFERROR(INDEX('Tableau FR Download'!N:N,MATCH('Eligible Components'!M116,'Tableau FR Download'!G:G,0)),""))</f>
        <v/>
      </c>
      <c r="R116" s="37" t="str">
        <f>IF(IFERROR(INDEX('Tableau FR Download'!O:O,MATCH('Eligible Components'!M116,'Tableau FR Download'!G:G,0)),"")=0,"",IFERROR(INDEX('Tableau FR Download'!O:O,MATCH('Eligible Components'!M116,'Tableau FR Download'!G:G,0)),""))</f>
        <v/>
      </c>
      <c r="S116" s="13" t="str">
        <f t="shared" si="5"/>
        <v/>
      </c>
      <c r="T116" s="1" t="str">
        <f>IFERROR(INDEX('User Instructions'!$E$3:$E$10,MATCH('Eligible Components'!N116,'User Instructions'!$D$3:$D$10,0)),"")</f>
        <v/>
      </c>
      <c r="U116" s="1" t="str">
        <f>IFERROR(IF(INDEX('Tableau FR Download'!M:M,MATCH('Eligible Components'!M116,'Tableau FR Download'!G:G,0))=0,"",INDEX('Tableau FR Download'!M:M,MATCH('Eligible Components'!M116,'Tableau FR Download'!G:G,0))),"")</f>
        <v/>
      </c>
    </row>
    <row r="117" spans="1:21" hidden="1" x14ac:dyDescent="0.2">
      <c r="A117" s="1">
        <f t="shared" si="3"/>
        <v>1</v>
      </c>
      <c r="B117" s="1">
        <v>0</v>
      </c>
      <c r="C117" s="1" t="s">
        <v>85</v>
      </c>
      <c r="D117" s="1" t="s">
        <v>36</v>
      </c>
      <c r="E117" s="1" t="s">
        <v>94</v>
      </c>
      <c r="F117" s="1" t="s">
        <v>94</v>
      </c>
      <c r="G117" s="1" t="str">
        <f t="shared" si="4"/>
        <v>Benin-RSSH</v>
      </c>
      <c r="H117" s="1">
        <v>1</v>
      </c>
      <c r="I117" s="1" t="s">
        <v>37</v>
      </c>
      <c r="J117" s="1" t="str">
        <f>IF(IFERROR(IF(M117="",INDEX('Review Approach Lookup'!D:D,MATCH('Eligible Components'!G117,'Review Approach Lookup'!A:A,0)),INDEX('Tableau FR Download'!I:I,MATCH(M117,'Tableau FR Download'!G:G,0))),"")=0,"TBC",IFERROR(IF(M117="",INDEX('Review Approach Lookup'!D:D,MATCH('Eligible Components'!G117,'Review Approach Lookup'!A:A,0)),INDEX('Tableau FR Download'!I:I,MATCH(M117,'Tableau FR Download'!G:G,0))),""))</f>
        <v>Tailored for National Strategic Plans</v>
      </c>
      <c r="K117" s="1" t="s">
        <v>182</v>
      </c>
      <c r="L117" s="1">
        <f>_xlfn.MAXIFS('Tableau FR Download'!A:A,'Tableau FR Download'!B:B,'Eligible Components'!G117)</f>
        <v>902</v>
      </c>
      <c r="M117" s="1" t="str">
        <f>IF(L117=0,"",INDEX('Tableau FR Download'!G:G,MATCH('Eligible Components'!L117,'Tableau FR Download'!A:A,0)))</f>
        <v>FR902-BEN-S</v>
      </c>
      <c r="N117" s="2" t="str">
        <f>IFERROR(IF(LEFT(INDEX('Tableau FR Download'!J:J,MATCH('Eligible Components'!M117,'Tableau FR Download'!G:G,0)),FIND(" - ",INDEX('Tableau FR Download'!J:J,MATCH('Eligible Components'!M117,'Tableau FR Download'!G:G,0)))-1) = 0,"",LEFT(INDEX('Tableau FR Download'!J:J,MATCH('Eligible Components'!M117,'Tableau FR Download'!G:G,0)),FIND(" - ",INDEX('Tableau FR Download'!J:J,MATCH('Eligible Components'!M117,'Tableau FR Download'!G:G,0)))-1)),"")</f>
        <v>Window 6</v>
      </c>
      <c r="O117" s="2" t="str">
        <f>IF(T117="No","",IFERROR(IF(INDEX('Tableau FR Download'!M:M,MATCH('Eligible Components'!M117,'Tableau FR Download'!G:G,0))=0,"",INDEX('Tableau FR Download'!M:M,MATCH('Eligible Components'!M117,'Tableau FR Download'!G:G,0))),""))</f>
        <v>Grant Making</v>
      </c>
      <c r="P117" s="37">
        <f>IF(IFERROR(INDEX('Funding Request Tracker'!$G$6:$G$13,MATCH('Eligible Components'!N117,'Funding Request Tracker'!$F$6:$F$13,0)),"")=0,"",IFERROR(INDEX('Funding Request Tracker'!$G$6:$G$13,MATCH('Eligible Components'!N117,'Funding Request Tracker'!$F$6:$F$13,0)),""))</f>
        <v>44449</v>
      </c>
      <c r="Q117" s="37">
        <f>IF(IFERROR(INDEX('Tableau FR Download'!N:N,MATCH('Eligible Components'!M117,'Tableau FR Download'!G:G,0)),"")=0,"",IFERROR(INDEX('Tableau FR Download'!N:N,MATCH('Eligible Components'!M117,'Tableau FR Download'!G:G,0)),""))</f>
        <v>44700</v>
      </c>
      <c r="R117" s="37">
        <f>IF(IFERROR(INDEX('Tableau FR Download'!O:O,MATCH('Eligible Components'!M117,'Tableau FR Download'!G:G,0)),"")=0,"",IFERROR(INDEX('Tableau FR Download'!O:O,MATCH('Eligible Components'!M117,'Tableau FR Download'!G:G,0)),""))</f>
        <v>44735</v>
      </c>
      <c r="S117" s="13">
        <f t="shared" si="5"/>
        <v>9.3770491803278695</v>
      </c>
      <c r="T117" s="1" t="str">
        <f>IFERROR(INDEX('User Instructions'!$E$3:$E$10,MATCH('Eligible Components'!N117,'User Instructions'!$D$3:$D$10,0)),"")</f>
        <v>Yes</v>
      </c>
      <c r="U117" s="1" t="str">
        <f>IFERROR(IF(INDEX('Tableau FR Download'!M:M,MATCH('Eligible Components'!M117,'Tableau FR Download'!G:G,0))=0,"",INDEX('Tableau FR Download'!M:M,MATCH('Eligible Components'!M117,'Tableau FR Download'!G:G,0))),"")</f>
        <v>Grant Making</v>
      </c>
    </row>
    <row r="118" spans="1:21" hidden="1" x14ac:dyDescent="0.2">
      <c r="A118" s="1">
        <f t="shared" si="3"/>
        <v>1</v>
      </c>
      <c r="B118" s="1">
        <v>0</v>
      </c>
      <c r="C118" s="1" t="s">
        <v>85</v>
      </c>
      <c r="D118" s="1" t="s">
        <v>36</v>
      </c>
      <c r="E118" s="1" t="s">
        <v>416</v>
      </c>
      <c r="F118" s="1" t="s">
        <v>35</v>
      </c>
      <c r="G118" s="1" t="str">
        <f t="shared" si="4"/>
        <v>Benin-Tuberculosis</v>
      </c>
      <c r="H118" s="1">
        <v>1</v>
      </c>
      <c r="I118" s="1" t="s">
        <v>37</v>
      </c>
      <c r="J118" s="1" t="str">
        <f>IF(IFERROR(IF(M118="",INDEX('Review Approach Lookup'!D:D,MATCH('Eligible Components'!G118,'Review Approach Lookup'!A:A,0)),INDEX('Tableau FR Download'!I:I,MATCH(M118,'Tableau FR Download'!G:G,0))),"")=0,"TBC",IFERROR(IF(M118="",INDEX('Review Approach Lookup'!D:D,MATCH('Eligible Components'!G118,'Review Approach Lookup'!A:A,0)),INDEX('Tableau FR Download'!I:I,MATCH(M118,'Tableau FR Download'!G:G,0))),""))</f>
        <v>Tailored for National Strategic Plans</v>
      </c>
      <c r="K118" s="1" t="s">
        <v>182</v>
      </c>
      <c r="L118" s="1">
        <f>_xlfn.MAXIFS('Tableau FR Download'!A:A,'Tableau FR Download'!B:B,'Eligible Components'!G118)</f>
        <v>903</v>
      </c>
      <c r="M118" s="1" t="str">
        <f>IF(L118=0,"",INDEX('Tableau FR Download'!G:G,MATCH('Eligible Components'!L118,'Tableau FR Download'!A:A,0)))</f>
        <v>FR903-BEN-T</v>
      </c>
      <c r="N118" s="2" t="str">
        <f>IFERROR(IF(LEFT(INDEX('Tableau FR Download'!J:J,MATCH('Eligible Components'!M118,'Tableau FR Download'!G:G,0)),FIND(" - ",INDEX('Tableau FR Download'!J:J,MATCH('Eligible Components'!M118,'Tableau FR Download'!G:G,0)))-1) = 0,"",LEFT(INDEX('Tableau FR Download'!J:J,MATCH('Eligible Components'!M118,'Tableau FR Download'!G:G,0)),FIND(" - ",INDEX('Tableau FR Download'!J:J,MATCH('Eligible Components'!M118,'Tableau FR Download'!G:G,0)))-1)),"")</f>
        <v>Window 2b</v>
      </c>
      <c r="O118" s="2" t="str">
        <f>IF(T118="No","",IFERROR(IF(INDEX('Tableau FR Download'!M:M,MATCH('Eligible Components'!M118,'Tableau FR Download'!G:G,0))=0,"",INDEX('Tableau FR Download'!M:M,MATCH('Eligible Components'!M118,'Tableau FR Download'!G:G,0))),""))</f>
        <v>Grant Making</v>
      </c>
      <c r="P118" s="37">
        <f>IF(IFERROR(INDEX('Funding Request Tracker'!$G$6:$G$13,MATCH('Eligible Components'!N118,'Funding Request Tracker'!$F$6:$F$13,0)),"")=0,"",IFERROR(INDEX('Funding Request Tracker'!$G$6:$G$13,MATCH('Eligible Components'!N118,'Funding Request Tracker'!$F$6:$F$13,0)),""))</f>
        <v>43982</v>
      </c>
      <c r="Q118" s="37">
        <f>IF(IFERROR(INDEX('Tableau FR Download'!N:N,MATCH('Eligible Components'!M118,'Tableau FR Download'!G:G,0)),"")=0,"",IFERROR(INDEX('Tableau FR Download'!N:N,MATCH('Eligible Components'!M118,'Tableau FR Download'!G:G,0)),""))</f>
        <v>44168</v>
      </c>
      <c r="R118" s="37">
        <f>IF(IFERROR(INDEX('Tableau FR Download'!O:O,MATCH('Eligible Components'!M118,'Tableau FR Download'!G:G,0)),"")=0,"",IFERROR(INDEX('Tableau FR Download'!O:O,MATCH('Eligible Components'!M118,'Tableau FR Download'!G:G,0)),""))</f>
        <v>44183</v>
      </c>
      <c r="S118" s="13">
        <f t="shared" si="5"/>
        <v>6.5901639344262293</v>
      </c>
      <c r="T118" s="1" t="str">
        <f>IFERROR(INDEX('User Instructions'!$E$3:$E$10,MATCH('Eligible Components'!N118,'User Instructions'!$D$3:$D$10,0)),"")</f>
        <v>Yes</v>
      </c>
      <c r="U118" s="1" t="str">
        <f>IFERROR(IF(INDEX('Tableau FR Download'!M:M,MATCH('Eligible Components'!M118,'Tableau FR Download'!G:G,0))=0,"",INDEX('Tableau FR Download'!M:M,MATCH('Eligible Components'!M118,'Tableau FR Download'!G:G,0))),"")</f>
        <v>Grant Making</v>
      </c>
    </row>
    <row r="119" spans="1:21" hidden="1" x14ac:dyDescent="0.2">
      <c r="A119" s="1">
        <f t="shared" si="3"/>
        <v>0</v>
      </c>
      <c r="B119" s="1">
        <v>0</v>
      </c>
      <c r="C119" s="1" t="s">
        <v>85</v>
      </c>
      <c r="D119" s="1" t="s">
        <v>36</v>
      </c>
      <c r="E119" s="1" t="s">
        <v>417</v>
      </c>
      <c r="F119" s="1" t="s">
        <v>95</v>
      </c>
      <c r="G119" s="1" t="str">
        <f t="shared" si="4"/>
        <v>Benin-Tuberculosis,Malaria</v>
      </c>
      <c r="H119" s="1">
        <v>1</v>
      </c>
      <c r="I119" s="1" t="s">
        <v>37</v>
      </c>
      <c r="J119" s="1" t="str">
        <f>IF(IFERROR(IF(M119="",INDEX('Review Approach Lookup'!D:D,MATCH('Eligible Components'!G119,'Review Approach Lookup'!A:A,0)),INDEX('Tableau FR Download'!I:I,MATCH(M119,'Tableau FR Download'!G:G,0))),"")=0,"TBC",IFERROR(IF(M119="",INDEX('Review Approach Lookup'!D:D,MATCH('Eligible Components'!G119,'Review Approach Lookup'!A:A,0)),INDEX('Tableau FR Download'!I:I,MATCH(M119,'Tableau FR Download'!G:G,0))),""))</f>
        <v/>
      </c>
      <c r="K119" s="1" t="s">
        <v>182</v>
      </c>
      <c r="L119" s="1">
        <f>_xlfn.MAXIFS('Tableau FR Download'!A:A,'Tableau FR Download'!B:B,'Eligible Components'!G119)</f>
        <v>0</v>
      </c>
      <c r="M119" s="1" t="str">
        <f>IF(L119=0,"",INDEX('Tableau FR Download'!G:G,MATCH('Eligible Components'!L119,'Tableau FR Download'!A:A,0)))</f>
        <v/>
      </c>
      <c r="N119" s="2" t="str">
        <f>IFERROR(IF(LEFT(INDEX('Tableau FR Download'!J:J,MATCH('Eligible Components'!M119,'Tableau FR Download'!G:G,0)),FIND(" - ",INDEX('Tableau FR Download'!J:J,MATCH('Eligible Components'!M119,'Tableau FR Download'!G:G,0)))-1) = 0,"",LEFT(INDEX('Tableau FR Download'!J:J,MATCH('Eligible Components'!M119,'Tableau FR Download'!G:G,0)),FIND(" - ",INDEX('Tableau FR Download'!J:J,MATCH('Eligible Components'!M119,'Tableau FR Download'!G:G,0)))-1)),"")</f>
        <v/>
      </c>
      <c r="O119" s="2" t="str">
        <f>IF(T119="No","",IFERROR(IF(INDEX('Tableau FR Download'!M:M,MATCH('Eligible Components'!M119,'Tableau FR Download'!G:G,0))=0,"",INDEX('Tableau FR Download'!M:M,MATCH('Eligible Components'!M119,'Tableau FR Download'!G:G,0))),""))</f>
        <v/>
      </c>
      <c r="P119" s="37" t="str">
        <f>IF(IFERROR(INDEX('Funding Request Tracker'!$G$6:$G$13,MATCH('Eligible Components'!N119,'Funding Request Tracker'!$F$6:$F$13,0)),"")=0,"",IFERROR(INDEX('Funding Request Tracker'!$G$6:$G$13,MATCH('Eligible Components'!N119,'Funding Request Tracker'!$F$6:$F$13,0)),""))</f>
        <v/>
      </c>
      <c r="Q119" s="37" t="str">
        <f>IF(IFERROR(INDEX('Tableau FR Download'!N:N,MATCH('Eligible Components'!M119,'Tableau FR Download'!G:G,0)),"")=0,"",IFERROR(INDEX('Tableau FR Download'!N:N,MATCH('Eligible Components'!M119,'Tableau FR Download'!G:G,0)),""))</f>
        <v/>
      </c>
      <c r="R119" s="37" t="str">
        <f>IF(IFERROR(INDEX('Tableau FR Download'!O:O,MATCH('Eligible Components'!M119,'Tableau FR Download'!G:G,0)),"")=0,"",IFERROR(INDEX('Tableau FR Download'!O:O,MATCH('Eligible Components'!M119,'Tableau FR Download'!G:G,0)),""))</f>
        <v/>
      </c>
      <c r="S119" s="13" t="str">
        <f t="shared" si="5"/>
        <v/>
      </c>
      <c r="T119" s="1" t="str">
        <f>IFERROR(INDEX('User Instructions'!$E$3:$E$10,MATCH('Eligible Components'!N119,'User Instructions'!$D$3:$D$10,0)),"")</f>
        <v/>
      </c>
      <c r="U119" s="1" t="str">
        <f>IFERROR(IF(INDEX('Tableau FR Download'!M:M,MATCH('Eligible Components'!M119,'Tableau FR Download'!G:G,0))=0,"",INDEX('Tableau FR Download'!M:M,MATCH('Eligible Components'!M119,'Tableau FR Download'!G:G,0))),"")</f>
        <v/>
      </c>
    </row>
    <row r="120" spans="1:21" hidden="1" x14ac:dyDescent="0.2">
      <c r="A120" s="1">
        <f t="shared" si="3"/>
        <v>0</v>
      </c>
      <c r="B120" s="1">
        <v>0</v>
      </c>
      <c r="C120" s="1" t="s">
        <v>85</v>
      </c>
      <c r="D120" s="1" t="s">
        <v>36</v>
      </c>
      <c r="E120" s="1" t="s">
        <v>418</v>
      </c>
      <c r="F120" s="1" t="s">
        <v>96</v>
      </c>
      <c r="G120" s="1" t="str">
        <f t="shared" si="4"/>
        <v>Benin-Tuberculosis,Malaria,RSSH</v>
      </c>
      <c r="H120" s="1">
        <v>1</v>
      </c>
      <c r="I120" s="1" t="s">
        <v>37</v>
      </c>
      <c r="J120" s="1" t="str">
        <f>IF(IFERROR(IF(M120="",INDEX('Review Approach Lookup'!D:D,MATCH('Eligible Components'!G120,'Review Approach Lookup'!A:A,0)),INDEX('Tableau FR Download'!I:I,MATCH(M120,'Tableau FR Download'!G:G,0))),"")=0,"TBC",IFERROR(IF(M120="",INDEX('Review Approach Lookup'!D:D,MATCH('Eligible Components'!G120,'Review Approach Lookup'!A:A,0)),INDEX('Tableau FR Download'!I:I,MATCH(M120,'Tableau FR Download'!G:G,0))),""))</f>
        <v/>
      </c>
      <c r="K120" s="1" t="s">
        <v>182</v>
      </c>
      <c r="L120" s="1">
        <f>_xlfn.MAXIFS('Tableau FR Download'!A:A,'Tableau FR Download'!B:B,'Eligible Components'!G120)</f>
        <v>0</v>
      </c>
      <c r="M120" s="1" t="str">
        <f>IF(L120=0,"",INDEX('Tableau FR Download'!G:G,MATCH('Eligible Components'!L120,'Tableau FR Download'!A:A,0)))</f>
        <v/>
      </c>
      <c r="N120" s="2" t="str">
        <f>IFERROR(IF(LEFT(INDEX('Tableau FR Download'!J:J,MATCH('Eligible Components'!M120,'Tableau FR Download'!G:G,0)),FIND(" - ",INDEX('Tableau FR Download'!J:J,MATCH('Eligible Components'!M120,'Tableau FR Download'!G:G,0)))-1) = 0,"",LEFT(INDEX('Tableau FR Download'!J:J,MATCH('Eligible Components'!M120,'Tableau FR Download'!G:G,0)),FIND(" - ",INDEX('Tableau FR Download'!J:J,MATCH('Eligible Components'!M120,'Tableau FR Download'!G:G,0)))-1)),"")</f>
        <v/>
      </c>
      <c r="O120" s="2" t="str">
        <f>IF(T120="No","",IFERROR(IF(INDEX('Tableau FR Download'!M:M,MATCH('Eligible Components'!M120,'Tableau FR Download'!G:G,0))=0,"",INDEX('Tableau FR Download'!M:M,MATCH('Eligible Components'!M120,'Tableau FR Download'!G:G,0))),""))</f>
        <v/>
      </c>
      <c r="P120" s="37" t="str">
        <f>IF(IFERROR(INDEX('Funding Request Tracker'!$G$6:$G$13,MATCH('Eligible Components'!N120,'Funding Request Tracker'!$F$6:$F$13,0)),"")=0,"",IFERROR(INDEX('Funding Request Tracker'!$G$6:$G$13,MATCH('Eligible Components'!N120,'Funding Request Tracker'!$F$6:$F$13,0)),""))</f>
        <v/>
      </c>
      <c r="Q120" s="37" t="str">
        <f>IF(IFERROR(INDEX('Tableau FR Download'!N:N,MATCH('Eligible Components'!M120,'Tableau FR Download'!G:G,0)),"")=0,"",IFERROR(INDEX('Tableau FR Download'!N:N,MATCH('Eligible Components'!M120,'Tableau FR Download'!G:G,0)),""))</f>
        <v/>
      </c>
      <c r="R120" s="37" t="str">
        <f>IF(IFERROR(INDEX('Tableau FR Download'!O:O,MATCH('Eligible Components'!M120,'Tableau FR Download'!G:G,0)),"")=0,"",IFERROR(INDEX('Tableau FR Download'!O:O,MATCH('Eligible Components'!M120,'Tableau FR Download'!G:G,0)),""))</f>
        <v/>
      </c>
      <c r="S120" s="13" t="str">
        <f t="shared" si="5"/>
        <v/>
      </c>
      <c r="T120" s="1" t="str">
        <f>IFERROR(INDEX('User Instructions'!$E$3:$E$10,MATCH('Eligible Components'!N120,'User Instructions'!$D$3:$D$10,0)),"")</f>
        <v/>
      </c>
      <c r="U120" s="1" t="str">
        <f>IFERROR(IF(INDEX('Tableau FR Download'!M:M,MATCH('Eligible Components'!M120,'Tableau FR Download'!G:G,0))=0,"",INDEX('Tableau FR Download'!M:M,MATCH('Eligible Components'!M120,'Tableau FR Download'!G:G,0))),"")</f>
        <v/>
      </c>
    </row>
    <row r="121" spans="1:21" hidden="1" x14ac:dyDescent="0.2">
      <c r="A121" s="1">
        <f t="shared" si="3"/>
        <v>0</v>
      </c>
      <c r="B121" s="1">
        <v>0</v>
      </c>
      <c r="C121" s="1" t="s">
        <v>85</v>
      </c>
      <c r="D121" s="1" t="s">
        <v>36</v>
      </c>
      <c r="E121" s="1" t="s">
        <v>419</v>
      </c>
      <c r="F121" s="1" t="s">
        <v>97</v>
      </c>
      <c r="G121" s="1" t="str">
        <f t="shared" si="4"/>
        <v>Benin-Tuberculosis,RSSH</v>
      </c>
      <c r="H121" s="1">
        <v>1</v>
      </c>
      <c r="I121" s="1" t="s">
        <v>37</v>
      </c>
      <c r="J121" s="1" t="str">
        <f>IF(IFERROR(IF(M121="",INDEX('Review Approach Lookup'!D:D,MATCH('Eligible Components'!G121,'Review Approach Lookup'!A:A,0)),INDEX('Tableau FR Download'!I:I,MATCH(M121,'Tableau FR Download'!G:G,0))),"")=0,"TBC",IFERROR(IF(M121="",INDEX('Review Approach Lookup'!D:D,MATCH('Eligible Components'!G121,'Review Approach Lookup'!A:A,0)),INDEX('Tableau FR Download'!I:I,MATCH(M121,'Tableau FR Download'!G:G,0))),""))</f>
        <v/>
      </c>
      <c r="K121" s="1" t="s">
        <v>182</v>
      </c>
      <c r="L121" s="1">
        <f>_xlfn.MAXIFS('Tableau FR Download'!A:A,'Tableau FR Download'!B:B,'Eligible Components'!G121)</f>
        <v>0</v>
      </c>
      <c r="M121" s="1" t="str">
        <f>IF(L121=0,"",INDEX('Tableau FR Download'!G:G,MATCH('Eligible Components'!L121,'Tableau FR Download'!A:A,0)))</f>
        <v/>
      </c>
      <c r="N121" s="2" t="str">
        <f>IFERROR(IF(LEFT(INDEX('Tableau FR Download'!J:J,MATCH('Eligible Components'!M121,'Tableau FR Download'!G:G,0)),FIND(" - ",INDEX('Tableau FR Download'!J:J,MATCH('Eligible Components'!M121,'Tableau FR Download'!G:G,0)))-1) = 0,"",LEFT(INDEX('Tableau FR Download'!J:J,MATCH('Eligible Components'!M121,'Tableau FR Download'!G:G,0)),FIND(" - ",INDEX('Tableau FR Download'!J:J,MATCH('Eligible Components'!M121,'Tableau FR Download'!G:G,0)))-1)),"")</f>
        <v/>
      </c>
      <c r="O121" s="2" t="str">
        <f>IF(T121="No","",IFERROR(IF(INDEX('Tableau FR Download'!M:M,MATCH('Eligible Components'!M121,'Tableau FR Download'!G:G,0))=0,"",INDEX('Tableau FR Download'!M:M,MATCH('Eligible Components'!M121,'Tableau FR Download'!G:G,0))),""))</f>
        <v/>
      </c>
      <c r="P121" s="37" t="str">
        <f>IF(IFERROR(INDEX('Funding Request Tracker'!$G$6:$G$13,MATCH('Eligible Components'!N121,'Funding Request Tracker'!$F$6:$F$13,0)),"")=0,"",IFERROR(INDEX('Funding Request Tracker'!$G$6:$G$13,MATCH('Eligible Components'!N121,'Funding Request Tracker'!$F$6:$F$13,0)),""))</f>
        <v/>
      </c>
      <c r="Q121" s="37" t="str">
        <f>IF(IFERROR(INDEX('Tableau FR Download'!N:N,MATCH('Eligible Components'!M121,'Tableau FR Download'!G:G,0)),"")=0,"",IFERROR(INDEX('Tableau FR Download'!N:N,MATCH('Eligible Components'!M121,'Tableau FR Download'!G:G,0)),""))</f>
        <v/>
      </c>
      <c r="R121" s="37" t="str">
        <f>IF(IFERROR(INDEX('Tableau FR Download'!O:O,MATCH('Eligible Components'!M121,'Tableau FR Download'!G:G,0)),"")=0,"",IFERROR(INDEX('Tableau FR Download'!O:O,MATCH('Eligible Components'!M121,'Tableau FR Download'!G:G,0)),""))</f>
        <v/>
      </c>
      <c r="S121" s="13" t="str">
        <f t="shared" si="5"/>
        <v/>
      </c>
      <c r="T121" s="1" t="str">
        <f>IFERROR(INDEX('User Instructions'!$E$3:$E$10,MATCH('Eligible Components'!N121,'User Instructions'!$D$3:$D$10,0)),"")</f>
        <v/>
      </c>
      <c r="U121" s="1" t="str">
        <f>IFERROR(IF(INDEX('Tableau FR Download'!M:M,MATCH('Eligible Components'!M121,'Tableau FR Download'!G:G,0))=0,"",INDEX('Tableau FR Download'!M:M,MATCH('Eligible Components'!M121,'Tableau FR Download'!G:G,0))),"")</f>
        <v/>
      </c>
    </row>
    <row r="122" spans="1:21" hidden="1" x14ac:dyDescent="0.2">
      <c r="A122" s="1">
        <f t="shared" si="3"/>
        <v>0</v>
      </c>
      <c r="B122" s="1">
        <v>1</v>
      </c>
      <c r="C122" s="1" t="s">
        <v>85</v>
      </c>
      <c r="D122" s="1" t="s">
        <v>101</v>
      </c>
      <c r="E122" s="1" t="s">
        <v>26</v>
      </c>
      <c r="F122" s="1" t="s">
        <v>26</v>
      </c>
      <c r="G122" s="1" t="str">
        <f t="shared" si="4"/>
        <v>Bhutan-HIV/AIDS</v>
      </c>
      <c r="H122" s="1">
        <v>1</v>
      </c>
      <c r="I122" s="1" t="s">
        <v>25</v>
      </c>
      <c r="J122" s="1" t="str">
        <f>IF(IFERROR(IF(M122="",INDEX('Review Approach Lookup'!D:D,MATCH('Eligible Components'!G122,'Review Approach Lookup'!A:A,0)),INDEX('Tableau FR Download'!I:I,MATCH(M122,'Tableau FR Download'!G:G,0))),"")=0,"TBC",IFERROR(IF(M122="",INDEX('Review Approach Lookup'!D:D,MATCH('Eligible Components'!G122,'Review Approach Lookup'!A:A,0)),INDEX('Tableau FR Download'!I:I,MATCH(M122,'Tableau FR Download'!G:G,0))),""))</f>
        <v>Tailored for Focused Portfolios</v>
      </c>
      <c r="K122" s="1" t="s">
        <v>188</v>
      </c>
      <c r="L122" s="1">
        <f>_xlfn.MAXIFS('Tableau FR Download'!A:A,'Tableau FR Download'!B:B,'Eligible Components'!G122)</f>
        <v>0</v>
      </c>
      <c r="M122" s="1" t="str">
        <f>IF(L122=0,"",INDEX('Tableau FR Download'!G:G,MATCH('Eligible Components'!L122,'Tableau FR Download'!A:A,0)))</f>
        <v/>
      </c>
      <c r="N122" s="2" t="str">
        <f>IFERROR(IF(LEFT(INDEX('Tableau FR Download'!J:J,MATCH('Eligible Components'!M122,'Tableau FR Download'!G:G,0)),FIND(" - ",INDEX('Tableau FR Download'!J:J,MATCH('Eligible Components'!M122,'Tableau FR Download'!G:G,0)))-1) = 0,"",LEFT(INDEX('Tableau FR Download'!J:J,MATCH('Eligible Components'!M122,'Tableau FR Download'!G:G,0)),FIND(" - ",INDEX('Tableau FR Download'!J:J,MATCH('Eligible Components'!M122,'Tableau FR Download'!G:G,0)))-1)),"")</f>
        <v/>
      </c>
      <c r="O122" s="2" t="str">
        <f>IF(T122="No","",IFERROR(IF(INDEX('Tableau FR Download'!M:M,MATCH('Eligible Components'!M122,'Tableau FR Download'!G:G,0))=0,"",INDEX('Tableau FR Download'!M:M,MATCH('Eligible Components'!M122,'Tableau FR Download'!G:G,0))),""))</f>
        <v/>
      </c>
      <c r="P122" s="37" t="str">
        <f>IF(IFERROR(INDEX('Funding Request Tracker'!$G$6:$G$13,MATCH('Eligible Components'!N122,'Funding Request Tracker'!$F$6:$F$13,0)),"")=0,"",IFERROR(INDEX('Funding Request Tracker'!$G$6:$G$13,MATCH('Eligible Components'!N122,'Funding Request Tracker'!$F$6:$F$13,0)),""))</f>
        <v/>
      </c>
      <c r="Q122" s="37" t="str">
        <f>IF(IFERROR(INDEX('Tableau FR Download'!N:N,MATCH('Eligible Components'!M122,'Tableau FR Download'!G:G,0)),"")=0,"",IFERROR(INDEX('Tableau FR Download'!N:N,MATCH('Eligible Components'!M122,'Tableau FR Download'!G:G,0)),""))</f>
        <v/>
      </c>
      <c r="R122" s="37" t="str">
        <f>IF(IFERROR(INDEX('Tableau FR Download'!O:O,MATCH('Eligible Components'!M122,'Tableau FR Download'!G:G,0)),"")=0,"",IFERROR(INDEX('Tableau FR Download'!O:O,MATCH('Eligible Components'!M122,'Tableau FR Download'!G:G,0)),""))</f>
        <v/>
      </c>
      <c r="S122" s="13" t="str">
        <f t="shared" si="5"/>
        <v/>
      </c>
      <c r="T122" s="1" t="str">
        <f>IFERROR(INDEX('User Instructions'!$E$3:$E$10,MATCH('Eligible Components'!N122,'User Instructions'!$D$3:$D$10,0)),"")</f>
        <v/>
      </c>
      <c r="U122" s="1" t="str">
        <f>IFERROR(IF(INDEX('Tableau FR Download'!M:M,MATCH('Eligible Components'!M122,'Tableau FR Download'!G:G,0))=0,"",INDEX('Tableau FR Download'!M:M,MATCH('Eligible Components'!M122,'Tableau FR Download'!G:G,0))),"")</f>
        <v/>
      </c>
    </row>
    <row r="123" spans="1:21" hidden="1" x14ac:dyDescent="0.2">
      <c r="A123" s="1">
        <f t="shared" si="3"/>
        <v>0</v>
      </c>
      <c r="B123" s="1">
        <v>0</v>
      </c>
      <c r="C123" s="1" t="s">
        <v>85</v>
      </c>
      <c r="D123" s="1" t="s">
        <v>101</v>
      </c>
      <c r="E123" s="1" t="s">
        <v>409</v>
      </c>
      <c r="F123" s="1" t="s">
        <v>86</v>
      </c>
      <c r="G123" s="1" t="str">
        <f t="shared" si="4"/>
        <v>Bhutan-HIV/AIDS,Malaria</v>
      </c>
      <c r="H123" s="1">
        <v>1</v>
      </c>
      <c r="I123" s="1" t="s">
        <v>25</v>
      </c>
      <c r="J123" s="1" t="str">
        <f>IF(IFERROR(IF(M123="",INDEX('Review Approach Lookup'!D:D,MATCH('Eligible Components'!G123,'Review Approach Lookup'!A:A,0)),INDEX('Tableau FR Download'!I:I,MATCH(M123,'Tableau FR Download'!G:G,0))),"")=0,"TBC",IFERROR(IF(M123="",INDEX('Review Approach Lookup'!D:D,MATCH('Eligible Components'!G123,'Review Approach Lookup'!A:A,0)),INDEX('Tableau FR Download'!I:I,MATCH(M123,'Tableau FR Download'!G:G,0))),""))</f>
        <v/>
      </c>
      <c r="K123" s="1" t="s">
        <v>188</v>
      </c>
      <c r="L123" s="1">
        <f>_xlfn.MAXIFS('Tableau FR Download'!A:A,'Tableau FR Download'!B:B,'Eligible Components'!G123)</f>
        <v>0</v>
      </c>
      <c r="M123" s="1" t="str">
        <f>IF(L123=0,"",INDEX('Tableau FR Download'!G:G,MATCH('Eligible Components'!L123,'Tableau FR Download'!A:A,0)))</f>
        <v/>
      </c>
      <c r="N123" s="2" t="str">
        <f>IFERROR(IF(LEFT(INDEX('Tableau FR Download'!J:J,MATCH('Eligible Components'!M123,'Tableau FR Download'!G:G,0)),FIND(" - ",INDEX('Tableau FR Download'!J:J,MATCH('Eligible Components'!M123,'Tableau FR Download'!G:G,0)))-1) = 0,"",LEFT(INDEX('Tableau FR Download'!J:J,MATCH('Eligible Components'!M123,'Tableau FR Download'!G:G,0)),FIND(" - ",INDEX('Tableau FR Download'!J:J,MATCH('Eligible Components'!M123,'Tableau FR Download'!G:G,0)))-1)),"")</f>
        <v/>
      </c>
      <c r="O123" s="2" t="str">
        <f>IF(T123="No","",IFERROR(IF(INDEX('Tableau FR Download'!M:M,MATCH('Eligible Components'!M123,'Tableau FR Download'!G:G,0))=0,"",INDEX('Tableau FR Download'!M:M,MATCH('Eligible Components'!M123,'Tableau FR Download'!G:G,0))),""))</f>
        <v/>
      </c>
      <c r="P123" s="37" t="str">
        <f>IF(IFERROR(INDEX('Funding Request Tracker'!$G$6:$G$13,MATCH('Eligible Components'!N123,'Funding Request Tracker'!$F$6:$F$13,0)),"")=0,"",IFERROR(INDEX('Funding Request Tracker'!$G$6:$G$13,MATCH('Eligible Components'!N123,'Funding Request Tracker'!$F$6:$F$13,0)),""))</f>
        <v/>
      </c>
      <c r="Q123" s="37" t="str">
        <f>IF(IFERROR(INDEX('Tableau FR Download'!N:N,MATCH('Eligible Components'!M123,'Tableau FR Download'!G:G,0)),"")=0,"",IFERROR(INDEX('Tableau FR Download'!N:N,MATCH('Eligible Components'!M123,'Tableau FR Download'!G:G,0)),""))</f>
        <v/>
      </c>
      <c r="R123" s="37" t="str">
        <f>IF(IFERROR(INDEX('Tableau FR Download'!O:O,MATCH('Eligible Components'!M123,'Tableau FR Download'!G:G,0)),"")=0,"",IFERROR(INDEX('Tableau FR Download'!O:O,MATCH('Eligible Components'!M123,'Tableau FR Download'!G:G,0)),""))</f>
        <v/>
      </c>
      <c r="S123" s="13" t="str">
        <f t="shared" si="5"/>
        <v/>
      </c>
      <c r="T123" s="1" t="str">
        <f>IFERROR(INDEX('User Instructions'!$E$3:$E$10,MATCH('Eligible Components'!N123,'User Instructions'!$D$3:$D$10,0)),"")</f>
        <v/>
      </c>
      <c r="U123" s="1" t="str">
        <f>IFERROR(IF(INDEX('Tableau FR Download'!M:M,MATCH('Eligible Components'!M123,'Tableau FR Download'!G:G,0))=0,"",INDEX('Tableau FR Download'!M:M,MATCH('Eligible Components'!M123,'Tableau FR Download'!G:G,0))),"")</f>
        <v/>
      </c>
    </row>
    <row r="124" spans="1:21" hidden="1" x14ac:dyDescent="0.2">
      <c r="A124" s="1">
        <f t="shared" si="3"/>
        <v>0</v>
      </c>
      <c r="B124" s="1">
        <v>0</v>
      </c>
      <c r="C124" s="1" t="s">
        <v>85</v>
      </c>
      <c r="D124" s="1" t="s">
        <v>101</v>
      </c>
      <c r="E124" s="1" t="s">
        <v>410</v>
      </c>
      <c r="F124" s="1" t="s">
        <v>87</v>
      </c>
      <c r="G124" s="1" t="str">
        <f t="shared" si="4"/>
        <v>Bhutan-HIV/AIDS,Malaria,RSSH</v>
      </c>
      <c r="H124" s="1">
        <v>1</v>
      </c>
      <c r="I124" s="1" t="s">
        <v>25</v>
      </c>
      <c r="J124" s="1" t="str">
        <f>IF(IFERROR(IF(M124="",INDEX('Review Approach Lookup'!D:D,MATCH('Eligible Components'!G124,'Review Approach Lookup'!A:A,0)),INDEX('Tableau FR Download'!I:I,MATCH(M124,'Tableau FR Download'!G:G,0))),"")=0,"TBC",IFERROR(IF(M124="",INDEX('Review Approach Lookup'!D:D,MATCH('Eligible Components'!G124,'Review Approach Lookup'!A:A,0)),INDEX('Tableau FR Download'!I:I,MATCH(M124,'Tableau FR Download'!G:G,0))),""))</f>
        <v/>
      </c>
      <c r="K124" s="1" t="s">
        <v>188</v>
      </c>
      <c r="L124" s="1">
        <f>_xlfn.MAXIFS('Tableau FR Download'!A:A,'Tableau FR Download'!B:B,'Eligible Components'!G124)</f>
        <v>0</v>
      </c>
      <c r="M124" s="1" t="str">
        <f>IF(L124=0,"",INDEX('Tableau FR Download'!G:G,MATCH('Eligible Components'!L124,'Tableau FR Download'!A:A,0)))</f>
        <v/>
      </c>
      <c r="N124" s="2" t="str">
        <f>IFERROR(IF(LEFT(INDEX('Tableau FR Download'!J:J,MATCH('Eligible Components'!M124,'Tableau FR Download'!G:G,0)),FIND(" - ",INDEX('Tableau FR Download'!J:J,MATCH('Eligible Components'!M124,'Tableau FR Download'!G:G,0)))-1) = 0,"",LEFT(INDEX('Tableau FR Download'!J:J,MATCH('Eligible Components'!M124,'Tableau FR Download'!G:G,0)),FIND(" - ",INDEX('Tableau FR Download'!J:J,MATCH('Eligible Components'!M124,'Tableau FR Download'!G:G,0)))-1)),"")</f>
        <v/>
      </c>
      <c r="O124" s="2" t="str">
        <f>IF(T124="No","",IFERROR(IF(INDEX('Tableau FR Download'!M:M,MATCH('Eligible Components'!M124,'Tableau FR Download'!G:G,0))=0,"",INDEX('Tableau FR Download'!M:M,MATCH('Eligible Components'!M124,'Tableau FR Download'!G:G,0))),""))</f>
        <v/>
      </c>
      <c r="P124" s="37" t="str">
        <f>IF(IFERROR(INDEX('Funding Request Tracker'!$G$6:$G$13,MATCH('Eligible Components'!N124,'Funding Request Tracker'!$F$6:$F$13,0)),"")=0,"",IFERROR(INDEX('Funding Request Tracker'!$G$6:$G$13,MATCH('Eligible Components'!N124,'Funding Request Tracker'!$F$6:$F$13,0)),""))</f>
        <v/>
      </c>
      <c r="Q124" s="37" t="str">
        <f>IF(IFERROR(INDEX('Tableau FR Download'!N:N,MATCH('Eligible Components'!M124,'Tableau FR Download'!G:G,0)),"")=0,"",IFERROR(INDEX('Tableau FR Download'!N:N,MATCH('Eligible Components'!M124,'Tableau FR Download'!G:G,0)),""))</f>
        <v/>
      </c>
      <c r="R124" s="37" t="str">
        <f>IF(IFERROR(INDEX('Tableau FR Download'!O:O,MATCH('Eligible Components'!M124,'Tableau FR Download'!G:G,0)),"")=0,"",IFERROR(INDEX('Tableau FR Download'!O:O,MATCH('Eligible Components'!M124,'Tableau FR Download'!G:G,0)),""))</f>
        <v/>
      </c>
      <c r="S124" s="13" t="str">
        <f t="shared" si="5"/>
        <v/>
      </c>
      <c r="T124" s="1" t="str">
        <f>IFERROR(INDEX('User Instructions'!$E$3:$E$10,MATCH('Eligible Components'!N124,'User Instructions'!$D$3:$D$10,0)),"")</f>
        <v/>
      </c>
      <c r="U124" s="1" t="str">
        <f>IFERROR(IF(INDEX('Tableau FR Download'!M:M,MATCH('Eligible Components'!M124,'Tableau FR Download'!G:G,0))=0,"",INDEX('Tableau FR Download'!M:M,MATCH('Eligible Components'!M124,'Tableau FR Download'!G:G,0))),"")</f>
        <v/>
      </c>
    </row>
    <row r="125" spans="1:21" hidden="1" x14ac:dyDescent="0.2">
      <c r="A125" s="1">
        <f t="shared" si="3"/>
        <v>0</v>
      </c>
      <c r="B125" s="1">
        <v>0</v>
      </c>
      <c r="C125" s="1" t="s">
        <v>85</v>
      </c>
      <c r="D125" s="1" t="s">
        <v>101</v>
      </c>
      <c r="E125" s="1" t="s">
        <v>411</v>
      </c>
      <c r="F125" s="1" t="s">
        <v>88</v>
      </c>
      <c r="G125" s="1" t="str">
        <f t="shared" si="4"/>
        <v>Bhutan-HIV/AIDS,RSSH</v>
      </c>
      <c r="H125" s="1">
        <v>1</v>
      </c>
      <c r="I125" s="1" t="s">
        <v>25</v>
      </c>
      <c r="J125" s="1" t="str">
        <f>IF(IFERROR(IF(M125="",INDEX('Review Approach Lookup'!D:D,MATCH('Eligible Components'!G125,'Review Approach Lookup'!A:A,0)),INDEX('Tableau FR Download'!I:I,MATCH(M125,'Tableau FR Download'!G:G,0))),"")=0,"TBC",IFERROR(IF(M125="",INDEX('Review Approach Lookup'!D:D,MATCH('Eligible Components'!G125,'Review Approach Lookup'!A:A,0)),INDEX('Tableau FR Download'!I:I,MATCH(M125,'Tableau FR Download'!G:G,0))),""))</f>
        <v/>
      </c>
      <c r="K125" s="1" t="s">
        <v>188</v>
      </c>
      <c r="L125" s="1">
        <f>_xlfn.MAXIFS('Tableau FR Download'!A:A,'Tableau FR Download'!B:B,'Eligible Components'!G125)</f>
        <v>0</v>
      </c>
      <c r="M125" s="1" t="str">
        <f>IF(L125=0,"",INDEX('Tableau FR Download'!G:G,MATCH('Eligible Components'!L125,'Tableau FR Download'!A:A,0)))</f>
        <v/>
      </c>
      <c r="N125" s="2" t="str">
        <f>IFERROR(IF(LEFT(INDEX('Tableau FR Download'!J:J,MATCH('Eligible Components'!M125,'Tableau FR Download'!G:G,0)),FIND(" - ",INDEX('Tableau FR Download'!J:J,MATCH('Eligible Components'!M125,'Tableau FR Download'!G:G,0)))-1) = 0,"",LEFT(INDEX('Tableau FR Download'!J:J,MATCH('Eligible Components'!M125,'Tableau FR Download'!G:G,0)),FIND(" - ",INDEX('Tableau FR Download'!J:J,MATCH('Eligible Components'!M125,'Tableau FR Download'!G:G,0)))-1)),"")</f>
        <v/>
      </c>
      <c r="O125" s="2" t="str">
        <f>IF(T125="No","",IFERROR(IF(INDEX('Tableau FR Download'!M:M,MATCH('Eligible Components'!M125,'Tableau FR Download'!G:G,0))=0,"",INDEX('Tableau FR Download'!M:M,MATCH('Eligible Components'!M125,'Tableau FR Download'!G:G,0))),""))</f>
        <v/>
      </c>
      <c r="P125" s="37" t="str">
        <f>IF(IFERROR(INDEX('Funding Request Tracker'!$G$6:$G$13,MATCH('Eligible Components'!N125,'Funding Request Tracker'!$F$6:$F$13,0)),"")=0,"",IFERROR(INDEX('Funding Request Tracker'!$G$6:$G$13,MATCH('Eligible Components'!N125,'Funding Request Tracker'!$F$6:$F$13,0)),""))</f>
        <v/>
      </c>
      <c r="Q125" s="37" t="str">
        <f>IF(IFERROR(INDEX('Tableau FR Download'!N:N,MATCH('Eligible Components'!M125,'Tableau FR Download'!G:G,0)),"")=0,"",IFERROR(INDEX('Tableau FR Download'!N:N,MATCH('Eligible Components'!M125,'Tableau FR Download'!G:G,0)),""))</f>
        <v/>
      </c>
      <c r="R125" s="37" t="str">
        <f>IF(IFERROR(INDEX('Tableau FR Download'!O:O,MATCH('Eligible Components'!M125,'Tableau FR Download'!G:G,0)),"")=0,"",IFERROR(INDEX('Tableau FR Download'!O:O,MATCH('Eligible Components'!M125,'Tableau FR Download'!G:G,0)),""))</f>
        <v/>
      </c>
      <c r="S125" s="13" t="str">
        <f t="shared" si="5"/>
        <v/>
      </c>
      <c r="T125" s="1" t="str">
        <f>IFERROR(INDEX('User Instructions'!$E$3:$E$10,MATCH('Eligible Components'!N125,'User Instructions'!$D$3:$D$10,0)),"")</f>
        <v/>
      </c>
      <c r="U125" s="1" t="str">
        <f>IFERROR(IF(INDEX('Tableau FR Download'!M:M,MATCH('Eligible Components'!M125,'Tableau FR Download'!G:G,0))=0,"",INDEX('Tableau FR Download'!M:M,MATCH('Eligible Components'!M125,'Tableau FR Download'!G:G,0))),"")</f>
        <v/>
      </c>
    </row>
    <row r="126" spans="1:21" hidden="1" x14ac:dyDescent="0.2">
      <c r="A126" s="1">
        <f t="shared" si="3"/>
        <v>1</v>
      </c>
      <c r="B126" s="1">
        <v>0</v>
      </c>
      <c r="C126" s="1" t="s">
        <v>85</v>
      </c>
      <c r="D126" s="1" t="s">
        <v>101</v>
      </c>
      <c r="E126" s="1" t="s">
        <v>408</v>
      </c>
      <c r="F126" s="1" t="s">
        <v>89</v>
      </c>
      <c r="G126" s="1" t="str">
        <f t="shared" si="4"/>
        <v>Bhutan-HIV/AIDS, Tuberculosis</v>
      </c>
      <c r="H126" s="1">
        <v>1</v>
      </c>
      <c r="I126" s="1" t="s">
        <v>25</v>
      </c>
      <c r="J126" s="1" t="str">
        <f>IF(IFERROR(IF(M126="",INDEX('Review Approach Lookup'!D:D,MATCH('Eligible Components'!G126,'Review Approach Lookup'!A:A,0)),INDEX('Tableau FR Download'!I:I,MATCH(M126,'Tableau FR Download'!G:G,0))),"")=0,"TBC",IFERROR(IF(M126="",INDEX('Review Approach Lookup'!D:D,MATCH('Eligible Components'!G126,'Review Approach Lookup'!A:A,0)),INDEX('Tableau FR Download'!I:I,MATCH(M126,'Tableau FR Download'!G:G,0))),""))</f>
        <v>Tailored for Focused Portfolios</v>
      </c>
      <c r="K126" s="1" t="s">
        <v>188</v>
      </c>
      <c r="L126" s="1">
        <f>_xlfn.MAXIFS('Tableau FR Download'!A:A,'Tableau FR Download'!B:B,'Eligible Components'!G126)</f>
        <v>935</v>
      </c>
      <c r="M126" s="1" t="str">
        <f>IF(L126=0,"",INDEX('Tableau FR Download'!G:G,MATCH('Eligible Components'!L126,'Tableau FR Download'!A:A,0)))</f>
        <v>FR935-BTN-C</v>
      </c>
      <c r="N126" s="2" t="str">
        <f>IFERROR(IF(LEFT(INDEX('Tableau FR Download'!J:J,MATCH('Eligible Components'!M126,'Tableau FR Download'!G:G,0)),FIND(" - ",INDEX('Tableau FR Download'!J:J,MATCH('Eligible Components'!M126,'Tableau FR Download'!G:G,0)))-1) = 0,"",LEFT(INDEX('Tableau FR Download'!J:J,MATCH('Eligible Components'!M126,'Tableau FR Download'!G:G,0)),FIND(" - ",INDEX('Tableau FR Download'!J:J,MATCH('Eligible Components'!M126,'Tableau FR Download'!G:G,0)))-1)),"")</f>
        <v>Window 3</v>
      </c>
      <c r="O126" s="2" t="str">
        <f>IF(T126="No","",IFERROR(IF(INDEX('Tableau FR Download'!M:M,MATCH('Eligible Components'!M126,'Tableau FR Download'!G:G,0))=0,"",INDEX('Tableau FR Download'!M:M,MATCH('Eligible Components'!M126,'Tableau FR Download'!G:G,0))),""))</f>
        <v>Grant Making</v>
      </c>
      <c r="P126" s="37">
        <f>IF(IFERROR(INDEX('Funding Request Tracker'!$G$6:$G$13,MATCH('Eligible Components'!N126,'Funding Request Tracker'!$F$6:$F$13,0)),"")=0,"",IFERROR(INDEX('Funding Request Tracker'!$G$6:$G$13,MATCH('Eligible Components'!N126,'Funding Request Tracker'!$F$6:$F$13,0)),""))</f>
        <v>44074</v>
      </c>
      <c r="Q126" s="37">
        <f>IF(IFERROR(INDEX('Tableau FR Download'!N:N,MATCH('Eligible Components'!M126,'Tableau FR Download'!G:G,0)),"")=0,"",IFERROR(INDEX('Tableau FR Download'!N:N,MATCH('Eligible Components'!M126,'Tableau FR Download'!G:G,0)),""))</f>
        <v>44308</v>
      </c>
      <c r="R126" s="37">
        <f>IF(IFERROR(INDEX('Tableau FR Download'!O:O,MATCH('Eligible Components'!M126,'Tableau FR Download'!G:G,0)),"")=0,"",IFERROR(INDEX('Tableau FR Download'!O:O,MATCH('Eligible Components'!M126,'Tableau FR Download'!G:G,0)),""))</f>
        <v>44335</v>
      </c>
      <c r="S126" s="13">
        <f t="shared" si="5"/>
        <v>8.557377049180328</v>
      </c>
      <c r="T126" s="1" t="str">
        <f>IFERROR(INDEX('User Instructions'!$E$3:$E$10,MATCH('Eligible Components'!N126,'User Instructions'!$D$3:$D$10,0)),"")</f>
        <v>Yes</v>
      </c>
      <c r="U126" s="1" t="str">
        <f>IFERROR(IF(INDEX('Tableau FR Download'!M:M,MATCH('Eligible Components'!M126,'Tableau FR Download'!G:G,0))=0,"",INDEX('Tableau FR Download'!M:M,MATCH('Eligible Components'!M126,'Tableau FR Download'!G:G,0))),"")</f>
        <v>Grant Making</v>
      </c>
    </row>
    <row r="127" spans="1:21" hidden="1" x14ac:dyDescent="0.2">
      <c r="A127" s="1">
        <f t="shared" si="3"/>
        <v>0</v>
      </c>
      <c r="B127" s="1">
        <v>0</v>
      </c>
      <c r="C127" s="1" t="s">
        <v>85</v>
      </c>
      <c r="D127" s="1" t="s">
        <v>101</v>
      </c>
      <c r="E127" s="1" t="s">
        <v>412</v>
      </c>
      <c r="F127" s="1" t="s">
        <v>90</v>
      </c>
      <c r="G127" s="1" t="str">
        <f t="shared" si="4"/>
        <v>Bhutan-HIV/AIDS,Tuberculosis,Malaria</v>
      </c>
      <c r="H127" s="1">
        <v>1</v>
      </c>
      <c r="I127" s="1" t="s">
        <v>25</v>
      </c>
      <c r="J127" s="1" t="str">
        <f>IF(IFERROR(IF(M127="",INDEX('Review Approach Lookup'!D:D,MATCH('Eligible Components'!G127,'Review Approach Lookup'!A:A,0)),INDEX('Tableau FR Download'!I:I,MATCH(M127,'Tableau FR Download'!G:G,0))),"")=0,"TBC",IFERROR(IF(M127="",INDEX('Review Approach Lookup'!D:D,MATCH('Eligible Components'!G127,'Review Approach Lookup'!A:A,0)),INDEX('Tableau FR Download'!I:I,MATCH(M127,'Tableau FR Download'!G:G,0))),""))</f>
        <v/>
      </c>
      <c r="K127" s="1" t="s">
        <v>188</v>
      </c>
      <c r="L127" s="1">
        <f>_xlfn.MAXIFS('Tableau FR Download'!A:A,'Tableau FR Download'!B:B,'Eligible Components'!G127)</f>
        <v>0</v>
      </c>
      <c r="M127" s="1" t="str">
        <f>IF(L127=0,"",INDEX('Tableau FR Download'!G:G,MATCH('Eligible Components'!L127,'Tableau FR Download'!A:A,0)))</f>
        <v/>
      </c>
      <c r="N127" s="2" t="str">
        <f>IFERROR(IF(LEFT(INDEX('Tableau FR Download'!J:J,MATCH('Eligible Components'!M127,'Tableau FR Download'!G:G,0)),FIND(" - ",INDEX('Tableau FR Download'!J:J,MATCH('Eligible Components'!M127,'Tableau FR Download'!G:G,0)))-1) = 0,"",LEFT(INDEX('Tableau FR Download'!J:J,MATCH('Eligible Components'!M127,'Tableau FR Download'!G:G,0)),FIND(" - ",INDEX('Tableau FR Download'!J:J,MATCH('Eligible Components'!M127,'Tableau FR Download'!G:G,0)))-1)),"")</f>
        <v/>
      </c>
      <c r="O127" s="2" t="str">
        <f>IF(T127="No","",IFERROR(IF(INDEX('Tableau FR Download'!M:M,MATCH('Eligible Components'!M127,'Tableau FR Download'!G:G,0))=0,"",INDEX('Tableau FR Download'!M:M,MATCH('Eligible Components'!M127,'Tableau FR Download'!G:G,0))),""))</f>
        <v/>
      </c>
      <c r="P127" s="37" t="str">
        <f>IF(IFERROR(INDEX('Funding Request Tracker'!$G$6:$G$13,MATCH('Eligible Components'!N127,'Funding Request Tracker'!$F$6:$F$13,0)),"")=0,"",IFERROR(INDEX('Funding Request Tracker'!$G$6:$G$13,MATCH('Eligible Components'!N127,'Funding Request Tracker'!$F$6:$F$13,0)),""))</f>
        <v/>
      </c>
      <c r="Q127" s="37" t="str">
        <f>IF(IFERROR(INDEX('Tableau FR Download'!N:N,MATCH('Eligible Components'!M127,'Tableau FR Download'!G:G,0)),"")=0,"",IFERROR(INDEX('Tableau FR Download'!N:N,MATCH('Eligible Components'!M127,'Tableau FR Download'!G:G,0)),""))</f>
        <v/>
      </c>
      <c r="R127" s="37" t="str">
        <f>IF(IFERROR(INDEX('Tableau FR Download'!O:O,MATCH('Eligible Components'!M127,'Tableau FR Download'!G:G,0)),"")=0,"",IFERROR(INDEX('Tableau FR Download'!O:O,MATCH('Eligible Components'!M127,'Tableau FR Download'!G:G,0)),""))</f>
        <v/>
      </c>
      <c r="S127" s="13" t="str">
        <f t="shared" si="5"/>
        <v/>
      </c>
      <c r="T127" s="1" t="str">
        <f>IFERROR(INDEX('User Instructions'!$E$3:$E$10,MATCH('Eligible Components'!N127,'User Instructions'!$D$3:$D$10,0)),"")</f>
        <v/>
      </c>
      <c r="U127" s="1" t="str">
        <f>IFERROR(IF(INDEX('Tableau FR Download'!M:M,MATCH('Eligible Components'!M127,'Tableau FR Download'!G:G,0))=0,"",INDEX('Tableau FR Download'!M:M,MATCH('Eligible Components'!M127,'Tableau FR Download'!G:G,0))),"")</f>
        <v/>
      </c>
    </row>
    <row r="128" spans="1:21" hidden="1" x14ac:dyDescent="0.2">
      <c r="A128" s="1">
        <f t="shared" si="3"/>
        <v>0</v>
      </c>
      <c r="B128" s="1">
        <v>0</v>
      </c>
      <c r="C128" s="1" t="s">
        <v>85</v>
      </c>
      <c r="D128" s="1" t="s">
        <v>101</v>
      </c>
      <c r="E128" s="1" t="s">
        <v>413</v>
      </c>
      <c r="F128" s="1" t="s">
        <v>91</v>
      </c>
      <c r="G128" s="1" t="str">
        <f t="shared" si="4"/>
        <v>Bhutan-HIV/AIDS,Tuberculosis,Malaria,RSSH</v>
      </c>
      <c r="H128" s="1">
        <v>1</v>
      </c>
      <c r="I128" s="1" t="s">
        <v>25</v>
      </c>
      <c r="J128" s="1" t="str">
        <f>IF(IFERROR(IF(M128="",INDEX('Review Approach Lookup'!D:D,MATCH('Eligible Components'!G128,'Review Approach Lookup'!A:A,0)),INDEX('Tableau FR Download'!I:I,MATCH(M128,'Tableau FR Download'!G:G,0))),"")=0,"TBC",IFERROR(IF(M128="",INDEX('Review Approach Lookup'!D:D,MATCH('Eligible Components'!G128,'Review Approach Lookup'!A:A,0)),INDEX('Tableau FR Download'!I:I,MATCH(M128,'Tableau FR Download'!G:G,0))),""))</f>
        <v/>
      </c>
      <c r="K128" s="1" t="s">
        <v>188</v>
      </c>
      <c r="L128" s="1">
        <f>_xlfn.MAXIFS('Tableau FR Download'!A:A,'Tableau FR Download'!B:B,'Eligible Components'!G128)</f>
        <v>0</v>
      </c>
      <c r="M128" s="1" t="str">
        <f>IF(L128=0,"",INDEX('Tableau FR Download'!G:G,MATCH('Eligible Components'!L128,'Tableau FR Download'!A:A,0)))</f>
        <v/>
      </c>
      <c r="N128" s="2" t="str">
        <f>IFERROR(IF(LEFT(INDEX('Tableau FR Download'!J:J,MATCH('Eligible Components'!M128,'Tableau FR Download'!G:G,0)),FIND(" - ",INDEX('Tableau FR Download'!J:J,MATCH('Eligible Components'!M128,'Tableau FR Download'!G:G,0)))-1) = 0,"",LEFT(INDEX('Tableau FR Download'!J:J,MATCH('Eligible Components'!M128,'Tableau FR Download'!G:G,0)),FIND(" - ",INDEX('Tableau FR Download'!J:J,MATCH('Eligible Components'!M128,'Tableau FR Download'!G:G,0)))-1)),"")</f>
        <v/>
      </c>
      <c r="O128" s="2" t="str">
        <f>IF(T128="No","",IFERROR(IF(INDEX('Tableau FR Download'!M:M,MATCH('Eligible Components'!M128,'Tableau FR Download'!G:G,0))=0,"",INDEX('Tableau FR Download'!M:M,MATCH('Eligible Components'!M128,'Tableau FR Download'!G:G,0))),""))</f>
        <v/>
      </c>
      <c r="P128" s="37" t="str">
        <f>IF(IFERROR(INDEX('Funding Request Tracker'!$G$6:$G$13,MATCH('Eligible Components'!N128,'Funding Request Tracker'!$F$6:$F$13,0)),"")=0,"",IFERROR(INDEX('Funding Request Tracker'!$G$6:$G$13,MATCH('Eligible Components'!N128,'Funding Request Tracker'!$F$6:$F$13,0)),""))</f>
        <v/>
      </c>
      <c r="Q128" s="37" t="str">
        <f>IF(IFERROR(INDEX('Tableau FR Download'!N:N,MATCH('Eligible Components'!M128,'Tableau FR Download'!G:G,0)),"")=0,"",IFERROR(INDEX('Tableau FR Download'!N:N,MATCH('Eligible Components'!M128,'Tableau FR Download'!G:G,0)),""))</f>
        <v/>
      </c>
      <c r="R128" s="37" t="str">
        <f>IF(IFERROR(INDEX('Tableau FR Download'!O:O,MATCH('Eligible Components'!M128,'Tableau FR Download'!G:G,0)),"")=0,"",IFERROR(INDEX('Tableau FR Download'!O:O,MATCH('Eligible Components'!M128,'Tableau FR Download'!G:G,0)),""))</f>
        <v/>
      </c>
      <c r="S128" s="13" t="str">
        <f t="shared" si="5"/>
        <v/>
      </c>
      <c r="T128" s="1" t="str">
        <f>IFERROR(INDEX('User Instructions'!$E$3:$E$10,MATCH('Eligible Components'!N128,'User Instructions'!$D$3:$D$10,0)),"")</f>
        <v/>
      </c>
      <c r="U128" s="1" t="str">
        <f>IFERROR(IF(INDEX('Tableau FR Download'!M:M,MATCH('Eligible Components'!M128,'Tableau FR Download'!G:G,0))=0,"",INDEX('Tableau FR Download'!M:M,MATCH('Eligible Components'!M128,'Tableau FR Download'!G:G,0))),"")</f>
        <v/>
      </c>
    </row>
    <row r="129" spans="1:21" hidden="1" x14ac:dyDescent="0.2">
      <c r="A129" s="1">
        <f t="shared" si="3"/>
        <v>0</v>
      </c>
      <c r="B129" s="1">
        <v>0</v>
      </c>
      <c r="C129" s="1" t="s">
        <v>85</v>
      </c>
      <c r="D129" s="1" t="s">
        <v>101</v>
      </c>
      <c r="E129" s="1" t="s">
        <v>414</v>
      </c>
      <c r="F129" s="1" t="s">
        <v>92</v>
      </c>
      <c r="G129" s="1" t="str">
        <f t="shared" si="4"/>
        <v>Bhutan-HIV/AIDS,Tuberculosis,RSSH</v>
      </c>
      <c r="H129" s="1">
        <v>1</v>
      </c>
      <c r="I129" s="1" t="s">
        <v>25</v>
      </c>
      <c r="J129" s="1" t="str">
        <f>IF(IFERROR(IF(M129="",INDEX('Review Approach Lookup'!D:D,MATCH('Eligible Components'!G129,'Review Approach Lookup'!A:A,0)),INDEX('Tableau FR Download'!I:I,MATCH(M129,'Tableau FR Download'!G:G,0))),"")=0,"TBC",IFERROR(IF(M129="",INDEX('Review Approach Lookup'!D:D,MATCH('Eligible Components'!G129,'Review Approach Lookup'!A:A,0)),INDEX('Tableau FR Download'!I:I,MATCH(M129,'Tableau FR Download'!G:G,0))),""))</f>
        <v/>
      </c>
      <c r="K129" s="1" t="s">
        <v>188</v>
      </c>
      <c r="L129" s="1">
        <f>_xlfn.MAXIFS('Tableau FR Download'!A:A,'Tableau FR Download'!B:B,'Eligible Components'!G129)</f>
        <v>0</v>
      </c>
      <c r="M129" s="1" t="str">
        <f>IF(L129=0,"",INDEX('Tableau FR Download'!G:G,MATCH('Eligible Components'!L129,'Tableau FR Download'!A:A,0)))</f>
        <v/>
      </c>
      <c r="N129" s="2" t="str">
        <f>IFERROR(IF(LEFT(INDEX('Tableau FR Download'!J:J,MATCH('Eligible Components'!M129,'Tableau FR Download'!G:G,0)),FIND(" - ",INDEX('Tableau FR Download'!J:J,MATCH('Eligible Components'!M129,'Tableau FR Download'!G:G,0)))-1) = 0,"",LEFT(INDEX('Tableau FR Download'!J:J,MATCH('Eligible Components'!M129,'Tableau FR Download'!G:G,0)),FIND(" - ",INDEX('Tableau FR Download'!J:J,MATCH('Eligible Components'!M129,'Tableau FR Download'!G:G,0)))-1)),"")</f>
        <v/>
      </c>
      <c r="O129" s="2" t="str">
        <f>IF(T129="No","",IFERROR(IF(INDEX('Tableau FR Download'!M:M,MATCH('Eligible Components'!M129,'Tableau FR Download'!G:G,0))=0,"",INDEX('Tableau FR Download'!M:M,MATCH('Eligible Components'!M129,'Tableau FR Download'!G:G,0))),""))</f>
        <v/>
      </c>
      <c r="P129" s="37" t="str">
        <f>IF(IFERROR(INDEX('Funding Request Tracker'!$G$6:$G$13,MATCH('Eligible Components'!N129,'Funding Request Tracker'!$F$6:$F$13,0)),"")=0,"",IFERROR(INDEX('Funding Request Tracker'!$G$6:$G$13,MATCH('Eligible Components'!N129,'Funding Request Tracker'!$F$6:$F$13,0)),""))</f>
        <v/>
      </c>
      <c r="Q129" s="37" t="str">
        <f>IF(IFERROR(INDEX('Tableau FR Download'!N:N,MATCH('Eligible Components'!M129,'Tableau FR Download'!G:G,0)),"")=0,"",IFERROR(INDEX('Tableau FR Download'!N:N,MATCH('Eligible Components'!M129,'Tableau FR Download'!G:G,0)),""))</f>
        <v/>
      </c>
      <c r="R129" s="37" t="str">
        <f>IF(IFERROR(INDEX('Tableau FR Download'!O:O,MATCH('Eligible Components'!M129,'Tableau FR Download'!G:G,0)),"")=0,"",IFERROR(INDEX('Tableau FR Download'!O:O,MATCH('Eligible Components'!M129,'Tableau FR Download'!G:G,0)),""))</f>
        <v/>
      </c>
      <c r="S129" s="13" t="str">
        <f t="shared" si="5"/>
        <v/>
      </c>
      <c r="T129" s="1" t="str">
        <f>IFERROR(INDEX('User Instructions'!$E$3:$E$10,MATCH('Eligible Components'!N129,'User Instructions'!$D$3:$D$10,0)),"")</f>
        <v/>
      </c>
      <c r="U129" s="1" t="str">
        <f>IFERROR(IF(INDEX('Tableau FR Download'!M:M,MATCH('Eligible Components'!M129,'Tableau FR Download'!G:G,0))=0,"",INDEX('Tableau FR Download'!M:M,MATCH('Eligible Components'!M129,'Tableau FR Download'!G:G,0))),"")</f>
        <v/>
      </c>
    </row>
    <row r="130" spans="1:21" hidden="1" x14ac:dyDescent="0.2">
      <c r="A130" s="1">
        <f t="shared" ref="A130:A193" si="6">IF(B130=1,0,IF(AND(H130=1,OR(F130="HIV/AIDS",F130="Tuberculosis",F130="Malaria",M130&lt;&gt;"")),1,0))</f>
        <v>1</v>
      </c>
      <c r="B130" s="1">
        <v>0</v>
      </c>
      <c r="C130" s="1" t="s">
        <v>85</v>
      </c>
      <c r="D130" s="1" t="s">
        <v>101</v>
      </c>
      <c r="E130" s="1" t="s">
        <v>28</v>
      </c>
      <c r="F130" s="1" t="s">
        <v>28</v>
      </c>
      <c r="G130" s="1" t="str">
        <f t="shared" ref="G130:G193" si="7">_xlfn.CONCAT(D130,"-",F130)</f>
        <v>Bhutan-Malaria</v>
      </c>
      <c r="H130" s="1">
        <v>1</v>
      </c>
      <c r="I130" s="1" t="s">
        <v>25</v>
      </c>
      <c r="J130" s="1" t="str">
        <f>IF(IFERROR(IF(M130="",INDEX('Review Approach Lookup'!D:D,MATCH('Eligible Components'!G130,'Review Approach Lookup'!A:A,0)),INDEX('Tableau FR Download'!I:I,MATCH(M130,'Tableau FR Download'!G:G,0))),"")=0,"TBC",IFERROR(IF(M130="",INDEX('Review Approach Lookup'!D:D,MATCH('Eligible Components'!G130,'Review Approach Lookup'!A:A,0)),INDEX('Tableau FR Download'!I:I,MATCH(M130,'Tableau FR Download'!G:G,0))),""))</f>
        <v>Tailored for Focused Portfolios</v>
      </c>
      <c r="K130" s="1" t="s">
        <v>188</v>
      </c>
      <c r="L130" s="1">
        <f>_xlfn.MAXIFS('Tableau FR Download'!A:A,'Tableau FR Download'!B:B,'Eligible Components'!G130)</f>
        <v>892</v>
      </c>
      <c r="M130" s="1" t="str">
        <f>IF(L130=0,"",INDEX('Tableau FR Download'!G:G,MATCH('Eligible Components'!L130,'Tableau FR Download'!A:A,0)))</f>
        <v>FR892-BTN-M</v>
      </c>
      <c r="N130" s="2" t="str">
        <f>IFERROR(IF(LEFT(INDEX('Tableau FR Download'!J:J,MATCH('Eligible Components'!M130,'Tableau FR Download'!G:G,0)),FIND(" - ",INDEX('Tableau FR Download'!J:J,MATCH('Eligible Components'!M130,'Tableau FR Download'!G:G,0)))-1) = 0,"",LEFT(INDEX('Tableau FR Download'!J:J,MATCH('Eligible Components'!M130,'Tableau FR Download'!G:G,0)),FIND(" - ",INDEX('Tableau FR Download'!J:J,MATCH('Eligible Components'!M130,'Tableau FR Download'!G:G,0)))-1)),"")</f>
        <v>Window 3</v>
      </c>
      <c r="O130" s="2" t="str">
        <f>IF(T130="No","",IFERROR(IF(INDEX('Tableau FR Download'!M:M,MATCH('Eligible Components'!M130,'Tableau FR Download'!G:G,0))=0,"",INDEX('Tableau FR Download'!M:M,MATCH('Eligible Components'!M130,'Tableau FR Download'!G:G,0))),""))</f>
        <v>Grant Making</v>
      </c>
      <c r="P130" s="37">
        <f>IF(IFERROR(INDEX('Funding Request Tracker'!$G$6:$G$13,MATCH('Eligible Components'!N130,'Funding Request Tracker'!$F$6:$F$13,0)),"")=0,"",IFERROR(INDEX('Funding Request Tracker'!$G$6:$G$13,MATCH('Eligible Components'!N130,'Funding Request Tracker'!$F$6:$F$13,0)),""))</f>
        <v>44074</v>
      </c>
      <c r="Q130" s="37">
        <f>IF(IFERROR(INDEX('Tableau FR Download'!N:N,MATCH('Eligible Components'!M130,'Tableau FR Download'!G:G,0)),"")=0,"",IFERROR(INDEX('Tableau FR Download'!N:N,MATCH('Eligible Components'!M130,'Tableau FR Download'!G:G,0)),""))</f>
        <v>44273</v>
      </c>
      <c r="R130" s="37">
        <f>IF(IFERROR(INDEX('Tableau FR Download'!O:O,MATCH('Eligible Components'!M130,'Tableau FR Download'!G:G,0)),"")=0,"",IFERROR(INDEX('Tableau FR Download'!O:O,MATCH('Eligible Components'!M130,'Tableau FR Download'!G:G,0)),""))</f>
        <v>44299</v>
      </c>
      <c r="S130" s="13">
        <f t="shared" ref="S130:S193" si="8">IFERROR((R130-P130)/30.5,"")</f>
        <v>7.3770491803278686</v>
      </c>
      <c r="T130" s="1" t="str">
        <f>IFERROR(INDEX('User Instructions'!$E$3:$E$10,MATCH('Eligible Components'!N130,'User Instructions'!$D$3:$D$10,0)),"")</f>
        <v>Yes</v>
      </c>
      <c r="U130" s="1" t="str">
        <f>IFERROR(IF(INDEX('Tableau FR Download'!M:M,MATCH('Eligible Components'!M130,'Tableau FR Download'!G:G,0))=0,"",INDEX('Tableau FR Download'!M:M,MATCH('Eligible Components'!M130,'Tableau FR Download'!G:G,0))),"")</f>
        <v>Grant Making</v>
      </c>
    </row>
    <row r="131" spans="1:21" hidden="1" x14ac:dyDescent="0.2">
      <c r="A131" s="1">
        <f t="shared" si="6"/>
        <v>0</v>
      </c>
      <c r="B131" s="1">
        <v>0</v>
      </c>
      <c r="C131" s="1" t="s">
        <v>85</v>
      </c>
      <c r="D131" s="1" t="s">
        <v>101</v>
      </c>
      <c r="E131" s="1" t="s">
        <v>415</v>
      </c>
      <c r="F131" s="1" t="s">
        <v>93</v>
      </c>
      <c r="G131" s="1" t="str">
        <f t="shared" si="7"/>
        <v>Bhutan-Malaria,RSSH</v>
      </c>
      <c r="H131" s="1">
        <v>1</v>
      </c>
      <c r="I131" s="1" t="s">
        <v>25</v>
      </c>
      <c r="J131" s="1" t="str">
        <f>IF(IFERROR(IF(M131="",INDEX('Review Approach Lookup'!D:D,MATCH('Eligible Components'!G131,'Review Approach Lookup'!A:A,0)),INDEX('Tableau FR Download'!I:I,MATCH(M131,'Tableau FR Download'!G:G,0))),"")=0,"TBC",IFERROR(IF(M131="",INDEX('Review Approach Lookup'!D:D,MATCH('Eligible Components'!G131,'Review Approach Lookup'!A:A,0)),INDEX('Tableau FR Download'!I:I,MATCH(M131,'Tableau FR Download'!G:G,0))),""))</f>
        <v/>
      </c>
      <c r="K131" s="1" t="s">
        <v>188</v>
      </c>
      <c r="L131" s="1">
        <f>_xlfn.MAXIFS('Tableau FR Download'!A:A,'Tableau FR Download'!B:B,'Eligible Components'!G131)</f>
        <v>0</v>
      </c>
      <c r="M131" s="1" t="str">
        <f>IF(L131=0,"",INDEX('Tableau FR Download'!G:G,MATCH('Eligible Components'!L131,'Tableau FR Download'!A:A,0)))</f>
        <v/>
      </c>
      <c r="N131" s="2" t="str">
        <f>IFERROR(IF(LEFT(INDEX('Tableau FR Download'!J:J,MATCH('Eligible Components'!M131,'Tableau FR Download'!G:G,0)),FIND(" - ",INDEX('Tableau FR Download'!J:J,MATCH('Eligible Components'!M131,'Tableau FR Download'!G:G,0)))-1) = 0,"",LEFT(INDEX('Tableau FR Download'!J:J,MATCH('Eligible Components'!M131,'Tableau FR Download'!G:G,0)),FIND(" - ",INDEX('Tableau FR Download'!J:J,MATCH('Eligible Components'!M131,'Tableau FR Download'!G:G,0)))-1)),"")</f>
        <v/>
      </c>
      <c r="O131" s="2" t="str">
        <f>IF(T131="No","",IFERROR(IF(INDEX('Tableau FR Download'!M:M,MATCH('Eligible Components'!M131,'Tableau FR Download'!G:G,0))=0,"",INDEX('Tableau FR Download'!M:M,MATCH('Eligible Components'!M131,'Tableau FR Download'!G:G,0))),""))</f>
        <v/>
      </c>
      <c r="P131" s="37" t="str">
        <f>IF(IFERROR(INDEX('Funding Request Tracker'!$G$6:$G$13,MATCH('Eligible Components'!N131,'Funding Request Tracker'!$F$6:$F$13,0)),"")=0,"",IFERROR(INDEX('Funding Request Tracker'!$G$6:$G$13,MATCH('Eligible Components'!N131,'Funding Request Tracker'!$F$6:$F$13,0)),""))</f>
        <v/>
      </c>
      <c r="Q131" s="37" t="str">
        <f>IF(IFERROR(INDEX('Tableau FR Download'!N:N,MATCH('Eligible Components'!M131,'Tableau FR Download'!G:G,0)),"")=0,"",IFERROR(INDEX('Tableau FR Download'!N:N,MATCH('Eligible Components'!M131,'Tableau FR Download'!G:G,0)),""))</f>
        <v/>
      </c>
      <c r="R131" s="37" t="str">
        <f>IF(IFERROR(INDEX('Tableau FR Download'!O:O,MATCH('Eligible Components'!M131,'Tableau FR Download'!G:G,0)),"")=0,"",IFERROR(INDEX('Tableau FR Download'!O:O,MATCH('Eligible Components'!M131,'Tableau FR Download'!G:G,0)),""))</f>
        <v/>
      </c>
      <c r="S131" s="13" t="str">
        <f t="shared" si="8"/>
        <v/>
      </c>
      <c r="T131" s="1" t="str">
        <f>IFERROR(INDEX('User Instructions'!$E$3:$E$10,MATCH('Eligible Components'!N131,'User Instructions'!$D$3:$D$10,0)),"")</f>
        <v/>
      </c>
      <c r="U131" s="1" t="str">
        <f>IFERROR(IF(INDEX('Tableau FR Download'!M:M,MATCH('Eligible Components'!M131,'Tableau FR Download'!G:G,0))=0,"",INDEX('Tableau FR Download'!M:M,MATCH('Eligible Components'!M131,'Tableau FR Download'!G:G,0))),"")</f>
        <v/>
      </c>
    </row>
    <row r="132" spans="1:21" hidden="1" x14ac:dyDescent="0.2">
      <c r="A132" s="1">
        <f t="shared" si="6"/>
        <v>0</v>
      </c>
      <c r="B132" s="1">
        <v>0</v>
      </c>
      <c r="C132" s="1" t="s">
        <v>85</v>
      </c>
      <c r="D132" s="1" t="s">
        <v>101</v>
      </c>
      <c r="E132" s="1" t="s">
        <v>94</v>
      </c>
      <c r="F132" s="1" t="s">
        <v>94</v>
      </c>
      <c r="G132" s="1" t="str">
        <f t="shared" si="7"/>
        <v>Bhutan-RSSH</v>
      </c>
      <c r="H132" s="1">
        <v>1</v>
      </c>
      <c r="I132" s="1" t="s">
        <v>25</v>
      </c>
      <c r="J132" s="1" t="str">
        <f>IF(IFERROR(IF(M132="",INDEX('Review Approach Lookup'!D:D,MATCH('Eligible Components'!G132,'Review Approach Lookup'!A:A,0)),INDEX('Tableau FR Download'!I:I,MATCH(M132,'Tableau FR Download'!G:G,0))),"")=0,"TBC",IFERROR(IF(M132="",INDEX('Review Approach Lookup'!D:D,MATCH('Eligible Components'!G132,'Review Approach Lookup'!A:A,0)),INDEX('Tableau FR Download'!I:I,MATCH(M132,'Tableau FR Download'!G:G,0))),""))</f>
        <v>TBC</v>
      </c>
      <c r="K132" s="1" t="s">
        <v>188</v>
      </c>
      <c r="L132" s="1">
        <f>_xlfn.MAXIFS('Tableau FR Download'!A:A,'Tableau FR Download'!B:B,'Eligible Components'!G132)</f>
        <v>0</v>
      </c>
      <c r="M132" s="1" t="str">
        <f>IF(L132=0,"",INDEX('Tableau FR Download'!G:G,MATCH('Eligible Components'!L132,'Tableau FR Download'!A:A,0)))</f>
        <v/>
      </c>
      <c r="N132" s="2" t="str">
        <f>IFERROR(IF(LEFT(INDEX('Tableau FR Download'!J:J,MATCH('Eligible Components'!M132,'Tableau FR Download'!G:G,0)),FIND(" - ",INDEX('Tableau FR Download'!J:J,MATCH('Eligible Components'!M132,'Tableau FR Download'!G:G,0)))-1) = 0,"",LEFT(INDEX('Tableau FR Download'!J:J,MATCH('Eligible Components'!M132,'Tableau FR Download'!G:G,0)),FIND(" - ",INDEX('Tableau FR Download'!J:J,MATCH('Eligible Components'!M132,'Tableau FR Download'!G:G,0)))-1)),"")</f>
        <v/>
      </c>
      <c r="O132" s="2" t="str">
        <f>IF(T132="No","",IFERROR(IF(INDEX('Tableau FR Download'!M:M,MATCH('Eligible Components'!M132,'Tableau FR Download'!G:G,0))=0,"",INDEX('Tableau FR Download'!M:M,MATCH('Eligible Components'!M132,'Tableau FR Download'!G:G,0))),""))</f>
        <v/>
      </c>
      <c r="P132" s="37" t="str">
        <f>IF(IFERROR(INDEX('Funding Request Tracker'!$G$6:$G$13,MATCH('Eligible Components'!N132,'Funding Request Tracker'!$F$6:$F$13,0)),"")=0,"",IFERROR(INDEX('Funding Request Tracker'!$G$6:$G$13,MATCH('Eligible Components'!N132,'Funding Request Tracker'!$F$6:$F$13,0)),""))</f>
        <v/>
      </c>
      <c r="Q132" s="37" t="str">
        <f>IF(IFERROR(INDEX('Tableau FR Download'!N:N,MATCH('Eligible Components'!M132,'Tableau FR Download'!G:G,0)),"")=0,"",IFERROR(INDEX('Tableau FR Download'!N:N,MATCH('Eligible Components'!M132,'Tableau FR Download'!G:G,0)),""))</f>
        <v/>
      </c>
      <c r="R132" s="37" t="str">
        <f>IF(IFERROR(INDEX('Tableau FR Download'!O:O,MATCH('Eligible Components'!M132,'Tableau FR Download'!G:G,0)),"")=0,"",IFERROR(INDEX('Tableau FR Download'!O:O,MATCH('Eligible Components'!M132,'Tableau FR Download'!G:G,0)),""))</f>
        <v/>
      </c>
      <c r="S132" s="13" t="str">
        <f t="shared" si="8"/>
        <v/>
      </c>
      <c r="T132" s="1" t="str">
        <f>IFERROR(INDEX('User Instructions'!$E$3:$E$10,MATCH('Eligible Components'!N132,'User Instructions'!$D$3:$D$10,0)),"")</f>
        <v/>
      </c>
      <c r="U132" s="1" t="str">
        <f>IFERROR(IF(INDEX('Tableau FR Download'!M:M,MATCH('Eligible Components'!M132,'Tableau FR Download'!G:G,0))=0,"",INDEX('Tableau FR Download'!M:M,MATCH('Eligible Components'!M132,'Tableau FR Download'!G:G,0))),"")</f>
        <v/>
      </c>
    </row>
    <row r="133" spans="1:21" hidden="1" x14ac:dyDescent="0.2">
      <c r="A133" s="1">
        <f t="shared" si="6"/>
        <v>0</v>
      </c>
      <c r="B133" s="1">
        <v>1</v>
      </c>
      <c r="C133" s="1" t="s">
        <v>85</v>
      </c>
      <c r="D133" s="1" t="s">
        <v>101</v>
      </c>
      <c r="E133" s="1" t="s">
        <v>416</v>
      </c>
      <c r="F133" s="1" t="s">
        <v>35</v>
      </c>
      <c r="G133" s="1" t="str">
        <f t="shared" si="7"/>
        <v>Bhutan-Tuberculosis</v>
      </c>
      <c r="H133" s="1">
        <v>1</v>
      </c>
      <c r="I133" s="1" t="s">
        <v>25</v>
      </c>
      <c r="J133" s="1" t="str">
        <f>IF(IFERROR(IF(M133="",INDEX('Review Approach Lookup'!D:D,MATCH('Eligible Components'!G133,'Review Approach Lookup'!A:A,0)),INDEX('Tableau FR Download'!I:I,MATCH(M133,'Tableau FR Download'!G:G,0))),"")=0,"TBC",IFERROR(IF(M133="",INDEX('Review Approach Lookup'!D:D,MATCH('Eligible Components'!G133,'Review Approach Lookup'!A:A,0)),INDEX('Tableau FR Download'!I:I,MATCH(M133,'Tableau FR Download'!G:G,0))),""))</f>
        <v>Tailored for Focused Portfolios</v>
      </c>
      <c r="K133" s="1" t="s">
        <v>188</v>
      </c>
      <c r="L133" s="1">
        <f>_xlfn.MAXIFS('Tableau FR Download'!A:A,'Tableau FR Download'!B:B,'Eligible Components'!G133)</f>
        <v>0</v>
      </c>
      <c r="M133" s="1" t="str">
        <f>IF(L133=0,"",INDEX('Tableau FR Download'!G:G,MATCH('Eligible Components'!L133,'Tableau FR Download'!A:A,0)))</f>
        <v/>
      </c>
      <c r="N133" s="2" t="str">
        <f>IFERROR(IF(LEFT(INDEX('Tableau FR Download'!J:J,MATCH('Eligible Components'!M133,'Tableau FR Download'!G:G,0)),FIND(" - ",INDEX('Tableau FR Download'!J:J,MATCH('Eligible Components'!M133,'Tableau FR Download'!G:G,0)))-1) = 0,"",LEFT(INDEX('Tableau FR Download'!J:J,MATCH('Eligible Components'!M133,'Tableau FR Download'!G:G,0)),FIND(" - ",INDEX('Tableau FR Download'!J:J,MATCH('Eligible Components'!M133,'Tableau FR Download'!G:G,0)))-1)),"")</f>
        <v/>
      </c>
      <c r="O133" s="2" t="str">
        <f>IF(T133="No","",IFERROR(IF(INDEX('Tableau FR Download'!M:M,MATCH('Eligible Components'!M133,'Tableau FR Download'!G:G,0))=0,"",INDEX('Tableau FR Download'!M:M,MATCH('Eligible Components'!M133,'Tableau FR Download'!G:G,0))),""))</f>
        <v/>
      </c>
      <c r="P133" s="37" t="str">
        <f>IF(IFERROR(INDEX('Funding Request Tracker'!$G$6:$G$13,MATCH('Eligible Components'!N133,'Funding Request Tracker'!$F$6:$F$13,0)),"")=0,"",IFERROR(INDEX('Funding Request Tracker'!$G$6:$G$13,MATCH('Eligible Components'!N133,'Funding Request Tracker'!$F$6:$F$13,0)),""))</f>
        <v/>
      </c>
      <c r="Q133" s="37" t="str">
        <f>IF(IFERROR(INDEX('Tableau FR Download'!N:N,MATCH('Eligible Components'!M133,'Tableau FR Download'!G:G,0)),"")=0,"",IFERROR(INDEX('Tableau FR Download'!N:N,MATCH('Eligible Components'!M133,'Tableau FR Download'!G:G,0)),""))</f>
        <v/>
      </c>
      <c r="R133" s="37" t="str">
        <f>IF(IFERROR(INDEX('Tableau FR Download'!O:O,MATCH('Eligible Components'!M133,'Tableau FR Download'!G:G,0)),"")=0,"",IFERROR(INDEX('Tableau FR Download'!O:O,MATCH('Eligible Components'!M133,'Tableau FR Download'!G:G,0)),""))</f>
        <v/>
      </c>
      <c r="S133" s="13" t="str">
        <f t="shared" si="8"/>
        <v/>
      </c>
      <c r="T133" s="1" t="str">
        <f>IFERROR(INDEX('User Instructions'!$E$3:$E$10,MATCH('Eligible Components'!N133,'User Instructions'!$D$3:$D$10,0)),"")</f>
        <v/>
      </c>
      <c r="U133" s="1" t="str">
        <f>IFERROR(IF(INDEX('Tableau FR Download'!M:M,MATCH('Eligible Components'!M133,'Tableau FR Download'!G:G,0))=0,"",INDEX('Tableau FR Download'!M:M,MATCH('Eligible Components'!M133,'Tableau FR Download'!G:G,0))),"")</f>
        <v/>
      </c>
    </row>
    <row r="134" spans="1:21" hidden="1" x14ac:dyDescent="0.2">
      <c r="A134" s="1">
        <f t="shared" si="6"/>
        <v>0</v>
      </c>
      <c r="B134" s="1">
        <v>0</v>
      </c>
      <c r="C134" s="1" t="s">
        <v>85</v>
      </c>
      <c r="D134" s="1" t="s">
        <v>101</v>
      </c>
      <c r="E134" s="1" t="s">
        <v>417</v>
      </c>
      <c r="F134" s="1" t="s">
        <v>95</v>
      </c>
      <c r="G134" s="1" t="str">
        <f t="shared" si="7"/>
        <v>Bhutan-Tuberculosis,Malaria</v>
      </c>
      <c r="H134" s="1">
        <v>1</v>
      </c>
      <c r="I134" s="1" t="s">
        <v>25</v>
      </c>
      <c r="J134" s="1" t="str">
        <f>IF(IFERROR(IF(M134="",INDEX('Review Approach Lookup'!D:D,MATCH('Eligible Components'!G134,'Review Approach Lookup'!A:A,0)),INDEX('Tableau FR Download'!I:I,MATCH(M134,'Tableau FR Download'!G:G,0))),"")=0,"TBC",IFERROR(IF(M134="",INDEX('Review Approach Lookup'!D:D,MATCH('Eligible Components'!G134,'Review Approach Lookup'!A:A,0)),INDEX('Tableau FR Download'!I:I,MATCH(M134,'Tableau FR Download'!G:G,0))),""))</f>
        <v/>
      </c>
      <c r="K134" s="1" t="s">
        <v>188</v>
      </c>
      <c r="L134" s="1">
        <f>_xlfn.MAXIFS('Tableau FR Download'!A:A,'Tableau FR Download'!B:B,'Eligible Components'!G134)</f>
        <v>0</v>
      </c>
      <c r="M134" s="1" t="str">
        <f>IF(L134=0,"",INDEX('Tableau FR Download'!G:G,MATCH('Eligible Components'!L134,'Tableau FR Download'!A:A,0)))</f>
        <v/>
      </c>
      <c r="N134" s="2" t="str">
        <f>IFERROR(IF(LEFT(INDEX('Tableau FR Download'!J:J,MATCH('Eligible Components'!M134,'Tableau FR Download'!G:G,0)),FIND(" - ",INDEX('Tableau FR Download'!J:J,MATCH('Eligible Components'!M134,'Tableau FR Download'!G:G,0)))-1) = 0,"",LEFT(INDEX('Tableau FR Download'!J:J,MATCH('Eligible Components'!M134,'Tableau FR Download'!G:G,0)),FIND(" - ",INDEX('Tableau FR Download'!J:J,MATCH('Eligible Components'!M134,'Tableau FR Download'!G:G,0)))-1)),"")</f>
        <v/>
      </c>
      <c r="O134" s="2" t="str">
        <f>IF(T134="No","",IFERROR(IF(INDEX('Tableau FR Download'!M:M,MATCH('Eligible Components'!M134,'Tableau FR Download'!G:G,0))=0,"",INDEX('Tableau FR Download'!M:M,MATCH('Eligible Components'!M134,'Tableau FR Download'!G:G,0))),""))</f>
        <v/>
      </c>
      <c r="P134" s="37" t="str">
        <f>IF(IFERROR(INDEX('Funding Request Tracker'!$G$6:$G$13,MATCH('Eligible Components'!N134,'Funding Request Tracker'!$F$6:$F$13,0)),"")=0,"",IFERROR(INDEX('Funding Request Tracker'!$G$6:$G$13,MATCH('Eligible Components'!N134,'Funding Request Tracker'!$F$6:$F$13,0)),""))</f>
        <v/>
      </c>
      <c r="Q134" s="37" t="str">
        <f>IF(IFERROR(INDEX('Tableau FR Download'!N:N,MATCH('Eligible Components'!M134,'Tableau FR Download'!G:G,0)),"")=0,"",IFERROR(INDEX('Tableau FR Download'!N:N,MATCH('Eligible Components'!M134,'Tableau FR Download'!G:G,0)),""))</f>
        <v/>
      </c>
      <c r="R134" s="37" t="str">
        <f>IF(IFERROR(INDEX('Tableau FR Download'!O:O,MATCH('Eligible Components'!M134,'Tableau FR Download'!G:G,0)),"")=0,"",IFERROR(INDEX('Tableau FR Download'!O:O,MATCH('Eligible Components'!M134,'Tableau FR Download'!G:G,0)),""))</f>
        <v/>
      </c>
      <c r="S134" s="13" t="str">
        <f t="shared" si="8"/>
        <v/>
      </c>
      <c r="T134" s="1" t="str">
        <f>IFERROR(INDEX('User Instructions'!$E$3:$E$10,MATCH('Eligible Components'!N134,'User Instructions'!$D$3:$D$10,0)),"")</f>
        <v/>
      </c>
      <c r="U134" s="1" t="str">
        <f>IFERROR(IF(INDEX('Tableau FR Download'!M:M,MATCH('Eligible Components'!M134,'Tableau FR Download'!G:G,0))=0,"",INDEX('Tableau FR Download'!M:M,MATCH('Eligible Components'!M134,'Tableau FR Download'!G:G,0))),"")</f>
        <v/>
      </c>
    </row>
    <row r="135" spans="1:21" hidden="1" x14ac:dyDescent="0.2">
      <c r="A135" s="1">
        <f t="shared" si="6"/>
        <v>0</v>
      </c>
      <c r="B135" s="1">
        <v>0</v>
      </c>
      <c r="C135" s="1" t="s">
        <v>85</v>
      </c>
      <c r="D135" s="1" t="s">
        <v>101</v>
      </c>
      <c r="E135" s="1" t="s">
        <v>418</v>
      </c>
      <c r="F135" s="1" t="s">
        <v>96</v>
      </c>
      <c r="G135" s="1" t="str">
        <f t="shared" si="7"/>
        <v>Bhutan-Tuberculosis,Malaria,RSSH</v>
      </c>
      <c r="H135" s="1">
        <v>1</v>
      </c>
      <c r="I135" s="1" t="s">
        <v>25</v>
      </c>
      <c r="J135" s="1" t="str">
        <f>IF(IFERROR(IF(M135="",INDEX('Review Approach Lookup'!D:D,MATCH('Eligible Components'!G135,'Review Approach Lookup'!A:A,0)),INDEX('Tableau FR Download'!I:I,MATCH(M135,'Tableau FR Download'!G:G,0))),"")=0,"TBC",IFERROR(IF(M135="",INDEX('Review Approach Lookup'!D:D,MATCH('Eligible Components'!G135,'Review Approach Lookup'!A:A,0)),INDEX('Tableau FR Download'!I:I,MATCH(M135,'Tableau FR Download'!G:G,0))),""))</f>
        <v/>
      </c>
      <c r="K135" s="1" t="s">
        <v>188</v>
      </c>
      <c r="L135" s="1">
        <f>_xlfn.MAXIFS('Tableau FR Download'!A:A,'Tableau FR Download'!B:B,'Eligible Components'!G135)</f>
        <v>0</v>
      </c>
      <c r="M135" s="1" t="str">
        <f>IF(L135=0,"",INDEX('Tableau FR Download'!G:G,MATCH('Eligible Components'!L135,'Tableau FR Download'!A:A,0)))</f>
        <v/>
      </c>
      <c r="N135" s="2" t="str">
        <f>IFERROR(IF(LEFT(INDEX('Tableau FR Download'!J:J,MATCH('Eligible Components'!M135,'Tableau FR Download'!G:G,0)),FIND(" - ",INDEX('Tableau FR Download'!J:J,MATCH('Eligible Components'!M135,'Tableau FR Download'!G:G,0)))-1) = 0,"",LEFT(INDEX('Tableau FR Download'!J:J,MATCH('Eligible Components'!M135,'Tableau FR Download'!G:G,0)),FIND(" - ",INDEX('Tableau FR Download'!J:J,MATCH('Eligible Components'!M135,'Tableau FR Download'!G:G,0)))-1)),"")</f>
        <v/>
      </c>
      <c r="O135" s="2" t="str">
        <f>IF(T135="No","",IFERROR(IF(INDEX('Tableau FR Download'!M:M,MATCH('Eligible Components'!M135,'Tableau FR Download'!G:G,0))=0,"",INDEX('Tableau FR Download'!M:M,MATCH('Eligible Components'!M135,'Tableau FR Download'!G:G,0))),""))</f>
        <v/>
      </c>
      <c r="P135" s="37" t="str">
        <f>IF(IFERROR(INDEX('Funding Request Tracker'!$G$6:$G$13,MATCH('Eligible Components'!N135,'Funding Request Tracker'!$F$6:$F$13,0)),"")=0,"",IFERROR(INDEX('Funding Request Tracker'!$G$6:$G$13,MATCH('Eligible Components'!N135,'Funding Request Tracker'!$F$6:$F$13,0)),""))</f>
        <v/>
      </c>
      <c r="Q135" s="37" t="str">
        <f>IF(IFERROR(INDEX('Tableau FR Download'!N:N,MATCH('Eligible Components'!M135,'Tableau FR Download'!G:G,0)),"")=0,"",IFERROR(INDEX('Tableau FR Download'!N:N,MATCH('Eligible Components'!M135,'Tableau FR Download'!G:G,0)),""))</f>
        <v/>
      </c>
      <c r="R135" s="37" t="str">
        <f>IF(IFERROR(INDEX('Tableau FR Download'!O:O,MATCH('Eligible Components'!M135,'Tableau FR Download'!G:G,0)),"")=0,"",IFERROR(INDEX('Tableau FR Download'!O:O,MATCH('Eligible Components'!M135,'Tableau FR Download'!G:G,0)),""))</f>
        <v/>
      </c>
      <c r="S135" s="13" t="str">
        <f t="shared" si="8"/>
        <v/>
      </c>
      <c r="T135" s="1" t="str">
        <f>IFERROR(INDEX('User Instructions'!$E$3:$E$10,MATCH('Eligible Components'!N135,'User Instructions'!$D$3:$D$10,0)),"")</f>
        <v/>
      </c>
      <c r="U135" s="1" t="str">
        <f>IFERROR(IF(INDEX('Tableau FR Download'!M:M,MATCH('Eligible Components'!M135,'Tableau FR Download'!G:G,0))=0,"",INDEX('Tableau FR Download'!M:M,MATCH('Eligible Components'!M135,'Tableau FR Download'!G:G,0))),"")</f>
        <v/>
      </c>
    </row>
    <row r="136" spans="1:21" hidden="1" x14ac:dyDescent="0.2">
      <c r="A136" s="1">
        <f t="shared" si="6"/>
        <v>0</v>
      </c>
      <c r="B136" s="1">
        <v>0</v>
      </c>
      <c r="C136" s="1" t="s">
        <v>85</v>
      </c>
      <c r="D136" s="1" t="s">
        <v>101</v>
      </c>
      <c r="E136" s="1" t="s">
        <v>419</v>
      </c>
      <c r="F136" s="1" t="s">
        <v>97</v>
      </c>
      <c r="G136" s="1" t="str">
        <f t="shared" si="7"/>
        <v>Bhutan-Tuberculosis,RSSH</v>
      </c>
      <c r="H136" s="1">
        <v>1</v>
      </c>
      <c r="I136" s="1" t="s">
        <v>25</v>
      </c>
      <c r="J136" s="1" t="str">
        <f>IF(IFERROR(IF(M136="",INDEX('Review Approach Lookup'!D:D,MATCH('Eligible Components'!G136,'Review Approach Lookup'!A:A,0)),INDEX('Tableau FR Download'!I:I,MATCH(M136,'Tableau FR Download'!G:G,0))),"")=0,"TBC",IFERROR(IF(M136="",INDEX('Review Approach Lookup'!D:D,MATCH('Eligible Components'!G136,'Review Approach Lookup'!A:A,0)),INDEX('Tableau FR Download'!I:I,MATCH(M136,'Tableau FR Download'!G:G,0))),""))</f>
        <v/>
      </c>
      <c r="K136" s="1" t="s">
        <v>188</v>
      </c>
      <c r="L136" s="1">
        <f>_xlfn.MAXIFS('Tableau FR Download'!A:A,'Tableau FR Download'!B:B,'Eligible Components'!G136)</f>
        <v>0</v>
      </c>
      <c r="M136" s="1" t="str">
        <f>IF(L136=0,"",INDEX('Tableau FR Download'!G:G,MATCH('Eligible Components'!L136,'Tableau FR Download'!A:A,0)))</f>
        <v/>
      </c>
      <c r="N136" s="2" t="str">
        <f>IFERROR(IF(LEFT(INDEX('Tableau FR Download'!J:J,MATCH('Eligible Components'!M136,'Tableau FR Download'!G:G,0)),FIND(" - ",INDEX('Tableau FR Download'!J:J,MATCH('Eligible Components'!M136,'Tableau FR Download'!G:G,0)))-1) = 0,"",LEFT(INDEX('Tableau FR Download'!J:J,MATCH('Eligible Components'!M136,'Tableau FR Download'!G:G,0)),FIND(" - ",INDEX('Tableau FR Download'!J:J,MATCH('Eligible Components'!M136,'Tableau FR Download'!G:G,0)))-1)),"")</f>
        <v/>
      </c>
      <c r="O136" s="2" t="str">
        <f>IF(T136="No","",IFERROR(IF(INDEX('Tableau FR Download'!M:M,MATCH('Eligible Components'!M136,'Tableau FR Download'!G:G,0))=0,"",INDEX('Tableau FR Download'!M:M,MATCH('Eligible Components'!M136,'Tableau FR Download'!G:G,0))),""))</f>
        <v/>
      </c>
      <c r="P136" s="37" t="str">
        <f>IF(IFERROR(INDEX('Funding Request Tracker'!$G$6:$G$13,MATCH('Eligible Components'!N136,'Funding Request Tracker'!$F$6:$F$13,0)),"")=0,"",IFERROR(INDEX('Funding Request Tracker'!$G$6:$G$13,MATCH('Eligible Components'!N136,'Funding Request Tracker'!$F$6:$F$13,0)),""))</f>
        <v/>
      </c>
      <c r="Q136" s="37" t="str">
        <f>IF(IFERROR(INDEX('Tableau FR Download'!N:N,MATCH('Eligible Components'!M136,'Tableau FR Download'!G:G,0)),"")=0,"",IFERROR(INDEX('Tableau FR Download'!N:N,MATCH('Eligible Components'!M136,'Tableau FR Download'!G:G,0)),""))</f>
        <v/>
      </c>
      <c r="R136" s="37" t="str">
        <f>IF(IFERROR(INDEX('Tableau FR Download'!O:O,MATCH('Eligible Components'!M136,'Tableau FR Download'!G:G,0)),"")=0,"",IFERROR(INDEX('Tableau FR Download'!O:O,MATCH('Eligible Components'!M136,'Tableau FR Download'!G:G,0)),""))</f>
        <v/>
      </c>
      <c r="S136" s="13" t="str">
        <f t="shared" si="8"/>
        <v/>
      </c>
      <c r="T136" s="1" t="str">
        <f>IFERROR(INDEX('User Instructions'!$E$3:$E$10,MATCH('Eligible Components'!N136,'User Instructions'!$D$3:$D$10,0)),"")</f>
        <v/>
      </c>
      <c r="U136" s="1" t="str">
        <f>IFERROR(IF(INDEX('Tableau FR Download'!M:M,MATCH('Eligible Components'!M136,'Tableau FR Download'!G:G,0))=0,"",INDEX('Tableau FR Download'!M:M,MATCH('Eligible Components'!M136,'Tableau FR Download'!G:G,0))),"")</f>
        <v/>
      </c>
    </row>
    <row r="137" spans="1:21" hidden="1" x14ac:dyDescent="0.2">
      <c r="A137" s="1">
        <v>0</v>
      </c>
      <c r="B137" s="1">
        <v>0</v>
      </c>
      <c r="C137" s="1" t="s">
        <v>85</v>
      </c>
      <c r="D137" s="1" t="s">
        <v>102</v>
      </c>
      <c r="E137" s="1" t="s">
        <v>26</v>
      </c>
      <c r="F137" s="1" t="s">
        <v>26</v>
      </c>
      <c r="G137" s="1" t="str">
        <f t="shared" si="7"/>
        <v>Bolivia (Plurinational State)-HIV/AIDS</v>
      </c>
      <c r="H137" s="1">
        <v>1</v>
      </c>
      <c r="I137" s="1" t="s">
        <v>45</v>
      </c>
      <c r="J137" s="1" t="str">
        <f>IF(IFERROR(IF(M137="",INDEX('Review Approach Lookup'!D:D,MATCH('Eligible Components'!G137,'Review Approach Lookup'!A:A,0)),INDEX('Tableau FR Download'!I:I,MATCH(M137,'Tableau FR Download'!G:G,0))),"")=0,"TBC",IFERROR(IF(M137="",INDEX('Review Approach Lookup'!D:D,MATCH('Eligible Components'!G137,'Review Approach Lookup'!A:A,0)),INDEX('Tableau FR Download'!I:I,MATCH(M137,'Tableau FR Download'!G:G,0))),""))</f>
        <v>Tailored for Focused Portfolios</v>
      </c>
      <c r="K137" s="1" t="s">
        <v>188</v>
      </c>
      <c r="L137" s="1">
        <f>_xlfn.MAXIFS('Tableau FR Download'!A:A,'Tableau FR Download'!B:B,'Eligible Components'!G137)</f>
        <v>0</v>
      </c>
      <c r="M137" s="1" t="str">
        <f>IF(L137=0,"",INDEX('Tableau FR Download'!G:G,MATCH('Eligible Components'!L137,'Tableau FR Download'!A:A,0)))</f>
        <v/>
      </c>
      <c r="N137" s="2" t="str">
        <f>IFERROR(IF(LEFT(INDEX('Tableau FR Download'!J:J,MATCH('Eligible Components'!M137,'Tableau FR Download'!G:G,0)),FIND(" - ",INDEX('Tableau FR Download'!J:J,MATCH('Eligible Components'!M137,'Tableau FR Download'!G:G,0)))-1) = 0,"",LEFT(INDEX('Tableau FR Download'!J:J,MATCH('Eligible Components'!M137,'Tableau FR Download'!G:G,0)),FIND(" - ",INDEX('Tableau FR Download'!J:J,MATCH('Eligible Components'!M137,'Tableau FR Download'!G:G,0)))-1)),"")</f>
        <v/>
      </c>
      <c r="O137" s="2" t="str">
        <f>IF(T137="No","",IFERROR(IF(INDEX('Tableau FR Download'!M:M,MATCH('Eligible Components'!M137,'Tableau FR Download'!G:G,0))=0,"",INDEX('Tableau FR Download'!M:M,MATCH('Eligible Components'!M137,'Tableau FR Download'!G:G,0))),""))</f>
        <v/>
      </c>
      <c r="P137" s="37" t="str">
        <f>IF(IFERROR(INDEX('Funding Request Tracker'!$G$6:$G$13,MATCH('Eligible Components'!N137,'Funding Request Tracker'!$F$6:$F$13,0)),"")=0,"",IFERROR(INDEX('Funding Request Tracker'!$G$6:$G$13,MATCH('Eligible Components'!N137,'Funding Request Tracker'!$F$6:$F$13,0)),""))</f>
        <v/>
      </c>
      <c r="Q137" s="37" t="str">
        <f>IF(IFERROR(INDEX('Tableau FR Download'!N:N,MATCH('Eligible Components'!M137,'Tableau FR Download'!G:G,0)),"")=0,"",IFERROR(INDEX('Tableau FR Download'!N:N,MATCH('Eligible Components'!M137,'Tableau FR Download'!G:G,0)),""))</f>
        <v/>
      </c>
      <c r="R137" s="37" t="str">
        <f>IF(IFERROR(INDEX('Tableau FR Download'!O:O,MATCH('Eligible Components'!M137,'Tableau FR Download'!G:G,0)),"")=0,"",IFERROR(INDEX('Tableau FR Download'!O:O,MATCH('Eligible Components'!M137,'Tableau FR Download'!G:G,0)),""))</f>
        <v/>
      </c>
      <c r="S137" s="13" t="str">
        <f t="shared" si="8"/>
        <v/>
      </c>
      <c r="T137" s="1" t="str">
        <f>IFERROR(INDEX('User Instructions'!$E$3:$E$10,MATCH('Eligible Components'!N137,'User Instructions'!$D$3:$D$10,0)),"")</f>
        <v/>
      </c>
      <c r="U137" s="1" t="str">
        <f>IFERROR(IF(INDEX('Tableau FR Download'!M:M,MATCH('Eligible Components'!M137,'Tableau FR Download'!G:G,0))=0,"",INDEX('Tableau FR Download'!M:M,MATCH('Eligible Components'!M137,'Tableau FR Download'!G:G,0))),"")</f>
        <v/>
      </c>
    </row>
    <row r="138" spans="1:21" hidden="1" x14ac:dyDescent="0.2">
      <c r="A138" s="1">
        <f t="shared" si="6"/>
        <v>0</v>
      </c>
      <c r="B138" s="1">
        <v>0</v>
      </c>
      <c r="C138" s="1" t="s">
        <v>85</v>
      </c>
      <c r="D138" s="1" t="s">
        <v>102</v>
      </c>
      <c r="E138" s="1" t="s">
        <v>409</v>
      </c>
      <c r="F138" s="1" t="s">
        <v>86</v>
      </c>
      <c r="G138" s="1" t="str">
        <f t="shared" si="7"/>
        <v>Bolivia (Plurinational State)-HIV/AIDS,Malaria</v>
      </c>
      <c r="H138" s="1">
        <v>1</v>
      </c>
      <c r="I138" s="1" t="s">
        <v>45</v>
      </c>
      <c r="J138" s="1" t="str">
        <f>IF(IFERROR(IF(M138="",INDEX('Review Approach Lookup'!D:D,MATCH('Eligible Components'!G138,'Review Approach Lookup'!A:A,0)),INDEX('Tableau FR Download'!I:I,MATCH(M138,'Tableau FR Download'!G:G,0))),"")=0,"TBC",IFERROR(IF(M138="",INDEX('Review Approach Lookup'!D:D,MATCH('Eligible Components'!G138,'Review Approach Lookup'!A:A,0)),INDEX('Tableau FR Download'!I:I,MATCH(M138,'Tableau FR Download'!G:G,0))),""))</f>
        <v/>
      </c>
      <c r="K138" s="1" t="s">
        <v>188</v>
      </c>
      <c r="L138" s="1">
        <f>_xlfn.MAXIFS('Tableau FR Download'!A:A,'Tableau FR Download'!B:B,'Eligible Components'!G138)</f>
        <v>0</v>
      </c>
      <c r="M138" s="1" t="str">
        <f>IF(L138=0,"",INDEX('Tableau FR Download'!G:G,MATCH('Eligible Components'!L138,'Tableau FR Download'!A:A,0)))</f>
        <v/>
      </c>
      <c r="N138" s="2" t="str">
        <f>IFERROR(IF(LEFT(INDEX('Tableau FR Download'!J:J,MATCH('Eligible Components'!M138,'Tableau FR Download'!G:G,0)),FIND(" - ",INDEX('Tableau FR Download'!J:J,MATCH('Eligible Components'!M138,'Tableau FR Download'!G:G,0)))-1) = 0,"",LEFT(INDEX('Tableau FR Download'!J:J,MATCH('Eligible Components'!M138,'Tableau FR Download'!G:G,0)),FIND(" - ",INDEX('Tableau FR Download'!J:J,MATCH('Eligible Components'!M138,'Tableau FR Download'!G:G,0)))-1)),"")</f>
        <v/>
      </c>
      <c r="O138" s="2" t="str">
        <f>IF(T138="No","",IFERROR(IF(INDEX('Tableau FR Download'!M:M,MATCH('Eligible Components'!M138,'Tableau FR Download'!G:G,0))=0,"",INDEX('Tableau FR Download'!M:M,MATCH('Eligible Components'!M138,'Tableau FR Download'!G:G,0))),""))</f>
        <v/>
      </c>
      <c r="P138" s="37" t="str">
        <f>IF(IFERROR(INDEX('Funding Request Tracker'!$G$6:$G$13,MATCH('Eligible Components'!N138,'Funding Request Tracker'!$F$6:$F$13,0)),"")=0,"",IFERROR(INDEX('Funding Request Tracker'!$G$6:$G$13,MATCH('Eligible Components'!N138,'Funding Request Tracker'!$F$6:$F$13,0)),""))</f>
        <v/>
      </c>
      <c r="Q138" s="37" t="str">
        <f>IF(IFERROR(INDEX('Tableau FR Download'!N:N,MATCH('Eligible Components'!M138,'Tableau FR Download'!G:G,0)),"")=0,"",IFERROR(INDEX('Tableau FR Download'!N:N,MATCH('Eligible Components'!M138,'Tableau FR Download'!G:G,0)),""))</f>
        <v/>
      </c>
      <c r="R138" s="37" t="str">
        <f>IF(IFERROR(INDEX('Tableau FR Download'!O:O,MATCH('Eligible Components'!M138,'Tableau FR Download'!G:G,0)),"")=0,"",IFERROR(INDEX('Tableau FR Download'!O:O,MATCH('Eligible Components'!M138,'Tableau FR Download'!G:G,0)),""))</f>
        <v/>
      </c>
      <c r="S138" s="13" t="str">
        <f t="shared" si="8"/>
        <v/>
      </c>
      <c r="T138" s="1" t="str">
        <f>IFERROR(INDEX('User Instructions'!$E$3:$E$10,MATCH('Eligible Components'!N138,'User Instructions'!$D$3:$D$10,0)),"")</f>
        <v/>
      </c>
      <c r="U138" s="1" t="str">
        <f>IFERROR(IF(INDEX('Tableau FR Download'!M:M,MATCH('Eligible Components'!M138,'Tableau FR Download'!G:G,0))=0,"",INDEX('Tableau FR Download'!M:M,MATCH('Eligible Components'!M138,'Tableau FR Download'!G:G,0))),"")</f>
        <v/>
      </c>
    </row>
    <row r="139" spans="1:21" hidden="1" x14ac:dyDescent="0.2">
      <c r="A139" s="1">
        <f t="shared" si="6"/>
        <v>0</v>
      </c>
      <c r="B139" s="1">
        <v>0</v>
      </c>
      <c r="C139" s="1" t="s">
        <v>85</v>
      </c>
      <c r="D139" s="1" t="s">
        <v>102</v>
      </c>
      <c r="E139" s="1" t="s">
        <v>410</v>
      </c>
      <c r="F139" s="1" t="s">
        <v>87</v>
      </c>
      <c r="G139" s="1" t="str">
        <f t="shared" si="7"/>
        <v>Bolivia (Plurinational State)-HIV/AIDS,Malaria,RSSH</v>
      </c>
      <c r="H139" s="1">
        <v>1</v>
      </c>
      <c r="I139" s="1" t="s">
        <v>45</v>
      </c>
      <c r="J139" s="1" t="str">
        <f>IF(IFERROR(IF(M139="",INDEX('Review Approach Lookup'!D:D,MATCH('Eligible Components'!G139,'Review Approach Lookup'!A:A,0)),INDEX('Tableau FR Download'!I:I,MATCH(M139,'Tableau FR Download'!G:G,0))),"")=0,"TBC",IFERROR(IF(M139="",INDEX('Review Approach Lookup'!D:D,MATCH('Eligible Components'!G139,'Review Approach Lookup'!A:A,0)),INDEX('Tableau FR Download'!I:I,MATCH(M139,'Tableau FR Download'!G:G,0))),""))</f>
        <v/>
      </c>
      <c r="K139" s="1" t="s">
        <v>188</v>
      </c>
      <c r="L139" s="1">
        <f>_xlfn.MAXIFS('Tableau FR Download'!A:A,'Tableau FR Download'!B:B,'Eligible Components'!G139)</f>
        <v>0</v>
      </c>
      <c r="M139" s="1" t="str">
        <f>IF(L139=0,"",INDEX('Tableau FR Download'!G:G,MATCH('Eligible Components'!L139,'Tableau FR Download'!A:A,0)))</f>
        <v/>
      </c>
      <c r="N139" s="2" t="str">
        <f>IFERROR(IF(LEFT(INDEX('Tableau FR Download'!J:J,MATCH('Eligible Components'!M139,'Tableau FR Download'!G:G,0)),FIND(" - ",INDEX('Tableau FR Download'!J:J,MATCH('Eligible Components'!M139,'Tableau FR Download'!G:G,0)))-1) = 0,"",LEFT(INDEX('Tableau FR Download'!J:J,MATCH('Eligible Components'!M139,'Tableau FR Download'!G:G,0)),FIND(" - ",INDEX('Tableau FR Download'!J:J,MATCH('Eligible Components'!M139,'Tableau FR Download'!G:G,0)))-1)),"")</f>
        <v/>
      </c>
      <c r="O139" s="2" t="str">
        <f>IF(T139="No","",IFERROR(IF(INDEX('Tableau FR Download'!M:M,MATCH('Eligible Components'!M139,'Tableau FR Download'!G:G,0))=0,"",INDEX('Tableau FR Download'!M:M,MATCH('Eligible Components'!M139,'Tableau FR Download'!G:G,0))),""))</f>
        <v/>
      </c>
      <c r="P139" s="37" t="str">
        <f>IF(IFERROR(INDEX('Funding Request Tracker'!$G$6:$G$13,MATCH('Eligible Components'!N139,'Funding Request Tracker'!$F$6:$F$13,0)),"")=0,"",IFERROR(INDEX('Funding Request Tracker'!$G$6:$G$13,MATCH('Eligible Components'!N139,'Funding Request Tracker'!$F$6:$F$13,0)),""))</f>
        <v/>
      </c>
      <c r="Q139" s="37" t="str">
        <f>IF(IFERROR(INDEX('Tableau FR Download'!N:N,MATCH('Eligible Components'!M139,'Tableau FR Download'!G:G,0)),"")=0,"",IFERROR(INDEX('Tableau FR Download'!N:N,MATCH('Eligible Components'!M139,'Tableau FR Download'!G:G,0)),""))</f>
        <v/>
      </c>
      <c r="R139" s="37" t="str">
        <f>IF(IFERROR(INDEX('Tableau FR Download'!O:O,MATCH('Eligible Components'!M139,'Tableau FR Download'!G:G,0)),"")=0,"",IFERROR(INDEX('Tableau FR Download'!O:O,MATCH('Eligible Components'!M139,'Tableau FR Download'!G:G,0)),""))</f>
        <v/>
      </c>
      <c r="S139" s="13" t="str">
        <f t="shared" si="8"/>
        <v/>
      </c>
      <c r="T139" s="1" t="str">
        <f>IFERROR(INDEX('User Instructions'!$E$3:$E$10,MATCH('Eligible Components'!N139,'User Instructions'!$D$3:$D$10,0)),"")</f>
        <v/>
      </c>
      <c r="U139" s="1" t="str">
        <f>IFERROR(IF(INDEX('Tableau FR Download'!M:M,MATCH('Eligible Components'!M139,'Tableau FR Download'!G:G,0))=0,"",INDEX('Tableau FR Download'!M:M,MATCH('Eligible Components'!M139,'Tableau FR Download'!G:G,0))),"")</f>
        <v/>
      </c>
    </row>
    <row r="140" spans="1:21" hidden="1" x14ac:dyDescent="0.2">
      <c r="A140" s="1">
        <f t="shared" si="6"/>
        <v>0</v>
      </c>
      <c r="B140" s="1">
        <v>0</v>
      </c>
      <c r="C140" s="1" t="s">
        <v>85</v>
      </c>
      <c r="D140" s="1" t="s">
        <v>102</v>
      </c>
      <c r="E140" s="1" t="s">
        <v>411</v>
      </c>
      <c r="F140" s="1" t="s">
        <v>88</v>
      </c>
      <c r="G140" s="1" t="str">
        <f t="shared" si="7"/>
        <v>Bolivia (Plurinational State)-HIV/AIDS,RSSH</v>
      </c>
      <c r="H140" s="1">
        <v>1</v>
      </c>
      <c r="I140" s="1" t="s">
        <v>45</v>
      </c>
      <c r="J140" s="1" t="str">
        <f>IF(IFERROR(IF(M140="",INDEX('Review Approach Lookup'!D:D,MATCH('Eligible Components'!G140,'Review Approach Lookup'!A:A,0)),INDEX('Tableau FR Download'!I:I,MATCH(M140,'Tableau FR Download'!G:G,0))),"")=0,"TBC",IFERROR(IF(M140="",INDEX('Review Approach Lookup'!D:D,MATCH('Eligible Components'!G140,'Review Approach Lookup'!A:A,0)),INDEX('Tableau FR Download'!I:I,MATCH(M140,'Tableau FR Download'!G:G,0))),""))</f>
        <v/>
      </c>
      <c r="K140" s="1" t="s">
        <v>188</v>
      </c>
      <c r="L140" s="1">
        <f>_xlfn.MAXIFS('Tableau FR Download'!A:A,'Tableau FR Download'!B:B,'Eligible Components'!G140)</f>
        <v>0</v>
      </c>
      <c r="M140" s="1" t="str">
        <f>IF(L140=0,"",INDEX('Tableau FR Download'!G:G,MATCH('Eligible Components'!L140,'Tableau FR Download'!A:A,0)))</f>
        <v/>
      </c>
      <c r="N140" s="2" t="str">
        <f>IFERROR(IF(LEFT(INDEX('Tableau FR Download'!J:J,MATCH('Eligible Components'!M140,'Tableau FR Download'!G:G,0)),FIND(" - ",INDEX('Tableau FR Download'!J:J,MATCH('Eligible Components'!M140,'Tableau FR Download'!G:G,0)))-1) = 0,"",LEFT(INDEX('Tableau FR Download'!J:J,MATCH('Eligible Components'!M140,'Tableau FR Download'!G:G,0)),FIND(" - ",INDEX('Tableau FR Download'!J:J,MATCH('Eligible Components'!M140,'Tableau FR Download'!G:G,0)))-1)),"")</f>
        <v/>
      </c>
      <c r="O140" s="2" t="str">
        <f>IF(T140="No","",IFERROR(IF(INDEX('Tableau FR Download'!M:M,MATCH('Eligible Components'!M140,'Tableau FR Download'!G:G,0))=0,"",INDEX('Tableau FR Download'!M:M,MATCH('Eligible Components'!M140,'Tableau FR Download'!G:G,0))),""))</f>
        <v/>
      </c>
      <c r="P140" s="37" t="str">
        <f>IF(IFERROR(INDEX('Funding Request Tracker'!$G$6:$G$13,MATCH('Eligible Components'!N140,'Funding Request Tracker'!$F$6:$F$13,0)),"")=0,"",IFERROR(INDEX('Funding Request Tracker'!$G$6:$G$13,MATCH('Eligible Components'!N140,'Funding Request Tracker'!$F$6:$F$13,0)),""))</f>
        <v/>
      </c>
      <c r="Q140" s="37" t="str">
        <f>IF(IFERROR(INDEX('Tableau FR Download'!N:N,MATCH('Eligible Components'!M140,'Tableau FR Download'!G:G,0)),"")=0,"",IFERROR(INDEX('Tableau FR Download'!N:N,MATCH('Eligible Components'!M140,'Tableau FR Download'!G:G,0)),""))</f>
        <v/>
      </c>
      <c r="R140" s="37" t="str">
        <f>IF(IFERROR(INDEX('Tableau FR Download'!O:O,MATCH('Eligible Components'!M140,'Tableau FR Download'!G:G,0)),"")=0,"",IFERROR(INDEX('Tableau FR Download'!O:O,MATCH('Eligible Components'!M140,'Tableau FR Download'!G:G,0)),""))</f>
        <v/>
      </c>
      <c r="S140" s="13" t="str">
        <f t="shared" si="8"/>
        <v/>
      </c>
      <c r="T140" s="1" t="str">
        <f>IFERROR(INDEX('User Instructions'!$E$3:$E$10,MATCH('Eligible Components'!N140,'User Instructions'!$D$3:$D$10,0)),"")</f>
        <v/>
      </c>
      <c r="U140" s="1" t="str">
        <f>IFERROR(IF(INDEX('Tableau FR Download'!M:M,MATCH('Eligible Components'!M140,'Tableau FR Download'!G:G,0))=0,"",INDEX('Tableau FR Download'!M:M,MATCH('Eligible Components'!M140,'Tableau FR Download'!G:G,0))),"")</f>
        <v/>
      </c>
    </row>
    <row r="141" spans="1:21" x14ac:dyDescent="0.2">
      <c r="A141" s="1">
        <f t="shared" si="6"/>
        <v>1</v>
      </c>
      <c r="B141" s="1">
        <v>0</v>
      </c>
      <c r="C141" s="1" t="s">
        <v>85</v>
      </c>
      <c r="D141" s="1" t="s">
        <v>102</v>
      </c>
      <c r="E141" s="1" t="s">
        <v>408</v>
      </c>
      <c r="F141" s="1" t="s">
        <v>89</v>
      </c>
      <c r="G141" s="1" t="str">
        <f t="shared" si="7"/>
        <v>Bolivia (Plurinational State)-HIV/AIDS, Tuberculosis</v>
      </c>
      <c r="H141" s="1">
        <v>1</v>
      </c>
      <c r="I141" s="1" t="s">
        <v>45</v>
      </c>
      <c r="J141" s="1" t="str">
        <f>IF(IFERROR(IF(M141="",INDEX('Review Approach Lookup'!D:D,MATCH('Eligible Components'!G141,'Review Approach Lookup'!A:A,0)),INDEX('Tableau FR Download'!I:I,MATCH(M141,'Tableau FR Download'!G:G,0))),"")=0,"TBC",IFERROR(IF(M141="",INDEX('Review Approach Lookup'!D:D,MATCH('Eligible Components'!G141,'Review Approach Lookup'!A:A,0)),INDEX('Tableau FR Download'!I:I,MATCH(M141,'Tableau FR Download'!G:G,0))),""))</f>
        <v>Tailored for Focused Portfolios</v>
      </c>
      <c r="K141" s="1" t="s">
        <v>188</v>
      </c>
      <c r="L141" s="1">
        <f>_xlfn.MAXIFS('Tableau FR Download'!A:A,'Tableau FR Download'!B:B,'Eligible Components'!G141)</f>
        <v>1213</v>
      </c>
      <c r="M141" s="1" t="str">
        <f>IF(L141=0,"",INDEX('Tableau FR Download'!G:G,MATCH('Eligible Components'!L141,'Tableau FR Download'!A:A,0)))</f>
        <v>FR1213-BOL-C</v>
      </c>
      <c r="N141" s="2" t="str">
        <f>IFERROR(IF(LEFT(INDEX('Tableau FR Download'!J:J,MATCH('Eligible Components'!M141,'Tableau FR Download'!G:G,0)),FIND(" - ",INDEX('Tableau FR Download'!J:J,MATCH('Eligible Components'!M141,'Tableau FR Download'!G:G,0)))-1) = 0,"",LEFT(INDEX('Tableau FR Download'!J:J,MATCH('Eligible Components'!M141,'Tableau FR Download'!G:G,0)),FIND(" - ",INDEX('Tableau FR Download'!J:J,MATCH('Eligible Components'!M141,'Tableau FR Download'!G:G,0)))-1)),"")</f>
        <v>Window 7</v>
      </c>
      <c r="O141" s="2" t="str">
        <f>IF(T141="No","",IFERROR(IF(INDEX('Tableau FR Download'!M:M,MATCH('Eligible Components'!M141,'Tableau FR Download'!G:G,0))=0,"",INDEX('Tableau FR Download'!M:M,MATCH('Eligible Components'!M141,'Tableau FR Download'!G:G,0))),""))</f>
        <v>Grant Making</v>
      </c>
      <c r="P141" s="37" t="str">
        <f>IF(IFERROR(INDEX('Funding Request Tracker'!$G$6:$G$13,MATCH('Eligible Components'!N141,'Funding Request Tracker'!$F$6:$F$13,0)),"")=0,"",IFERROR(INDEX('Funding Request Tracker'!$G$6:$G$13,MATCH('Eligible Components'!N141,'Funding Request Tracker'!$F$6:$F$13,0)),""))</f>
        <v/>
      </c>
      <c r="Q141" s="37" t="str">
        <f>IF(IFERROR(INDEX('Tableau FR Download'!N:N,MATCH('Eligible Components'!M141,'Tableau FR Download'!G:G,0)),"")=0,"",IFERROR(INDEX('Tableau FR Download'!N:N,MATCH('Eligible Components'!M141,'Tableau FR Download'!G:G,0)),""))</f>
        <v/>
      </c>
      <c r="R141" s="37" t="str">
        <f>IF(IFERROR(INDEX('Tableau FR Download'!O:O,MATCH('Eligible Components'!M141,'Tableau FR Download'!G:G,0)),"")=0,"",IFERROR(INDEX('Tableau FR Download'!O:O,MATCH('Eligible Components'!M141,'Tableau FR Download'!G:G,0)),""))</f>
        <v/>
      </c>
      <c r="S141" s="13" t="str">
        <f t="shared" si="8"/>
        <v/>
      </c>
      <c r="T141" s="1" t="str">
        <f>IFERROR(INDEX('User Instructions'!$E$3:$E$10,MATCH('Eligible Components'!N141,'User Instructions'!$D$3:$D$10,0)),"")</f>
        <v/>
      </c>
      <c r="U141" s="1" t="str">
        <f>IFERROR(IF(INDEX('Tableau FR Download'!M:M,MATCH('Eligible Components'!M141,'Tableau FR Download'!G:G,0))=0,"",INDEX('Tableau FR Download'!M:M,MATCH('Eligible Components'!M141,'Tableau FR Download'!G:G,0))),"")</f>
        <v>Grant Making</v>
      </c>
    </row>
    <row r="142" spans="1:21" hidden="1" x14ac:dyDescent="0.2">
      <c r="A142" s="1">
        <f t="shared" si="6"/>
        <v>0</v>
      </c>
      <c r="B142" s="1">
        <v>0</v>
      </c>
      <c r="C142" s="1" t="s">
        <v>85</v>
      </c>
      <c r="D142" s="1" t="s">
        <v>102</v>
      </c>
      <c r="E142" s="1" t="s">
        <v>412</v>
      </c>
      <c r="F142" s="1" t="s">
        <v>90</v>
      </c>
      <c r="G142" s="1" t="str">
        <f t="shared" si="7"/>
        <v>Bolivia (Plurinational State)-HIV/AIDS,Tuberculosis,Malaria</v>
      </c>
      <c r="H142" s="1">
        <v>1</v>
      </c>
      <c r="I142" s="1" t="s">
        <v>45</v>
      </c>
      <c r="J142" s="1" t="str">
        <f>IF(IFERROR(IF(M142="",INDEX('Review Approach Lookup'!D:D,MATCH('Eligible Components'!G142,'Review Approach Lookup'!A:A,0)),INDEX('Tableau FR Download'!I:I,MATCH(M142,'Tableau FR Download'!G:G,0))),"")=0,"TBC",IFERROR(IF(M142="",INDEX('Review Approach Lookup'!D:D,MATCH('Eligible Components'!G142,'Review Approach Lookup'!A:A,0)),INDEX('Tableau FR Download'!I:I,MATCH(M142,'Tableau FR Download'!G:G,0))),""))</f>
        <v/>
      </c>
      <c r="K142" s="1" t="s">
        <v>188</v>
      </c>
      <c r="L142" s="1">
        <f>_xlfn.MAXIFS('Tableau FR Download'!A:A,'Tableau FR Download'!B:B,'Eligible Components'!G142)</f>
        <v>0</v>
      </c>
      <c r="M142" s="1" t="str">
        <f>IF(L142=0,"",INDEX('Tableau FR Download'!G:G,MATCH('Eligible Components'!L142,'Tableau FR Download'!A:A,0)))</f>
        <v/>
      </c>
      <c r="N142" s="2" t="str">
        <f>IFERROR(IF(LEFT(INDEX('Tableau FR Download'!J:J,MATCH('Eligible Components'!M142,'Tableau FR Download'!G:G,0)),FIND(" - ",INDEX('Tableau FR Download'!J:J,MATCH('Eligible Components'!M142,'Tableau FR Download'!G:G,0)))-1) = 0,"",LEFT(INDEX('Tableau FR Download'!J:J,MATCH('Eligible Components'!M142,'Tableau FR Download'!G:G,0)),FIND(" - ",INDEX('Tableau FR Download'!J:J,MATCH('Eligible Components'!M142,'Tableau FR Download'!G:G,0)))-1)),"")</f>
        <v/>
      </c>
      <c r="O142" s="2" t="str">
        <f>IF(T142="No","",IFERROR(IF(INDEX('Tableau FR Download'!M:M,MATCH('Eligible Components'!M142,'Tableau FR Download'!G:G,0))=0,"",INDEX('Tableau FR Download'!M:M,MATCH('Eligible Components'!M142,'Tableau FR Download'!G:G,0))),""))</f>
        <v/>
      </c>
      <c r="P142" s="37" t="str">
        <f>IF(IFERROR(INDEX('Funding Request Tracker'!$G$6:$G$13,MATCH('Eligible Components'!N142,'Funding Request Tracker'!$F$6:$F$13,0)),"")=0,"",IFERROR(INDEX('Funding Request Tracker'!$G$6:$G$13,MATCH('Eligible Components'!N142,'Funding Request Tracker'!$F$6:$F$13,0)),""))</f>
        <v/>
      </c>
      <c r="Q142" s="37" t="str">
        <f>IF(IFERROR(INDEX('Tableau FR Download'!N:N,MATCH('Eligible Components'!M142,'Tableau FR Download'!G:G,0)),"")=0,"",IFERROR(INDEX('Tableau FR Download'!N:N,MATCH('Eligible Components'!M142,'Tableau FR Download'!G:G,0)),""))</f>
        <v/>
      </c>
      <c r="R142" s="37" t="str">
        <f>IF(IFERROR(INDEX('Tableau FR Download'!O:O,MATCH('Eligible Components'!M142,'Tableau FR Download'!G:G,0)),"")=0,"",IFERROR(INDEX('Tableau FR Download'!O:O,MATCH('Eligible Components'!M142,'Tableau FR Download'!G:G,0)),""))</f>
        <v/>
      </c>
      <c r="S142" s="13" t="str">
        <f t="shared" si="8"/>
        <v/>
      </c>
      <c r="T142" s="1" t="str">
        <f>IFERROR(INDEX('User Instructions'!$E$3:$E$10,MATCH('Eligible Components'!N142,'User Instructions'!$D$3:$D$10,0)),"")</f>
        <v/>
      </c>
      <c r="U142" s="1" t="str">
        <f>IFERROR(IF(INDEX('Tableau FR Download'!M:M,MATCH('Eligible Components'!M142,'Tableau FR Download'!G:G,0))=0,"",INDEX('Tableau FR Download'!M:M,MATCH('Eligible Components'!M142,'Tableau FR Download'!G:G,0))),"")</f>
        <v/>
      </c>
    </row>
    <row r="143" spans="1:21" hidden="1" x14ac:dyDescent="0.2">
      <c r="A143" s="1">
        <f t="shared" si="6"/>
        <v>0</v>
      </c>
      <c r="B143" s="1">
        <v>0</v>
      </c>
      <c r="C143" s="1" t="s">
        <v>85</v>
      </c>
      <c r="D143" s="1" t="s">
        <v>102</v>
      </c>
      <c r="E143" s="1" t="s">
        <v>413</v>
      </c>
      <c r="F143" s="1" t="s">
        <v>91</v>
      </c>
      <c r="G143" s="1" t="str">
        <f t="shared" si="7"/>
        <v>Bolivia (Plurinational State)-HIV/AIDS,Tuberculosis,Malaria,RSSH</v>
      </c>
      <c r="H143" s="1">
        <v>1</v>
      </c>
      <c r="I143" s="1" t="s">
        <v>45</v>
      </c>
      <c r="J143" s="1" t="str">
        <f>IF(IFERROR(IF(M143="",INDEX('Review Approach Lookup'!D:D,MATCH('Eligible Components'!G143,'Review Approach Lookup'!A:A,0)),INDEX('Tableau FR Download'!I:I,MATCH(M143,'Tableau FR Download'!G:G,0))),"")=0,"TBC",IFERROR(IF(M143="",INDEX('Review Approach Lookup'!D:D,MATCH('Eligible Components'!G143,'Review Approach Lookup'!A:A,0)),INDEX('Tableau FR Download'!I:I,MATCH(M143,'Tableau FR Download'!G:G,0))),""))</f>
        <v/>
      </c>
      <c r="K143" s="1" t="s">
        <v>188</v>
      </c>
      <c r="L143" s="1">
        <f>_xlfn.MAXIFS('Tableau FR Download'!A:A,'Tableau FR Download'!B:B,'Eligible Components'!G143)</f>
        <v>0</v>
      </c>
      <c r="M143" s="1" t="str">
        <f>IF(L143=0,"",INDEX('Tableau FR Download'!G:G,MATCH('Eligible Components'!L143,'Tableau FR Download'!A:A,0)))</f>
        <v/>
      </c>
      <c r="N143" s="2" t="str">
        <f>IFERROR(IF(LEFT(INDEX('Tableau FR Download'!J:J,MATCH('Eligible Components'!M143,'Tableau FR Download'!G:G,0)),FIND(" - ",INDEX('Tableau FR Download'!J:J,MATCH('Eligible Components'!M143,'Tableau FR Download'!G:G,0)))-1) = 0,"",LEFT(INDEX('Tableau FR Download'!J:J,MATCH('Eligible Components'!M143,'Tableau FR Download'!G:G,0)),FIND(" - ",INDEX('Tableau FR Download'!J:J,MATCH('Eligible Components'!M143,'Tableau FR Download'!G:G,0)))-1)),"")</f>
        <v/>
      </c>
      <c r="O143" s="2" t="str">
        <f>IF(T143="No","",IFERROR(IF(INDEX('Tableau FR Download'!M:M,MATCH('Eligible Components'!M143,'Tableau FR Download'!G:G,0))=0,"",INDEX('Tableau FR Download'!M:M,MATCH('Eligible Components'!M143,'Tableau FR Download'!G:G,0))),""))</f>
        <v/>
      </c>
      <c r="P143" s="37" t="str">
        <f>IF(IFERROR(INDEX('Funding Request Tracker'!$G$6:$G$13,MATCH('Eligible Components'!N143,'Funding Request Tracker'!$F$6:$F$13,0)),"")=0,"",IFERROR(INDEX('Funding Request Tracker'!$G$6:$G$13,MATCH('Eligible Components'!N143,'Funding Request Tracker'!$F$6:$F$13,0)),""))</f>
        <v/>
      </c>
      <c r="Q143" s="37" t="str">
        <f>IF(IFERROR(INDEX('Tableau FR Download'!N:N,MATCH('Eligible Components'!M143,'Tableau FR Download'!G:G,0)),"")=0,"",IFERROR(INDEX('Tableau FR Download'!N:N,MATCH('Eligible Components'!M143,'Tableau FR Download'!G:G,0)),""))</f>
        <v/>
      </c>
      <c r="R143" s="37" t="str">
        <f>IF(IFERROR(INDEX('Tableau FR Download'!O:O,MATCH('Eligible Components'!M143,'Tableau FR Download'!G:G,0)),"")=0,"",IFERROR(INDEX('Tableau FR Download'!O:O,MATCH('Eligible Components'!M143,'Tableau FR Download'!G:G,0)),""))</f>
        <v/>
      </c>
      <c r="S143" s="13" t="str">
        <f t="shared" si="8"/>
        <v/>
      </c>
      <c r="T143" s="1" t="str">
        <f>IFERROR(INDEX('User Instructions'!$E$3:$E$10,MATCH('Eligible Components'!N143,'User Instructions'!$D$3:$D$10,0)),"")</f>
        <v/>
      </c>
      <c r="U143" s="1" t="str">
        <f>IFERROR(IF(INDEX('Tableau FR Download'!M:M,MATCH('Eligible Components'!M143,'Tableau FR Download'!G:G,0))=0,"",INDEX('Tableau FR Download'!M:M,MATCH('Eligible Components'!M143,'Tableau FR Download'!G:G,0))),"")</f>
        <v/>
      </c>
    </row>
    <row r="144" spans="1:21" hidden="1" x14ac:dyDescent="0.2">
      <c r="A144" s="1">
        <f t="shared" si="6"/>
        <v>0</v>
      </c>
      <c r="B144" s="1">
        <v>0</v>
      </c>
      <c r="C144" s="1" t="s">
        <v>85</v>
      </c>
      <c r="D144" s="1" t="s">
        <v>102</v>
      </c>
      <c r="E144" s="1" t="s">
        <v>414</v>
      </c>
      <c r="F144" s="1" t="s">
        <v>92</v>
      </c>
      <c r="G144" s="1" t="str">
        <f t="shared" si="7"/>
        <v>Bolivia (Plurinational State)-HIV/AIDS,Tuberculosis,RSSH</v>
      </c>
      <c r="H144" s="1">
        <v>1</v>
      </c>
      <c r="I144" s="1" t="s">
        <v>45</v>
      </c>
      <c r="J144" s="1" t="str">
        <f>IF(IFERROR(IF(M144="",INDEX('Review Approach Lookup'!D:D,MATCH('Eligible Components'!G144,'Review Approach Lookup'!A:A,0)),INDEX('Tableau FR Download'!I:I,MATCH(M144,'Tableau FR Download'!G:G,0))),"")=0,"TBC",IFERROR(IF(M144="",INDEX('Review Approach Lookup'!D:D,MATCH('Eligible Components'!G144,'Review Approach Lookup'!A:A,0)),INDEX('Tableau FR Download'!I:I,MATCH(M144,'Tableau FR Download'!G:G,0))),""))</f>
        <v/>
      </c>
      <c r="K144" s="1" t="s">
        <v>188</v>
      </c>
      <c r="L144" s="1">
        <f>_xlfn.MAXIFS('Tableau FR Download'!A:A,'Tableau FR Download'!B:B,'Eligible Components'!G144)</f>
        <v>0</v>
      </c>
      <c r="M144" s="1" t="str">
        <f>IF(L144=0,"",INDEX('Tableau FR Download'!G:G,MATCH('Eligible Components'!L144,'Tableau FR Download'!A:A,0)))</f>
        <v/>
      </c>
      <c r="N144" s="2" t="str">
        <f>IFERROR(IF(LEFT(INDEX('Tableau FR Download'!J:J,MATCH('Eligible Components'!M144,'Tableau FR Download'!G:G,0)),FIND(" - ",INDEX('Tableau FR Download'!J:J,MATCH('Eligible Components'!M144,'Tableau FR Download'!G:G,0)))-1) = 0,"",LEFT(INDEX('Tableau FR Download'!J:J,MATCH('Eligible Components'!M144,'Tableau FR Download'!G:G,0)),FIND(" - ",INDEX('Tableau FR Download'!J:J,MATCH('Eligible Components'!M144,'Tableau FR Download'!G:G,0)))-1)),"")</f>
        <v/>
      </c>
      <c r="O144" s="2" t="str">
        <f>IF(T144="No","",IFERROR(IF(INDEX('Tableau FR Download'!M:M,MATCH('Eligible Components'!M144,'Tableau FR Download'!G:G,0))=0,"",INDEX('Tableau FR Download'!M:M,MATCH('Eligible Components'!M144,'Tableau FR Download'!G:G,0))),""))</f>
        <v/>
      </c>
      <c r="P144" s="37" t="str">
        <f>IF(IFERROR(INDEX('Funding Request Tracker'!$G$6:$G$13,MATCH('Eligible Components'!N144,'Funding Request Tracker'!$F$6:$F$13,0)),"")=0,"",IFERROR(INDEX('Funding Request Tracker'!$G$6:$G$13,MATCH('Eligible Components'!N144,'Funding Request Tracker'!$F$6:$F$13,0)),""))</f>
        <v/>
      </c>
      <c r="Q144" s="37" t="str">
        <f>IF(IFERROR(INDEX('Tableau FR Download'!N:N,MATCH('Eligible Components'!M144,'Tableau FR Download'!G:G,0)),"")=0,"",IFERROR(INDEX('Tableau FR Download'!N:N,MATCH('Eligible Components'!M144,'Tableau FR Download'!G:G,0)),""))</f>
        <v/>
      </c>
      <c r="R144" s="37" t="str">
        <f>IF(IFERROR(INDEX('Tableau FR Download'!O:O,MATCH('Eligible Components'!M144,'Tableau FR Download'!G:G,0)),"")=0,"",IFERROR(INDEX('Tableau FR Download'!O:O,MATCH('Eligible Components'!M144,'Tableau FR Download'!G:G,0)),""))</f>
        <v/>
      </c>
      <c r="S144" s="13" t="str">
        <f t="shared" si="8"/>
        <v/>
      </c>
      <c r="T144" s="1" t="str">
        <f>IFERROR(INDEX('User Instructions'!$E$3:$E$10,MATCH('Eligible Components'!N144,'User Instructions'!$D$3:$D$10,0)),"")</f>
        <v/>
      </c>
      <c r="U144" s="1" t="str">
        <f>IFERROR(IF(INDEX('Tableau FR Download'!M:M,MATCH('Eligible Components'!M144,'Tableau FR Download'!G:G,0))=0,"",INDEX('Tableau FR Download'!M:M,MATCH('Eligible Components'!M144,'Tableau FR Download'!G:G,0))),"")</f>
        <v/>
      </c>
    </row>
    <row r="145" spans="1:21" hidden="1" x14ac:dyDescent="0.2">
      <c r="A145" s="1">
        <f t="shared" si="6"/>
        <v>1</v>
      </c>
      <c r="B145" s="1">
        <v>0</v>
      </c>
      <c r="C145" s="1" t="s">
        <v>85</v>
      </c>
      <c r="D145" s="1" t="s">
        <v>102</v>
      </c>
      <c r="E145" s="1" t="s">
        <v>28</v>
      </c>
      <c r="F145" s="1" t="s">
        <v>28</v>
      </c>
      <c r="G145" s="1" t="str">
        <f t="shared" si="7"/>
        <v>Bolivia (Plurinational State)-Malaria</v>
      </c>
      <c r="H145" s="1">
        <v>1</v>
      </c>
      <c r="I145" s="1" t="s">
        <v>45</v>
      </c>
      <c r="J145" s="1" t="str">
        <f>IF(IFERROR(IF(M145="",INDEX('Review Approach Lookup'!D:D,MATCH('Eligible Components'!G145,'Review Approach Lookup'!A:A,0)),INDEX('Tableau FR Download'!I:I,MATCH(M145,'Tableau FR Download'!G:G,0))),"")=0,"TBC",IFERROR(IF(M145="",INDEX('Review Approach Lookup'!D:D,MATCH('Eligible Components'!G145,'Review Approach Lookup'!A:A,0)),INDEX('Tableau FR Download'!I:I,MATCH(M145,'Tableau FR Download'!G:G,0))),""))</f>
        <v>Tailored for Focused Portfolios</v>
      </c>
      <c r="K145" s="1" t="s">
        <v>188</v>
      </c>
      <c r="L145" s="1">
        <f>_xlfn.MAXIFS('Tableau FR Download'!A:A,'Tableau FR Download'!B:B,'Eligible Components'!G145)</f>
        <v>997</v>
      </c>
      <c r="M145" s="1" t="str">
        <f>IF(L145=0,"",INDEX('Tableau FR Download'!G:G,MATCH('Eligible Components'!L145,'Tableau FR Download'!A:A,0)))</f>
        <v>FR997-BOL-M</v>
      </c>
      <c r="N145" s="2" t="str">
        <f>IFERROR(IF(LEFT(INDEX('Tableau FR Download'!J:J,MATCH('Eligible Components'!M145,'Tableau FR Download'!G:G,0)),FIND(" - ",INDEX('Tableau FR Download'!J:J,MATCH('Eligible Components'!M145,'Tableau FR Download'!G:G,0)))-1) = 0,"",LEFT(INDEX('Tableau FR Download'!J:J,MATCH('Eligible Components'!M145,'Tableau FR Download'!G:G,0)),FIND(" - ",INDEX('Tableau FR Download'!J:J,MATCH('Eligible Components'!M145,'Tableau FR Download'!G:G,0)))-1)),"")</f>
        <v>Window 5</v>
      </c>
      <c r="O145" s="2" t="str">
        <f>IF(T145="No","",IFERROR(IF(INDEX('Tableau FR Download'!M:M,MATCH('Eligible Components'!M145,'Tableau FR Download'!G:G,0))=0,"",INDEX('Tableau FR Download'!M:M,MATCH('Eligible Components'!M145,'Tableau FR Download'!G:G,0))),""))</f>
        <v>Grant Making</v>
      </c>
      <c r="P145" s="37">
        <f>IF(IFERROR(INDEX('Funding Request Tracker'!$G$6:$G$13,MATCH('Eligible Components'!N145,'Funding Request Tracker'!$F$6:$F$13,0)),"")=0,"",IFERROR(INDEX('Funding Request Tracker'!$G$6:$G$13,MATCH('Eligible Components'!N145,'Funding Request Tracker'!$F$6:$F$13,0)),""))</f>
        <v>44316</v>
      </c>
      <c r="Q145" s="37">
        <f>IF(IFERROR(INDEX('Tableau FR Download'!N:N,MATCH('Eligible Components'!M145,'Tableau FR Download'!G:G,0)),"")=0,"",IFERROR(INDEX('Tableau FR Download'!N:N,MATCH('Eligible Components'!M145,'Tableau FR Download'!G:G,0)),""))</f>
        <v>44490</v>
      </c>
      <c r="R145" s="37">
        <f>IF(IFERROR(INDEX('Tableau FR Download'!O:O,MATCH('Eligible Components'!M145,'Tableau FR Download'!G:G,0)),"")=0,"",IFERROR(INDEX('Tableau FR Download'!O:O,MATCH('Eligible Components'!M145,'Tableau FR Download'!G:G,0)),""))</f>
        <v>44524</v>
      </c>
      <c r="S145" s="13">
        <f t="shared" si="8"/>
        <v>6.8196721311475406</v>
      </c>
      <c r="T145" s="1" t="str">
        <f>IFERROR(INDEX('User Instructions'!$E$3:$E$10,MATCH('Eligible Components'!N145,'User Instructions'!$D$3:$D$10,0)),"")</f>
        <v>Yes</v>
      </c>
      <c r="U145" s="1" t="str">
        <f>IFERROR(IF(INDEX('Tableau FR Download'!M:M,MATCH('Eligible Components'!M145,'Tableau FR Download'!G:G,0))=0,"",INDEX('Tableau FR Download'!M:M,MATCH('Eligible Components'!M145,'Tableau FR Download'!G:G,0))),"")</f>
        <v>Grant Making</v>
      </c>
    </row>
    <row r="146" spans="1:21" hidden="1" x14ac:dyDescent="0.2">
      <c r="A146" s="1">
        <f t="shared" si="6"/>
        <v>0</v>
      </c>
      <c r="B146" s="1">
        <v>0</v>
      </c>
      <c r="C146" s="1" t="s">
        <v>85</v>
      </c>
      <c r="D146" s="1" t="s">
        <v>102</v>
      </c>
      <c r="E146" s="1" t="s">
        <v>415</v>
      </c>
      <c r="F146" s="1" t="s">
        <v>93</v>
      </c>
      <c r="G146" s="1" t="str">
        <f t="shared" si="7"/>
        <v>Bolivia (Plurinational State)-Malaria,RSSH</v>
      </c>
      <c r="H146" s="1">
        <v>1</v>
      </c>
      <c r="I146" s="1" t="s">
        <v>45</v>
      </c>
      <c r="J146" s="1" t="str">
        <f>IF(IFERROR(IF(M146="",INDEX('Review Approach Lookup'!D:D,MATCH('Eligible Components'!G146,'Review Approach Lookup'!A:A,0)),INDEX('Tableau FR Download'!I:I,MATCH(M146,'Tableau FR Download'!G:G,0))),"")=0,"TBC",IFERROR(IF(M146="",INDEX('Review Approach Lookup'!D:D,MATCH('Eligible Components'!G146,'Review Approach Lookup'!A:A,0)),INDEX('Tableau FR Download'!I:I,MATCH(M146,'Tableau FR Download'!G:G,0))),""))</f>
        <v/>
      </c>
      <c r="K146" s="1" t="s">
        <v>188</v>
      </c>
      <c r="L146" s="1">
        <f>_xlfn.MAXIFS('Tableau FR Download'!A:A,'Tableau FR Download'!B:B,'Eligible Components'!G146)</f>
        <v>0</v>
      </c>
      <c r="M146" s="1" t="str">
        <f>IF(L146=0,"",INDEX('Tableau FR Download'!G:G,MATCH('Eligible Components'!L146,'Tableau FR Download'!A:A,0)))</f>
        <v/>
      </c>
      <c r="N146" s="2" t="str">
        <f>IFERROR(IF(LEFT(INDEX('Tableau FR Download'!J:J,MATCH('Eligible Components'!M146,'Tableau FR Download'!G:G,0)),FIND(" - ",INDEX('Tableau FR Download'!J:J,MATCH('Eligible Components'!M146,'Tableau FR Download'!G:G,0)))-1) = 0,"",LEFT(INDEX('Tableau FR Download'!J:J,MATCH('Eligible Components'!M146,'Tableau FR Download'!G:G,0)),FIND(" - ",INDEX('Tableau FR Download'!J:J,MATCH('Eligible Components'!M146,'Tableau FR Download'!G:G,0)))-1)),"")</f>
        <v/>
      </c>
      <c r="O146" s="2" t="str">
        <f>IF(T146="No","",IFERROR(IF(INDEX('Tableau FR Download'!M:M,MATCH('Eligible Components'!M146,'Tableau FR Download'!G:G,0))=0,"",INDEX('Tableau FR Download'!M:M,MATCH('Eligible Components'!M146,'Tableau FR Download'!G:G,0))),""))</f>
        <v/>
      </c>
      <c r="P146" s="37" t="str">
        <f>IF(IFERROR(INDEX('Funding Request Tracker'!$G$6:$G$13,MATCH('Eligible Components'!N146,'Funding Request Tracker'!$F$6:$F$13,0)),"")=0,"",IFERROR(INDEX('Funding Request Tracker'!$G$6:$G$13,MATCH('Eligible Components'!N146,'Funding Request Tracker'!$F$6:$F$13,0)),""))</f>
        <v/>
      </c>
      <c r="Q146" s="37" t="str">
        <f>IF(IFERROR(INDEX('Tableau FR Download'!N:N,MATCH('Eligible Components'!M146,'Tableau FR Download'!G:G,0)),"")=0,"",IFERROR(INDEX('Tableau FR Download'!N:N,MATCH('Eligible Components'!M146,'Tableau FR Download'!G:G,0)),""))</f>
        <v/>
      </c>
      <c r="R146" s="37" t="str">
        <f>IF(IFERROR(INDEX('Tableau FR Download'!O:O,MATCH('Eligible Components'!M146,'Tableau FR Download'!G:G,0)),"")=0,"",IFERROR(INDEX('Tableau FR Download'!O:O,MATCH('Eligible Components'!M146,'Tableau FR Download'!G:G,0)),""))</f>
        <v/>
      </c>
      <c r="S146" s="13" t="str">
        <f t="shared" si="8"/>
        <v/>
      </c>
      <c r="T146" s="1" t="str">
        <f>IFERROR(INDEX('User Instructions'!$E$3:$E$10,MATCH('Eligible Components'!N146,'User Instructions'!$D$3:$D$10,0)),"")</f>
        <v/>
      </c>
      <c r="U146" s="1" t="str">
        <f>IFERROR(IF(INDEX('Tableau FR Download'!M:M,MATCH('Eligible Components'!M146,'Tableau FR Download'!G:G,0))=0,"",INDEX('Tableau FR Download'!M:M,MATCH('Eligible Components'!M146,'Tableau FR Download'!G:G,0))),"")</f>
        <v/>
      </c>
    </row>
    <row r="147" spans="1:21" hidden="1" x14ac:dyDescent="0.2">
      <c r="A147" s="1">
        <f t="shared" si="6"/>
        <v>0</v>
      </c>
      <c r="B147" s="1">
        <v>0</v>
      </c>
      <c r="C147" s="1" t="s">
        <v>85</v>
      </c>
      <c r="D147" s="1" t="s">
        <v>102</v>
      </c>
      <c r="E147" s="1" t="s">
        <v>94</v>
      </c>
      <c r="F147" s="1" t="s">
        <v>94</v>
      </c>
      <c r="G147" s="1" t="str">
        <f t="shared" si="7"/>
        <v>Bolivia (Plurinational State)-RSSH</v>
      </c>
      <c r="H147" s="1">
        <v>1</v>
      </c>
      <c r="I147" s="1" t="s">
        <v>45</v>
      </c>
      <c r="J147" s="1" t="str">
        <f>IF(IFERROR(IF(M147="",INDEX('Review Approach Lookup'!D:D,MATCH('Eligible Components'!G147,'Review Approach Lookup'!A:A,0)),INDEX('Tableau FR Download'!I:I,MATCH(M147,'Tableau FR Download'!G:G,0))),"")=0,"TBC",IFERROR(IF(M147="",INDEX('Review Approach Lookup'!D:D,MATCH('Eligible Components'!G147,'Review Approach Lookup'!A:A,0)),INDEX('Tableau FR Download'!I:I,MATCH(M147,'Tableau FR Download'!G:G,0))),""))</f>
        <v>TBC</v>
      </c>
      <c r="K147" s="1" t="s">
        <v>188</v>
      </c>
      <c r="L147" s="1">
        <f>_xlfn.MAXIFS('Tableau FR Download'!A:A,'Tableau FR Download'!B:B,'Eligible Components'!G147)</f>
        <v>0</v>
      </c>
      <c r="M147" s="1" t="str">
        <f>IF(L147=0,"",INDEX('Tableau FR Download'!G:G,MATCH('Eligible Components'!L147,'Tableau FR Download'!A:A,0)))</f>
        <v/>
      </c>
      <c r="N147" s="2" t="str">
        <f>IFERROR(IF(LEFT(INDEX('Tableau FR Download'!J:J,MATCH('Eligible Components'!M147,'Tableau FR Download'!G:G,0)),FIND(" - ",INDEX('Tableau FR Download'!J:J,MATCH('Eligible Components'!M147,'Tableau FR Download'!G:G,0)))-1) = 0,"",LEFT(INDEX('Tableau FR Download'!J:J,MATCH('Eligible Components'!M147,'Tableau FR Download'!G:G,0)),FIND(" - ",INDEX('Tableau FR Download'!J:J,MATCH('Eligible Components'!M147,'Tableau FR Download'!G:G,0)))-1)),"")</f>
        <v/>
      </c>
      <c r="O147" s="2" t="str">
        <f>IF(T147="No","",IFERROR(IF(INDEX('Tableau FR Download'!M:M,MATCH('Eligible Components'!M147,'Tableau FR Download'!G:G,0))=0,"",INDEX('Tableau FR Download'!M:M,MATCH('Eligible Components'!M147,'Tableau FR Download'!G:G,0))),""))</f>
        <v/>
      </c>
      <c r="P147" s="37" t="str">
        <f>IF(IFERROR(INDEX('Funding Request Tracker'!$G$6:$G$13,MATCH('Eligible Components'!N147,'Funding Request Tracker'!$F$6:$F$13,0)),"")=0,"",IFERROR(INDEX('Funding Request Tracker'!$G$6:$G$13,MATCH('Eligible Components'!N147,'Funding Request Tracker'!$F$6:$F$13,0)),""))</f>
        <v/>
      </c>
      <c r="Q147" s="37" t="str">
        <f>IF(IFERROR(INDEX('Tableau FR Download'!N:N,MATCH('Eligible Components'!M147,'Tableau FR Download'!G:G,0)),"")=0,"",IFERROR(INDEX('Tableau FR Download'!N:N,MATCH('Eligible Components'!M147,'Tableau FR Download'!G:G,0)),""))</f>
        <v/>
      </c>
      <c r="R147" s="37" t="str">
        <f>IF(IFERROR(INDEX('Tableau FR Download'!O:O,MATCH('Eligible Components'!M147,'Tableau FR Download'!G:G,0)),"")=0,"",IFERROR(INDEX('Tableau FR Download'!O:O,MATCH('Eligible Components'!M147,'Tableau FR Download'!G:G,0)),""))</f>
        <v/>
      </c>
      <c r="S147" s="13" t="str">
        <f t="shared" si="8"/>
        <v/>
      </c>
      <c r="T147" s="1" t="str">
        <f>IFERROR(INDEX('User Instructions'!$E$3:$E$10,MATCH('Eligible Components'!N147,'User Instructions'!$D$3:$D$10,0)),"")</f>
        <v/>
      </c>
      <c r="U147" s="1" t="str">
        <f>IFERROR(IF(INDEX('Tableau FR Download'!M:M,MATCH('Eligible Components'!M147,'Tableau FR Download'!G:G,0))=0,"",INDEX('Tableau FR Download'!M:M,MATCH('Eligible Components'!M147,'Tableau FR Download'!G:G,0))),"")</f>
        <v/>
      </c>
    </row>
    <row r="148" spans="1:21" hidden="1" x14ac:dyDescent="0.2">
      <c r="A148" s="1">
        <v>0</v>
      </c>
      <c r="B148" s="1">
        <v>0</v>
      </c>
      <c r="C148" s="1" t="s">
        <v>85</v>
      </c>
      <c r="D148" s="1" t="s">
        <v>102</v>
      </c>
      <c r="E148" s="1" t="s">
        <v>416</v>
      </c>
      <c r="F148" s="1" t="s">
        <v>35</v>
      </c>
      <c r="G148" s="1" t="str">
        <f t="shared" si="7"/>
        <v>Bolivia (Plurinational State)-Tuberculosis</v>
      </c>
      <c r="H148" s="1">
        <v>1</v>
      </c>
      <c r="I148" s="1" t="s">
        <v>45</v>
      </c>
      <c r="J148" s="1" t="str">
        <f>IF(IFERROR(IF(M148="",INDEX('Review Approach Lookup'!D:D,MATCH('Eligible Components'!G148,'Review Approach Lookup'!A:A,0)),INDEX('Tableau FR Download'!I:I,MATCH(M148,'Tableau FR Download'!G:G,0))),"")=0,"TBC",IFERROR(IF(M148="",INDEX('Review Approach Lookup'!D:D,MATCH('Eligible Components'!G148,'Review Approach Lookup'!A:A,0)),INDEX('Tableau FR Download'!I:I,MATCH(M148,'Tableau FR Download'!G:G,0))),""))</f>
        <v>Tailored for Focused Portfolios</v>
      </c>
      <c r="K148" s="1" t="s">
        <v>188</v>
      </c>
      <c r="L148" s="1">
        <f>_xlfn.MAXIFS('Tableau FR Download'!A:A,'Tableau FR Download'!B:B,'Eligible Components'!G148)</f>
        <v>0</v>
      </c>
      <c r="M148" s="1" t="str">
        <f>IF(L148=0,"",INDEX('Tableau FR Download'!G:G,MATCH('Eligible Components'!L148,'Tableau FR Download'!A:A,0)))</f>
        <v/>
      </c>
      <c r="N148" s="2" t="str">
        <f>IFERROR(IF(LEFT(INDEX('Tableau FR Download'!J:J,MATCH('Eligible Components'!M148,'Tableau FR Download'!G:G,0)),FIND(" - ",INDEX('Tableau FR Download'!J:J,MATCH('Eligible Components'!M148,'Tableau FR Download'!G:G,0)))-1) = 0,"",LEFT(INDEX('Tableau FR Download'!J:J,MATCH('Eligible Components'!M148,'Tableau FR Download'!G:G,0)),FIND(" - ",INDEX('Tableau FR Download'!J:J,MATCH('Eligible Components'!M148,'Tableau FR Download'!G:G,0)))-1)),"")</f>
        <v/>
      </c>
      <c r="O148" s="2" t="str">
        <f>IF(T148="No","",IFERROR(IF(INDEX('Tableau FR Download'!M:M,MATCH('Eligible Components'!M148,'Tableau FR Download'!G:G,0))=0,"",INDEX('Tableau FR Download'!M:M,MATCH('Eligible Components'!M148,'Tableau FR Download'!G:G,0))),""))</f>
        <v/>
      </c>
      <c r="P148" s="37" t="str">
        <f>IF(IFERROR(INDEX('Funding Request Tracker'!$G$6:$G$13,MATCH('Eligible Components'!N148,'Funding Request Tracker'!$F$6:$F$13,0)),"")=0,"",IFERROR(INDEX('Funding Request Tracker'!$G$6:$G$13,MATCH('Eligible Components'!N148,'Funding Request Tracker'!$F$6:$F$13,0)),""))</f>
        <v/>
      </c>
      <c r="Q148" s="37" t="str">
        <f>IF(IFERROR(INDEX('Tableau FR Download'!N:N,MATCH('Eligible Components'!M148,'Tableau FR Download'!G:G,0)),"")=0,"",IFERROR(INDEX('Tableau FR Download'!N:N,MATCH('Eligible Components'!M148,'Tableau FR Download'!G:G,0)),""))</f>
        <v/>
      </c>
      <c r="R148" s="37" t="str">
        <f>IF(IFERROR(INDEX('Tableau FR Download'!O:O,MATCH('Eligible Components'!M148,'Tableau FR Download'!G:G,0)),"")=0,"",IFERROR(INDEX('Tableau FR Download'!O:O,MATCH('Eligible Components'!M148,'Tableau FR Download'!G:G,0)),""))</f>
        <v/>
      </c>
      <c r="S148" s="13" t="str">
        <f t="shared" si="8"/>
        <v/>
      </c>
      <c r="T148" s="1" t="str">
        <f>IFERROR(INDEX('User Instructions'!$E$3:$E$10,MATCH('Eligible Components'!N148,'User Instructions'!$D$3:$D$10,0)),"")</f>
        <v/>
      </c>
      <c r="U148" s="1" t="str">
        <f>IFERROR(IF(INDEX('Tableau FR Download'!M:M,MATCH('Eligible Components'!M148,'Tableau FR Download'!G:G,0))=0,"",INDEX('Tableau FR Download'!M:M,MATCH('Eligible Components'!M148,'Tableau FR Download'!G:G,0))),"")</f>
        <v/>
      </c>
    </row>
    <row r="149" spans="1:21" hidden="1" x14ac:dyDescent="0.2">
      <c r="A149" s="1">
        <f t="shared" si="6"/>
        <v>0</v>
      </c>
      <c r="B149" s="1">
        <v>0</v>
      </c>
      <c r="C149" s="1" t="s">
        <v>85</v>
      </c>
      <c r="D149" s="1" t="s">
        <v>102</v>
      </c>
      <c r="E149" s="1" t="s">
        <v>417</v>
      </c>
      <c r="F149" s="1" t="s">
        <v>95</v>
      </c>
      <c r="G149" s="1" t="str">
        <f t="shared" si="7"/>
        <v>Bolivia (Plurinational State)-Tuberculosis,Malaria</v>
      </c>
      <c r="H149" s="1">
        <v>1</v>
      </c>
      <c r="I149" s="1" t="s">
        <v>45</v>
      </c>
      <c r="J149" s="1" t="str">
        <f>IF(IFERROR(IF(M149="",INDEX('Review Approach Lookup'!D:D,MATCH('Eligible Components'!G149,'Review Approach Lookup'!A:A,0)),INDEX('Tableau FR Download'!I:I,MATCH(M149,'Tableau FR Download'!G:G,0))),"")=0,"TBC",IFERROR(IF(M149="",INDEX('Review Approach Lookup'!D:D,MATCH('Eligible Components'!G149,'Review Approach Lookup'!A:A,0)),INDEX('Tableau FR Download'!I:I,MATCH(M149,'Tableau FR Download'!G:G,0))),""))</f>
        <v/>
      </c>
      <c r="K149" s="1" t="s">
        <v>188</v>
      </c>
      <c r="L149" s="1">
        <f>_xlfn.MAXIFS('Tableau FR Download'!A:A,'Tableau FR Download'!B:B,'Eligible Components'!G149)</f>
        <v>0</v>
      </c>
      <c r="M149" s="1" t="str">
        <f>IF(L149=0,"",INDEX('Tableau FR Download'!G:G,MATCH('Eligible Components'!L149,'Tableau FR Download'!A:A,0)))</f>
        <v/>
      </c>
      <c r="N149" s="2" t="str">
        <f>IFERROR(IF(LEFT(INDEX('Tableau FR Download'!J:J,MATCH('Eligible Components'!M149,'Tableau FR Download'!G:G,0)),FIND(" - ",INDEX('Tableau FR Download'!J:J,MATCH('Eligible Components'!M149,'Tableau FR Download'!G:G,0)))-1) = 0,"",LEFT(INDEX('Tableau FR Download'!J:J,MATCH('Eligible Components'!M149,'Tableau FR Download'!G:G,0)),FIND(" - ",INDEX('Tableau FR Download'!J:J,MATCH('Eligible Components'!M149,'Tableau FR Download'!G:G,0)))-1)),"")</f>
        <v/>
      </c>
      <c r="O149" s="2" t="str">
        <f>IF(T149="No","",IFERROR(IF(INDEX('Tableau FR Download'!M:M,MATCH('Eligible Components'!M149,'Tableau FR Download'!G:G,0))=0,"",INDEX('Tableau FR Download'!M:M,MATCH('Eligible Components'!M149,'Tableau FR Download'!G:G,0))),""))</f>
        <v/>
      </c>
      <c r="P149" s="37" t="str">
        <f>IF(IFERROR(INDEX('Funding Request Tracker'!$G$6:$G$13,MATCH('Eligible Components'!N149,'Funding Request Tracker'!$F$6:$F$13,0)),"")=0,"",IFERROR(INDEX('Funding Request Tracker'!$G$6:$G$13,MATCH('Eligible Components'!N149,'Funding Request Tracker'!$F$6:$F$13,0)),""))</f>
        <v/>
      </c>
      <c r="Q149" s="37" t="str">
        <f>IF(IFERROR(INDEX('Tableau FR Download'!N:N,MATCH('Eligible Components'!M149,'Tableau FR Download'!G:G,0)),"")=0,"",IFERROR(INDEX('Tableau FR Download'!N:N,MATCH('Eligible Components'!M149,'Tableau FR Download'!G:G,0)),""))</f>
        <v/>
      </c>
      <c r="R149" s="37" t="str">
        <f>IF(IFERROR(INDEX('Tableau FR Download'!O:O,MATCH('Eligible Components'!M149,'Tableau FR Download'!G:G,0)),"")=0,"",IFERROR(INDEX('Tableau FR Download'!O:O,MATCH('Eligible Components'!M149,'Tableau FR Download'!G:G,0)),""))</f>
        <v/>
      </c>
      <c r="S149" s="13" t="str">
        <f t="shared" si="8"/>
        <v/>
      </c>
      <c r="T149" s="1" t="str">
        <f>IFERROR(INDEX('User Instructions'!$E$3:$E$10,MATCH('Eligible Components'!N149,'User Instructions'!$D$3:$D$10,0)),"")</f>
        <v/>
      </c>
      <c r="U149" s="1" t="str">
        <f>IFERROR(IF(INDEX('Tableau FR Download'!M:M,MATCH('Eligible Components'!M149,'Tableau FR Download'!G:G,0))=0,"",INDEX('Tableau FR Download'!M:M,MATCH('Eligible Components'!M149,'Tableau FR Download'!G:G,0))),"")</f>
        <v/>
      </c>
    </row>
    <row r="150" spans="1:21" hidden="1" x14ac:dyDescent="0.2">
      <c r="A150" s="1">
        <f t="shared" si="6"/>
        <v>0</v>
      </c>
      <c r="B150" s="1">
        <v>0</v>
      </c>
      <c r="C150" s="1" t="s">
        <v>85</v>
      </c>
      <c r="D150" s="1" t="s">
        <v>102</v>
      </c>
      <c r="E150" s="1" t="s">
        <v>418</v>
      </c>
      <c r="F150" s="1" t="s">
        <v>96</v>
      </c>
      <c r="G150" s="1" t="str">
        <f t="shared" si="7"/>
        <v>Bolivia (Plurinational State)-Tuberculosis,Malaria,RSSH</v>
      </c>
      <c r="H150" s="1">
        <v>1</v>
      </c>
      <c r="I150" s="1" t="s">
        <v>45</v>
      </c>
      <c r="J150" s="1" t="str">
        <f>IF(IFERROR(IF(M150="",INDEX('Review Approach Lookup'!D:D,MATCH('Eligible Components'!G150,'Review Approach Lookup'!A:A,0)),INDEX('Tableau FR Download'!I:I,MATCH(M150,'Tableau FR Download'!G:G,0))),"")=0,"TBC",IFERROR(IF(M150="",INDEX('Review Approach Lookup'!D:D,MATCH('Eligible Components'!G150,'Review Approach Lookup'!A:A,0)),INDEX('Tableau FR Download'!I:I,MATCH(M150,'Tableau FR Download'!G:G,0))),""))</f>
        <v/>
      </c>
      <c r="K150" s="1" t="s">
        <v>188</v>
      </c>
      <c r="L150" s="1">
        <f>_xlfn.MAXIFS('Tableau FR Download'!A:A,'Tableau FR Download'!B:B,'Eligible Components'!G150)</f>
        <v>0</v>
      </c>
      <c r="M150" s="1" t="str">
        <f>IF(L150=0,"",INDEX('Tableau FR Download'!G:G,MATCH('Eligible Components'!L150,'Tableau FR Download'!A:A,0)))</f>
        <v/>
      </c>
      <c r="N150" s="2" t="str">
        <f>IFERROR(IF(LEFT(INDEX('Tableau FR Download'!J:J,MATCH('Eligible Components'!M150,'Tableau FR Download'!G:G,0)),FIND(" - ",INDEX('Tableau FR Download'!J:J,MATCH('Eligible Components'!M150,'Tableau FR Download'!G:G,0)))-1) = 0,"",LEFT(INDEX('Tableau FR Download'!J:J,MATCH('Eligible Components'!M150,'Tableau FR Download'!G:G,0)),FIND(" - ",INDEX('Tableau FR Download'!J:J,MATCH('Eligible Components'!M150,'Tableau FR Download'!G:G,0)))-1)),"")</f>
        <v/>
      </c>
      <c r="O150" s="2" t="str">
        <f>IF(T150="No","",IFERROR(IF(INDEX('Tableau FR Download'!M:M,MATCH('Eligible Components'!M150,'Tableau FR Download'!G:G,0))=0,"",INDEX('Tableau FR Download'!M:M,MATCH('Eligible Components'!M150,'Tableau FR Download'!G:G,0))),""))</f>
        <v/>
      </c>
      <c r="P150" s="37" t="str">
        <f>IF(IFERROR(INDEX('Funding Request Tracker'!$G$6:$G$13,MATCH('Eligible Components'!N150,'Funding Request Tracker'!$F$6:$F$13,0)),"")=0,"",IFERROR(INDEX('Funding Request Tracker'!$G$6:$G$13,MATCH('Eligible Components'!N150,'Funding Request Tracker'!$F$6:$F$13,0)),""))</f>
        <v/>
      </c>
      <c r="Q150" s="37" t="str">
        <f>IF(IFERROR(INDEX('Tableau FR Download'!N:N,MATCH('Eligible Components'!M150,'Tableau FR Download'!G:G,0)),"")=0,"",IFERROR(INDEX('Tableau FR Download'!N:N,MATCH('Eligible Components'!M150,'Tableau FR Download'!G:G,0)),""))</f>
        <v/>
      </c>
      <c r="R150" s="37" t="str">
        <f>IF(IFERROR(INDEX('Tableau FR Download'!O:O,MATCH('Eligible Components'!M150,'Tableau FR Download'!G:G,0)),"")=0,"",IFERROR(INDEX('Tableau FR Download'!O:O,MATCH('Eligible Components'!M150,'Tableau FR Download'!G:G,0)),""))</f>
        <v/>
      </c>
      <c r="S150" s="13" t="str">
        <f t="shared" si="8"/>
        <v/>
      </c>
      <c r="T150" s="1" t="str">
        <f>IFERROR(INDEX('User Instructions'!$E$3:$E$10,MATCH('Eligible Components'!N150,'User Instructions'!$D$3:$D$10,0)),"")</f>
        <v/>
      </c>
      <c r="U150" s="1" t="str">
        <f>IFERROR(IF(INDEX('Tableau FR Download'!M:M,MATCH('Eligible Components'!M150,'Tableau FR Download'!G:G,0))=0,"",INDEX('Tableau FR Download'!M:M,MATCH('Eligible Components'!M150,'Tableau FR Download'!G:G,0))),"")</f>
        <v/>
      </c>
    </row>
    <row r="151" spans="1:21" hidden="1" x14ac:dyDescent="0.2">
      <c r="A151" s="1">
        <f t="shared" si="6"/>
        <v>0</v>
      </c>
      <c r="B151" s="1">
        <v>0</v>
      </c>
      <c r="C151" s="1" t="s">
        <v>85</v>
      </c>
      <c r="D151" s="1" t="s">
        <v>102</v>
      </c>
      <c r="E151" s="1" t="s">
        <v>419</v>
      </c>
      <c r="F151" s="1" t="s">
        <v>97</v>
      </c>
      <c r="G151" s="1" t="str">
        <f t="shared" si="7"/>
        <v>Bolivia (Plurinational State)-Tuberculosis,RSSH</v>
      </c>
      <c r="H151" s="1">
        <v>1</v>
      </c>
      <c r="I151" s="1" t="s">
        <v>45</v>
      </c>
      <c r="J151" s="1" t="str">
        <f>IF(IFERROR(IF(M151="",INDEX('Review Approach Lookup'!D:D,MATCH('Eligible Components'!G151,'Review Approach Lookup'!A:A,0)),INDEX('Tableau FR Download'!I:I,MATCH(M151,'Tableau FR Download'!G:G,0))),"")=0,"TBC",IFERROR(IF(M151="",INDEX('Review Approach Lookup'!D:D,MATCH('Eligible Components'!G151,'Review Approach Lookup'!A:A,0)),INDEX('Tableau FR Download'!I:I,MATCH(M151,'Tableau FR Download'!G:G,0))),""))</f>
        <v/>
      </c>
      <c r="K151" s="1" t="s">
        <v>188</v>
      </c>
      <c r="L151" s="1">
        <f>_xlfn.MAXIFS('Tableau FR Download'!A:A,'Tableau FR Download'!B:B,'Eligible Components'!G151)</f>
        <v>0</v>
      </c>
      <c r="M151" s="1" t="str">
        <f>IF(L151=0,"",INDEX('Tableau FR Download'!G:G,MATCH('Eligible Components'!L151,'Tableau FR Download'!A:A,0)))</f>
        <v/>
      </c>
      <c r="N151" s="2" t="str">
        <f>IFERROR(IF(LEFT(INDEX('Tableau FR Download'!J:J,MATCH('Eligible Components'!M151,'Tableau FR Download'!G:G,0)),FIND(" - ",INDEX('Tableau FR Download'!J:J,MATCH('Eligible Components'!M151,'Tableau FR Download'!G:G,0)))-1) = 0,"",LEFT(INDEX('Tableau FR Download'!J:J,MATCH('Eligible Components'!M151,'Tableau FR Download'!G:G,0)),FIND(" - ",INDEX('Tableau FR Download'!J:J,MATCH('Eligible Components'!M151,'Tableau FR Download'!G:G,0)))-1)),"")</f>
        <v/>
      </c>
      <c r="O151" s="2" t="str">
        <f>IF(T151="No","",IFERROR(IF(INDEX('Tableau FR Download'!M:M,MATCH('Eligible Components'!M151,'Tableau FR Download'!G:G,0))=0,"",INDEX('Tableau FR Download'!M:M,MATCH('Eligible Components'!M151,'Tableau FR Download'!G:G,0))),""))</f>
        <v/>
      </c>
      <c r="P151" s="37" t="str">
        <f>IF(IFERROR(INDEX('Funding Request Tracker'!$G$6:$G$13,MATCH('Eligible Components'!N151,'Funding Request Tracker'!$F$6:$F$13,0)),"")=0,"",IFERROR(INDEX('Funding Request Tracker'!$G$6:$G$13,MATCH('Eligible Components'!N151,'Funding Request Tracker'!$F$6:$F$13,0)),""))</f>
        <v/>
      </c>
      <c r="Q151" s="37" t="str">
        <f>IF(IFERROR(INDEX('Tableau FR Download'!N:N,MATCH('Eligible Components'!M151,'Tableau FR Download'!G:G,0)),"")=0,"",IFERROR(INDEX('Tableau FR Download'!N:N,MATCH('Eligible Components'!M151,'Tableau FR Download'!G:G,0)),""))</f>
        <v/>
      </c>
      <c r="R151" s="37" t="str">
        <f>IF(IFERROR(INDEX('Tableau FR Download'!O:O,MATCH('Eligible Components'!M151,'Tableau FR Download'!G:G,0)),"")=0,"",IFERROR(INDEX('Tableau FR Download'!O:O,MATCH('Eligible Components'!M151,'Tableau FR Download'!G:G,0)),""))</f>
        <v/>
      </c>
      <c r="S151" s="13" t="str">
        <f t="shared" si="8"/>
        <v/>
      </c>
      <c r="T151" s="1" t="str">
        <f>IFERROR(INDEX('User Instructions'!$E$3:$E$10,MATCH('Eligible Components'!N151,'User Instructions'!$D$3:$D$10,0)),"")</f>
        <v/>
      </c>
      <c r="U151" s="1" t="str">
        <f>IFERROR(IF(INDEX('Tableau FR Download'!M:M,MATCH('Eligible Components'!M151,'Tableau FR Download'!G:G,0))=0,"",INDEX('Tableau FR Download'!M:M,MATCH('Eligible Components'!M151,'Tableau FR Download'!G:G,0))),"")</f>
        <v/>
      </c>
    </row>
    <row r="152" spans="1:21" hidden="1" x14ac:dyDescent="0.2">
      <c r="A152" s="1">
        <f t="shared" si="6"/>
        <v>0</v>
      </c>
      <c r="B152" s="1">
        <v>1</v>
      </c>
      <c r="C152" s="1" t="s">
        <v>85</v>
      </c>
      <c r="D152" s="1" t="s">
        <v>103</v>
      </c>
      <c r="E152" s="1" t="s">
        <v>26</v>
      </c>
      <c r="F152" s="1" t="s">
        <v>26</v>
      </c>
      <c r="G152" s="1" t="str">
        <f t="shared" si="7"/>
        <v>Botswana-HIV/AIDS</v>
      </c>
      <c r="H152" s="1">
        <v>1</v>
      </c>
      <c r="I152" s="1" t="s">
        <v>60</v>
      </c>
      <c r="J152" s="1" t="str">
        <f>IF(IFERROR(IF(M152="",INDEX('Review Approach Lookup'!D:D,MATCH('Eligible Components'!G152,'Review Approach Lookup'!A:A,0)),INDEX('Tableau FR Download'!I:I,MATCH(M152,'Tableau FR Download'!G:G,0))),"")=0,"TBC",IFERROR(IF(M152="",INDEX('Review Approach Lookup'!D:D,MATCH('Eligible Components'!G152,'Review Approach Lookup'!A:A,0)),INDEX('Tableau FR Download'!I:I,MATCH(M152,'Tableau FR Download'!G:G,0))),""))</f>
        <v>Tailored for National Strategic Plans</v>
      </c>
      <c r="K152" s="1" t="s">
        <v>188</v>
      </c>
      <c r="L152" s="1">
        <f>_xlfn.MAXIFS('Tableau FR Download'!A:A,'Tableau FR Download'!B:B,'Eligible Components'!G152)</f>
        <v>0</v>
      </c>
      <c r="M152" s="1" t="str">
        <f>IF(L152=0,"",INDEX('Tableau FR Download'!G:G,MATCH('Eligible Components'!L152,'Tableau FR Download'!A:A,0)))</f>
        <v/>
      </c>
      <c r="N152" s="2" t="str">
        <f>IFERROR(IF(LEFT(INDEX('Tableau FR Download'!J:J,MATCH('Eligible Components'!M152,'Tableau FR Download'!G:G,0)),FIND(" - ",INDEX('Tableau FR Download'!J:J,MATCH('Eligible Components'!M152,'Tableau FR Download'!G:G,0)))-1) = 0,"",LEFT(INDEX('Tableau FR Download'!J:J,MATCH('Eligible Components'!M152,'Tableau FR Download'!G:G,0)),FIND(" - ",INDEX('Tableau FR Download'!J:J,MATCH('Eligible Components'!M152,'Tableau FR Download'!G:G,0)))-1)),"")</f>
        <v/>
      </c>
      <c r="O152" s="2" t="str">
        <f>IF(T152="No","",IFERROR(IF(INDEX('Tableau FR Download'!M:M,MATCH('Eligible Components'!M152,'Tableau FR Download'!G:G,0))=0,"",INDEX('Tableau FR Download'!M:M,MATCH('Eligible Components'!M152,'Tableau FR Download'!G:G,0))),""))</f>
        <v/>
      </c>
      <c r="P152" s="37" t="str">
        <f>IF(IFERROR(INDEX('Funding Request Tracker'!$G$6:$G$13,MATCH('Eligible Components'!N152,'Funding Request Tracker'!$F$6:$F$13,0)),"")=0,"",IFERROR(INDEX('Funding Request Tracker'!$G$6:$G$13,MATCH('Eligible Components'!N152,'Funding Request Tracker'!$F$6:$F$13,0)),""))</f>
        <v/>
      </c>
      <c r="Q152" s="37" t="str">
        <f>IF(IFERROR(INDEX('Tableau FR Download'!N:N,MATCH('Eligible Components'!M152,'Tableau FR Download'!G:G,0)),"")=0,"",IFERROR(INDEX('Tableau FR Download'!N:N,MATCH('Eligible Components'!M152,'Tableau FR Download'!G:G,0)),""))</f>
        <v/>
      </c>
      <c r="R152" s="37" t="str">
        <f>IF(IFERROR(INDEX('Tableau FR Download'!O:O,MATCH('Eligible Components'!M152,'Tableau FR Download'!G:G,0)),"")=0,"",IFERROR(INDEX('Tableau FR Download'!O:O,MATCH('Eligible Components'!M152,'Tableau FR Download'!G:G,0)),""))</f>
        <v/>
      </c>
      <c r="S152" s="13" t="str">
        <f t="shared" si="8"/>
        <v/>
      </c>
      <c r="T152" s="1" t="str">
        <f>IFERROR(INDEX('User Instructions'!$E$3:$E$10,MATCH('Eligible Components'!N152,'User Instructions'!$D$3:$D$10,0)),"")</f>
        <v/>
      </c>
      <c r="U152" s="1" t="str">
        <f>IFERROR(IF(INDEX('Tableau FR Download'!M:M,MATCH('Eligible Components'!M152,'Tableau FR Download'!G:G,0))=0,"",INDEX('Tableau FR Download'!M:M,MATCH('Eligible Components'!M152,'Tableau FR Download'!G:G,0))),"")</f>
        <v/>
      </c>
    </row>
    <row r="153" spans="1:21" hidden="1" x14ac:dyDescent="0.2">
      <c r="A153" s="1">
        <f t="shared" si="6"/>
        <v>0</v>
      </c>
      <c r="B153" s="1">
        <v>0</v>
      </c>
      <c r="C153" s="1" t="s">
        <v>85</v>
      </c>
      <c r="D153" s="1" t="s">
        <v>103</v>
      </c>
      <c r="E153" s="1" t="s">
        <v>409</v>
      </c>
      <c r="F153" s="1" t="s">
        <v>86</v>
      </c>
      <c r="G153" s="1" t="str">
        <f t="shared" si="7"/>
        <v>Botswana-HIV/AIDS,Malaria</v>
      </c>
      <c r="H153" s="1">
        <v>0</v>
      </c>
      <c r="I153" s="1" t="s">
        <v>60</v>
      </c>
      <c r="J153" s="1" t="str">
        <f>IF(IFERROR(IF(M153="",INDEX('Review Approach Lookup'!D:D,MATCH('Eligible Components'!G153,'Review Approach Lookup'!A:A,0)),INDEX('Tableau FR Download'!I:I,MATCH(M153,'Tableau FR Download'!G:G,0))),"")=0,"TBC",IFERROR(IF(M153="",INDEX('Review Approach Lookup'!D:D,MATCH('Eligible Components'!G153,'Review Approach Lookup'!A:A,0)),INDEX('Tableau FR Download'!I:I,MATCH(M153,'Tableau FR Download'!G:G,0))),""))</f>
        <v/>
      </c>
      <c r="K153" s="1" t="s">
        <v>188</v>
      </c>
      <c r="L153" s="1">
        <f>_xlfn.MAXIFS('Tableau FR Download'!A:A,'Tableau FR Download'!B:B,'Eligible Components'!G153)</f>
        <v>0</v>
      </c>
      <c r="M153" s="1" t="str">
        <f>IF(L153=0,"",INDEX('Tableau FR Download'!G:G,MATCH('Eligible Components'!L153,'Tableau FR Download'!A:A,0)))</f>
        <v/>
      </c>
      <c r="N153" s="2" t="str">
        <f>IFERROR(IF(LEFT(INDEX('Tableau FR Download'!J:J,MATCH('Eligible Components'!M153,'Tableau FR Download'!G:G,0)),FIND(" - ",INDEX('Tableau FR Download'!J:J,MATCH('Eligible Components'!M153,'Tableau FR Download'!G:G,0)))-1) = 0,"",LEFT(INDEX('Tableau FR Download'!J:J,MATCH('Eligible Components'!M153,'Tableau FR Download'!G:G,0)),FIND(" - ",INDEX('Tableau FR Download'!J:J,MATCH('Eligible Components'!M153,'Tableau FR Download'!G:G,0)))-1)),"")</f>
        <v/>
      </c>
      <c r="O153" s="2" t="str">
        <f>IF(T153="No","",IFERROR(IF(INDEX('Tableau FR Download'!M:M,MATCH('Eligible Components'!M153,'Tableau FR Download'!G:G,0))=0,"",INDEX('Tableau FR Download'!M:M,MATCH('Eligible Components'!M153,'Tableau FR Download'!G:G,0))),""))</f>
        <v/>
      </c>
      <c r="P153" s="37" t="str">
        <f>IF(IFERROR(INDEX('Funding Request Tracker'!$G$6:$G$13,MATCH('Eligible Components'!N153,'Funding Request Tracker'!$F$6:$F$13,0)),"")=0,"",IFERROR(INDEX('Funding Request Tracker'!$G$6:$G$13,MATCH('Eligible Components'!N153,'Funding Request Tracker'!$F$6:$F$13,0)),""))</f>
        <v/>
      </c>
      <c r="Q153" s="37" t="str">
        <f>IF(IFERROR(INDEX('Tableau FR Download'!N:N,MATCH('Eligible Components'!M153,'Tableau FR Download'!G:G,0)),"")=0,"",IFERROR(INDEX('Tableau FR Download'!N:N,MATCH('Eligible Components'!M153,'Tableau FR Download'!G:G,0)),""))</f>
        <v/>
      </c>
      <c r="R153" s="37" t="str">
        <f>IF(IFERROR(INDEX('Tableau FR Download'!O:O,MATCH('Eligible Components'!M153,'Tableau FR Download'!G:G,0)),"")=0,"",IFERROR(INDEX('Tableau FR Download'!O:O,MATCH('Eligible Components'!M153,'Tableau FR Download'!G:G,0)),""))</f>
        <v/>
      </c>
      <c r="S153" s="13" t="str">
        <f t="shared" si="8"/>
        <v/>
      </c>
      <c r="T153" s="1" t="str">
        <f>IFERROR(INDEX('User Instructions'!$E$3:$E$10,MATCH('Eligible Components'!N153,'User Instructions'!$D$3:$D$10,0)),"")</f>
        <v/>
      </c>
      <c r="U153" s="1" t="str">
        <f>IFERROR(IF(INDEX('Tableau FR Download'!M:M,MATCH('Eligible Components'!M153,'Tableau FR Download'!G:G,0))=0,"",INDEX('Tableau FR Download'!M:M,MATCH('Eligible Components'!M153,'Tableau FR Download'!G:G,0))),"")</f>
        <v/>
      </c>
    </row>
    <row r="154" spans="1:21" hidden="1" x14ac:dyDescent="0.2">
      <c r="A154" s="1">
        <f t="shared" si="6"/>
        <v>0</v>
      </c>
      <c r="B154" s="1">
        <v>0</v>
      </c>
      <c r="C154" s="1" t="s">
        <v>85</v>
      </c>
      <c r="D154" s="1" t="s">
        <v>103</v>
      </c>
      <c r="E154" s="1" t="s">
        <v>410</v>
      </c>
      <c r="F154" s="1" t="s">
        <v>87</v>
      </c>
      <c r="G154" s="1" t="str">
        <f t="shared" si="7"/>
        <v>Botswana-HIV/AIDS,Malaria,RSSH</v>
      </c>
      <c r="H154" s="1">
        <v>0</v>
      </c>
      <c r="I154" s="1" t="s">
        <v>60</v>
      </c>
      <c r="J154" s="1" t="str">
        <f>IF(IFERROR(IF(M154="",INDEX('Review Approach Lookup'!D:D,MATCH('Eligible Components'!G154,'Review Approach Lookup'!A:A,0)),INDEX('Tableau FR Download'!I:I,MATCH(M154,'Tableau FR Download'!G:G,0))),"")=0,"TBC",IFERROR(IF(M154="",INDEX('Review Approach Lookup'!D:D,MATCH('Eligible Components'!G154,'Review Approach Lookup'!A:A,0)),INDEX('Tableau FR Download'!I:I,MATCH(M154,'Tableau FR Download'!G:G,0))),""))</f>
        <v/>
      </c>
      <c r="K154" s="1" t="s">
        <v>188</v>
      </c>
      <c r="L154" s="1">
        <f>_xlfn.MAXIFS('Tableau FR Download'!A:A,'Tableau FR Download'!B:B,'Eligible Components'!G154)</f>
        <v>0</v>
      </c>
      <c r="M154" s="1" t="str">
        <f>IF(L154=0,"",INDEX('Tableau FR Download'!G:G,MATCH('Eligible Components'!L154,'Tableau FR Download'!A:A,0)))</f>
        <v/>
      </c>
      <c r="N154" s="2" t="str">
        <f>IFERROR(IF(LEFT(INDEX('Tableau FR Download'!J:J,MATCH('Eligible Components'!M154,'Tableau FR Download'!G:G,0)),FIND(" - ",INDEX('Tableau FR Download'!J:J,MATCH('Eligible Components'!M154,'Tableau FR Download'!G:G,0)))-1) = 0,"",LEFT(INDEX('Tableau FR Download'!J:J,MATCH('Eligible Components'!M154,'Tableau FR Download'!G:G,0)),FIND(" - ",INDEX('Tableau FR Download'!J:J,MATCH('Eligible Components'!M154,'Tableau FR Download'!G:G,0)))-1)),"")</f>
        <v/>
      </c>
      <c r="O154" s="2" t="str">
        <f>IF(T154="No","",IFERROR(IF(INDEX('Tableau FR Download'!M:M,MATCH('Eligible Components'!M154,'Tableau FR Download'!G:G,0))=0,"",INDEX('Tableau FR Download'!M:M,MATCH('Eligible Components'!M154,'Tableau FR Download'!G:G,0))),""))</f>
        <v/>
      </c>
      <c r="P154" s="37" t="str">
        <f>IF(IFERROR(INDEX('Funding Request Tracker'!$G$6:$G$13,MATCH('Eligible Components'!N154,'Funding Request Tracker'!$F$6:$F$13,0)),"")=0,"",IFERROR(INDEX('Funding Request Tracker'!$G$6:$G$13,MATCH('Eligible Components'!N154,'Funding Request Tracker'!$F$6:$F$13,0)),""))</f>
        <v/>
      </c>
      <c r="Q154" s="37" t="str">
        <f>IF(IFERROR(INDEX('Tableau FR Download'!N:N,MATCH('Eligible Components'!M154,'Tableau FR Download'!G:G,0)),"")=0,"",IFERROR(INDEX('Tableau FR Download'!N:N,MATCH('Eligible Components'!M154,'Tableau FR Download'!G:G,0)),""))</f>
        <v/>
      </c>
      <c r="R154" s="37" t="str">
        <f>IF(IFERROR(INDEX('Tableau FR Download'!O:O,MATCH('Eligible Components'!M154,'Tableau FR Download'!G:G,0)),"")=0,"",IFERROR(INDEX('Tableau FR Download'!O:O,MATCH('Eligible Components'!M154,'Tableau FR Download'!G:G,0)),""))</f>
        <v/>
      </c>
      <c r="S154" s="13" t="str">
        <f t="shared" si="8"/>
        <v/>
      </c>
      <c r="T154" s="1" t="str">
        <f>IFERROR(INDEX('User Instructions'!$E$3:$E$10,MATCH('Eligible Components'!N154,'User Instructions'!$D$3:$D$10,0)),"")</f>
        <v/>
      </c>
      <c r="U154" s="1" t="str">
        <f>IFERROR(IF(INDEX('Tableau FR Download'!M:M,MATCH('Eligible Components'!M154,'Tableau FR Download'!G:G,0))=0,"",INDEX('Tableau FR Download'!M:M,MATCH('Eligible Components'!M154,'Tableau FR Download'!G:G,0))),"")</f>
        <v/>
      </c>
    </row>
    <row r="155" spans="1:21" hidden="1" x14ac:dyDescent="0.2">
      <c r="A155" s="1">
        <f t="shared" si="6"/>
        <v>0</v>
      </c>
      <c r="B155" s="1">
        <v>0</v>
      </c>
      <c r="C155" s="1" t="s">
        <v>85</v>
      </c>
      <c r="D155" s="1" t="s">
        <v>103</v>
      </c>
      <c r="E155" s="1" t="s">
        <v>411</v>
      </c>
      <c r="F155" s="1" t="s">
        <v>88</v>
      </c>
      <c r="G155" s="1" t="str">
        <f t="shared" si="7"/>
        <v>Botswana-HIV/AIDS,RSSH</v>
      </c>
      <c r="H155" s="1">
        <v>1</v>
      </c>
      <c r="I155" s="1" t="s">
        <v>60</v>
      </c>
      <c r="J155" s="1" t="str">
        <f>IF(IFERROR(IF(M155="",INDEX('Review Approach Lookup'!D:D,MATCH('Eligible Components'!G155,'Review Approach Lookup'!A:A,0)),INDEX('Tableau FR Download'!I:I,MATCH(M155,'Tableau FR Download'!G:G,0))),"")=0,"TBC",IFERROR(IF(M155="",INDEX('Review Approach Lookup'!D:D,MATCH('Eligible Components'!G155,'Review Approach Lookup'!A:A,0)),INDEX('Tableau FR Download'!I:I,MATCH(M155,'Tableau FR Download'!G:G,0))),""))</f>
        <v/>
      </c>
      <c r="K155" s="1" t="s">
        <v>188</v>
      </c>
      <c r="L155" s="1">
        <f>_xlfn.MAXIFS('Tableau FR Download'!A:A,'Tableau FR Download'!B:B,'Eligible Components'!G155)</f>
        <v>0</v>
      </c>
      <c r="M155" s="1" t="str">
        <f>IF(L155=0,"",INDEX('Tableau FR Download'!G:G,MATCH('Eligible Components'!L155,'Tableau FR Download'!A:A,0)))</f>
        <v/>
      </c>
      <c r="N155" s="2" t="str">
        <f>IFERROR(IF(LEFT(INDEX('Tableau FR Download'!J:J,MATCH('Eligible Components'!M155,'Tableau FR Download'!G:G,0)),FIND(" - ",INDEX('Tableau FR Download'!J:J,MATCH('Eligible Components'!M155,'Tableau FR Download'!G:G,0)))-1) = 0,"",LEFT(INDEX('Tableau FR Download'!J:J,MATCH('Eligible Components'!M155,'Tableau FR Download'!G:G,0)),FIND(" - ",INDEX('Tableau FR Download'!J:J,MATCH('Eligible Components'!M155,'Tableau FR Download'!G:G,0)))-1)),"")</f>
        <v/>
      </c>
      <c r="O155" s="2" t="str">
        <f>IF(T155="No","",IFERROR(IF(INDEX('Tableau FR Download'!M:M,MATCH('Eligible Components'!M155,'Tableau FR Download'!G:G,0))=0,"",INDEX('Tableau FR Download'!M:M,MATCH('Eligible Components'!M155,'Tableau FR Download'!G:G,0))),""))</f>
        <v/>
      </c>
      <c r="P155" s="37" t="str">
        <f>IF(IFERROR(INDEX('Funding Request Tracker'!$G$6:$G$13,MATCH('Eligible Components'!N155,'Funding Request Tracker'!$F$6:$F$13,0)),"")=0,"",IFERROR(INDEX('Funding Request Tracker'!$G$6:$G$13,MATCH('Eligible Components'!N155,'Funding Request Tracker'!$F$6:$F$13,0)),""))</f>
        <v/>
      </c>
      <c r="Q155" s="37" t="str">
        <f>IF(IFERROR(INDEX('Tableau FR Download'!N:N,MATCH('Eligible Components'!M155,'Tableau FR Download'!G:G,0)),"")=0,"",IFERROR(INDEX('Tableau FR Download'!N:N,MATCH('Eligible Components'!M155,'Tableau FR Download'!G:G,0)),""))</f>
        <v/>
      </c>
      <c r="R155" s="37" t="str">
        <f>IF(IFERROR(INDEX('Tableau FR Download'!O:O,MATCH('Eligible Components'!M155,'Tableau FR Download'!G:G,0)),"")=0,"",IFERROR(INDEX('Tableau FR Download'!O:O,MATCH('Eligible Components'!M155,'Tableau FR Download'!G:G,0)),""))</f>
        <v/>
      </c>
      <c r="S155" s="13" t="str">
        <f t="shared" si="8"/>
        <v/>
      </c>
      <c r="T155" s="1" t="str">
        <f>IFERROR(INDEX('User Instructions'!$E$3:$E$10,MATCH('Eligible Components'!N155,'User Instructions'!$D$3:$D$10,0)),"")</f>
        <v/>
      </c>
      <c r="U155" s="1" t="str">
        <f>IFERROR(IF(INDEX('Tableau FR Download'!M:M,MATCH('Eligible Components'!M155,'Tableau FR Download'!G:G,0))=0,"",INDEX('Tableau FR Download'!M:M,MATCH('Eligible Components'!M155,'Tableau FR Download'!G:G,0))),"")</f>
        <v/>
      </c>
    </row>
    <row r="156" spans="1:21" hidden="1" x14ac:dyDescent="0.2">
      <c r="A156" s="1">
        <f t="shared" si="6"/>
        <v>1</v>
      </c>
      <c r="B156" s="1">
        <v>0</v>
      </c>
      <c r="C156" s="1" t="s">
        <v>85</v>
      </c>
      <c r="D156" s="1" t="s">
        <v>103</v>
      </c>
      <c r="E156" s="1" t="s">
        <v>408</v>
      </c>
      <c r="F156" s="1" t="s">
        <v>89</v>
      </c>
      <c r="G156" s="1" t="str">
        <f t="shared" si="7"/>
        <v>Botswana-HIV/AIDS, Tuberculosis</v>
      </c>
      <c r="H156" s="1">
        <v>1</v>
      </c>
      <c r="I156" s="1" t="s">
        <v>60</v>
      </c>
      <c r="J156" s="1" t="str">
        <f>IF(IFERROR(IF(M156="",INDEX('Review Approach Lookup'!D:D,MATCH('Eligible Components'!G156,'Review Approach Lookup'!A:A,0)),INDEX('Tableau FR Download'!I:I,MATCH(M156,'Tableau FR Download'!G:G,0))),"")=0,"TBC",IFERROR(IF(M156="",INDEX('Review Approach Lookup'!D:D,MATCH('Eligible Components'!G156,'Review Approach Lookup'!A:A,0)),INDEX('Tableau FR Download'!I:I,MATCH(M156,'Tableau FR Download'!G:G,0))),""))</f>
        <v>Tailored for National Strategic Plans</v>
      </c>
      <c r="K156" s="1" t="s">
        <v>188</v>
      </c>
      <c r="L156" s="1">
        <f>_xlfn.MAXIFS('Tableau FR Download'!A:A,'Tableau FR Download'!B:B,'Eligible Components'!G156)</f>
        <v>1027</v>
      </c>
      <c r="M156" s="1" t="str">
        <f>IF(L156=0,"",INDEX('Tableau FR Download'!G:G,MATCH('Eligible Components'!L156,'Tableau FR Download'!A:A,0)))</f>
        <v>FR1027-BWA-C</v>
      </c>
      <c r="N156" s="2" t="str">
        <f>IFERROR(IF(LEFT(INDEX('Tableau FR Download'!J:J,MATCH('Eligible Components'!M156,'Tableau FR Download'!G:G,0)),FIND(" - ",INDEX('Tableau FR Download'!J:J,MATCH('Eligible Components'!M156,'Tableau FR Download'!G:G,0)))-1) = 0,"",LEFT(INDEX('Tableau FR Download'!J:J,MATCH('Eligible Components'!M156,'Tableau FR Download'!G:G,0)),FIND(" - ",INDEX('Tableau FR Download'!J:J,MATCH('Eligible Components'!M156,'Tableau FR Download'!G:G,0)))-1)),"")</f>
        <v>Window 5</v>
      </c>
      <c r="O156" s="2" t="s">
        <v>12</v>
      </c>
      <c r="P156" s="37">
        <f>IF(IFERROR(INDEX('Funding Request Tracker'!$G$6:$G$13,MATCH('Eligible Components'!N156,'Funding Request Tracker'!$F$6:$F$13,0)),"")=0,"",IFERROR(INDEX('Funding Request Tracker'!$G$6:$G$13,MATCH('Eligible Components'!N156,'Funding Request Tracker'!$F$6:$F$13,0)),""))</f>
        <v>44316</v>
      </c>
      <c r="Q156" s="37">
        <f>IF(IFERROR(INDEX('Tableau FR Download'!N:N,MATCH('Eligible Components'!M156,'Tableau FR Download'!G:G,0)),"")=0,"",IFERROR(INDEX('Tableau FR Download'!N:N,MATCH('Eligible Components'!M156,'Tableau FR Download'!G:G,0)),""))</f>
        <v>44490</v>
      </c>
      <c r="R156" s="37">
        <f>IF(IFERROR(INDEX('Tableau FR Download'!O:O,MATCH('Eligible Components'!M156,'Tableau FR Download'!G:G,0)),"")=0,"",IFERROR(INDEX('Tableau FR Download'!O:O,MATCH('Eligible Components'!M156,'Tableau FR Download'!G:G,0)),""))</f>
        <v>44524</v>
      </c>
      <c r="S156" s="13">
        <f t="shared" si="8"/>
        <v>6.8196721311475406</v>
      </c>
      <c r="T156" s="1" t="str">
        <f>IFERROR(INDEX('User Instructions'!$E$3:$E$10,MATCH('Eligible Components'!N156,'User Instructions'!$D$3:$D$10,0)),"")</f>
        <v>Yes</v>
      </c>
      <c r="U156" s="1" t="str">
        <f>IFERROR(IF(INDEX('Tableau FR Download'!M:M,MATCH('Eligible Components'!M156,'Tableau FR Download'!G:G,0))=0,"",INDEX('Tableau FR Download'!M:M,MATCH('Eligible Components'!M156,'Tableau FR Download'!G:G,0))),"")</f>
        <v>Grant Making</v>
      </c>
    </row>
    <row r="157" spans="1:21" hidden="1" x14ac:dyDescent="0.2">
      <c r="A157" s="1">
        <f t="shared" si="6"/>
        <v>0</v>
      </c>
      <c r="B157" s="1">
        <v>0</v>
      </c>
      <c r="C157" s="1" t="s">
        <v>85</v>
      </c>
      <c r="D157" s="1" t="s">
        <v>103</v>
      </c>
      <c r="E157" s="1" t="s">
        <v>412</v>
      </c>
      <c r="F157" s="1" t="s">
        <v>90</v>
      </c>
      <c r="G157" s="1" t="str">
        <f t="shared" si="7"/>
        <v>Botswana-HIV/AIDS,Tuberculosis,Malaria</v>
      </c>
      <c r="H157" s="1">
        <v>0</v>
      </c>
      <c r="I157" s="1" t="s">
        <v>60</v>
      </c>
      <c r="J157" s="1" t="str">
        <f>IF(IFERROR(IF(M157="",INDEX('Review Approach Lookup'!D:D,MATCH('Eligible Components'!G157,'Review Approach Lookup'!A:A,0)),INDEX('Tableau FR Download'!I:I,MATCH(M157,'Tableau FR Download'!G:G,0))),"")=0,"TBC",IFERROR(IF(M157="",INDEX('Review Approach Lookup'!D:D,MATCH('Eligible Components'!G157,'Review Approach Lookup'!A:A,0)),INDEX('Tableau FR Download'!I:I,MATCH(M157,'Tableau FR Download'!G:G,0))),""))</f>
        <v/>
      </c>
      <c r="K157" s="1" t="s">
        <v>188</v>
      </c>
      <c r="L157" s="1">
        <f>_xlfn.MAXIFS('Tableau FR Download'!A:A,'Tableau FR Download'!B:B,'Eligible Components'!G157)</f>
        <v>0</v>
      </c>
      <c r="M157" s="1" t="str">
        <f>IF(L157=0,"",INDEX('Tableau FR Download'!G:G,MATCH('Eligible Components'!L157,'Tableau FR Download'!A:A,0)))</f>
        <v/>
      </c>
      <c r="N157" s="2" t="str">
        <f>IFERROR(IF(LEFT(INDEX('Tableau FR Download'!J:J,MATCH('Eligible Components'!M157,'Tableau FR Download'!G:G,0)),FIND(" - ",INDEX('Tableau FR Download'!J:J,MATCH('Eligible Components'!M157,'Tableau FR Download'!G:G,0)))-1) = 0,"",LEFT(INDEX('Tableau FR Download'!J:J,MATCH('Eligible Components'!M157,'Tableau FR Download'!G:G,0)),FIND(" - ",INDEX('Tableau FR Download'!J:J,MATCH('Eligible Components'!M157,'Tableau FR Download'!G:G,0)))-1)),"")</f>
        <v/>
      </c>
      <c r="O157" s="2" t="str">
        <f>IF(T157="No","",IFERROR(IF(INDEX('Tableau FR Download'!M:M,MATCH('Eligible Components'!M157,'Tableau FR Download'!G:G,0))=0,"",INDEX('Tableau FR Download'!M:M,MATCH('Eligible Components'!M157,'Tableau FR Download'!G:G,0))),""))</f>
        <v/>
      </c>
      <c r="P157" s="37" t="str">
        <f>IF(IFERROR(INDEX('Funding Request Tracker'!$G$6:$G$13,MATCH('Eligible Components'!N157,'Funding Request Tracker'!$F$6:$F$13,0)),"")=0,"",IFERROR(INDEX('Funding Request Tracker'!$G$6:$G$13,MATCH('Eligible Components'!N157,'Funding Request Tracker'!$F$6:$F$13,0)),""))</f>
        <v/>
      </c>
      <c r="Q157" s="37" t="str">
        <f>IF(IFERROR(INDEX('Tableau FR Download'!N:N,MATCH('Eligible Components'!M157,'Tableau FR Download'!G:G,0)),"")=0,"",IFERROR(INDEX('Tableau FR Download'!N:N,MATCH('Eligible Components'!M157,'Tableau FR Download'!G:G,0)),""))</f>
        <v/>
      </c>
      <c r="R157" s="37" t="str">
        <f>IF(IFERROR(INDEX('Tableau FR Download'!O:O,MATCH('Eligible Components'!M157,'Tableau FR Download'!G:G,0)),"")=0,"",IFERROR(INDEX('Tableau FR Download'!O:O,MATCH('Eligible Components'!M157,'Tableau FR Download'!G:G,0)),""))</f>
        <v/>
      </c>
      <c r="S157" s="13" t="str">
        <f t="shared" si="8"/>
        <v/>
      </c>
      <c r="T157" s="1" t="str">
        <f>IFERROR(INDEX('User Instructions'!$E$3:$E$10,MATCH('Eligible Components'!N157,'User Instructions'!$D$3:$D$10,0)),"")</f>
        <v/>
      </c>
      <c r="U157" s="1" t="str">
        <f>IFERROR(IF(INDEX('Tableau FR Download'!M:M,MATCH('Eligible Components'!M157,'Tableau FR Download'!G:G,0))=0,"",INDEX('Tableau FR Download'!M:M,MATCH('Eligible Components'!M157,'Tableau FR Download'!G:G,0))),"")</f>
        <v/>
      </c>
    </row>
    <row r="158" spans="1:21" hidden="1" x14ac:dyDescent="0.2">
      <c r="A158" s="1">
        <f t="shared" si="6"/>
        <v>0</v>
      </c>
      <c r="B158" s="1">
        <v>0</v>
      </c>
      <c r="C158" s="1" t="s">
        <v>85</v>
      </c>
      <c r="D158" s="1" t="s">
        <v>103</v>
      </c>
      <c r="E158" s="1" t="s">
        <v>413</v>
      </c>
      <c r="F158" s="1" t="s">
        <v>91</v>
      </c>
      <c r="G158" s="1" t="str">
        <f t="shared" si="7"/>
        <v>Botswana-HIV/AIDS,Tuberculosis,Malaria,RSSH</v>
      </c>
      <c r="H158" s="1">
        <v>0</v>
      </c>
      <c r="I158" s="1" t="s">
        <v>60</v>
      </c>
      <c r="J158" s="1" t="str">
        <f>IF(IFERROR(IF(M158="",INDEX('Review Approach Lookup'!D:D,MATCH('Eligible Components'!G158,'Review Approach Lookup'!A:A,0)),INDEX('Tableau FR Download'!I:I,MATCH(M158,'Tableau FR Download'!G:G,0))),"")=0,"TBC",IFERROR(IF(M158="",INDEX('Review Approach Lookup'!D:D,MATCH('Eligible Components'!G158,'Review Approach Lookup'!A:A,0)),INDEX('Tableau FR Download'!I:I,MATCH(M158,'Tableau FR Download'!G:G,0))),""))</f>
        <v/>
      </c>
      <c r="K158" s="1" t="s">
        <v>188</v>
      </c>
      <c r="L158" s="1">
        <f>_xlfn.MAXIFS('Tableau FR Download'!A:A,'Tableau FR Download'!B:B,'Eligible Components'!G158)</f>
        <v>0</v>
      </c>
      <c r="M158" s="1" t="str">
        <f>IF(L158=0,"",INDEX('Tableau FR Download'!G:G,MATCH('Eligible Components'!L158,'Tableau FR Download'!A:A,0)))</f>
        <v/>
      </c>
      <c r="N158" s="2" t="str">
        <f>IFERROR(IF(LEFT(INDEX('Tableau FR Download'!J:J,MATCH('Eligible Components'!M158,'Tableau FR Download'!G:G,0)),FIND(" - ",INDEX('Tableau FR Download'!J:J,MATCH('Eligible Components'!M158,'Tableau FR Download'!G:G,0)))-1) = 0,"",LEFT(INDEX('Tableau FR Download'!J:J,MATCH('Eligible Components'!M158,'Tableau FR Download'!G:G,0)),FIND(" - ",INDEX('Tableau FR Download'!J:J,MATCH('Eligible Components'!M158,'Tableau FR Download'!G:G,0)))-1)),"")</f>
        <v/>
      </c>
      <c r="O158" s="2" t="str">
        <f>IF(T158="No","",IFERROR(IF(INDEX('Tableau FR Download'!M:M,MATCH('Eligible Components'!M158,'Tableau FR Download'!G:G,0))=0,"",INDEX('Tableau FR Download'!M:M,MATCH('Eligible Components'!M158,'Tableau FR Download'!G:G,0))),""))</f>
        <v/>
      </c>
      <c r="P158" s="37" t="str">
        <f>IF(IFERROR(INDEX('Funding Request Tracker'!$G$6:$G$13,MATCH('Eligible Components'!N158,'Funding Request Tracker'!$F$6:$F$13,0)),"")=0,"",IFERROR(INDEX('Funding Request Tracker'!$G$6:$G$13,MATCH('Eligible Components'!N158,'Funding Request Tracker'!$F$6:$F$13,0)),""))</f>
        <v/>
      </c>
      <c r="Q158" s="37" t="str">
        <f>IF(IFERROR(INDEX('Tableau FR Download'!N:N,MATCH('Eligible Components'!M158,'Tableau FR Download'!G:G,0)),"")=0,"",IFERROR(INDEX('Tableau FR Download'!N:N,MATCH('Eligible Components'!M158,'Tableau FR Download'!G:G,0)),""))</f>
        <v/>
      </c>
      <c r="R158" s="37" t="str">
        <f>IF(IFERROR(INDEX('Tableau FR Download'!O:O,MATCH('Eligible Components'!M158,'Tableau FR Download'!G:G,0)),"")=0,"",IFERROR(INDEX('Tableau FR Download'!O:O,MATCH('Eligible Components'!M158,'Tableau FR Download'!G:G,0)),""))</f>
        <v/>
      </c>
      <c r="S158" s="13" t="str">
        <f t="shared" si="8"/>
        <v/>
      </c>
      <c r="T158" s="1" t="str">
        <f>IFERROR(INDEX('User Instructions'!$E$3:$E$10,MATCH('Eligible Components'!N158,'User Instructions'!$D$3:$D$10,0)),"")</f>
        <v/>
      </c>
      <c r="U158" s="1" t="str">
        <f>IFERROR(IF(INDEX('Tableau FR Download'!M:M,MATCH('Eligible Components'!M158,'Tableau FR Download'!G:G,0))=0,"",INDEX('Tableau FR Download'!M:M,MATCH('Eligible Components'!M158,'Tableau FR Download'!G:G,0))),"")</f>
        <v/>
      </c>
    </row>
    <row r="159" spans="1:21" hidden="1" x14ac:dyDescent="0.2">
      <c r="A159" s="1">
        <f t="shared" si="6"/>
        <v>0</v>
      </c>
      <c r="B159" s="1">
        <v>0</v>
      </c>
      <c r="C159" s="1" t="s">
        <v>85</v>
      </c>
      <c r="D159" s="1" t="s">
        <v>103</v>
      </c>
      <c r="E159" s="1" t="s">
        <v>414</v>
      </c>
      <c r="F159" s="1" t="s">
        <v>92</v>
      </c>
      <c r="G159" s="1" t="str">
        <f t="shared" si="7"/>
        <v>Botswana-HIV/AIDS,Tuberculosis,RSSH</v>
      </c>
      <c r="H159" s="1">
        <v>1</v>
      </c>
      <c r="I159" s="1" t="s">
        <v>60</v>
      </c>
      <c r="J159" s="1" t="str">
        <f>IF(IFERROR(IF(M159="",INDEX('Review Approach Lookup'!D:D,MATCH('Eligible Components'!G159,'Review Approach Lookup'!A:A,0)),INDEX('Tableau FR Download'!I:I,MATCH(M159,'Tableau FR Download'!G:G,0))),"")=0,"TBC",IFERROR(IF(M159="",INDEX('Review Approach Lookup'!D:D,MATCH('Eligible Components'!G159,'Review Approach Lookup'!A:A,0)),INDEX('Tableau FR Download'!I:I,MATCH(M159,'Tableau FR Download'!G:G,0))),""))</f>
        <v/>
      </c>
      <c r="K159" s="1" t="s">
        <v>188</v>
      </c>
      <c r="L159" s="1">
        <f>_xlfn.MAXIFS('Tableau FR Download'!A:A,'Tableau FR Download'!B:B,'Eligible Components'!G159)</f>
        <v>0</v>
      </c>
      <c r="M159" s="1" t="str">
        <f>IF(L159=0,"",INDEX('Tableau FR Download'!G:G,MATCH('Eligible Components'!L159,'Tableau FR Download'!A:A,0)))</f>
        <v/>
      </c>
      <c r="N159" s="2" t="str">
        <f>IFERROR(IF(LEFT(INDEX('Tableau FR Download'!J:J,MATCH('Eligible Components'!M159,'Tableau FR Download'!G:G,0)),FIND(" - ",INDEX('Tableau FR Download'!J:J,MATCH('Eligible Components'!M159,'Tableau FR Download'!G:G,0)))-1) = 0,"",LEFT(INDEX('Tableau FR Download'!J:J,MATCH('Eligible Components'!M159,'Tableau FR Download'!G:G,0)),FIND(" - ",INDEX('Tableau FR Download'!J:J,MATCH('Eligible Components'!M159,'Tableau FR Download'!G:G,0)))-1)),"")</f>
        <v/>
      </c>
      <c r="O159" s="2" t="str">
        <f>IF(T159="No","",IFERROR(IF(INDEX('Tableau FR Download'!M:M,MATCH('Eligible Components'!M159,'Tableau FR Download'!G:G,0))=0,"",INDEX('Tableau FR Download'!M:M,MATCH('Eligible Components'!M159,'Tableau FR Download'!G:G,0))),""))</f>
        <v/>
      </c>
      <c r="P159" s="37" t="str">
        <f>IF(IFERROR(INDEX('Funding Request Tracker'!$G$6:$G$13,MATCH('Eligible Components'!N159,'Funding Request Tracker'!$F$6:$F$13,0)),"")=0,"",IFERROR(INDEX('Funding Request Tracker'!$G$6:$G$13,MATCH('Eligible Components'!N159,'Funding Request Tracker'!$F$6:$F$13,0)),""))</f>
        <v/>
      </c>
      <c r="Q159" s="37" t="str">
        <f>IF(IFERROR(INDEX('Tableau FR Download'!N:N,MATCH('Eligible Components'!M159,'Tableau FR Download'!G:G,0)),"")=0,"",IFERROR(INDEX('Tableau FR Download'!N:N,MATCH('Eligible Components'!M159,'Tableau FR Download'!G:G,0)),""))</f>
        <v/>
      </c>
      <c r="R159" s="37" t="str">
        <f>IF(IFERROR(INDEX('Tableau FR Download'!O:O,MATCH('Eligible Components'!M159,'Tableau FR Download'!G:G,0)),"")=0,"",IFERROR(INDEX('Tableau FR Download'!O:O,MATCH('Eligible Components'!M159,'Tableau FR Download'!G:G,0)),""))</f>
        <v/>
      </c>
      <c r="S159" s="13" t="str">
        <f t="shared" si="8"/>
        <v/>
      </c>
      <c r="T159" s="1" t="str">
        <f>IFERROR(INDEX('User Instructions'!$E$3:$E$10,MATCH('Eligible Components'!N159,'User Instructions'!$D$3:$D$10,0)),"")</f>
        <v/>
      </c>
      <c r="U159" s="1" t="str">
        <f>IFERROR(IF(INDEX('Tableau FR Download'!M:M,MATCH('Eligible Components'!M159,'Tableau FR Download'!G:G,0))=0,"",INDEX('Tableau FR Download'!M:M,MATCH('Eligible Components'!M159,'Tableau FR Download'!G:G,0))),"")</f>
        <v/>
      </c>
    </row>
    <row r="160" spans="1:21" hidden="1" x14ac:dyDescent="0.2">
      <c r="A160" s="1">
        <f t="shared" si="6"/>
        <v>0</v>
      </c>
      <c r="B160" s="1">
        <v>0</v>
      </c>
      <c r="C160" s="1" t="s">
        <v>85</v>
      </c>
      <c r="D160" s="1" t="s">
        <v>103</v>
      </c>
      <c r="E160" s="1" t="s">
        <v>28</v>
      </c>
      <c r="F160" s="1" t="s">
        <v>28</v>
      </c>
      <c r="G160" s="1" t="str">
        <f t="shared" si="7"/>
        <v>Botswana-Malaria</v>
      </c>
      <c r="H160" s="1">
        <v>0</v>
      </c>
      <c r="I160" s="1" t="s">
        <v>60</v>
      </c>
      <c r="J160" s="1" t="str">
        <f>IF(IFERROR(IF(M160="",INDEX('Review Approach Lookup'!D:D,MATCH('Eligible Components'!G160,'Review Approach Lookup'!A:A,0)),INDEX('Tableau FR Download'!I:I,MATCH(M160,'Tableau FR Download'!G:G,0))),"")=0,"TBC",IFERROR(IF(M160="",INDEX('Review Approach Lookup'!D:D,MATCH('Eligible Components'!G160,'Review Approach Lookup'!A:A,0)),INDEX('Tableau FR Download'!I:I,MATCH(M160,'Tableau FR Download'!G:G,0))),""))</f>
        <v/>
      </c>
      <c r="K160" s="1" t="s">
        <v>188</v>
      </c>
      <c r="L160" s="1">
        <f>_xlfn.MAXIFS('Tableau FR Download'!A:A,'Tableau FR Download'!B:B,'Eligible Components'!G160)</f>
        <v>0</v>
      </c>
      <c r="M160" s="1" t="str">
        <f>IF(L160=0,"",INDEX('Tableau FR Download'!G:G,MATCH('Eligible Components'!L160,'Tableau FR Download'!A:A,0)))</f>
        <v/>
      </c>
      <c r="N160" s="2" t="str">
        <f>IFERROR(IF(LEFT(INDEX('Tableau FR Download'!J:J,MATCH('Eligible Components'!M160,'Tableau FR Download'!G:G,0)),FIND(" - ",INDEX('Tableau FR Download'!J:J,MATCH('Eligible Components'!M160,'Tableau FR Download'!G:G,0)))-1) = 0,"",LEFT(INDEX('Tableau FR Download'!J:J,MATCH('Eligible Components'!M160,'Tableau FR Download'!G:G,0)),FIND(" - ",INDEX('Tableau FR Download'!J:J,MATCH('Eligible Components'!M160,'Tableau FR Download'!G:G,0)))-1)),"")</f>
        <v/>
      </c>
      <c r="O160" s="2" t="str">
        <f>IF(T160="No","",IFERROR(IF(INDEX('Tableau FR Download'!M:M,MATCH('Eligible Components'!M160,'Tableau FR Download'!G:G,0))=0,"",INDEX('Tableau FR Download'!M:M,MATCH('Eligible Components'!M160,'Tableau FR Download'!G:G,0))),""))</f>
        <v/>
      </c>
      <c r="P160" s="37" t="str">
        <f>IF(IFERROR(INDEX('Funding Request Tracker'!$G$6:$G$13,MATCH('Eligible Components'!N160,'Funding Request Tracker'!$F$6:$F$13,0)),"")=0,"",IFERROR(INDEX('Funding Request Tracker'!$G$6:$G$13,MATCH('Eligible Components'!N160,'Funding Request Tracker'!$F$6:$F$13,0)),""))</f>
        <v/>
      </c>
      <c r="Q160" s="37" t="str">
        <f>IF(IFERROR(INDEX('Tableau FR Download'!N:N,MATCH('Eligible Components'!M160,'Tableau FR Download'!G:G,0)),"")=0,"",IFERROR(INDEX('Tableau FR Download'!N:N,MATCH('Eligible Components'!M160,'Tableau FR Download'!G:G,0)),""))</f>
        <v/>
      </c>
      <c r="R160" s="37" t="str">
        <f>IF(IFERROR(INDEX('Tableau FR Download'!O:O,MATCH('Eligible Components'!M160,'Tableau FR Download'!G:G,0)),"")=0,"",IFERROR(INDEX('Tableau FR Download'!O:O,MATCH('Eligible Components'!M160,'Tableau FR Download'!G:G,0)),""))</f>
        <v/>
      </c>
      <c r="S160" s="13" t="str">
        <f t="shared" si="8"/>
        <v/>
      </c>
      <c r="T160" s="1" t="str">
        <f>IFERROR(INDEX('User Instructions'!$E$3:$E$10,MATCH('Eligible Components'!N160,'User Instructions'!$D$3:$D$10,0)),"")</f>
        <v/>
      </c>
      <c r="U160" s="1" t="str">
        <f>IFERROR(IF(INDEX('Tableau FR Download'!M:M,MATCH('Eligible Components'!M160,'Tableau FR Download'!G:G,0))=0,"",INDEX('Tableau FR Download'!M:M,MATCH('Eligible Components'!M160,'Tableau FR Download'!G:G,0))),"")</f>
        <v/>
      </c>
    </row>
    <row r="161" spans="1:21" hidden="1" x14ac:dyDescent="0.2">
      <c r="A161" s="1">
        <f t="shared" si="6"/>
        <v>0</v>
      </c>
      <c r="B161" s="1">
        <v>0</v>
      </c>
      <c r="C161" s="1" t="s">
        <v>85</v>
      </c>
      <c r="D161" s="1" t="s">
        <v>103</v>
      </c>
      <c r="E161" s="1" t="s">
        <v>415</v>
      </c>
      <c r="F161" s="1" t="s">
        <v>93</v>
      </c>
      <c r="G161" s="1" t="str">
        <f t="shared" si="7"/>
        <v>Botswana-Malaria,RSSH</v>
      </c>
      <c r="H161" s="1">
        <v>0</v>
      </c>
      <c r="I161" s="1" t="s">
        <v>60</v>
      </c>
      <c r="J161" s="1" t="str">
        <f>IF(IFERROR(IF(M161="",INDEX('Review Approach Lookup'!D:D,MATCH('Eligible Components'!G161,'Review Approach Lookup'!A:A,0)),INDEX('Tableau FR Download'!I:I,MATCH(M161,'Tableau FR Download'!G:G,0))),"")=0,"TBC",IFERROR(IF(M161="",INDEX('Review Approach Lookup'!D:D,MATCH('Eligible Components'!G161,'Review Approach Lookup'!A:A,0)),INDEX('Tableau FR Download'!I:I,MATCH(M161,'Tableau FR Download'!G:G,0))),""))</f>
        <v/>
      </c>
      <c r="K161" s="1" t="s">
        <v>188</v>
      </c>
      <c r="L161" s="1">
        <f>_xlfn.MAXIFS('Tableau FR Download'!A:A,'Tableau FR Download'!B:B,'Eligible Components'!G161)</f>
        <v>0</v>
      </c>
      <c r="M161" s="1" t="str">
        <f>IF(L161=0,"",INDEX('Tableau FR Download'!G:G,MATCH('Eligible Components'!L161,'Tableau FR Download'!A:A,0)))</f>
        <v/>
      </c>
      <c r="N161" s="2" t="str">
        <f>IFERROR(IF(LEFT(INDEX('Tableau FR Download'!J:J,MATCH('Eligible Components'!M161,'Tableau FR Download'!G:G,0)),FIND(" - ",INDEX('Tableau FR Download'!J:J,MATCH('Eligible Components'!M161,'Tableau FR Download'!G:G,0)))-1) = 0,"",LEFT(INDEX('Tableau FR Download'!J:J,MATCH('Eligible Components'!M161,'Tableau FR Download'!G:G,0)),FIND(" - ",INDEX('Tableau FR Download'!J:J,MATCH('Eligible Components'!M161,'Tableau FR Download'!G:G,0)))-1)),"")</f>
        <v/>
      </c>
      <c r="O161" s="2" t="str">
        <f>IF(T161="No","",IFERROR(IF(INDEX('Tableau FR Download'!M:M,MATCH('Eligible Components'!M161,'Tableau FR Download'!G:G,0))=0,"",INDEX('Tableau FR Download'!M:M,MATCH('Eligible Components'!M161,'Tableau FR Download'!G:G,0))),""))</f>
        <v/>
      </c>
      <c r="P161" s="37" t="str">
        <f>IF(IFERROR(INDEX('Funding Request Tracker'!$G$6:$G$13,MATCH('Eligible Components'!N161,'Funding Request Tracker'!$F$6:$F$13,0)),"")=0,"",IFERROR(INDEX('Funding Request Tracker'!$G$6:$G$13,MATCH('Eligible Components'!N161,'Funding Request Tracker'!$F$6:$F$13,0)),""))</f>
        <v/>
      </c>
      <c r="Q161" s="37" t="str">
        <f>IF(IFERROR(INDEX('Tableau FR Download'!N:N,MATCH('Eligible Components'!M161,'Tableau FR Download'!G:G,0)),"")=0,"",IFERROR(INDEX('Tableau FR Download'!N:N,MATCH('Eligible Components'!M161,'Tableau FR Download'!G:G,0)),""))</f>
        <v/>
      </c>
      <c r="R161" s="37" t="str">
        <f>IF(IFERROR(INDEX('Tableau FR Download'!O:O,MATCH('Eligible Components'!M161,'Tableau FR Download'!G:G,0)),"")=0,"",IFERROR(INDEX('Tableau FR Download'!O:O,MATCH('Eligible Components'!M161,'Tableau FR Download'!G:G,0)),""))</f>
        <v/>
      </c>
      <c r="S161" s="13" t="str">
        <f t="shared" si="8"/>
        <v/>
      </c>
      <c r="T161" s="1" t="str">
        <f>IFERROR(INDEX('User Instructions'!$E$3:$E$10,MATCH('Eligible Components'!N161,'User Instructions'!$D$3:$D$10,0)),"")</f>
        <v/>
      </c>
      <c r="U161" s="1" t="str">
        <f>IFERROR(IF(INDEX('Tableau FR Download'!M:M,MATCH('Eligible Components'!M161,'Tableau FR Download'!G:G,0))=0,"",INDEX('Tableau FR Download'!M:M,MATCH('Eligible Components'!M161,'Tableau FR Download'!G:G,0))),"")</f>
        <v/>
      </c>
    </row>
    <row r="162" spans="1:21" hidden="1" x14ac:dyDescent="0.2">
      <c r="A162" s="1">
        <f t="shared" si="6"/>
        <v>0</v>
      </c>
      <c r="B162" s="1">
        <v>0</v>
      </c>
      <c r="C162" s="1" t="s">
        <v>85</v>
      </c>
      <c r="D162" s="1" t="s">
        <v>103</v>
      </c>
      <c r="E162" s="1" t="s">
        <v>94</v>
      </c>
      <c r="F162" s="1" t="s">
        <v>94</v>
      </c>
      <c r="G162" s="1" t="str">
        <f t="shared" si="7"/>
        <v>Botswana-RSSH</v>
      </c>
      <c r="H162" s="1">
        <v>1</v>
      </c>
      <c r="I162" s="1" t="s">
        <v>60</v>
      </c>
      <c r="J162" s="1" t="str">
        <f>IF(IFERROR(IF(M162="",INDEX('Review Approach Lookup'!D:D,MATCH('Eligible Components'!G162,'Review Approach Lookup'!A:A,0)),INDEX('Tableau FR Download'!I:I,MATCH(M162,'Tableau FR Download'!G:G,0))),"")=0,"TBC",IFERROR(IF(M162="",INDEX('Review Approach Lookup'!D:D,MATCH('Eligible Components'!G162,'Review Approach Lookup'!A:A,0)),INDEX('Tableau FR Download'!I:I,MATCH(M162,'Tableau FR Download'!G:G,0))),""))</f>
        <v>TBC</v>
      </c>
      <c r="K162" s="1" t="s">
        <v>188</v>
      </c>
      <c r="L162" s="1">
        <f>_xlfn.MAXIFS('Tableau FR Download'!A:A,'Tableau FR Download'!B:B,'Eligible Components'!G162)</f>
        <v>0</v>
      </c>
      <c r="M162" s="1" t="str">
        <f>IF(L162=0,"",INDEX('Tableau FR Download'!G:G,MATCH('Eligible Components'!L162,'Tableau FR Download'!A:A,0)))</f>
        <v/>
      </c>
      <c r="N162" s="2" t="str">
        <f>IFERROR(IF(LEFT(INDEX('Tableau FR Download'!J:J,MATCH('Eligible Components'!M162,'Tableau FR Download'!G:G,0)),FIND(" - ",INDEX('Tableau FR Download'!J:J,MATCH('Eligible Components'!M162,'Tableau FR Download'!G:G,0)))-1) = 0,"",LEFT(INDEX('Tableau FR Download'!J:J,MATCH('Eligible Components'!M162,'Tableau FR Download'!G:G,0)),FIND(" - ",INDEX('Tableau FR Download'!J:J,MATCH('Eligible Components'!M162,'Tableau FR Download'!G:G,0)))-1)),"")</f>
        <v/>
      </c>
      <c r="O162" s="2" t="str">
        <f>IF(T162="No","",IFERROR(IF(INDEX('Tableau FR Download'!M:M,MATCH('Eligible Components'!M162,'Tableau FR Download'!G:G,0))=0,"",INDEX('Tableau FR Download'!M:M,MATCH('Eligible Components'!M162,'Tableau FR Download'!G:G,0))),""))</f>
        <v/>
      </c>
      <c r="P162" s="37" t="str">
        <f>IF(IFERROR(INDEX('Funding Request Tracker'!$G$6:$G$13,MATCH('Eligible Components'!N162,'Funding Request Tracker'!$F$6:$F$13,0)),"")=0,"",IFERROR(INDEX('Funding Request Tracker'!$G$6:$G$13,MATCH('Eligible Components'!N162,'Funding Request Tracker'!$F$6:$F$13,0)),""))</f>
        <v/>
      </c>
      <c r="Q162" s="37" t="str">
        <f>IF(IFERROR(INDEX('Tableau FR Download'!N:N,MATCH('Eligible Components'!M162,'Tableau FR Download'!G:G,0)),"")=0,"",IFERROR(INDEX('Tableau FR Download'!N:N,MATCH('Eligible Components'!M162,'Tableau FR Download'!G:G,0)),""))</f>
        <v/>
      </c>
      <c r="R162" s="37" t="str">
        <f>IF(IFERROR(INDEX('Tableau FR Download'!O:O,MATCH('Eligible Components'!M162,'Tableau FR Download'!G:G,0)),"")=0,"",IFERROR(INDEX('Tableau FR Download'!O:O,MATCH('Eligible Components'!M162,'Tableau FR Download'!G:G,0)),""))</f>
        <v/>
      </c>
      <c r="S162" s="13" t="str">
        <f t="shared" si="8"/>
        <v/>
      </c>
      <c r="T162" s="1" t="str">
        <f>IFERROR(INDEX('User Instructions'!$E$3:$E$10,MATCH('Eligible Components'!N162,'User Instructions'!$D$3:$D$10,0)),"")</f>
        <v/>
      </c>
      <c r="U162" s="1" t="str">
        <f>IFERROR(IF(INDEX('Tableau FR Download'!M:M,MATCH('Eligible Components'!M162,'Tableau FR Download'!G:G,0))=0,"",INDEX('Tableau FR Download'!M:M,MATCH('Eligible Components'!M162,'Tableau FR Download'!G:G,0))),"")</f>
        <v/>
      </c>
    </row>
    <row r="163" spans="1:21" hidden="1" x14ac:dyDescent="0.2">
      <c r="A163" s="1">
        <f t="shared" si="6"/>
        <v>0</v>
      </c>
      <c r="B163" s="1">
        <v>1</v>
      </c>
      <c r="C163" s="1" t="s">
        <v>85</v>
      </c>
      <c r="D163" s="1" t="s">
        <v>103</v>
      </c>
      <c r="E163" s="1" t="s">
        <v>416</v>
      </c>
      <c r="F163" s="1" t="s">
        <v>35</v>
      </c>
      <c r="G163" s="1" t="str">
        <f t="shared" si="7"/>
        <v>Botswana-Tuberculosis</v>
      </c>
      <c r="H163" s="1">
        <v>1</v>
      </c>
      <c r="I163" s="1" t="s">
        <v>60</v>
      </c>
      <c r="J163" s="1" t="str">
        <f>IF(IFERROR(IF(M163="",INDEX('Review Approach Lookup'!D:D,MATCH('Eligible Components'!G163,'Review Approach Lookup'!A:A,0)),INDEX('Tableau FR Download'!I:I,MATCH(M163,'Tableau FR Download'!G:G,0))),"")=0,"TBC",IFERROR(IF(M163="",INDEX('Review Approach Lookup'!D:D,MATCH('Eligible Components'!G163,'Review Approach Lookup'!A:A,0)),INDEX('Tableau FR Download'!I:I,MATCH(M163,'Tableau FR Download'!G:G,0))),""))</f>
        <v>Tailored for National Strategic Plans</v>
      </c>
      <c r="K163" s="1" t="s">
        <v>188</v>
      </c>
      <c r="L163" s="1">
        <f>_xlfn.MAXIFS('Tableau FR Download'!A:A,'Tableau FR Download'!B:B,'Eligible Components'!G163)</f>
        <v>0</v>
      </c>
      <c r="M163" s="1" t="str">
        <f>IF(L163=0,"",INDEX('Tableau FR Download'!G:G,MATCH('Eligible Components'!L163,'Tableau FR Download'!A:A,0)))</f>
        <v/>
      </c>
      <c r="N163" s="2" t="str">
        <f>IFERROR(IF(LEFT(INDEX('Tableau FR Download'!J:J,MATCH('Eligible Components'!M163,'Tableau FR Download'!G:G,0)),FIND(" - ",INDEX('Tableau FR Download'!J:J,MATCH('Eligible Components'!M163,'Tableau FR Download'!G:G,0)))-1) = 0,"",LEFT(INDEX('Tableau FR Download'!J:J,MATCH('Eligible Components'!M163,'Tableau FR Download'!G:G,0)),FIND(" - ",INDEX('Tableau FR Download'!J:J,MATCH('Eligible Components'!M163,'Tableau FR Download'!G:G,0)))-1)),"")</f>
        <v/>
      </c>
      <c r="O163" s="2" t="str">
        <f>IF(T163="No","",IFERROR(IF(INDEX('Tableau FR Download'!M:M,MATCH('Eligible Components'!M163,'Tableau FR Download'!G:G,0))=0,"",INDEX('Tableau FR Download'!M:M,MATCH('Eligible Components'!M163,'Tableau FR Download'!G:G,0))),""))</f>
        <v/>
      </c>
      <c r="P163" s="37" t="str">
        <f>IF(IFERROR(INDEX('Funding Request Tracker'!$G$6:$G$13,MATCH('Eligible Components'!N163,'Funding Request Tracker'!$F$6:$F$13,0)),"")=0,"",IFERROR(INDEX('Funding Request Tracker'!$G$6:$G$13,MATCH('Eligible Components'!N163,'Funding Request Tracker'!$F$6:$F$13,0)),""))</f>
        <v/>
      </c>
      <c r="Q163" s="37" t="str">
        <f>IF(IFERROR(INDEX('Tableau FR Download'!N:N,MATCH('Eligible Components'!M163,'Tableau FR Download'!G:G,0)),"")=0,"",IFERROR(INDEX('Tableau FR Download'!N:N,MATCH('Eligible Components'!M163,'Tableau FR Download'!G:G,0)),""))</f>
        <v/>
      </c>
      <c r="R163" s="37" t="str">
        <f>IF(IFERROR(INDEX('Tableau FR Download'!O:O,MATCH('Eligible Components'!M163,'Tableau FR Download'!G:G,0)),"")=0,"",IFERROR(INDEX('Tableau FR Download'!O:O,MATCH('Eligible Components'!M163,'Tableau FR Download'!G:G,0)),""))</f>
        <v/>
      </c>
      <c r="S163" s="13" t="str">
        <f t="shared" si="8"/>
        <v/>
      </c>
      <c r="T163" s="1" t="str">
        <f>IFERROR(INDEX('User Instructions'!$E$3:$E$10,MATCH('Eligible Components'!N163,'User Instructions'!$D$3:$D$10,0)),"")</f>
        <v/>
      </c>
      <c r="U163" s="1" t="str">
        <f>IFERROR(IF(INDEX('Tableau FR Download'!M:M,MATCH('Eligible Components'!M163,'Tableau FR Download'!G:G,0))=0,"",INDEX('Tableau FR Download'!M:M,MATCH('Eligible Components'!M163,'Tableau FR Download'!G:G,0))),"")</f>
        <v/>
      </c>
    </row>
    <row r="164" spans="1:21" hidden="1" x14ac:dyDescent="0.2">
      <c r="A164" s="1">
        <f t="shared" si="6"/>
        <v>0</v>
      </c>
      <c r="B164" s="1">
        <v>0</v>
      </c>
      <c r="C164" s="1" t="s">
        <v>85</v>
      </c>
      <c r="D164" s="1" t="s">
        <v>103</v>
      </c>
      <c r="E164" s="1" t="s">
        <v>417</v>
      </c>
      <c r="F164" s="1" t="s">
        <v>95</v>
      </c>
      <c r="G164" s="1" t="str">
        <f t="shared" si="7"/>
        <v>Botswana-Tuberculosis,Malaria</v>
      </c>
      <c r="H164" s="1">
        <v>0</v>
      </c>
      <c r="I164" s="1" t="s">
        <v>60</v>
      </c>
      <c r="J164" s="1" t="str">
        <f>IF(IFERROR(IF(M164="",INDEX('Review Approach Lookup'!D:D,MATCH('Eligible Components'!G164,'Review Approach Lookup'!A:A,0)),INDEX('Tableau FR Download'!I:I,MATCH(M164,'Tableau FR Download'!G:G,0))),"")=0,"TBC",IFERROR(IF(M164="",INDEX('Review Approach Lookup'!D:D,MATCH('Eligible Components'!G164,'Review Approach Lookup'!A:A,0)),INDEX('Tableau FR Download'!I:I,MATCH(M164,'Tableau FR Download'!G:G,0))),""))</f>
        <v/>
      </c>
      <c r="K164" s="1" t="s">
        <v>188</v>
      </c>
      <c r="L164" s="1">
        <f>_xlfn.MAXIFS('Tableau FR Download'!A:A,'Tableau FR Download'!B:B,'Eligible Components'!G164)</f>
        <v>0</v>
      </c>
      <c r="M164" s="1" t="str">
        <f>IF(L164=0,"",INDEX('Tableau FR Download'!G:G,MATCH('Eligible Components'!L164,'Tableau FR Download'!A:A,0)))</f>
        <v/>
      </c>
      <c r="N164" s="2" t="str">
        <f>IFERROR(IF(LEFT(INDEX('Tableau FR Download'!J:J,MATCH('Eligible Components'!M164,'Tableau FR Download'!G:G,0)),FIND(" - ",INDEX('Tableau FR Download'!J:J,MATCH('Eligible Components'!M164,'Tableau FR Download'!G:G,0)))-1) = 0,"",LEFT(INDEX('Tableau FR Download'!J:J,MATCH('Eligible Components'!M164,'Tableau FR Download'!G:G,0)),FIND(" - ",INDEX('Tableau FR Download'!J:J,MATCH('Eligible Components'!M164,'Tableau FR Download'!G:G,0)))-1)),"")</f>
        <v/>
      </c>
      <c r="O164" s="2" t="str">
        <f>IF(T164="No","",IFERROR(IF(INDEX('Tableau FR Download'!M:M,MATCH('Eligible Components'!M164,'Tableau FR Download'!G:G,0))=0,"",INDEX('Tableau FR Download'!M:M,MATCH('Eligible Components'!M164,'Tableau FR Download'!G:G,0))),""))</f>
        <v/>
      </c>
      <c r="P164" s="37" t="str">
        <f>IF(IFERROR(INDEX('Funding Request Tracker'!$G$6:$G$13,MATCH('Eligible Components'!N164,'Funding Request Tracker'!$F$6:$F$13,0)),"")=0,"",IFERROR(INDEX('Funding Request Tracker'!$G$6:$G$13,MATCH('Eligible Components'!N164,'Funding Request Tracker'!$F$6:$F$13,0)),""))</f>
        <v/>
      </c>
      <c r="Q164" s="37" t="str">
        <f>IF(IFERROR(INDEX('Tableau FR Download'!N:N,MATCH('Eligible Components'!M164,'Tableau FR Download'!G:G,0)),"")=0,"",IFERROR(INDEX('Tableau FR Download'!N:N,MATCH('Eligible Components'!M164,'Tableau FR Download'!G:G,0)),""))</f>
        <v/>
      </c>
      <c r="R164" s="37" t="str">
        <f>IF(IFERROR(INDEX('Tableau FR Download'!O:O,MATCH('Eligible Components'!M164,'Tableau FR Download'!G:G,0)),"")=0,"",IFERROR(INDEX('Tableau FR Download'!O:O,MATCH('Eligible Components'!M164,'Tableau FR Download'!G:G,0)),""))</f>
        <v/>
      </c>
      <c r="S164" s="13" t="str">
        <f t="shared" si="8"/>
        <v/>
      </c>
      <c r="T164" s="1" t="str">
        <f>IFERROR(INDEX('User Instructions'!$E$3:$E$10,MATCH('Eligible Components'!N164,'User Instructions'!$D$3:$D$10,0)),"")</f>
        <v/>
      </c>
      <c r="U164" s="1" t="str">
        <f>IFERROR(IF(INDEX('Tableau FR Download'!M:M,MATCH('Eligible Components'!M164,'Tableau FR Download'!G:G,0))=0,"",INDEX('Tableau FR Download'!M:M,MATCH('Eligible Components'!M164,'Tableau FR Download'!G:G,0))),"")</f>
        <v/>
      </c>
    </row>
    <row r="165" spans="1:21" hidden="1" x14ac:dyDescent="0.2">
      <c r="A165" s="1">
        <f t="shared" si="6"/>
        <v>0</v>
      </c>
      <c r="B165" s="1">
        <v>0</v>
      </c>
      <c r="C165" s="1" t="s">
        <v>85</v>
      </c>
      <c r="D165" s="1" t="s">
        <v>103</v>
      </c>
      <c r="E165" s="1" t="s">
        <v>418</v>
      </c>
      <c r="F165" s="1" t="s">
        <v>96</v>
      </c>
      <c r="G165" s="1" t="str">
        <f t="shared" si="7"/>
        <v>Botswana-Tuberculosis,Malaria,RSSH</v>
      </c>
      <c r="H165" s="1">
        <v>0</v>
      </c>
      <c r="I165" s="1" t="s">
        <v>60</v>
      </c>
      <c r="J165" s="1" t="str">
        <f>IF(IFERROR(IF(M165="",INDEX('Review Approach Lookup'!D:D,MATCH('Eligible Components'!G165,'Review Approach Lookup'!A:A,0)),INDEX('Tableau FR Download'!I:I,MATCH(M165,'Tableau FR Download'!G:G,0))),"")=0,"TBC",IFERROR(IF(M165="",INDEX('Review Approach Lookup'!D:D,MATCH('Eligible Components'!G165,'Review Approach Lookup'!A:A,0)),INDEX('Tableau FR Download'!I:I,MATCH(M165,'Tableau FR Download'!G:G,0))),""))</f>
        <v/>
      </c>
      <c r="K165" s="1" t="s">
        <v>188</v>
      </c>
      <c r="L165" s="1">
        <f>_xlfn.MAXIFS('Tableau FR Download'!A:A,'Tableau FR Download'!B:B,'Eligible Components'!G165)</f>
        <v>0</v>
      </c>
      <c r="M165" s="1" t="str">
        <f>IF(L165=0,"",INDEX('Tableau FR Download'!G:G,MATCH('Eligible Components'!L165,'Tableau FR Download'!A:A,0)))</f>
        <v/>
      </c>
      <c r="N165" s="2" t="str">
        <f>IFERROR(IF(LEFT(INDEX('Tableau FR Download'!J:J,MATCH('Eligible Components'!M165,'Tableau FR Download'!G:G,0)),FIND(" - ",INDEX('Tableau FR Download'!J:J,MATCH('Eligible Components'!M165,'Tableau FR Download'!G:G,0)))-1) = 0,"",LEFT(INDEX('Tableau FR Download'!J:J,MATCH('Eligible Components'!M165,'Tableau FR Download'!G:G,0)),FIND(" - ",INDEX('Tableau FR Download'!J:J,MATCH('Eligible Components'!M165,'Tableau FR Download'!G:G,0)))-1)),"")</f>
        <v/>
      </c>
      <c r="O165" s="2" t="str">
        <f>IF(T165="No","",IFERROR(IF(INDEX('Tableau FR Download'!M:M,MATCH('Eligible Components'!M165,'Tableau FR Download'!G:G,0))=0,"",INDEX('Tableau FR Download'!M:M,MATCH('Eligible Components'!M165,'Tableau FR Download'!G:G,0))),""))</f>
        <v/>
      </c>
      <c r="P165" s="37" t="str">
        <f>IF(IFERROR(INDEX('Funding Request Tracker'!$G$6:$G$13,MATCH('Eligible Components'!N165,'Funding Request Tracker'!$F$6:$F$13,0)),"")=0,"",IFERROR(INDEX('Funding Request Tracker'!$G$6:$G$13,MATCH('Eligible Components'!N165,'Funding Request Tracker'!$F$6:$F$13,0)),""))</f>
        <v/>
      </c>
      <c r="Q165" s="37" t="str">
        <f>IF(IFERROR(INDEX('Tableau FR Download'!N:N,MATCH('Eligible Components'!M165,'Tableau FR Download'!G:G,0)),"")=0,"",IFERROR(INDEX('Tableau FR Download'!N:N,MATCH('Eligible Components'!M165,'Tableau FR Download'!G:G,0)),""))</f>
        <v/>
      </c>
      <c r="R165" s="37" t="str">
        <f>IF(IFERROR(INDEX('Tableau FR Download'!O:O,MATCH('Eligible Components'!M165,'Tableau FR Download'!G:G,0)),"")=0,"",IFERROR(INDEX('Tableau FR Download'!O:O,MATCH('Eligible Components'!M165,'Tableau FR Download'!G:G,0)),""))</f>
        <v/>
      </c>
      <c r="S165" s="13" t="str">
        <f t="shared" si="8"/>
        <v/>
      </c>
      <c r="T165" s="1" t="str">
        <f>IFERROR(INDEX('User Instructions'!$E$3:$E$10,MATCH('Eligible Components'!N165,'User Instructions'!$D$3:$D$10,0)),"")</f>
        <v/>
      </c>
      <c r="U165" s="1" t="str">
        <f>IFERROR(IF(INDEX('Tableau FR Download'!M:M,MATCH('Eligible Components'!M165,'Tableau FR Download'!G:G,0))=0,"",INDEX('Tableau FR Download'!M:M,MATCH('Eligible Components'!M165,'Tableau FR Download'!G:G,0))),"")</f>
        <v/>
      </c>
    </row>
    <row r="166" spans="1:21" hidden="1" x14ac:dyDescent="0.2">
      <c r="A166" s="1">
        <f t="shared" si="6"/>
        <v>0</v>
      </c>
      <c r="B166" s="1">
        <v>0</v>
      </c>
      <c r="C166" s="1" t="s">
        <v>85</v>
      </c>
      <c r="D166" s="1" t="s">
        <v>103</v>
      </c>
      <c r="E166" s="1" t="s">
        <v>419</v>
      </c>
      <c r="F166" s="1" t="s">
        <v>97</v>
      </c>
      <c r="G166" s="1" t="str">
        <f t="shared" si="7"/>
        <v>Botswana-Tuberculosis,RSSH</v>
      </c>
      <c r="H166" s="1">
        <v>1</v>
      </c>
      <c r="I166" s="1" t="s">
        <v>60</v>
      </c>
      <c r="J166" s="1" t="str">
        <f>IF(IFERROR(IF(M166="",INDEX('Review Approach Lookup'!D:D,MATCH('Eligible Components'!G166,'Review Approach Lookup'!A:A,0)),INDEX('Tableau FR Download'!I:I,MATCH(M166,'Tableau FR Download'!G:G,0))),"")=0,"TBC",IFERROR(IF(M166="",INDEX('Review Approach Lookup'!D:D,MATCH('Eligible Components'!G166,'Review Approach Lookup'!A:A,0)),INDEX('Tableau FR Download'!I:I,MATCH(M166,'Tableau FR Download'!G:G,0))),""))</f>
        <v/>
      </c>
      <c r="K166" s="1" t="s">
        <v>188</v>
      </c>
      <c r="L166" s="1">
        <f>_xlfn.MAXIFS('Tableau FR Download'!A:A,'Tableau FR Download'!B:B,'Eligible Components'!G166)</f>
        <v>0</v>
      </c>
      <c r="M166" s="1" t="str">
        <f>IF(L166=0,"",INDEX('Tableau FR Download'!G:G,MATCH('Eligible Components'!L166,'Tableau FR Download'!A:A,0)))</f>
        <v/>
      </c>
      <c r="N166" s="2" t="str">
        <f>IFERROR(IF(LEFT(INDEX('Tableau FR Download'!J:J,MATCH('Eligible Components'!M166,'Tableau FR Download'!G:G,0)),FIND(" - ",INDEX('Tableau FR Download'!J:J,MATCH('Eligible Components'!M166,'Tableau FR Download'!G:G,0)))-1) = 0,"",LEFT(INDEX('Tableau FR Download'!J:J,MATCH('Eligible Components'!M166,'Tableau FR Download'!G:G,0)),FIND(" - ",INDEX('Tableau FR Download'!J:J,MATCH('Eligible Components'!M166,'Tableau FR Download'!G:G,0)))-1)),"")</f>
        <v/>
      </c>
      <c r="O166" s="2" t="str">
        <f>IF(T166="No","",IFERROR(IF(INDEX('Tableau FR Download'!M:M,MATCH('Eligible Components'!M166,'Tableau FR Download'!G:G,0))=0,"",INDEX('Tableau FR Download'!M:M,MATCH('Eligible Components'!M166,'Tableau FR Download'!G:G,0))),""))</f>
        <v/>
      </c>
      <c r="P166" s="37" t="str">
        <f>IF(IFERROR(INDEX('Funding Request Tracker'!$G$6:$G$13,MATCH('Eligible Components'!N166,'Funding Request Tracker'!$F$6:$F$13,0)),"")=0,"",IFERROR(INDEX('Funding Request Tracker'!$G$6:$G$13,MATCH('Eligible Components'!N166,'Funding Request Tracker'!$F$6:$F$13,0)),""))</f>
        <v/>
      </c>
      <c r="Q166" s="37" t="str">
        <f>IF(IFERROR(INDEX('Tableau FR Download'!N:N,MATCH('Eligible Components'!M166,'Tableau FR Download'!G:G,0)),"")=0,"",IFERROR(INDEX('Tableau FR Download'!N:N,MATCH('Eligible Components'!M166,'Tableau FR Download'!G:G,0)),""))</f>
        <v/>
      </c>
      <c r="R166" s="37" t="str">
        <f>IF(IFERROR(INDEX('Tableau FR Download'!O:O,MATCH('Eligible Components'!M166,'Tableau FR Download'!G:G,0)),"")=0,"",IFERROR(INDEX('Tableau FR Download'!O:O,MATCH('Eligible Components'!M166,'Tableau FR Download'!G:G,0)),""))</f>
        <v/>
      </c>
      <c r="S166" s="13" t="str">
        <f t="shared" si="8"/>
        <v/>
      </c>
      <c r="T166" s="1" t="str">
        <f>IFERROR(INDEX('User Instructions'!$E$3:$E$10,MATCH('Eligible Components'!N166,'User Instructions'!$D$3:$D$10,0)),"")</f>
        <v/>
      </c>
      <c r="U166" s="1" t="str">
        <f>IFERROR(IF(INDEX('Tableau FR Download'!M:M,MATCH('Eligible Components'!M166,'Tableau FR Download'!G:G,0))=0,"",INDEX('Tableau FR Download'!M:M,MATCH('Eligible Components'!M166,'Tableau FR Download'!G:G,0))),"")</f>
        <v/>
      </c>
    </row>
    <row r="167" spans="1:21" hidden="1" x14ac:dyDescent="0.2">
      <c r="A167" s="1">
        <f t="shared" si="6"/>
        <v>0</v>
      </c>
      <c r="B167" s="1">
        <v>1</v>
      </c>
      <c r="C167" s="1" t="s">
        <v>85</v>
      </c>
      <c r="D167" s="1" t="s">
        <v>104</v>
      </c>
      <c r="E167" s="1" t="s">
        <v>26</v>
      </c>
      <c r="F167" s="1" t="s">
        <v>26</v>
      </c>
      <c r="G167" s="1" t="str">
        <f t="shared" si="7"/>
        <v>Burkina Faso-HIV/AIDS</v>
      </c>
      <c r="H167" s="1">
        <v>1</v>
      </c>
      <c r="I167" s="1" t="s">
        <v>42</v>
      </c>
      <c r="J167" s="1" t="str">
        <f>IF(IFERROR(IF(M167="",INDEX('Review Approach Lookup'!D:D,MATCH('Eligible Components'!G167,'Review Approach Lookup'!A:A,0)),INDEX('Tableau FR Download'!I:I,MATCH(M167,'Tableau FR Download'!G:G,0))),"")=0,"TBC",IFERROR(IF(M167="",INDEX('Review Approach Lookup'!D:D,MATCH('Eligible Components'!G167,'Review Approach Lookup'!A:A,0)),INDEX('Tableau FR Download'!I:I,MATCH(M167,'Tableau FR Download'!G:G,0))),""))</f>
        <v>Tailored for National Strategic Plans</v>
      </c>
      <c r="K167" s="1" t="s">
        <v>184</v>
      </c>
      <c r="L167" s="1">
        <f>_xlfn.MAXIFS('Tableau FR Download'!A:A,'Tableau FR Download'!B:B,'Eligible Components'!G167)</f>
        <v>0</v>
      </c>
      <c r="M167" s="1" t="str">
        <f>IF(L167=0,"",INDEX('Tableau FR Download'!G:G,MATCH('Eligible Components'!L167,'Tableau FR Download'!A:A,0)))</f>
        <v/>
      </c>
      <c r="N167" s="2" t="str">
        <f>IFERROR(IF(LEFT(INDEX('Tableau FR Download'!J:J,MATCH('Eligible Components'!M167,'Tableau FR Download'!G:G,0)),FIND(" - ",INDEX('Tableau FR Download'!J:J,MATCH('Eligible Components'!M167,'Tableau FR Download'!G:G,0)))-1) = 0,"",LEFT(INDEX('Tableau FR Download'!J:J,MATCH('Eligible Components'!M167,'Tableau FR Download'!G:G,0)),FIND(" - ",INDEX('Tableau FR Download'!J:J,MATCH('Eligible Components'!M167,'Tableau FR Download'!G:G,0)))-1)),"")</f>
        <v/>
      </c>
      <c r="O167" s="2" t="str">
        <f>IF(T167="No","",IFERROR(IF(INDEX('Tableau FR Download'!M:M,MATCH('Eligible Components'!M167,'Tableau FR Download'!G:G,0))=0,"",INDEX('Tableau FR Download'!M:M,MATCH('Eligible Components'!M167,'Tableau FR Download'!G:G,0))),""))</f>
        <v/>
      </c>
      <c r="P167" s="37" t="str">
        <f>IF(IFERROR(INDEX('Funding Request Tracker'!$G$6:$G$13,MATCH('Eligible Components'!N167,'Funding Request Tracker'!$F$6:$F$13,0)),"")=0,"",IFERROR(INDEX('Funding Request Tracker'!$G$6:$G$13,MATCH('Eligible Components'!N167,'Funding Request Tracker'!$F$6:$F$13,0)),""))</f>
        <v/>
      </c>
      <c r="Q167" s="37" t="str">
        <f>IF(IFERROR(INDEX('Tableau FR Download'!N:N,MATCH('Eligible Components'!M167,'Tableau FR Download'!G:G,0)),"")=0,"",IFERROR(INDEX('Tableau FR Download'!N:N,MATCH('Eligible Components'!M167,'Tableau FR Download'!G:G,0)),""))</f>
        <v/>
      </c>
      <c r="R167" s="37" t="str">
        <f>IF(IFERROR(INDEX('Tableau FR Download'!O:O,MATCH('Eligible Components'!M167,'Tableau FR Download'!G:G,0)),"")=0,"",IFERROR(INDEX('Tableau FR Download'!O:O,MATCH('Eligible Components'!M167,'Tableau FR Download'!G:G,0)),""))</f>
        <v/>
      </c>
      <c r="S167" s="13" t="str">
        <f t="shared" si="8"/>
        <v/>
      </c>
      <c r="T167" s="1" t="str">
        <f>IFERROR(INDEX('User Instructions'!$E$3:$E$10,MATCH('Eligible Components'!N167,'User Instructions'!$D$3:$D$10,0)),"")</f>
        <v/>
      </c>
      <c r="U167" s="1" t="str">
        <f>IFERROR(IF(INDEX('Tableau FR Download'!M:M,MATCH('Eligible Components'!M167,'Tableau FR Download'!G:G,0))=0,"",INDEX('Tableau FR Download'!M:M,MATCH('Eligible Components'!M167,'Tableau FR Download'!G:G,0))),"")</f>
        <v/>
      </c>
    </row>
    <row r="168" spans="1:21" hidden="1" x14ac:dyDescent="0.2">
      <c r="A168" s="1">
        <f t="shared" si="6"/>
        <v>0</v>
      </c>
      <c r="B168" s="1">
        <v>0</v>
      </c>
      <c r="C168" s="1" t="s">
        <v>85</v>
      </c>
      <c r="D168" s="1" t="s">
        <v>104</v>
      </c>
      <c r="E168" s="1" t="s">
        <v>409</v>
      </c>
      <c r="F168" s="1" t="s">
        <v>86</v>
      </c>
      <c r="G168" s="1" t="str">
        <f t="shared" si="7"/>
        <v>Burkina Faso-HIV/AIDS,Malaria</v>
      </c>
      <c r="H168" s="1">
        <v>1</v>
      </c>
      <c r="I168" s="1" t="s">
        <v>42</v>
      </c>
      <c r="J168" s="1" t="str">
        <f>IF(IFERROR(IF(M168="",INDEX('Review Approach Lookup'!D:D,MATCH('Eligible Components'!G168,'Review Approach Lookup'!A:A,0)),INDEX('Tableau FR Download'!I:I,MATCH(M168,'Tableau FR Download'!G:G,0))),"")=0,"TBC",IFERROR(IF(M168="",INDEX('Review Approach Lookup'!D:D,MATCH('Eligible Components'!G168,'Review Approach Lookup'!A:A,0)),INDEX('Tableau FR Download'!I:I,MATCH(M168,'Tableau FR Download'!G:G,0))),""))</f>
        <v/>
      </c>
      <c r="K168" s="1" t="s">
        <v>184</v>
      </c>
      <c r="L168" s="1">
        <f>_xlfn.MAXIFS('Tableau FR Download'!A:A,'Tableau FR Download'!B:B,'Eligible Components'!G168)</f>
        <v>0</v>
      </c>
      <c r="M168" s="1" t="str">
        <f>IF(L168=0,"",INDEX('Tableau FR Download'!G:G,MATCH('Eligible Components'!L168,'Tableau FR Download'!A:A,0)))</f>
        <v/>
      </c>
      <c r="N168" s="2" t="str">
        <f>IFERROR(IF(LEFT(INDEX('Tableau FR Download'!J:J,MATCH('Eligible Components'!M168,'Tableau FR Download'!G:G,0)),FIND(" - ",INDEX('Tableau FR Download'!J:J,MATCH('Eligible Components'!M168,'Tableau FR Download'!G:G,0)))-1) = 0,"",LEFT(INDEX('Tableau FR Download'!J:J,MATCH('Eligible Components'!M168,'Tableau FR Download'!G:G,0)),FIND(" - ",INDEX('Tableau FR Download'!J:J,MATCH('Eligible Components'!M168,'Tableau FR Download'!G:G,0)))-1)),"")</f>
        <v/>
      </c>
      <c r="O168" s="2" t="str">
        <f>IF(T168="No","",IFERROR(IF(INDEX('Tableau FR Download'!M:M,MATCH('Eligible Components'!M168,'Tableau FR Download'!G:G,0))=0,"",INDEX('Tableau FR Download'!M:M,MATCH('Eligible Components'!M168,'Tableau FR Download'!G:G,0))),""))</f>
        <v/>
      </c>
      <c r="P168" s="37" t="str">
        <f>IF(IFERROR(INDEX('Funding Request Tracker'!$G$6:$G$13,MATCH('Eligible Components'!N168,'Funding Request Tracker'!$F$6:$F$13,0)),"")=0,"",IFERROR(INDEX('Funding Request Tracker'!$G$6:$G$13,MATCH('Eligible Components'!N168,'Funding Request Tracker'!$F$6:$F$13,0)),""))</f>
        <v/>
      </c>
      <c r="Q168" s="37" t="str">
        <f>IF(IFERROR(INDEX('Tableau FR Download'!N:N,MATCH('Eligible Components'!M168,'Tableau FR Download'!G:G,0)),"")=0,"",IFERROR(INDEX('Tableau FR Download'!N:N,MATCH('Eligible Components'!M168,'Tableau FR Download'!G:G,0)),""))</f>
        <v/>
      </c>
      <c r="R168" s="37" t="str">
        <f>IF(IFERROR(INDEX('Tableau FR Download'!O:O,MATCH('Eligible Components'!M168,'Tableau FR Download'!G:G,0)),"")=0,"",IFERROR(INDEX('Tableau FR Download'!O:O,MATCH('Eligible Components'!M168,'Tableau FR Download'!G:G,0)),""))</f>
        <v/>
      </c>
      <c r="S168" s="13" t="str">
        <f t="shared" si="8"/>
        <v/>
      </c>
      <c r="T168" s="1" t="str">
        <f>IFERROR(INDEX('User Instructions'!$E$3:$E$10,MATCH('Eligible Components'!N168,'User Instructions'!$D$3:$D$10,0)),"")</f>
        <v/>
      </c>
      <c r="U168" s="1" t="str">
        <f>IFERROR(IF(INDEX('Tableau FR Download'!M:M,MATCH('Eligible Components'!M168,'Tableau FR Download'!G:G,0))=0,"",INDEX('Tableau FR Download'!M:M,MATCH('Eligible Components'!M168,'Tableau FR Download'!G:G,0))),"")</f>
        <v/>
      </c>
    </row>
    <row r="169" spans="1:21" hidden="1" x14ac:dyDescent="0.2">
      <c r="A169" s="1">
        <f t="shared" si="6"/>
        <v>0</v>
      </c>
      <c r="B169" s="1">
        <v>0</v>
      </c>
      <c r="C169" s="1" t="s">
        <v>85</v>
      </c>
      <c r="D169" s="1" t="s">
        <v>104</v>
      </c>
      <c r="E169" s="1" t="s">
        <v>410</v>
      </c>
      <c r="F169" s="1" t="s">
        <v>87</v>
      </c>
      <c r="G169" s="1" t="str">
        <f t="shared" si="7"/>
        <v>Burkina Faso-HIV/AIDS,Malaria,RSSH</v>
      </c>
      <c r="H169" s="1">
        <v>1</v>
      </c>
      <c r="I169" s="1" t="s">
        <v>42</v>
      </c>
      <c r="J169" s="1" t="str">
        <f>IF(IFERROR(IF(M169="",INDEX('Review Approach Lookup'!D:D,MATCH('Eligible Components'!G169,'Review Approach Lookup'!A:A,0)),INDEX('Tableau FR Download'!I:I,MATCH(M169,'Tableau FR Download'!G:G,0))),"")=0,"TBC",IFERROR(IF(M169="",INDEX('Review Approach Lookup'!D:D,MATCH('Eligible Components'!G169,'Review Approach Lookup'!A:A,0)),INDEX('Tableau FR Download'!I:I,MATCH(M169,'Tableau FR Download'!G:G,0))),""))</f>
        <v/>
      </c>
      <c r="K169" s="1" t="s">
        <v>184</v>
      </c>
      <c r="L169" s="1">
        <f>_xlfn.MAXIFS('Tableau FR Download'!A:A,'Tableau FR Download'!B:B,'Eligible Components'!G169)</f>
        <v>0</v>
      </c>
      <c r="M169" s="1" t="str">
        <f>IF(L169=0,"",INDEX('Tableau FR Download'!G:G,MATCH('Eligible Components'!L169,'Tableau FR Download'!A:A,0)))</f>
        <v/>
      </c>
      <c r="N169" s="2" t="str">
        <f>IFERROR(IF(LEFT(INDEX('Tableau FR Download'!J:J,MATCH('Eligible Components'!M169,'Tableau FR Download'!G:G,0)),FIND(" - ",INDEX('Tableau FR Download'!J:J,MATCH('Eligible Components'!M169,'Tableau FR Download'!G:G,0)))-1) = 0,"",LEFT(INDEX('Tableau FR Download'!J:J,MATCH('Eligible Components'!M169,'Tableau FR Download'!G:G,0)),FIND(" - ",INDEX('Tableau FR Download'!J:J,MATCH('Eligible Components'!M169,'Tableau FR Download'!G:G,0)))-1)),"")</f>
        <v/>
      </c>
      <c r="O169" s="2" t="str">
        <f>IF(T169="No","",IFERROR(IF(INDEX('Tableau FR Download'!M:M,MATCH('Eligible Components'!M169,'Tableau FR Download'!G:G,0))=0,"",INDEX('Tableau FR Download'!M:M,MATCH('Eligible Components'!M169,'Tableau FR Download'!G:G,0))),""))</f>
        <v/>
      </c>
      <c r="P169" s="37" t="str">
        <f>IF(IFERROR(INDEX('Funding Request Tracker'!$G$6:$G$13,MATCH('Eligible Components'!N169,'Funding Request Tracker'!$F$6:$F$13,0)),"")=0,"",IFERROR(INDEX('Funding Request Tracker'!$G$6:$G$13,MATCH('Eligible Components'!N169,'Funding Request Tracker'!$F$6:$F$13,0)),""))</f>
        <v/>
      </c>
      <c r="Q169" s="37" t="str">
        <f>IF(IFERROR(INDEX('Tableau FR Download'!N:N,MATCH('Eligible Components'!M169,'Tableau FR Download'!G:G,0)),"")=0,"",IFERROR(INDEX('Tableau FR Download'!N:N,MATCH('Eligible Components'!M169,'Tableau FR Download'!G:G,0)),""))</f>
        <v/>
      </c>
      <c r="R169" s="37" t="str">
        <f>IF(IFERROR(INDEX('Tableau FR Download'!O:O,MATCH('Eligible Components'!M169,'Tableau FR Download'!G:G,0)),"")=0,"",IFERROR(INDEX('Tableau FR Download'!O:O,MATCH('Eligible Components'!M169,'Tableau FR Download'!G:G,0)),""))</f>
        <v/>
      </c>
      <c r="S169" s="13" t="str">
        <f t="shared" si="8"/>
        <v/>
      </c>
      <c r="T169" s="1" t="str">
        <f>IFERROR(INDEX('User Instructions'!$E$3:$E$10,MATCH('Eligible Components'!N169,'User Instructions'!$D$3:$D$10,0)),"")</f>
        <v/>
      </c>
      <c r="U169" s="1" t="str">
        <f>IFERROR(IF(INDEX('Tableau FR Download'!M:M,MATCH('Eligible Components'!M169,'Tableau FR Download'!G:G,0))=0,"",INDEX('Tableau FR Download'!M:M,MATCH('Eligible Components'!M169,'Tableau FR Download'!G:G,0))),"")</f>
        <v/>
      </c>
    </row>
    <row r="170" spans="1:21" hidden="1" x14ac:dyDescent="0.2">
      <c r="A170" s="1">
        <f t="shared" si="6"/>
        <v>0</v>
      </c>
      <c r="B170" s="1">
        <v>0</v>
      </c>
      <c r="C170" s="1" t="s">
        <v>85</v>
      </c>
      <c r="D170" s="1" t="s">
        <v>104</v>
      </c>
      <c r="E170" s="1" t="s">
        <v>411</v>
      </c>
      <c r="F170" s="1" t="s">
        <v>88</v>
      </c>
      <c r="G170" s="1" t="str">
        <f t="shared" si="7"/>
        <v>Burkina Faso-HIV/AIDS,RSSH</v>
      </c>
      <c r="H170" s="1">
        <v>1</v>
      </c>
      <c r="I170" s="1" t="s">
        <v>42</v>
      </c>
      <c r="J170" s="1" t="str">
        <f>IF(IFERROR(IF(M170="",INDEX('Review Approach Lookup'!D:D,MATCH('Eligible Components'!G170,'Review Approach Lookup'!A:A,0)),INDEX('Tableau FR Download'!I:I,MATCH(M170,'Tableau FR Download'!G:G,0))),"")=0,"TBC",IFERROR(IF(M170="",INDEX('Review Approach Lookup'!D:D,MATCH('Eligible Components'!G170,'Review Approach Lookup'!A:A,0)),INDEX('Tableau FR Download'!I:I,MATCH(M170,'Tableau FR Download'!G:G,0))),""))</f>
        <v/>
      </c>
      <c r="K170" s="1" t="s">
        <v>184</v>
      </c>
      <c r="L170" s="1">
        <f>_xlfn.MAXIFS('Tableau FR Download'!A:A,'Tableau FR Download'!B:B,'Eligible Components'!G170)</f>
        <v>0</v>
      </c>
      <c r="M170" s="1" t="str">
        <f>IF(L170=0,"",INDEX('Tableau FR Download'!G:G,MATCH('Eligible Components'!L170,'Tableau FR Download'!A:A,0)))</f>
        <v/>
      </c>
      <c r="N170" s="2" t="str">
        <f>IFERROR(IF(LEFT(INDEX('Tableau FR Download'!J:J,MATCH('Eligible Components'!M170,'Tableau FR Download'!G:G,0)),FIND(" - ",INDEX('Tableau FR Download'!J:J,MATCH('Eligible Components'!M170,'Tableau FR Download'!G:G,0)))-1) = 0,"",LEFT(INDEX('Tableau FR Download'!J:J,MATCH('Eligible Components'!M170,'Tableau FR Download'!G:G,0)),FIND(" - ",INDEX('Tableau FR Download'!J:J,MATCH('Eligible Components'!M170,'Tableau FR Download'!G:G,0)))-1)),"")</f>
        <v/>
      </c>
      <c r="O170" s="2" t="str">
        <f>IF(T170="No","",IFERROR(IF(INDEX('Tableau FR Download'!M:M,MATCH('Eligible Components'!M170,'Tableau FR Download'!G:G,0))=0,"",INDEX('Tableau FR Download'!M:M,MATCH('Eligible Components'!M170,'Tableau FR Download'!G:G,0))),""))</f>
        <v/>
      </c>
      <c r="P170" s="37" t="str">
        <f>IF(IFERROR(INDEX('Funding Request Tracker'!$G$6:$G$13,MATCH('Eligible Components'!N170,'Funding Request Tracker'!$F$6:$F$13,0)),"")=0,"",IFERROR(INDEX('Funding Request Tracker'!$G$6:$G$13,MATCH('Eligible Components'!N170,'Funding Request Tracker'!$F$6:$F$13,0)),""))</f>
        <v/>
      </c>
      <c r="Q170" s="37" t="str">
        <f>IF(IFERROR(INDEX('Tableau FR Download'!N:N,MATCH('Eligible Components'!M170,'Tableau FR Download'!G:G,0)),"")=0,"",IFERROR(INDEX('Tableau FR Download'!N:N,MATCH('Eligible Components'!M170,'Tableau FR Download'!G:G,0)),""))</f>
        <v/>
      </c>
      <c r="R170" s="37" t="str">
        <f>IF(IFERROR(INDEX('Tableau FR Download'!O:O,MATCH('Eligible Components'!M170,'Tableau FR Download'!G:G,0)),"")=0,"",IFERROR(INDEX('Tableau FR Download'!O:O,MATCH('Eligible Components'!M170,'Tableau FR Download'!G:G,0)),""))</f>
        <v/>
      </c>
      <c r="S170" s="13" t="str">
        <f t="shared" si="8"/>
        <v/>
      </c>
      <c r="T170" s="1" t="str">
        <f>IFERROR(INDEX('User Instructions'!$E$3:$E$10,MATCH('Eligible Components'!N170,'User Instructions'!$D$3:$D$10,0)),"")</f>
        <v/>
      </c>
      <c r="U170" s="1" t="str">
        <f>IFERROR(IF(INDEX('Tableau FR Download'!M:M,MATCH('Eligible Components'!M170,'Tableau FR Download'!G:G,0))=0,"",INDEX('Tableau FR Download'!M:M,MATCH('Eligible Components'!M170,'Tableau FR Download'!G:G,0))),"")</f>
        <v/>
      </c>
    </row>
    <row r="171" spans="1:21" hidden="1" x14ac:dyDescent="0.2">
      <c r="A171" s="1">
        <f t="shared" si="6"/>
        <v>1</v>
      </c>
      <c r="B171" s="1">
        <v>0</v>
      </c>
      <c r="C171" s="1" t="s">
        <v>85</v>
      </c>
      <c r="D171" s="1" t="s">
        <v>104</v>
      </c>
      <c r="E171" s="1" t="s">
        <v>408</v>
      </c>
      <c r="F171" s="1" t="s">
        <v>89</v>
      </c>
      <c r="G171" s="1" t="str">
        <f t="shared" si="7"/>
        <v>Burkina Faso-HIV/AIDS, Tuberculosis</v>
      </c>
      <c r="H171" s="1">
        <v>1</v>
      </c>
      <c r="I171" s="1" t="s">
        <v>42</v>
      </c>
      <c r="J171" s="1" t="str">
        <f>IF(IFERROR(IF(M171="",INDEX('Review Approach Lookup'!D:D,MATCH('Eligible Components'!G171,'Review Approach Lookup'!A:A,0)),INDEX('Tableau FR Download'!I:I,MATCH(M171,'Tableau FR Download'!G:G,0))),"")=0,"TBC",IFERROR(IF(M171="",INDEX('Review Approach Lookup'!D:D,MATCH('Eligible Components'!G171,'Review Approach Lookup'!A:A,0)),INDEX('Tableau FR Download'!I:I,MATCH(M171,'Tableau FR Download'!G:G,0))),""))</f>
        <v>Tailored for National Strategic Plans</v>
      </c>
      <c r="K171" s="1" t="s">
        <v>184</v>
      </c>
      <c r="L171" s="1">
        <f>_xlfn.MAXIFS('Tableau FR Download'!A:A,'Tableau FR Download'!B:B,'Eligible Components'!G171)</f>
        <v>940</v>
      </c>
      <c r="M171" s="1" t="str">
        <f>IF(L171=0,"",INDEX('Tableau FR Download'!G:G,MATCH('Eligible Components'!L171,'Tableau FR Download'!A:A,0)))</f>
        <v>FR940-BFA-C</v>
      </c>
      <c r="N171" s="2" t="str">
        <f>IFERROR(IF(LEFT(INDEX('Tableau FR Download'!J:J,MATCH('Eligible Components'!M171,'Tableau FR Download'!G:G,0)),FIND(" - ",INDEX('Tableau FR Download'!J:J,MATCH('Eligible Components'!M171,'Tableau FR Download'!G:G,0)))-1) = 0,"",LEFT(INDEX('Tableau FR Download'!J:J,MATCH('Eligible Components'!M171,'Tableau FR Download'!G:G,0)),FIND(" - ",INDEX('Tableau FR Download'!J:J,MATCH('Eligible Components'!M171,'Tableau FR Download'!G:G,0)))-1)),"")</f>
        <v>Window 2b</v>
      </c>
      <c r="O171" s="2" t="str">
        <f>IF(T171="No","",IFERROR(IF(INDEX('Tableau FR Download'!M:M,MATCH('Eligible Components'!M171,'Tableau FR Download'!G:G,0))=0,"",INDEX('Tableau FR Download'!M:M,MATCH('Eligible Components'!M171,'Tableau FR Download'!G:G,0))),""))</f>
        <v>Grant Making</v>
      </c>
      <c r="P171" s="37">
        <f>IF(IFERROR(INDEX('Funding Request Tracker'!$G$6:$G$13,MATCH('Eligible Components'!N171,'Funding Request Tracker'!$F$6:$F$13,0)),"")=0,"",IFERROR(INDEX('Funding Request Tracker'!$G$6:$G$13,MATCH('Eligible Components'!N171,'Funding Request Tracker'!$F$6:$F$13,0)),""))</f>
        <v>43982</v>
      </c>
      <c r="Q171" s="37">
        <f>IF(IFERROR(INDEX('Tableau FR Download'!N:N,MATCH('Eligible Components'!M171,'Tableau FR Download'!G:G,0)),"")=0,"",IFERROR(INDEX('Tableau FR Download'!N:N,MATCH('Eligible Components'!M171,'Tableau FR Download'!G:G,0)),""))</f>
        <v>44168</v>
      </c>
      <c r="R171" s="37">
        <f>IF(IFERROR(INDEX('Tableau FR Download'!O:O,MATCH('Eligible Components'!M171,'Tableau FR Download'!G:G,0)),"")=0,"",IFERROR(INDEX('Tableau FR Download'!O:O,MATCH('Eligible Components'!M171,'Tableau FR Download'!G:G,0)),""))</f>
        <v>44183</v>
      </c>
      <c r="S171" s="13">
        <f t="shared" si="8"/>
        <v>6.5901639344262293</v>
      </c>
      <c r="T171" s="1" t="str">
        <f>IFERROR(INDEX('User Instructions'!$E$3:$E$10,MATCH('Eligible Components'!N171,'User Instructions'!$D$3:$D$10,0)),"")</f>
        <v>Yes</v>
      </c>
      <c r="U171" s="1" t="str">
        <f>IFERROR(IF(INDEX('Tableau FR Download'!M:M,MATCH('Eligible Components'!M171,'Tableau FR Download'!G:G,0))=0,"",INDEX('Tableau FR Download'!M:M,MATCH('Eligible Components'!M171,'Tableau FR Download'!G:G,0))),"")</f>
        <v>Grant Making</v>
      </c>
    </row>
    <row r="172" spans="1:21" hidden="1" x14ac:dyDescent="0.2">
      <c r="A172" s="1">
        <f t="shared" si="6"/>
        <v>0</v>
      </c>
      <c r="B172" s="1">
        <v>0</v>
      </c>
      <c r="C172" s="1" t="s">
        <v>85</v>
      </c>
      <c r="D172" s="1" t="s">
        <v>104</v>
      </c>
      <c r="E172" s="1" t="s">
        <v>412</v>
      </c>
      <c r="F172" s="1" t="s">
        <v>90</v>
      </c>
      <c r="G172" s="1" t="str">
        <f t="shared" si="7"/>
        <v>Burkina Faso-HIV/AIDS,Tuberculosis,Malaria</v>
      </c>
      <c r="H172" s="1">
        <v>1</v>
      </c>
      <c r="I172" s="1" t="s">
        <v>42</v>
      </c>
      <c r="J172" s="1" t="str">
        <f>IF(IFERROR(IF(M172="",INDEX('Review Approach Lookup'!D:D,MATCH('Eligible Components'!G172,'Review Approach Lookup'!A:A,0)),INDEX('Tableau FR Download'!I:I,MATCH(M172,'Tableau FR Download'!G:G,0))),"")=0,"TBC",IFERROR(IF(M172="",INDEX('Review Approach Lookup'!D:D,MATCH('Eligible Components'!G172,'Review Approach Lookup'!A:A,0)),INDEX('Tableau FR Download'!I:I,MATCH(M172,'Tableau FR Download'!G:G,0))),""))</f>
        <v/>
      </c>
      <c r="K172" s="1" t="s">
        <v>184</v>
      </c>
      <c r="L172" s="1">
        <f>_xlfn.MAXIFS('Tableau FR Download'!A:A,'Tableau FR Download'!B:B,'Eligible Components'!G172)</f>
        <v>0</v>
      </c>
      <c r="M172" s="1" t="str">
        <f>IF(L172=0,"",INDEX('Tableau FR Download'!G:G,MATCH('Eligible Components'!L172,'Tableau FR Download'!A:A,0)))</f>
        <v/>
      </c>
      <c r="N172" s="2" t="str">
        <f>IFERROR(IF(LEFT(INDEX('Tableau FR Download'!J:J,MATCH('Eligible Components'!M172,'Tableau FR Download'!G:G,0)),FIND(" - ",INDEX('Tableau FR Download'!J:J,MATCH('Eligible Components'!M172,'Tableau FR Download'!G:G,0)))-1) = 0,"",LEFT(INDEX('Tableau FR Download'!J:J,MATCH('Eligible Components'!M172,'Tableau FR Download'!G:G,0)),FIND(" - ",INDEX('Tableau FR Download'!J:J,MATCH('Eligible Components'!M172,'Tableau FR Download'!G:G,0)))-1)),"")</f>
        <v/>
      </c>
      <c r="O172" s="2" t="str">
        <f>IF(T172="No","",IFERROR(IF(INDEX('Tableau FR Download'!M:M,MATCH('Eligible Components'!M172,'Tableau FR Download'!G:G,0))=0,"",INDEX('Tableau FR Download'!M:M,MATCH('Eligible Components'!M172,'Tableau FR Download'!G:G,0))),""))</f>
        <v/>
      </c>
      <c r="P172" s="37" t="str">
        <f>IF(IFERROR(INDEX('Funding Request Tracker'!$G$6:$G$13,MATCH('Eligible Components'!N172,'Funding Request Tracker'!$F$6:$F$13,0)),"")=0,"",IFERROR(INDEX('Funding Request Tracker'!$G$6:$G$13,MATCH('Eligible Components'!N172,'Funding Request Tracker'!$F$6:$F$13,0)),""))</f>
        <v/>
      </c>
      <c r="Q172" s="37" t="str">
        <f>IF(IFERROR(INDEX('Tableau FR Download'!N:N,MATCH('Eligible Components'!M172,'Tableau FR Download'!G:G,0)),"")=0,"",IFERROR(INDEX('Tableau FR Download'!N:N,MATCH('Eligible Components'!M172,'Tableau FR Download'!G:G,0)),""))</f>
        <v/>
      </c>
      <c r="R172" s="37" t="str">
        <f>IF(IFERROR(INDEX('Tableau FR Download'!O:O,MATCH('Eligible Components'!M172,'Tableau FR Download'!G:G,0)),"")=0,"",IFERROR(INDEX('Tableau FR Download'!O:O,MATCH('Eligible Components'!M172,'Tableau FR Download'!G:G,0)),""))</f>
        <v/>
      </c>
      <c r="S172" s="13" t="str">
        <f t="shared" si="8"/>
        <v/>
      </c>
      <c r="T172" s="1" t="str">
        <f>IFERROR(INDEX('User Instructions'!$E$3:$E$10,MATCH('Eligible Components'!N172,'User Instructions'!$D$3:$D$10,0)),"")</f>
        <v/>
      </c>
      <c r="U172" s="1" t="str">
        <f>IFERROR(IF(INDEX('Tableau FR Download'!M:M,MATCH('Eligible Components'!M172,'Tableau FR Download'!G:G,0))=0,"",INDEX('Tableau FR Download'!M:M,MATCH('Eligible Components'!M172,'Tableau FR Download'!G:G,0))),"")</f>
        <v/>
      </c>
    </row>
    <row r="173" spans="1:21" hidden="1" x14ac:dyDescent="0.2">
      <c r="A173" s="1">
        <f t="shared" si="6"/>
        <v>0</v>
      </c>
      <c r="B173" s="1">
        <v>0</v>
      </c>
      <c r="C173" s="1" t="s">
        <v>85</v>
      </c>
      <c r="D173" s="1" t="s">
        <v>104</v>
      </c>
      <c r="E173" s="1" t="s">
        <v>413</v>
      </c>
      <c r="F173" s="1" t="s">
        <v>91</v>
      </c>
      <c r="G173" s="1" t="str">
        <f t="shared" si="7"/>
        <v>Burkina Faso-HIV/AIDS,Tuberculosis,Malaria,RSSH</v>
      </c>
      <c r="H173" s="1">
        <v>1</v>
      </c>
      <c r="I173" s="1" t="s">
        <v>42</v>
      </c>
      <c r="J173" s="1" t="str">
        <f>IF(IFERROR(IF(M173="",INDEX('Review Approach Lookup'!D:D,MATCH('Eligible Components'!G173,'Review Approach Lookup'!A:A,0)),INDEX('Tableau FR Download'!I:I,MATCH(M173,'Tableau FR Download'!G:G,0))),"")=0,"TBC",IFERROR(IF(M173="",INDEX('Review Approach Lookup'!D:D,MATCH('Eligible Components'!G173,'Review Approach Lookup'!A:A,0)),INDEX('Tableau FR Download'!I:I,MATCH(M173,'Tableau FR Download'!G:G,0))),""))</f>
        <v/>
      </c>
      <c r="K173" s="1" t="s">
        <v>184</v>
      </c>
      <c r="L173" s="1">
        <f>_xlfn.MAXIFS('Tableau FR Download'!A:A,'Tableau FR Download'!B:B,'Eligible Components'!G173)</f>
        <v>0</v>
      </c>
      <c r="M173" s="1" t="str">
        <f>IF(L173=0,"",INDEX('Tableau FR Download'!G:G,MATCH('Eligible Components'!L173,'Tableau FR Download'!A:A,0)))</f>
        <v/>
      </c>
      <c r="N173" s="2" t="str">
        <f>IFERROR(IF(LEFT(INDEX('Tableau FR Download'!J:J,MATCH('Eligible Components'!M173,'Tableau FR Download'!G:G,0)),FIND(" - ",INDEX('Tableau FR Download'!J:J,MATCH('Eligible Components'!M173,'Tableau FR Download'!G:G,0)))-1) = 0,"",LEFT(INDEX('Tableau FR Download'!J:J,MATCH('Eligible Components'!M173,'Tableau FR Download'!G:G,0)),FIND(" - ",INDEX('Tableau FR Download'!J:J,MATCH('Eligible Components'!M173,'Tableau FR Download'!G:G,0)))-1)),"")</f>
        <v/>
      </c>
      <c r="O173" s="2" t="str">
        <f>IF(T173="No","",IFERROR(IF(INDEX('Tableau FR Download'!M:M,MATCH('Eligible Components'!M173,'Tableau FR Download'!G:G,0))=0,"",INDEX('Tableau FR Download'!M:M,MATCH('Eligible Components'!M173,'Tableau FR Download'!G:G,0))),""))</f>
        <v/>
      </c>
      <c r="P173" s="37" t="str">
        <f>IF(IFERROR(INDEX('Funding Request Tracker'!$G$6:$G$13,MATCH('Eligible Components'!N173,'Funding Request Tracker'!$F$6:$F$13,0)),"")=0,"",IFERROR(INDEX('Funding Request Tracker'!$G$6:$G$13,MATCH('Eligible Components'!N173,'Funding Request Tracker'!$F$6:$F$13,0)),""))</f>
        <v/>
      </c>
      <c r="Q173" s="37" t="str">
        <f>IF(IFERROR(INDEX('Tableau FR Download'!N:N,MATCH('Eligible Components'!M173,'Tableau FR Download'!G:G,0)),"")=0,"",IFERROR(INDEX('Tableau FR Download'!N:N,MATCH('Eligible Components'!M173,'Tableau FR Download'!G:G,0)),""))</f>
        <v/>
      </c>
      <c r="R173" s="37" t="str">
        <f>IF(IFERROR(INDEX('Tableau FR Download'!O:O,MATCH('Eligible Components'!M173,'Tableau FR Download'!G:G,0)),"")=0,"",IFERROR(INDEX('Tableau FR Download'!O:O,MATCH('Eligible Components'!M173,'Tableau FR Download'!G:G,0)),""))</f>
        <v/>
      </c>
      <c r="S173" s="13" t="str">
        <f t="shared" si="8"/>
        <v/>
      </c>
      <c r="T173" s="1" t="str">
        <f>IFERROR(INDEX('User Instructions'!$E$3:$E$10,MATCH('Eligible Components'!N173,'User Instructions'!$D$3:$D$10,0)),"")</f>
        <v/>
      </c>
      <c r="U173" s="1" t="str">
        <f>IFERROR(IF(INDEX('Tableau FR Download'!M:M,MATCH('Eligible Components'!M173,'Tableau FR Download'!G:G,0))=0,"",INDEX('Tableau FR Download'!M:M,MATCH('Eligible Components'!M173,'Tableau FR Download'!G:G,0))),"")</f>
        <v/>
      </c>
    </row>
    <row r="174" spans="1:21" hidden="1" x14ac:dyDescent="0.2">
      <c r="A174" s="1">
        <f t="shared" si="6"/>
        <v>0</v>
      </c>
      <c r="B174" s="1">
        <v>0</v>
      </c>
      <c r="C174" s="1" t="s">
        <v>85</v>
      </c>
      <c r="D174" s="1" t="s">
        <v>104</v>
      </c>
      <c r="E174" s="1" t="s">
        <v>414</v>
      </c>
      <c r="F174" s="1" t="s">
        <v>92</v>
      </c>
      <c r="G174" s="1" t="str">
        <f t="shared" si="7"/>
        <v>Burkina Faso-HIV/AIDS,Tuberculosis,RSSH</v>
      </c>
      <c r="H174" s="1">
        <v>1</v>
      </c>
      <c r="I174" s="1" t="s">
        <v>42</v>
      </c>
      <c r="J174" s="1" t="str">
        <f>IF(IFERROR(IF(M174="",INDEX('Review Approach Lookup'!D:D,MATCH('Eligible Components'!G174,'Review Approach Lookup'!A:A,0)),INDEX('Tableau FR Download'!I:I,MATCH(M174,'Tableau FR Download'!G:G,0))),"")=0,"TBC",IFERROR(IF(M174="",INDEX('Review Approach Lookup'!D:D,MATCH('Eligible Components'!G174,'Review Approach Lookup'!A:A,0)),INDEX('Tableau FR Download'!I:I,MATCH(M174,'Tableau FR Download'!G:G,0))),""))</f>
        <v/>
      </c>
      <c r="K174" s="1" t="s">
        <v>184</v>
      </c>
      <c r="L174" s="1">
        <f>_xlfn.MAXIFS('Tableau FR Download'!A:A,'Tableau FR Download'!B:B,'Eligible Components'!G174)</f>
        <v>0</v>
      </c>
      <c r="M174" s="1" t="str">
        <f>IF(L174=0,"",INDEX('Tableau FR Download'!G:G,MATCH('Eligible Components'!L174,'Tableau FR Download'!A:A,0)))</f>
        <v/>
      </c>
      <c r="N174" s="2" t="str">
        <f>IFERROR(IF(LEFT(INDEX('Tableau FR Download'!J:J,MATCH('Eligible Components'!M174,'Tableau FR Download'!G:G,0)),FIND(" - ",INDEX('Tableau FR Download'!J:J,MATCH('Eligible Components'!M174,'Tableau FR Download'!G:G,0)))-1) = 0,"",LEFT(INDEX('Tableau FR Download'!J:J,MATCH('Eligible Components'!M174,'Tableau FR Download'!G:G,0)),FIND(" - ",INDEX('Tableau FR Download'!J:J,MATCH('Eligible Components'!M174,'Tableau FR Download'!G:G,0)))-1)),"")</f>
        <v/>
      </c>
      <c r="O174" s="2" t="str">
        <f>IF(T174="No","",IFERROR(IF(INDEX('Tableau FR Download'!M:M,MATCH('Eligible Components'!M174,'Tableau FR Download'!G:G,0))=0,"",INDEX('Tableau FR Download'!M:M,MATCH('Eligible Components'!M174,'Tableau FR Download'!G:G,0))),""))</f>
        <v/>
      </c>
      <c r="P174" s="37" t="str">
        <f>IF(IFERROR(INDEX('Funding Request Tracker'!$G$6:$G$13,MATCH('Eligible Components'!N174,'Funding Request Tracker'!$F$6:$F$13,0)),"")=0,"",IFERROR(INDEX('Funding Request Tracker'!$G$6:$G$13,MATCH('Eligible Components'!N174,'Funding Request Tracker'!$F$6:$F$13,0)),""))</f>
        <v/>
      </c>
      <c r="Q174" s="37" t="str">
        <f>IF(IFERROR(INDEX('Tableau FR Download'!N:N,MATCH('Eligible Components'!M174,'Tableau FR Download'!G:G,0)),"")=0,"",IFERROR(INDEX('Tableau FR Download'!N:N,MATCH('Eligible Components'!M174,'Tableau FR Download'!G:G,0)),""))</f>
        <v/>
      </c>
      <c r="R174" s="37" t="str">
        <f>IF(IFERROR(INDEX('Tableau FR Download'!O:O,MATCH('Eligible Components'!M174,'Tableau FR Download'!G:G,0)),"")=0,"",IFERROR(INDEX('Tableau FR Download'!O:O,MATCH('Eligible Components'!M174,'Tableau FR Download'!G:G,0)),""))</f>
        <v/>
      </c>
      <c r="S174" s="13" t="str">
        <f t="shared" si="8"/>
        <v/>
      </c>
      <c r="T174" s="1" t="str">
        <f>IFERROR(INDEX('User Instructions'!$E$3:$E$10,MATCH('Eligible Components'!N174,'User Instructions'!$D$3:$D$10,0)),"")</f>
        <v/>
      </c>
      <c r="U174" s="1" t="str">
        <f>IFERROR(IF(INDEX('Tableau FR Download'!M:M,MATCH('Eligible Components'!M174,'Tableau FR Download'!G:G,0))=0,"",INDEX('Tableau FR Download'!M:M,MATCH('Eligible Components'!M174,'Tableau FR Download'!G:G,0))),"")</f>
        <v/>
      </c>
    </row>
    <row r="175" spans="1:21" hidden="1" x14ac:dyDescent="0.2">
      <c r="A175" s="1">
        <f t="shared" si="6"/>
        <v>1</v>
      </c>
      <c r="B175" s="1">
        <v>0</v>
      </c>
      <c r="C175" s="1" t="s">
        <v>85</v>
      </c>
      <c r="D175" s="1" t="s">
        <v>104</v>
      </c>
      <c r="E175" s="1" t="s">
        <v>28</v>
      </c>
      <c r="F175" s="1" t="s">
        <v>28</v>
      </c>
      <c r="G175" s="1" t="str">
        <f t="shared" si="7"/>
        <v>Burkina Faso-Malaria</v>
      </c>
      <c r="H175" s="1">
        <v>1</v>
      </c>
      <c r="I175" s="1" t="s">
        <v>42</v>
      </c>
      <c r="J175" s="1" t="str">
        <f>IF(IFERROR(IF(M175="",INDEX('Review Approach Lookup'!D:D,MATCH('Eligible Components'!G175,'Review Approach Lookup'!A:A,0)),INDEX('Tableau FR Download'!I:I,MATCH(M175,'Tableau FR Download'!G:G,0))),"")=0,"TBC",IFERROR(IF(M175="",INDEX('Review Approach Lookup'!D:D,MATCH('Eligible Components'!G175,'Review Approach Lookup'!A:A,0)),INDEX('Tableau FR Download'!I:I,MATCH(M175,'Tableau FR Download'!G:G,0))),""))</f>
        <v>Tailored for National Strategic Plans</v>
      </c>
      <c r="K175" s="1" t="s">
        <v>184</v>
      </c>
      <c r="L175" s="1">
        <f>_xlfn.MAXIFS('Tableau FR Download'!A:A,'Tableau FR Download'!B:B,'Eligible Components'!G175)</f>
        <v>973</v>
      </c>
      <c r="M175" s="1" t="str">
        <f>IF(L175=0,"",INDEX('Tableau FR Download'!G:G,MATCH('Eligible Components'!L175,'Tableau FR Download'!A:A,0)))</f>
        <v>FR973-BFA-M</v>
      </c>
      <c r="N175" s="2" t="str">
        <f>IFERROR(IF(LEFT(INDEX('Tableau FR Download'!J:J,MATCH('Eligible Components'!M175,'Tableau FR Download'!G:G,0)),FIND(" - ",INDEX('Tableau FR Download'!J:J,MATCH('Eligible Components'!M175,'Tableau FR Download'!G:G,0)))-1) = 0,"",LEFT(INDEX('Tableau FR Download'!J:J,MATCH('Eligible Components'!M175,'Tableau FR Download'!G:G,0)),FIND(" - ",INDEX('Tableau FR Download'!J:J,MATCH('Eligible Components'!M175,'Tableau FR Download'!G:G,0)))-1)),"")</f>
        <v>Window 2b</v>
      </c>
      <c r="O175" s="2" t="str">
        <f>IF(T175="No","",IFERROR(IF(INDEX('Tableau FR Download'!M:M,MATCH('Eligible Components'!M175,'Tableau FR Download'!G:G,0))=0,"",INDEX('Tableau FR Download'!M:M,MATCH('Eligible Components'!M175,'Tableau FR Download'!G:G,0))),""))</f>
        <v>Grant Making</v>
      </c>
      <c r="P175" s="37">
        <f>IF(IFERROR(INDEX('Funding Request Tracker'!$G$6:$G$13,MATCH('Eligible Components'!N175,'Funding Request Tracker'!$F$6:$F$13,0)),"")=0,"",IFERROR(INDEX('Funding Request Tracker'!$G$6:$G$13,MATCH('Eligible Components'!N175,'Funding Request Tracker'!$F$6:$F$13,0)),""))</f>
        <v>43982</v>
      </c>
      <c r="Q175" s="37">
        <f>IF(IFERROR(INDEX('Tableau FR Download'!N:N,MATCH('Eligible Components'!M175,'Tableau FR Download'!G:G,0)),"")=0,"",IFERROR(INDEX('Tableau FR Download'!N:N,MATCH('Eligible Components'!M175,'Tableau FR Download'!G:G,0)),""))</f>
        <v>44119</v>
      </c>
      <c r="R175" s="37">
        <f>IF(IFERROR(INDEX('Tableau FR Download'!O:O,MATCH('Eligible Components'!M175,'Tableau FR Download'!G:G,0)),"")=0,"",IFERROR(INDEX('Tableau FR Download'!O:O,MATCH('Eligible Components'!M175,'Tableau FR Download'!G:G,0)),""))</f>
        <v>44141</v>
      </c>
      <c r="S175" s="13">
        <f t="shared" si="8"/>
        <v>5.2131147540983607</v>
      </c>
      <c r="T175" s="1" t="str">
        <f>IFERROR(INDEX('User Instructions'!$E$3:$E$10,MATCH('Eligible Components'!N175,'User Instructions'!$D$3:$D$10,0)),"")</f>
        <v>Yes</v>
      </c>
      <c r="U175" s="1" t="str">
        <f>IFERROR(IF(INDEX('Tableau FR Download'!M:M,MATCH('Eligible Components'!M175,'Tableau FR Download'!G:G,0))=0,"",INDEX('Tableau FR Download'!M:M,MATCH('Eligible Components'!M175,'Tableau FR Download'!G:G,0))),"")</f>
        <v>Grant Making</v>
      </c>
    </row>
    <row r="176" spans="1:21" hidden="1" x14ac:dyDescent="0.2">
      <c r="A176" s="1">
        <f t="shared" si="6"/>
        <v>0</v>
      </c>
      <c r="B176" s="1">
        <v>0</v>
      </c>
      <c r="C176" s="1" t="s">
        <v>85</v>
      </c>
      <c r="D176" s="1" t="s">
        <v>104</v>
      </c>
      <c r="E176" s="1" t="s">
        <v>415</v>
      </c>
      <c r="F176" s="1" t="s">
        <v>93</v>
      </c>
      <c r="G176" s="1" t="str">
        <f t="shared" si="7"/>
        <v>Burkina Faso-Malaria,RSSH</v>
      </c>
      <c r="H176" s="1">
        <v>1</v>
      </c>
      <c r="I176" s="1" t="s">
        <v>42</v>
      </c>
      <c r="J176" s="1" t="str">
        <f>IF(IFERROR(IF(M176="",INDEX('Review Approach Lookup'!D:D,MATCH('Eligible Components'!G176,'Review Approach Lookup'!A:A,0)),INDEX('Tableau FR Download'!I:I,MATCH(M176,'Tableau FR Download'!G:G,0))),"")=0,"TBC",IFERROR(IF(M176="",INDEX('Review Approach Lookup'!D:D,MATCH('Eligible Components'!G176,'Review Approach Lookup'!A:A,0)),INDEX('Tableau FR Download'!I:I,MATCH(M176,'Tableau FR Download'!G:G,0))),""))</f>
        <v/>
      </c>
      <c r="K176" s="1" t="s">
        <v>184</v>
      </c>
      <c r="L176" s="1">
        <f>_xlfn.MAXIFS('Tableau FR Download'!A:A,'Tableau FR Download'!B:B,'Eligible Components'!G176)</f>
        <v>0</v>
      </c>
      <c r="M176" s="1" t="str">
        <f>IF(L176=0,"",INDEX('Tableau FR Download'!G:G,MATCH('Eligible Components'!L176,'Tableau FR Download'!A:A,0)))</f>
        <v/>
      </c>
      <c r="N176" s="2" t="str">
        <f>IFERROR(IF(LEFT(INDEX('Tableau FR Download'!J:J,MATCH('Eligible Components'!M176,'Tableau FR Download'!G:G,0)),FIND(" - ",INDEX('Tableau FR Download'!J:J,MATCH('Eligible Components'!M176,'Tableau FR Download'!G:G,0)))-1) = 0,"",LEFT(INDEX('Tableau FR Download'!J:J,MATCH('Eligible Components'!M176,'Tableau FR Download'!G:G,0)),FIND(" - ",INDEX('Tableau FR Download'!J:J,MATCH('Eligible Components'!M176,'Tableau FR Download'!G:G,0)))-1)),"")</f>
        <v/>
      </c>
      <c r="O176" s="2" t="str">
        <f>IF(T176="No","",IFERROR(IF(INDEX('Tableau FR Download'!M:M,MATCH('Eligible Components'!M176,'Tableau FR Download'!G:G,0))=0,"",INDEX('Tableau FR Download'!M:M,MATCH('Eligible Components'!M176,'Tableau FR Download'!G:G,0))),""))</f>
        <v/>
      </c>
      <c r="P176" s="37" t="str">
        <f>IF(IFERROR(INDEX('Funding Request Tracker'!$G$6:$G$13,MATCH('Eligible Components'!N176,'Funding Request Tracker'!$F$6:$F$13,0)),"")=0,"",IFERROR(INDEX('Funding Request Tracker'!$G$6:$G$13,MATCH('Eligible Components'!N176,'Funding Request Tracker'!$F$6:$F$13,0)),""))</f>
        <v/>
      </c>
      <c r="Q176" s="37" t="str">
        <f>IF(IFERROR(INDEX('Tableau FR Download'!N:N,MATCH('Eligible Components'!M176,'Tableau FR Download'!G:G,0)),"")=0,"",IFERROR(INDEX('Tableau FR Download'!N:N,MATCH('Eligible Components'!M176,'Tableau FR Download'!G:G,0)),""))</f>
        <v/>
      </c>
      <c r="R176" s="37" t="str">
        <f>IF(IFERROR(INDEX('Tableau FR Download'!O:O,MATCH('Eligible Components'!M176,'Tableau FR Download'!G:G,0)),"")=0,"",IFERROR(INDEX('Tableau FR Download'!O:O,MATCH('Eligible Components'!M176,'Tableau FR Download'!G:G,0)),""))</f>
        <v/>
      </c>
      <c r="S176" s="13" t="str">
        <f t="shared" si="8"/>
        <v/>
      </c>
      <c r="T176" s="1" t="str">
        <f>IFERROR(INDEX('User Instructions'!$E$3:$E$10,MATCH('Eligible Components'!N176,'User Instructions'!$D$3:$D$10,0)),"")</f>
        <v/>
      </c>
      <c r="U176" s="1" t="str">
        <f>IFERROR(IF(INDEX('Tableau FR Download'!M:M,MATCH('Eligible Components'!M176,'Tableau FR Download'!G:G,0))=0,"",INDEX('Tableau FR Download'!M:M,MATCH('Eligible Components'!M176,'Tableau FR Download'!G:G,0))),"")</f>
        <v/>
      </c>
    </row>
    <row r="177" spans="1:21" hidden="1" x14ac:dyDescent="0.2">
      <c r="A177" s="1">
        <f t="shared" si="6"/>
        <v>0</v>
      </c>
      <c r="B177" s="1">
        <v>0</v>
      </c>
      <c r="C177" s="1" t="s">
        <v>85</v>
      </c>
      <c r="D177" s="1" t="s">
        <v>104</v>
      </c>
      <c r="E177" s="1" t="s">
        <v>94</v>
      </c>
      <c r="F177" s="1" t="s">
        <v>94</v>
      </c>
      <c r="G177" s="1" t="str">
        <f t="shared" si="7"/>
        <v>Burkina Faso-RSSH</v>
      </c>
      <c r="H177" s="1">
        <v>1</v>
      </c>
      <c r="I177" s="1" t="s">
        <v>42</v>
      </c>
      <c r="J177" s="1" t="str">
        <f>IF(IFERROR(IF(M177="",INDEX('Review Approach Lookup'!D:D,MATCH('Eligible Components'!G177,'Review Approach Lookup'!A:A,0)),INDEX('Tableau FR Download'!I:I,MATCH(M177,'Tableau FR Download'!G:G,0))),"")=0,"TBC",IFERROR(IF(M177="",INDEX('Review Approach Lookup'!D:D,MATCH('Eligible Components'!G177,'Review Approach Lookup'!A:A,0)),INDEX('Tableau FR Download'!I:I,MATCH(M177,'Tableau FR Download'!G:G,0))),""))</f>
        <v>TBC</v>
      </c>
      <c r="K177" s="1" t="s">
        <v>184</v>
      </c>
      <c r="L177" s="1">
        <f>_xlfn.MAXIFS('Tableau FR Download'!A:A,'Tableau FR Download'!B:B,'Eligible Components'!G177)</f>
        <v>0</v>
      </c>
      <c r="M177" s="1" t="str">
        <f>IF(L177=0,"",INDEX('Tableau FR Download'!G:G,MATCH('Eligible Components'!L177,'Tableau FR Download'!A:A,0)))</f>
        <v/>
      </c>
      <c r="N177" s="2" t="str">
        <f>IFERROR(IF(LEFT(INDEX('Tableau FR Download'!J:J,MATCH('Eligible Components'!M177,'Tableau FR Download'!G:G,0)),FIND(" - ",INDEX('Tableau FR Download'!J:J,MATCH('Eligible Components'!M177,'Tableau FR Download'!G:G,0)))-1) = 0,"",LEFT(INDEX('Tableau FR Download'!J:J,MATCH('Eligible Components'!M177,'Tableau FR Download'!G:G,0)),FIND(" - ",INDEX('Tableau FR Download'!J:J,MATCH('Eligible Components'!M177,'Tableau FR Download'!G:G,0)))-1)),"")</f>
        <v/>
      </c>
      <c r="O177" s="2" t="str">
        <f>IF(T177="No","",IFERROR(IF(INDEX('Tableau FR Download'!M:M,MATCH('Eligible Components'!M177,'Tableau FR Download'!G:G,0))=0,"",INDEX('Tableau FR Download'!M:M,MATCH('Eligible Components'!M177,'Tableau FR Download'!G:G,0))),""))</f>
        <v/>
      </c>
      <c r="P177" s="37" t="str">
        <f>IF(IFERROR(INDEX('Funding Request Tracker'!$G$6:$G$13,MATCH('Eligible Components'!N177,'Funding Request Tracker'!$F$6:$F$13,0)),"")=0,"",IFERROR(INDEX('Funding Request Tracker'!$G$6:$G$13,MATCH('Eligible Components'!N177,'Funding Request Tracker'!$F$6:$F$13,0)),""))</f>
        <v/>
      </c>
      <c r="Q177" s="37" t="str">
        <f>IF(IFERROR(INDEX('Tableau FR Download'!N:N,MATCH('Eligible Components'!M177,'Tableau FR Download'!G:G,0)),"")=0,"",IFERROR(INDEX('Tableau FR Download'!N:N,MATCH('Eligible Components'!M177,'Tableau FR Download'!G:G,0)),""))</f>
        <v/>
      </c>
      <c r="R177" s="37" t="str">
        <f>IF(IFERROR(INDEX('Tableau FR Download'!O:O,MATCH('Eligible Components'!M177,'Tableau FR Download'!G:G,0)),"")=0,"",IFERROR(INDEX('Tableau FR Download'!O:O,MATCH('Eligible Components'!M177,'Tableau FR Download'!G:G,0)),""))</f>
        <v/>
      </c>
      <c r="S177" s="13" t="str">
        <f t="shared" si="8"/>
        <v/>
      </c>
      <c r="T177" s="1" t="str">
        <f>IFERROR(INDEX('User Instructions'!$E$3:$E$10,MATCH('Eligible Components'!N177,'User Instructions'!$D$3:$D$10,0)),"")</f>
        <v/>
      </c>
      <c r="U177" s="1" t="str">
        <f>IFERROR(IF(INDEX('Tableau FR Download'!M:M,MATCH('Eligible Components'!M177,'Tableau FR Download'!G:G,0))=0,"",INDEX('Tableau FR Download'!M:M,MATCH('Eligible Components'!M177,'Tableau FR Download'!G:G,0))),"")</f>
        <v/>
      </c>
    </row>
    <row r="178" spans="1:21" hidden="1" x14ac:dyDescent="0.2">
      <c r="A178" s="1">
        <f t="shared" si="6"/>
        <v>0</v>
      </c>
      <c r="B178" s="1">
        <v>1</v>
      </c>
      <c r="C178" s="1" t="s">
        <v>85</v>
      </c>
      <c r="D178" s="1" t="s">
        <v>104</v>
      </c>
      <c r="E178" s="1" t="s">
        <v>416</v>
      </c>
      <c r="F178" s="1" t="s">
        <v>35</v>
      </c>
      <c r="G178" s="1" t="str">
        <f t="shared" si="7"/>
        <v>Burkina Faso-Tuberculosis</v>
      </c>
      <c r="H178" s="1">
        <v>1</v>
      </c>
      <c r="I178" s="1" t="s">
        <v>42</v>
      </c>
      <c r="J178" s="1" t="str">
        <f>IF(IFERROR(IF(M178="",INDEX('Review Approach Lookup'!D:D,MATCH('Eligible Components'!G178,'Review Approach Lookup'!A:A,0)),INDEX('Tableau FR Download'!I:I,MATCH(M178,'Tableau FR Download'!G:G,0))),"")=0,"TBC",IFERROR(IF(M178="",INDEX('Review Approach Lookup'!D:D,MATCH('Eligible Components'!G178,'Review Approach Lookup'!A:A,0)),INDEX('Tableau FR Download'!I:I,MATCH(M178,'Tableau FR Download'!G:G,0))),""))</f>
        <v>Tailored for National Strategic Plans</v>
      </c>
      <c r="K178" s="1" t="s">
        <v>184</v>
      </c>
      <c r="L178" s="1">
        <f>_xlfn.MAXIFS('Tableau FR Download'!A:A,'Tableau FR Download'!B:B,'Eligible Components'!G178)</f>
        <v>0</v>
      </c>
      <c r="M178" s="1" t="str">
        <f>IF(L178=0,"",INDEX('Tableau FR Download'!G:G,MATCH('Eligible Components'!L178,'Tableau FR Download'!A:A,0)))</f>
        <v/>
      </c>
      <c r="N178" s="2" t="str">
        <f>IFERROR(IF(LEFT(INDEX('Tableau FR Download'!J:J,MATCH('Eligible Components'!M178,'Tableau FR Download'!G:G,0)),FIND(" - ",INDEX('Tableau FR Download'!J:J,MATCH('Eligible Components'!M178,'Tableau FR Download'!G:G,0)))-1) = 0,"",LEFT(INDEX('Tableau FR Download'!J:J,MATCH('Eligible Components'!M178,'Tableau FR Download'!G:G,0)),FIND(" - ",INDEX('Tableau FR Download'!J:J,MATCH('Eligible Components'!M178,'Tableau FR Download'!G:G,0)))-1)),"")</f>
        <v/>
      </c>
      <c r="O178" s="2" t="str">
        <f>IF(T178="No","",IFERROR(IF(INDEX('Tableau FR Download'!M:M,MATCH('Eligible Components'!M178,'Tableau FR Download'!G:G,0))=0,"",INDEX('Tableau FR Download'!M:M,MATCH('Eligible Components'!M178,'Tableau FR Download'!G:G,0))),""))</f>
        <v/>
      </c>
      <c r="P178" s="37" t="str">
        <f>IF(IFERROR(INDEX('Funding Request Tracker'!$G$6:$G$13,MATCH('Eligible Components'!N178,'Funding Request Tracker'!$F$6:$F$13,0)),"")=0,"",IFERROR(INDEX('Funding Request Tracker'!$G$6:$G$13,MATCH('Eligible Components'!N178,'Funding Request Tracker'!$F$6:$F$13,0)),""))</f>
        <v/>
      </c>
      <c r="Q178" s="37" t="str">
        <f>IF(IFERROR(INDEX('Tableau FR Download'!N:N,MATCH('Eligible Components'!M178,'Tableau FR Download'!G:G,0)),"")=0,"",IFERROR(INDEX('Tableau FR Download'!N:N,MATCH('Eligible Components'!M178,'Tableau FR Download'!G:G,0)),""))</f>
        <v/>
      </c>
      <c r="R178" s="37" t="str">
        <f>IF(IFERROR(INDEX('Tableau FR Download'!O:O,MATCH('Eligible Components'!M178,'Tableau FR Download'!G:G,0)),"")=0,"",IFERROR(INDEX('Tableau FR Download'!O:O,MATCH('Eligible Components'!M178,'Tableau FR Download'!G:G,0)),""))</f>
        <v/>
      </c>
      <c r="S178" s="13" t="str">
        <f t="shared" si="8"/>
        <v/>
      </c>
      <c r="T178" s="1" t="str">
        <f>IFERROR(INDEX('User Instructions'!$E$3:$E$10,MATCH('Eligible Components'!N178,'User Instructions'!$D$3:$D$10,0)),"")</f>
        <v/>
      </c>
      <c r="U178" s="1" t="str">
        <f>IFERROR(IF(INDEX('Tableau FR Download'!M:M,MATCH('Eligible Components'!M178,'Tableau FR Download'!G:G,0))=0,"",INDEX('Tableau FR Download'!M:M,MATCH('Eligible Components'!M178,'Tableau FR Download'!G:G,0))),"")</f>
        <v/>
      </c>
    </row>
    <row r="179" spans="1:21" hidden="1" x14ac:dyDescent="0.2">
      <c r="A179" s="1">
        <f t="shared" si="6"/>
        <v>0</v>
      </c>
      <c r="B179" s="1">
        <v>0</v>
      </c>
      <c r="C179" s="1" t="s">
        <v>85</v>
      </c>
      <c r="D179" s="1" t="s">
        <v>104</v>
      </c>
      <c r="E179" s="1" t="s">
        <v>417</v>
      </c>
      <c r="F179" s="1" t="s">
        <v>95</v>
      </c>
      <c r="G179" s="1" t="str">
        <f t="shared" si="7"/>
        <v>Burkina Faso-Tuberculosis,Malaria</v>
      </c>
      <c r="H179" s="1">
        <v>1</v>
      </c>
      <c r="I179" s="1" t="s">
        <v>42</v>
      </c>
      <c r="J179" s="1" t="str">
        <f>IF(IFERROR(IF(M179="",INDEX('Review Approach Lookup'!D:D,MATCH('Eligible Components'!G179,'Review Approach Lookup'!A:A,0)),INDEX('Tableau FR Download'!I:I,MATCH(M179,'Tableau FR Download'!G:G,0))),"")=0,"TBC",IFERROR(IF(M179="",INDEX('Review Approach Lookup'!D:D,MATCH('Eligible Components'!G179,'Review Approach Lookup'!A:A,0)),INDEX('Tableau FR Download'!I:I,MATCH(M179,'Tableau FR Download'!G:G,0))),""))</f>
        <v/>
      </c>
      <c r="K179" s="1" t="s">
        <v>184</v>
      </c>
      <c r="L179" s="1">
        <f>_xlfn.MAXIFS('Tableau FR Download'!A:A,'Tableau FR Download'!B:B,'Eligible Components'!G179)</f>
        <v>0</v>
      </c>
      <c r="M179" s="1" t="str">
        <f>IF(L179=0,"",INDEX('Tableau FR Download'!G:G,MATCH('Eligible Components'!L179,'Tableau FR Download'!A:A,0)))</f>
        <v/>
      </c>
      <c r="N179" s="2" t="str">
        <f>IFERROR(IF(LEFT(INDEX('Tableau FR Download'!J:J,MATCH('Eligible Components'!M179,'Tableau FR Download'!G:G,0)),FIND(" - ",INDEX('Tableau FR Download'!J:J,MATCH('Eligible Components'!M179,'Tableau FR Download'!G:G,0)))-1) = 0,"",LEFT(INDEX('Tableau FR Download'!J:J,MATCH('Eligible Components'!M179,'Tableau FR Download'!G:G,0)),FIND(" - ",INDEX('Tableau FR Download'!J:J,MATCH('Eligible Components'!M179,'Tableau FR Download'!G:G,0)))-1)),"")</f>
        <v/>
      </c>
      <c r="O179" s="2" t="str">
        <f>IF(T179="No","",IFERROR(IF(INDEX('Tableau FR Download'!M:M,MATCH('Eligible Components'!M179,'Tableau FR Download'!G:G,0))=0,"",INDEX('Tableau FR Download'!M:M,MATCH('Eligible Components'!M179,'Tableau FR Download'!G:G,0))),""))</f>
        <v/>
      </c>
      <c r="P179" s="37" t="str">
        <f>IF(IFERROR(INDEX('Funding Request Tracker'!$G$6:$G$13,MATCH('Eligible Components'!N179,'Funding Request Tracker'!$F$6:$F$13,0)),"")=0,"",IFERROR(INDEX('Funding Request Tracker'!$G$6:$G$13,MATCH('Eligible Components'!N179,'Funding Request Tracker'!$F$6:$F$13,0)),""))</f>
        <v/>
      </c>
      <c r="Q179" s="37" t="str">
        <f>IF(IFERROR(INDEX('Tableau FR Download'!N:N,MATCH('Eligible Components'!M179,'Tableau FR Download'!G:G,0)),"")=0,"",IFERROR(INDEX('Tableau FR Download'!N:N,MATCH('Eligible Components'!M179,'Tableau FR Download'!G:G,0)),""))</f>
        <v/>
      </c>
      <c r="R179" s="37" t="str">
        <f>IF(IFERROR(INDEX('Tableau FR Download'!O:O,MATCH('Eligible Components'!M179,'Tableau FR Download'!G:G,0)),"")=0,"",IFERROR(INDEX('Tableau FR Download'!O:O,MATCH('Eligible Components'!M179,'Tableau FR Download'!G:G,0)),""))</f>
        <v/>
      </c>
      <c r="S179" s="13" t="str">
        <f t="shared" si="8"/>
        <v/>
      </c>
      <c r="T179" s="1" t="str">
        <f>IFERROR(INDEX('User Instructions'!$E$3:$E$10,MATCH('Eligible Components'!N179,'User Instructions'!$D$3:$D$10,0)),"")</f>
        <v/>
      </c>
      <c r="U179" s="1" t="str">
        <f>IFERROR(IF(INDEX('Tableau FR Download'!M:M,MATCH('Eligible Components'!M179,'Tableau FR Download'!G:G,0))=0,"",INDEX('Tableau FR Download'!M:M,MATCH('Eligible Components'!M179,'Tableau FR Download'!G:G,0))),"")</f>
        <v/>
      </c>
    </row>
    <row r="180" spans="1:21" hidden="1" x14ac:dyDescent="0.2">
      <c r="A180" s="1">
        <f t="shared" si="6"/>
        <v>0</v>
      </c>
      <c r="B180" s="1">
        <v>0</v>
      </c>
      <c r="C180" s="1" t="s">
        <v>85</v>
      </c>
      <c r="D180" s="1" t="s">
        <v>104</v>
      </c>
      <c r="E180" s="1" t="s">
        <v>418</v>
      </c>
      <c r="F180" s="1" t="s">
        <v>96</v>
      </c>
      <c r="G180" s="1" t="str">
        <f t="shared" si="7"/>
        <v>Burkina Faso-Tuberculosis,Malaria,RSSH</v>
      </c>
      <c r="H180" s="1">
        <v>1</v>
      </c>
      <c r="I180" s="1" t="s">
        <v>42</v>
      </c>
      <c r="J180" s="1" t="str">
        <f>IF(IFERROR(IF(M180="",INDEX('Review Approach Lookup'!D:D,MATCH('Eligible Components'!G180,'Review Approach Lookup'!A:A,0)),INDEX('Tableau FR Download'!I:I,MATCH(M180,'Tableau FR Download'!G:G,0))),"")=0,"TBC",IFERROR(IF(M180="",INDEX('Review Approach Lookup'!D:D,MATCH('Eligible Components'!G180,'Review Approach Lookup'!A:A,0)),INDEX('Tableau FR Download'!I:I,MATCH(M180,'Tableau FR Download'!G:G,0))),""))</f>
        <v/>
      </c>
      <c r="K180" s="1" t="s">
        <v>184</v>
      </c>
      <c r="L180" s="1">
        <f>_xlfn.MAXIFS('Tableau FR Download'!A:A,'Tableau FR Download'!B:B,'Eligible Components'!G180)</f>
        <v>0</v>
      </c>
      <c r="M180" s="1" t="str">
        <f>IF(L180=0,"",INDEX('Tableau FR Download'!G:G,MATCH('Eligible Components'!L180,'Tableau FR Download'!A:A,0)))</f>
        <v/>
      </c>
      <c r="N180" s="2" t="str">
        <f>IFERROR(IF(LEFT(INDEX('Tableau FR Download'!J:J,MATCH('Eligible Components'!M180,'Tableau FR Download'!G:G,0)),FIND(" - ",INDEX('Tableau FR Download'!J:J,MATCH('Eligible Components'!M180,'Tableau FR Download'!G:G,0)))-1) = 0,"",LEFT(INDEX('Tableau FR Download'!J:J,MATCH('Eligible Components'!M180,'Tableau FR Download'!G:G,0)),FIND(" - ",INDEX('Tableau FR Download'!J:J,MATCH('Eligible Components'!M180,'Tableau FR Download'!G:G,0)))-1)),"")</f>
        <v/>
      </c>
      <c r="O180" s="2" t="str">
        <f>IF(T180="No","",IFERROR(IF(INDEX('Tableau FR Download'!M:M,MATCH('Eligible Components'!M180,'Tableau FR Download'!G:G,0))=0,"",INDEX('Tableau FR Download'!M:M,MATCH('Eligible Components'!M180,'Tableau FR Download'!G:G,0))),""))</f>
        <v/>
      </c>
      <c r="P180" s="37" t="str">
        <f>IF(IFERROR(INDEX('Funding Request Tracker'!$G$6:$G$13,MATCH('Eligible Components'!N180,'Funding Request Tracker'!$F$6:$F$13,0)),"")=0,"",IFERROR(INDEX('Funding Request Tracker'!$G$6:$G$13,MATCH('Eligible Components'!N180,'Funding Request Tracker'!$F$6:$F$13,0)),""))</f>
        <v/>
      </c>
      <c r="Q180" s="37" t="str">
        <f>IF(IFERROR(INDEX('Tableau FR Download'!N:N,MATCH('Eligible Components'!M180,'Tableau FR Download'!G:G,0)),"")=0,"",IFERROR(INDEX('Tableau FR Download'!N:N,MATCH('Eligible Components'!M180,'Tableau FR Download'!G:G,0)),""))</f>
        <v/>
      </c>
      <c r="R180" s="37" t="str">
        <f>IF(IFERROR(INDEX('Tableau FR Download'!O:O,MATCH('Eligible Components'!M180,'Tableau FR Download'!G:G,0)),"")=0,"",IFERROR(INDEX('Tableau FR Download'!O:O,MATCH('Eligible Components'!M180,'Tableau FR Download'!G:G,0)),""))</f>
        <v/>
      </c>
      <c r="S180" s="13" t="str">
        <f t="shared" si="8"/>
        <v/>
      </c>
      <c r="T180" s="1" t="str">
        <f>IFERROR(INDEX('User Instructions'!$E$3:$E$10,MATCH('Eligible Components'!N180,'User Instructions'!$D$3:$D$10,0)),"")</f>
        <v/>
      </c>
      <c r="U180" s="1" t="str">
        <f>IFERROR(IF(INDEX('Tableau FR Download'!M:M,MATCH('Eligible Components'!M180,'Tableau FR Download'!G:G,0))=0,"",INDEX('Tableau FR Download'!M:M,MATCH('Eligible Components'!M180,'Tableau FR Download'!G:G,0))),"")</f>
        <v/>
      </c>
    </row>
    <row r="181" spans="1:21" hidden="1" x14ac:dyDescent="0.2">
      <c r="A181" s="1">
        <f t="shared" si="6"/>
        <v>0</v>
      </c>
      <c r="B181" s="1">
        <v>0</v>
      </c>
      <c r="C181" s="1" t="s">
        <v>85</v>
      </c>
      <c r="D181" s="1" t="s">
        <v>104</v>
      </c>
      <c r="E181" s="1" t="s">
        <v>419</v>
      </c>
      <c r="F181" s="1" t="s">
        <v>97</v>
      </c>
      <c r="G181" s="1" t="str">
        <f t="shared" si="7"/>
        <v>Burkina Faso-Tuberculosis,RSSH</v>
      </c>
      <c r="H181" s="1">
        <v>1</v>
      </c>
      <c r="I181" s="1" t="s">
        <v>42</v>
      </c>
      <c r="J181" s="1" t="str">
        <f>IF(IFERROR(IF(M181="",INDEX('Review Approach Lookup'!D:D,MATCH('Eligible Components'!G181,'Review Approach Lookup'!A:A,0)),INDEX('Tableau FR Download'!I:I,MATCH(M181,'Tableau FR Download'!G:G,0))),"")=0,"TBC",IFERROR(IF(M181="",INDEX('Review Approach Lookup'!D:D,MATCH('Eligible Components'!G181,'Review Approach Lookup'!A:A,0)),INDEX('Tableau FR Download'!I:I,MATCH(M181,'Tableau FR Download'!G:G,0))),""))</f>
        <v/>
      </c>
      <c r="K181" s="1" t="s">
        <v>184</v>
      </c>
      <c r="L181" s="1">
        <f>_xlfn.MAXIFS('Tableau FR Download'!A:A,'Tableau FR Download'!B:B,'Eligible Components'!G181)</f>
        <v>0</v>
      </c>
      <c r="M181" s="1" t="str">
        <f>IF(L181=0,"",INDEX('Tableau FR Download'!G:G,MATCH('Eligible Components'!L181,'Tableau FR Download'!A:A,0)))</f>
        <v/>
      </c>
      <c r="N181" s="2" t="str">
        <f>IFERROR(IF(LEFT(INDEX('Tableau FR Download'!J:J,MATCH('Eligible Components'!M181,'Tableau FR Download'!G:G,0)),FIND(" - ",INDEX('Tableau FR Download'!J:J,MATCH('Eligible Components'!M181,'Tableau FR Download'!G:G,0)))-1) = 0,"",LEFT(INDEX('Tableau FR Download'!J:J,MATCH('Eligible Components'!M181,'Tableau FR Download'!G:G,0)),FIND(" - ",INDEX('Tableau FR Download'!J:J,MATCH('Eligible Components'!M181,'Tableau FR Download'!G:G,0)))-1)),"")</f>
        <v/>
      </c>
      <c r="O181" s="2" t="str">
        <f>IF(T181="No","",IFERROR(IF(INDEX('Tableau FR Download'!M:M,MATCH('Eligible Components'!M181,'Tableau FR Download'!G:G,0))=0,"",INDEX('Tableau FR Download'!M:M,MATCH('Eligible Components'!M181,'Tableau FR Download'!G:G,0))),""))</f>
        <v/>
      </c>
      <c r="P181" s="37" t="str">
        <f>IF(IFERROR(INDEX('Funding Request Tracker'!$G$6:$G$13,MATCH('Eligible Components'!N181,'Funding Request Tracker'!$F$6:$F$13,0)),"")=0,"",IFERROR(INDEX('Funding Request Tracker'!$G$6:$G$13,MATCH('Eligible Components'!N181,'Funding Request Tracker'!$F$6:$F$13,0)),""))</f>
        <v/>
      </c>
      <c r="Q181" s="37" t="str">
        <f>IF(IFERROR(INDEX('Tableau FR Download'!N:N,MATCH('Eligible Components'!M181,'Tableau FR Download'!G:G,0)),"")=0,"",IFERROR(INDEX('Tableau FR Download'!N:N,MATCH('Eligible Components'!M181,'Tableau FR Download'!G:G,0)),""))</f>
        <v/>
      </c>
      <c r="R181" s="37" t="str">
        <f>IF(IFERROR(INDEX('Tableau FR Download'!O:O,MATCH('Eligible Components'!M181,'Tableau FR Download'!G:G,0)),"")=0,"",IFERROR(INDEX('Tableau FR Download'!O:O,MATCH('Eligible Components'!M181,'Tableau FR Download'!G:G,0)),""))</f>
        <v/>
      </c>
      <c r="S181" s="13" t="str">
        <f t="shared" si="8"/>
        <v/>
      </c>
      <c r="T181" s="1" t="str">
        <f>IFERROR(INDEX('User Instructions'!$E$3:$E$10,MATCH('Eligible Components'!N181,'User Instructions'!$D$3:$D$10,0)),"")</f>
        <v/>
      </c>
      <c r="U181" s="1" t="str">
        <f>IFERROR(IF(INDEX('Tableau FR Download'!M:M,MATCH('Eligible Components'!M181,'Tableau FR Download'!G:G,0))=0,"",INDEX('Tableau FR Download'!M:M,MATCH('Eligible Components'!M181,'Tableau FR Download'!G:G,0))),"")</f>
        <v/>
      </c>
    </row>
    <row r="182" spans="1:21" hidden="1" x14ac:dyDescent="0.2">
      <c r="A182" s="1">
        <f t="shared" si="6"/>
        <v>0</v>
      </c>
      <c r="B182" s="1">
        <v>1</v>
      </c>
      <c r="C182" s="1" t="s">
        <v>85</v>
      </c>
      <c r="D182" s="1" t="s">
        <v>38</v>
      </c>
      <c r="E182" s="1" t="s">
        <v>26</v>
      </c>
      <c r="F182" s="1" t="s">
        <v>26</v>
      </c>
      <c r="G182" s="1" t="str">
        <f t="shared" si="7"/>
        <v>Burundi-HIV/AIDS</v>
      </c>
      <c r="H182" s="1">
        <v>1</v>
      </c>
      <c r="I182" s="1" t="s">
        <v>37</v>
      </c>
      <c r="J182" s="1" t="str">
        <f>IF(IFERROR(IF(M182="",INDEX('Review Approach Lookup'!D:D,MATCH('Eligible Components'!G182,'Review Approach Lookup'!A:A,0)),INDEX('Tableau FR Download'!I:I,MATCH(M182,'Tableau FR Download'!G:G,0))),"")=0,"TBC",IFERROR(IF(M182="",INDEX('Review Approach Lookup'!D:D,MATCH('Eligible Components'!G182,'Review Approach Lookup'!A:A,0)),INDEX('Tableau FR Download'!I:I,MATCH(M182,'Tableau FR Download'!G:G,0))),""))</f>
        <v>Full Review</v>
      </c>
      <c r="K182" s="1" t="s">
        <v>182</v>
      </c>
      <c r="L182" s="1">
        <f>_xlfn.MAXIFS('Tableau FR Download'!A:A,'Tableau FR Download'!B:B,'Eligible Components'!G182)</f>
        <v>0</v>
      </c>
      <c r="M182" s="1" t="str">
        <f>IF(L182=0,"",INDEX('Tableau FR Download'!G:G,MATCH('Eligible Components'!L182,'Tableau FR Download'!A:A,0)))</f>
        <v/>
      </c>
      <c r="N182" s="2" t="str">
        <f>IFERROR(IF(LEFT(INDEX('Tableau FR Download'!J:J,MATCH('Eligible Components'!M182,'Tableau FR Download'!G:G,0)),FIND(" - ",INDEX('Tableau FR Download'!J:J,MATCH('Eligible Components'!M182,'Tableau FR Download'!G:G,0)))-1) = 0,"",LEFT(INDEX('Tableau FR Download'!J:J,MATCH('Eligible Components'!M182,'Tableau FR Download'!G:G,0)),FIND(" - ",INDEX('Tableau FR Download'!J:J,MATCH('Eligible Components'!M182,'Tableau FR Download'!G:G,0)))-1)),"")</f>
        <v/>
      </c>
      <c r="O182" s="2" t="str">
        <f>IF(T182="No","",IFERROR(IF(INDEX('Tableau FR Download'!M:M,MATCH('Eligible Components'!M182,'Tableau FR Download'!G:G,0))=0,"",INDEX('Tableau FR Download'!M:M,MATCH('Eligible Components'!M182,'Tableau FR Download'!G:G,0))),""))</f>
        <v/>
      </c>
      <c r="P182" s="37" t="str">
        <f>IF(IFERROR(INDEX('Funding Request Tracker'!$G$6:$G$13,MATCH('Eligible Components'!N182,'Funding Request Tracker'!$F$6:$F$13,0)),"")=0,"",IFERROR(INDEX('Funding Request Tracker'!$G$6:$G$13,MATCH('Eligible Components'!N182,'Funding Request Tracker'!$F$6:$F$13,0)),""))</f>
        <v/>
      </c>
      <c r="Q182" s="37" t="str">
        <f>IF(IFERROR(INDEX('Tableau FR Download'!N:N,MATCH('Eligible Components'!M182,'Tableau FR Download'!G:G,0)),"")=0,"",IFERROR(INDEX('Tableau FR Download'!N:N,MATCH('Eligible Components'!M182,'Tableau FR Download'!G:G,0)),""))</f>
        <v/>
      </c>
      <c r="R182" s="37" t="str">
        <f>IF(IFERROR(INDEX('Tableau FR Download'!O:O,MATCH('Eligible Components'!M182,'Tableau FR Download'!G:G,0)),"")=0,"",IFERROR(INDEX('Tableau FR Download'!O:O,MATCH('Eligible Components'!M182,'Tableau FR Download'!G:G,0)),""))</f>
        <v/>
      </c>
      <c r="S182" s="13" t="str">
        <f t="shared" si="8"/>
        <v/>
      </c>
      <c r="T182" s="1" t="str">
        <f>IFERROR(INDEX('User Instructions'!$E$3:$E$10,MATCH('Eligible Components'!N182,'User Instructions'!$D$3:$D$10,0)),"")</f>
        <v/>
      </c>
      <c r="U182" s="1" t="str">
        <f>IFERROR(IF(INDEX('Tableau FR Download'!M:M,MATCH('Eligible Components'!M182,'Tableau FR Download'!G:G,0))=0,"",INDEX('Tableau FR Download'!M:M,MATCH('Eligible Components'!M182,'Tableau FR Download'!G:G,0))),"")</f>
        <v/>
      </c>
    </row>
    <row r="183" spans="1:21" hidden="1" x14ac:dyDescent="0.2">
      <c r="A183" s="1">
        <f t="shared" si="6"/>
        <v>0</v>
      </c>
      <c r="B183" s="1">
        <v>0</v>
      </c>
      <c r="C183" s="1" t="s">
        <v>85</v>
      </c>
      <c r="D183" s="1" t="s">
        <v>38</v>
      </c>
      <c r="E183" s="1" t="s">
        <v>409</v>
      </c>
      <c r="F183" s="1" t="s">
        <v>86</v>
      </c>
      <c r="G183" s="1" t="str">
        <f t="shared" si="7"/>
        <v>Burundi-HIV/AIDS,Malaria</v>
      </c>
      <c r="H183" s="1">
        <v>1</v>
      </c>
      <c r="I183" s="1" t="s">
        <v>37</v>
      </c>
      <c r="J183" s="1" t="str">
        <f>IF(IFERROR(IF(M183="",INDEX('Review Approach Lookup'!D:D,MATCH('Eligible Components'!G183,'Review Approach Lookup'!A:A,0)),INDEX('Tableau FR Download'!I:I,MATCH(M183,'Tableau FR Download'!G:G,0))),"")=0,"TBC",IFERROR(IF(M183="",INDEX('Review Approach Lookup'!D:D,MATCH('Eligible Components'!G183,'Review Approach Lookup'!A:A,0)),INDEX('Tableau FR Download'!I:I,MATCH(M183,'Tableau FR Download'!G:G,0))),""))</f>
        <v/>
      </c>
      <c r="K183" s="1" t="s">
        <v>182</v>
      </c>
      <c r="L183" s="1">
        <f>_xlfn.MAXIFS('Tableau FR Download'!A:A,'Tableau FR Download'!B:B,'Eligible Components'!G183)</f>
        <v>0</v>
      </c>
      <c r="M183" s="1" t="str">
        <f>IF(L183=0,"",INDEX('Tableau FR Download'!G:G,MATCH('Eligible Components'!L183,'Tableau FR Download'!A:A,0)))</f>
        <v/>
      </c>
      <c r="N183" s="2" t="str">
        <f>IFERROR(IF(LEFT(INDEX('Tableau FR Download'!J:J,MATCH('Eligible Components'!M183,'Tableau FR Download'!G:G,0)),FIND(" - ",INDEX('Tableau FR Download'!J:J,MATCH('Eligible Components'!M183,'Tableau FR Download'!G:G,0)))-1) = 0,"",LEFT(INDEX('Tableau FR Download'!J:J,MATCH('Eligible Components'!M183,'Tableau FR Download'!G:G,0)),FIND(" - ",INDEX('Tableau FR Download'!J:J,MATCH('Eligible Components'!M183,'Tableau FR Download'!G:G,0)))-1)),"")</f>
        <v/>
      </c>
      <c r="O183" s="2" t="str">
        <f>IF(T183="No","",IFERROR(IF(INDEX('Tableau FR Download'!M:M,MATCH('Eligible Components'!M183,'Tableau FR Download'!G:G,0))=0,"",INDEX('Tableau FR Download'!M:M,MATCH('Eligible Components'!M183,'Tableau FR Download'!G:G,0))),""))</f>
        <v/>
      </c>
      <c r="P183" s="37" t="str">
        <f>IF(IFERROR(INDEX('Funding Request Tracker'!$G$6:$G$13,MATCH('Eligible Components'!N183,'Funding Request Tracker'!$F$6:$F$13,0)),"")=0,"",IFERROR(INDEX('Funding Request Tracker'!$G$6:$G$13,MATCH('Eligible Components'!N183,'Funding Request Tracker'!$F$6:$F$13,0)),""))</f>
        <v/>
      </c>
      <c r="Q183" s="37" t="str">
        <f>IF(IFERROR(INDEX('Tableau FR Download'!N:N,MATCH('Eligible Components'!M183,'Tableau FR Download'!G:G,0)),"")=0,"",IFERROR(INDEX('Tableau FR Download'!N:N,MATCH('Eligible Components'!M183,'Tableau FR Download'!G:G,0)),""))</f>
        <v/>
      </c>
      <c r="R183" s="37" t="str">
        <f>IF(IFERROR(INDEX('Tableau FR Download'!O:O,MATCH('Eligible Components'!M183,'Tableau FR Download'!G:G,0)),"")=0,"",IFERROR(INDEX('Tableau FR Download'!O:O,MATCH('Eligible Components'!M183,'Tableau FR Download'!G:G,0)),""))</f>
        <v/>
      </c>
      <c r="S183" s="13" t="str">
        <f t="shared" si="8"/>
        <v/>
      </c>
      <c r="T183" s="1" t="str">
        <f>IFERROR(INDEX('User Instructions'!$E$3:$E$10,MATCH('Eligible Components'!N183,'User Instructions'!$D$3:$D$10,0)),"")</f>
        <v/>
      </c>
      <c r="U183" s="1" t="str">
        <f>IFERROR(IF(INDEX('Tableau FR Download'!M:M,MATCH('Eligible Components'!M183,'Tableau FR Download'!G:G,0))=0,"",INDEX('Tableau FR Download'!M:M,MATCH('Eligible Components'!M183,'Tableau FR Download'!G:G,0))),"")</f>
        <v/>
      </c>
    </row>
    <row r="184" spans="1:21" hidden="1" x14ac:dyDescent="0.2">
      <c r="A184" s="1">
        <f t="shared" si="6"/>
        <v>0</v>
      </c>
      <c r="B184" s="1">
        <v>0</v>
      </c>
      <c r="C184" s="1" t="s">
        <v>85</v>
      </c>
      <c r="D184" s="1" t="s">
        <v>38</v>
      </c>
      <c r="E184" s="1" t="s">
        <v>410</v>
      </c>
      <c r="F184" s="1" t="s">
        <v>87</v>
      </c>
      <c r="G184" s="1" t="str">
        <f t="shared" si="7"/>
        <v>Burundi-HIV/AIDS,Malaria,RSSH</v>
      </c>
      <c r="H184" s="1">
        <v>1</v>
      </c>
      <c r="I184" s="1" t="s">
        <v>37</v>
      </c>
      <c r="J184" s="1" t="str">
        <f>IF(IFERROR(IF(M184="",INDEX('Review Approach Lookup'!D:D,MATCH('Eligible Components'!G184,'Review Approach Lookup'!A:A,0)),INDEX('Tableau FR Download'!I:I,MATCH(M184,'Tableau FR Download'!G:G,0))),"")=0,"TBC",IFERROR(IF(M184="",INDEX('Review Approach Lookup'!D:D,MATCH('Eligible Components'!G184,'Review Approach Lookup'!A:A,0)),INDEX('Tableau FR Download'!I:I,MATCH(M184,'Tableau FR Download'!G:G,0))),""))</f>
        <v/>
      </c>
      <c r="K184" s="1" t="s">
        <v>182</v>
      </c>
      <c r="L184" s="1">
        <f>_xlfn.MAXIFS('Tableau FR Download'!A:A,'Tableau FR Download'!B:B,'Eligible Components'!G184)</f>
        <v>0</v>
      </c>
      <c r="M184" s="1" t="str">
        <f>IF(L184=0,"",INDEX('Tableau FR Download'!G:G,MATCH('Eligible Components'!L184,'Tableau FR Download'!A:A,0)))</f>
        <v/>
      </c>
      <c r="N184" s="2" t="str">
        <f>IFERROR(IF(LEFT(INDEX('Tableau FR Download'!J:J,MATCH('Eligible Components'!M184,'Tableau FR Download'!G:G,0)),FIND(" - ",INDEX('Tableau FR Download'!J:J,MATCH('Eligible Components'!M184,'Tableau FR Download'!G:G,0)))-1) = 0,"",LEFT(INDEX('Tableau FR Download'!J:J,MATCH('Eligible Components'!M184,'Tableau FR Download'!G:G,0)),FIND(" - ",INDEX('Tableau FR Download'!J:J,MATCH('Eligible Components'!M184,'Tableau FR Download'!G:G,0)))-1)),"")</f>
        <v/>
      </c>
      <c r="O184" s="2" t="str">
        <f>IF(T184="No","",IFERROR(IF(INDEX('Tableau FR Download'!M:M,MATCH('Eligible Components'!M184,'Tableau FR Download'!G:G,0))=0,"",INDEX('Tableau FR Download'!M:M,MATCH('Eligible Components'!M184,'Tableau FR Download'!G:G,0))),""))</f>
        <v/>
      </c>
      <c r="P184" s="37" t="str">
        <f>IF(IFERROR(INDEX('Funding Request Tracker'!$G$6:$G$13,MATCH('Eligible Components'!N184,'Funding Request Tracker'!$F$6:$F$13,0)),"")=0,"",IFERROR(INDEX('Funding Request Tracker'!$G$6:$G$13,MATCH('Eligible Components'!N184,'Funding Request Tracker'!$F$6:$F$13,0)),""))</f>
        <v/>
      </c>
      <c r="Q184" s="37" t="str">
        <f>IF(IFERROR(INDEX('Tableau FR Download'!N:N,MATCH('Eligible Components'!M184,'Tableau FR Download'!G:G,0)),"")=0,"",IFERROR(INDEX('Tableau FR Download'!N:N,MATCH('Eligible Components'!M184,'Tableau FR Download'!G:G,0)),""))</f>
        <v/>
      </c>
      <c r="R184" s="37" t="str">
        <f>IF(IFERROR(INDEX('Tableau FR Download'!O:O,MATCH('Eligible Components'!M184,'Tableau FR Download'!G:G,0)),"")=0,"",IFERROR(INDEX('Tableau FR Download'!O:O,MATCH('Eligible Components'!M184,'Tableau FR Download'!G:G,0)),""))</f>
        <v/>
      </c>
      <c r="S184" s="13" t="str">
        <f t="shared" si="8"/>
        <v/>
      </c>
      <c r="T184" s="1" t="str">
        <f>IFERROR(INDEX('User Instructions'!$E$3:$E$10,MATCH('Eligible Components'!N184,'User Instructions'!$D$3:$D$10,0)),"")</f>
        <v/>
      </c>
      <c r="U184" s="1" t="str">
        <f>IFERROR(IF(INDEX('Tableau FR Download'!M:M,MATCH('Eligible Components'!M184,'Tableau FR Download'!G:G,0))=0,"",INDEX('Tableau FR Download'!M:M,MATCH('Eligible Components'!M184,'Tableau FR Download'!G:G,0))),"")</f>
        <v/>
      </c>
    </row>
    <row r="185" spans="1:21" hidden="1" x14ac:dyDescent="0.2">
      <c r="A185" s="1">
        <f t="shared" si="6"/>
        <v>0</v>
      </c>
      <c r="B185" s="1">
        <v>0</v>
      </c>
      <c r="C185" s="1" t="s">
        <v>85</v>
      </c>
      <c r="D185" s="1" t="s">
        <v>38</v>
      </c>
      <c r="E185" s="1" t="s">
        <v>411</v>
      </c>
      <c r="F185" s="1" t="s">
        <v>88</v>
      </c>
      <c r="G185" s="1" t="str">
        <f t="shared" si="7"/>
        <v>Burundi-HIV/AIDS,RSSH</v>
      </c>
      <c r="H185" s="1">
        <v>1</v>
      </c>
      <c r="I185" s="1" t="s">
        <v>37</v>
      </c>
      <c r="J185" s="1" t="str">
        <f>IF(IFERROR(IF(M185="",INDEX('Review Approach Lookup'!D:D,MATCH('Eligible Components'!G185,'Review Approach Lookup'!A:A,0)),INDEX('Tableau FR Download'!I:I,MATCH(M185,'Tableau FR Download'!G:G,0))),"")=0,"TBC",IFERROR(IF(M185="",INDEX('Review Approach Lookup'!D:D,MATCH('Eligible Components'!G185,'Review Approach Lookup'!A:A,0)),INDEX('Tableau FR Download'!I:I,MATCH(M185,'Tableau FR Download'!G:G,0))),""))</f>
        <v/>
      </c>
      <c r="K185" s="1" t="s">
        <v>182</v>
      </c>
      <c r="L185" s="1">
        <f>_xlfn.MAXIFS('Tableau FR Download'!A:A,'Tableau FR Download'!B:B,'Eligible Components'!G185)</f>
        <v>0</v>
      </c>
      <c r="M185" s="1" t="str">
        <f>IF(L185=0,"",INDEX('Tableau FR Download'!G:G,MATCH('Eligible Components'!L185,'Tableau FR Download'!A:A,0)))</f>
        <v/>
      </c>
      <c r="N185" s="2" t="str">
        <f>IFERROR(IF(LEFT(INDEX('Tableau FR Download'!J:J,MATCH('Eligible Components'!M185,'Tableau FR Download'!G:G,0)),FIND(" - ",INDEX('Tableau FR Download'!J:J,MATCH('Eligible Components'!M185,'Tableau FR Download'!G:G,0)))-1) = 0,"",LEFT(INDEX('Tableau FR Download'!J:J,MATCH('Eligible Components'!M185,'Tableau FR Download'!G:G,0)),FIND(" - ",INDEX('Tableau FR Download'!J:J,MATCH('Eligible Components'!M185,'Tableau FR Download'!G:G,0)))-1)),"")</f>
        <v/>
      </c>
      <c r="O185" s="2" t="str">
        <f>IF(T185="No","",IFERROR(IF(INDEX('Tableau FR Download'!M:M,MATCH('Eligible Components'!M185,'Tableau FR Download'!G:G,0))=0,"",INDEX('Tableau FR Download'!M:M,MATCH('Eligible Components'!M185,'Tableau FR Download'!G:G,0))),""))</f>
        <v/>
      </c>
      <c r="P185" s="37" t="str">
        <f>IF(IFERROR(INDEX('Funding Request Tracker'!$G$6:$G$13,MATCH('Eligible Components'!N185,'Funding Request Tracker'!$F$6:$F$13,0)),"")=0,"",IFERROR(INDEX('Funding Request Tracker'!$G$6:$G$13,MATCH('Eligible Components'!N185,'Funding Request Tracker'!$F$6:$F$13,0)),""))</f>
        <v/>
      </c>
      <c r="Q185" s="37" t="str">
        <f>IF(IFERROR(INDEX('Tableau FR Download'!N:N,MATCH('Eligible Components'!M185,'Tableau FR Download'!G:G,0)),"")=0,"",IFERROR(INDEX('Tableau FR Download'!N:N,MATCH('Eligible Components'!M185,'Tableau FR Download'!G:G,0)),""))</f>
        <v/>
      </c>
      <c r="R185" s="37" t="str">
        <f>IF(IFERROR(INDEX('Tableau FR Download'!O:O,MATCH('Eligible Components'!M185,'Tableau FR Download'!G:G,0)),"")=0,"",IFERROR(INDEX('Tableau FR Download'!O:O,MATCH('Eligible Components'!M185,'Tableau FR Download'!G:G,0)),""))</f>
        <v/>
      </c>
      <c r="S185" s="13" t="str">
        <f t="shared" si="8"/>
        <v/>
      </c>
      <c r="T185" s="1" t="str">
        <f>IFERROR(INDEX('User Instructions'!$E$3:$E$10,MATCH('Eligible Components'!N185,'User Instructions'!$D$3:$D$10,0)),"")</f>
        <v/>
      </c>
      <c r="U185" s="1" t="str">
        <f>IFERROR(IF(INDEX('Tableau FR Download'!M:M,MATCH('Eligible Components'!M185,'Tableau FR Download'!G:G,0))=0,"",INDEX('Tableau FR Download'!M:M,MATCH('Eligible Components'!M185,'Tableau FR Download'!G:G,0))),"")</f>
        <v/>
      </c>
    </row>
    <row r="186" spans="1:21" hidden="1" x14ac:dyDescent="0.2">
      <c r="A186" s="1">
        <f t="shared" si="6"/>
        <v>1</v>
      </c>
      <c r="B186" s="1">
        <v>0</v>
      </c>
      <c r="C186" s="1" t="s">
        <v>85</v>
      </c>
      <c r="D186" s="1" t="s">
        <v>38</v>
      </c>
      <c r="E186" s="1" t="s">
        <v>408</v>
      </c>
      <c r="F186" s="1" t="s">
        <v>89</v>
      </c>
      <c r="G186" s="1" t="str">
        <f t="shared" si="7"/>
        <v>Burundi-HIV/AIDS, Tuberculosis</v>
      </c>
      <c r="H186" s="1">
        <v>1</v>
      </c>
      <c r="I186" s="1" t="s">
        <v>60</v>
      </c>
      <c r="J186" s="1" t="str">
        <f>IF(IFERROR(IF(M186="",INDEX('Review Approach Lookup'!D:D,MATCH('Eligible Components'!G186,'Review Approach Lookup'!A:A,0)),INDEX('Tableau FR Download'!I:I,MATCH(M186,'Tableau FR Download'!G:G,0))),"")=0,"TBC",IFERROR(IF(M186="",INDEX('Review Approach Lookup'!D:D,MATCH('Eligible Components'!G186,'Review Approach Lookup'!A:A,0)),INDEX('Tableau FR Download'!I:I,MATCH(M186,'Tableau FR Download'!G:G,0))),""))</f>
        <v>Full Review</v>
      </c>
      <c r="K186" s="1" t="s">
        <v>182</v>
      </c>
      <c r="L186" s="1">
        <f>_xlfn.MAXIFS('Tableau FR Download'!A:A,'Tableau FR Download'!B:B,'Eligible Components'!G186)</f>
        <v>739</v>
      </c>
      <c r="M186" s="1" t="str">
        <f>IF(L186=0,"",INDEX('Tableau FR Download'!G:G,MATCH('Eligible Components'!L186,'Tableau FR Download'!A:A,0)))</f>
        <v>FR739-BDI-C</v>
      </c>
      <c r="N186" s="2" t="str">
        <f>IFERROR(IF(LEFT(INDEX('Tableau FR Download'!J:J,MATCH('Eligible Components'!M186,'Tableau FR Download'!G:G,0)),FIND(" - ",INDEX('Tableau FR Download'!J:J,MATCH('Eligible Components'!M186,'Tableau FR Download'!G:G,0)))-1) = 0,"",LEFT(INDEX('Tableau FR Download'!J:J,MATCH('Eligible Components'!M186,'Tableau FR Download'!G:G,0)),FIND(" - ",INDEX('Tableau FR Download'!J:J,MATCH('Eligible Components'!M186,'Tableau FR Download'!G:G,0)))-1)),"")</f>
        <v>Window 1</v>
      </c>
      <c r="O186" s="2" t="str">
        <f>IF(T186="No","",IFERROR(IF(INDEX('Tableau FR Download'!M:M,MATCH('Eligible Components'!M186,'Tableau FR Download'!G:G,0))=0,"",INDEX('Tableau FR Download'!M:M,MATCH('Eligible Components'!M186,'Tableau FR Download'!G:G,0))),""))</f>
        <v>Grant Making</v>
      </c>
      <c r="P186" s="37">
        <f>IF(IFERROR(INDEX('Funding Request Tracker'!$G$6:$G$13,MATCH('Eligible Components'!N186,'Funding Request Tracker'!$F$6:$F$13,0)),"")=0,"",IFERROR(INDEX('Funding Request Tracker'!$G$6:$G$13,MATCH('Eligible Components'!N186,'Funding Request Tracker'!$F$6:$F$13,0)),""))</f>
        <v>43913</v>
      </c>
      <c r="Q186" s="37">
        <f>IF(IFERROR(INDEX('Tableau FR Download'!N:N,MATCH('Eligible Components'!M186,'Tableau FR Download'!G:G,0)),"")=0,"",IFERROR(INDEX('Tableau FR Download'!N:N,MATCH('Eligible Components'!M186,'Tableau FR Download'!G:G,0)),""))</f>
        <v>44154</v>
      </c>
      <c r="R186" s="37">
        <f>IF(IFERROR(INDEX('Tableau FR Download'!O:O,MATCH('Eligible Components'!M186,'Tableau FR Download'!G:G,0)),"")=0,"",IFERROR(INDEX('Tableau FR Download'!O:O,MATCH('Eligible Components'!M186,'Tableau FR Download'!G:G,0)),""))</f>
        <v>44175</v>
      </c>
      <c r="S186" s="13">
        <f t="shared" si="8"/>
        <v>8.5901639344262293</v>
      </c>
      <c r="T186" s="1" t="str">
        <f>IFERROR(INDEX('User Instructions'!$E$3:$E$10,MATCH('Eligible Components'!N186,'User Instructions'!$D$3:$D$10,0)),"")</f>
        <v>Yes</v>
      </c>
      <c r="U186" s="1" t="str">
        <f>IFERROR(IF(INDEX('Tableau FR Download'!M:M,MATCH('Eligible Components'!M186,'Tableau FR Download'!G:G,0))=0,"",INDEX('Tableau FR Download'!M:M,MATCH('Eligible Components'!M186,'Tableau FR Download'!G:G,0))),"")</f>
        <v>Grant Making</v>
      </c>
    </row>
    <row r="187" spans="1:21" hidden="1" x14ac:dyDescent="0.2">
      <c r="A187" s="1">
        <f t="shared" si="6"/>
        <v>0</v>
      </c>
      <c r="B187" s="1">
        <v>0</v>
      </c>
      <c r="C187" s="1" t="s">
        <v>85</v>
      </c>
      <c r="D187" s="1" t="s">
        <v>38</v>
      </c>
      <c r="E187" s="1" t="s">
        <v>412</v>
      </c>
      <c r="F187" s="1" t="s">
        <v>90</v>
      </c>
      <c r="G187" s="1" t="str">
        <f t="shared" si="7"/>
        <v>Burundi-HIV/AIDS,Tuberculosis,Malaria</v>
      </c>
      <c r="H187" s="1">
        <v>1</v>
      </c>
      <c r="I187" s="1" t="s">
        <v>37</v>
      </c>
      <c r="J187" s="1" t="str">
        <f>IF(IFERROR(IF(M187="",INDEX('Review Approach Lookup'!D:D,MATCH('Eligible Components'!G187,'Review Approach Lookup'!A:A,0)),INDEX('Tableau FR Download'!I:I,MATCH(M187,'Tableau FR Download'!G:G,0))),"")=0,"TBC",IFERROR(IF(M187="",INDEX('Review Approach Lookup'!D:D,MATCH('Eligible Components'!G187,'Review Approach Lookup'!A:A,0)),INDEX('Tableau FR Download'!I:I,MATCH(M187,'Tableau FR Download'!G:G,0))),""))</f>
        <v/>
      </c>
      <c r="K187" s="1" t="s">
        <v>182</v>
      </c>
      <c r="L187" s="1">
        <f>_xlfn.MAXIFS('Tableau FR Download'!A:A,'Tableau FR Download'!B:B,'Eligible Components'!G187)</f>
        <v>0</v>
      </c>
      <c r="M187" s="1" t="str">
        <f>IF(L187=0,"",INDEX('Tableau FR Download'!G:G,MATCH('Eligible Components'!L187,'Tableau FR Download'!A:A,0)))</f>
        <v/>
      </c>
      <c r="N187" s="2" t="str">
        <f>IFERROR(IF(LEFT(INDEX('Tableau FR Download'!J:J,MATCH('Eligible Components'!M187,'Tableau FR Download'!G:G,0)),FIND(" - ",INDEX('Tableau FR Download'!J:J,MATCH('Eligible Components'!M187,'Tableau FR Download'!G:G,0)))-1) = 0,"",LEFT(INDEX('Tableau FR Download'!J:J,MATCH('Eligible Components'!M187,'Tableau FR Download'!G:G,0)),FIND(" - ",INDEX('Tableau FR Download'!J:J,MATCH('Eligible Components'!M187,'Tableau FR Download'!G:G,0)))-1)),"")</f>
        <v/>
      </c>
      <c r="O187" s="2" t="str">
        <f>IF(T187="No","",IFERROR(IF(INDEX('Tableau FR Download'!M:M,MATCH('Eligible Components'!M187,'Tableau FR Download'!G:G,0))=0,"",INDEX('Tableau FR Download'!M:M,MATCH('Eligible Components'!M187,'Tableau FR Download'!G:G,0))),""))</f>
        <v/>
      </c>
      <c r="P187" s="37" t="str">
        <f>IF(IFERROR(INDEX('Funding Request Tracker'!$G$6:$G$13,MATCH('Eligible Components'!N187,'Funding Request Tracker'!$F$6:$F$13,0)),"")=0,"",IFERROR(INDEX('Funding Request Tracker'!$G$6:$G$13,MATCH('Eligible Components'!N187,'Funding Request Tracker'!$F$6:$F$13,0)),""))</f>
        <v/>
      </c>
      <c r="Q187" s="37" t="str">
        <f>IF(IFERROR(INDEX('Tableau FR Download'!N:N,MATCH('Eligible Components'!M187,'Tableau FR Download'!G:G,0)),"")=0,"",IFERROR(INDEX('Tableau FR Download'!N:N,MATCH('Eligible Components'!M187,'Tableau FR Download'!G:G,0)),""))</f>
        <v/>
      </c>
      <c r="R187" s="37" t="str">
        <f>IF(IFERROR(INDEX('Tableau FR Download'!O:O,MATCH('Eligible Components'!M187,'Tableau FR Download'!G:G,0)),"")=0,"",IFERROR(INDEX('Tableau FR Download'!O:O,MATCH('Eligible Components'!M187,'Tableau FR Download'!G:G,0)),""))</f>
        <v/>
      </c>
      <c r="S187" s="13" t="str">
        <f t="shared" si="8"/>
        <v/>
      </c>
      <c r="T187" s="1" t="str">
        <f>IFERROR(INDEX('User Instructions'!$E$3:$E$10,MATCH('Eligible Components'!N187,'User Instructions'!$D$3:$D$10,0)),"")</f>
        <v/>
      </c>
      <c r="U187" s="1" t="str">
        <f>IFERROR(IF(INDEX('Tableau FR Download'!M:M,MATCH('Eligible Components'!M187,'Tableau FR Download'!G:G,0))=0,"",INDEX('Tableau FR Download'!M:M,MATCH('Eligible Components'!M187,'Tableau FR Download'!G:G,0))),"")</f>
        <v/>
      </c>
    </row>
    <row r="188" spans="1:21" hidden="1" x14ac:dyDescent="0.2">
      <c r="A188" s="1">
        <f t="shared" si="6"/>
        <v>0</v>
      </c>
      <c r="B188" s="1">
        <v>0</v>
      </c>
      <c r="C188" s="1" t="s">
        <v>85</v>
      </c>
      <c r="D188" s="1" t="s">
        <v>38</v>
      </c>
      <c r="E188" s="1" t="s">
        <v>413</v>
      </c>
      <c r="F188" s="1" t="s">
        <v>91</v>
      </c>
      <c r="G188" s="1" t="str">
        <f t="shared" si="7"/>
        <v>Burundi-HIV/AIDS,Tuberculosis,Malaria,RSSH</v>
      </c>
      <c r="H188" s="1">
        <v>1</v>
      </c>
      <c r="I188" s="1" t="s">
        <v>37</v>
      </c>
      <c r="J188" s="1" t="str">
        <f>IF(IFERROR(IF(M188="",INDEX('Review Approach Lookup'!D:D,MATCH('Eligible Components'!G188,'Review Approach Lookup'!A:A,0)),INDEX('Tableau FR Download'!I:I,MATCH(M188,'Tableau FR Download'!G:G,0))),"")=0,"TBC",IFERROR(IF(M188="",INDEX('Review Approach Lookup'!D:D,MATCH('Eligible Components'!G188,'Review Approach Lookup'!A:A,0)),INDEX('Tableau FR Download'!I:I,MATCH(M188,'Tableau FR Download'!G:G,0))),""))</f>
        <v/>
      </c>
      <c r="K188" s="1" t="s">
        <v>182</v>
      </c>
      <c r="L188" s="1">
        <f>_xlfn.MAXIFS('Tableau FR Download'!A:A,'Tableau FR Download'!B:B,'Eligible Components'!G188)</f>
        <v>0</v>
      </c>
      <c r="M188" s="1" t="str">
        <f>IF(L188=0,"",INDEX('Tableau FR Download'!G:G,MATCH('Eligible Components'!L188,'Tableau FR Download'!A:A,0)))</f>
        <v/>
      </c>
      <c r="N188" s="2" t="str">
        <f>IFERROR(IF(LEFT(INDEX('Tableau FR Download'!J:J,MATCH('Eligible Components'!M188,'Tableau FR Download'!G:G,0)),FIND(" - ",INDEX('Tableau FR Download'!J:J,MATCH('Eligible Components'!M188,'Tableau FR Download'!G:G,0)))-1) = 0,"",LEFT(INDEX('Tableau FR Download'!J:J,MATCH('Eligible Components'!M188,'Tableau FR Download'!G:G,0)),FIND(" - ",INDEX('Tableau FR Download'!J:J,MATCH('Eligible Components'!M188,'Tableau FR Download'!G:G,0)))-1)),"")</f>
        <v/>
      </c>
      <c r="O188" s="2" t="str">
        <f>IF(T188="No","",IFERROR(IF(INDEX('Tableau FR Download'!M:M,MATCH('Eligible Components'!M188,'Tableau FR Download'!G:G,0))=0,"",INDEX('Tableau FR Download'!M:M,MATCH('Eligible Components'!M188,'Tableau FR Download'!G:G,0))),""))</f>
        <v/>
      </c>
      <c r="P188" s="37" t="str">
        <f>IF(IFERROR(INDEX('Funding Request Tracker'!$G$6:$G$13,MATCH('Eligible Components'!N188,'Funding Request Tracker'!$F$6:$F$13,0)),"")=0,"",IFERROR(INDEX('Funding Request Tracker'!$G$6:$G$13,MATCH('Eligible Components'!N188,'Funding Request Tracker'!$F$6:$F$13,0)),""))</f>
        <v/>
      </c>
      <c r="Q188" s="37" t="str">
        <f>IF(IFERROR(INDEX('Tableau FR Download'!N:N,MATCH('Eligible Components'!M188,'Tableau FR Download'!G:G,0)),"")=0,"",IFERROR(INDEX('Tableau FR Download'!N:N,MATCH('Eligible Components'!M188,'Tableau FR Download'!G:G,0)),""))</f>
        <v/>
      </c>
      <c r="R188" s="37" t="str">
        <f>IF(IFERROR(INDEX('Tableau FR Download'!O:O,MATCH('Eligible Components'!M188,'Tableau FR Download'!G:G,0)),"")=0,"",IFERROR(INDEX('Tableau FR Download'!O:O,MATCH('Eligible Components'!M188,'Tableau FR Download'!G:G,0)),""))</f>
        <v/>
      </c>
      <c r="S188" s="13" t="str">
        <f t="shared" si="8"/>
        <v/>
      </c>
      <c r="T188" s="1" t="str">
        <f>IFERROR(INDEX('User Instructions'!$E$3:$E$10,MATCH('Eligible Components'!N188,'User Instructions'!$D$3:$D$10,0)),"")</f>
        <v/>
      </c>
      <c r="U188" s="1" t="str">
        <f>IFERROR(IF(INDEX('Tableau FR Download'!M:M,MATCH('Eligible Components'!M188,'Tableau FR Download'!G:G,0))=0,"",INDEX('Tableau FR Download'!M:M,MATCH('Eligible Components'!M188,'Tableau FR Download'!G:G,0))),"")</f>
        <v/>
      </c>
    </row>
    <row r="189" spans="1:21" hidden="1" x14ac:dyDescent="0.2">
      <c r="A189" s="1">
        <f t="shared" si="6"/>
        <v>0</v>
      </c>
      <c r="B189" s="1">
        <v>0</v>
      </c>
      <c r="C189" s="1" t="s">
        <v>85</v>
      </c>
      <c r="D189" s="1" t="s">
        <v>38</v>
      </c>
      <c r="E189" s="1" t="s">
        <v>414</v>
      </c>
      <c r="F189" s="1" t="s">
        <v>92</v>
      </c>
      <c r="G189" s="1" t="str">
        <f t="shared" si="7"/>
        <v>Burundi-HIV/AIDS,Tuberculosis,RSSH</v>
      </c>
      <c r="H189" s="1">
        <v>1</v>
      </c>
      <c r="I189" s="1" t="s">
        <v>37</v>
      </c>
      <c r="J189" s="1" t="str">
        <f>IF(IFERROR(IF(M189="",INDEX('Review Approach Lookup'!D:D,MATCH('Eligible Components'!G189,'Review Approach Lookup'!A:A,0)),INDEX('Tableau FR Download'!I:I,MATCH(M189,'Tableau FR Download'!G:G,0))),"")=0,"TBC",IFERROR(IF(M189="",INDEX('Review Approach Lookup'!D:D,MATCH('Eligible Components'!G189,'Review Approach Lookup'!A:A,0)),INDEX('Tableau FR Download'!I:I,MATCH(M189,'Tableau FR Download'!G:G,0))),""))</f>
        <v/>
      </c>
      <c r="K189" s="1" t="s">
        <v>182</v>
      </c>
      <c r="L189" s="1">
        <f>_xlfn.MAXIFS('Tableau FR Download'!A:A,'Tableau FR Download'!B:B,'Eligible Components'!G189)</f>
        <v>0</v>
      </c>
      <c r="M189" s="1" t="str">
        <f>IF(L189=0,"",INDEX('Tableau FR Download'!G:G,MATCH('Eligible Components'!L189,'Tableau FR Download'!A:A,0)))</f>
        <v/>
      </c>
      <c r="N189" s="2" t="str">
        <f>IFERROR(IF(LEFT(INDEX('Tableau FR Download'!J:J,MATCH('Eligible Components'!M189,'Tableau FR Download'!G:G,0)),FIND(" - ",INDEX('Tableau FR Download'!J:J,MATCH('Eligible Components'!M189,'Tableau FR Download'!G:G,0)))-1) = 0,"",LEFT(INDEX('Tableau FR Download'!J:J,MATCH('Eligible Components'!M189,'Tableau FR Download'!G:G,0)),FIND(" - ",INDEX('Tableau FR Download'!J:J,MATCH('Eligible Components'!M189,'Tableau FR Download'!G:G,0)))-1)),"")</f>
        <v/>
      </c>
      <c r="O189" s="2" t="str">
        <f>IF(T189="No","",IFERROR(IF(INDEX('Tableau FR Download'!M:M,MATCH('Eligible Components'!M189,'Tableau FR Download'!G:G,0))=0,"",INDEX('Tableau FR Download'!M:M,MATCH('Eligible Components'!M189,'Tableau FR Download'!G:G,0))),""))</f>
        <v/>
      </c>
      <c r="P189" s="37" t="str">
        <f>IF(IFERROR(INDEX('Funding Request Tracker'!$G$6:$G$13,MATCH('Eligible Components'!N189,'Funding Request Tracker'!$F$6:$F$13,0)),"")=0,"",IFERROR(INDEX('Funding Request Tracker'!$G$6:$G$13,MATCH('Eligible Components'!N189,'Funding Request Tracker'!$F$6:$F$13,0)),""))</f>
        <v/>
      </c>
      <c r="Q189" s="37" t="str">
        <f>IF(IFERROR(INDEX('Tableau FR Download'!N:N,MATCH('Eligible Components'!M189,'Tableau FR Download'!G:G,0)),"")=0,"",IFERROR(INDEX('Tableau FR Download'!N:N,MATCH('Eligible Components'!M189,'Tableau FR Download'!G:G,0)),""))</f>
        <v/>
      </c>
      <c r="R189" s="37" t="str">
        <f>IF(IFERROR(INDEX('Tableau FR Download'!O:O,MATCH('Eligible Components'!M189,'Tableau FR Download'!G:G,0)),"")=0,"",IFERROR(INDEX('Tableau FR Download'!O:O,MATCH('Eligible Components'!M189,'Tableau FR Download'!G:G,0)),""))</f>
        <v/>
      </c>
      <c r="S189" s="13" t="str">
        <f t="shared" si="8"/>
        <v/>
      </c>
      <c r="T189" s="1" t="str">
        <f>IFERROR(INDEX('User Instructions'!$E$3:$E$10,MATCH('Eligible Components'!N189,'User Instructions'!$D$3:$D$10,0)),"")</f>
        <v/>
      </c>
      <c r="U189" s="1" t="str">
        <f>IFERROR(IF(INDEX('Tableau FR Download'!M:M,MATCH('Eligible Components'!M189,'Tableau FR Download'!G:G,0))=0,"",INDEX('Tableau FR Download'!M:M,MATCH('Eligible Components'!M189,'Tableau FR Download'!G:G,0))),"")</f>
        <v/>
      </c>
    </row>
    <row r="190" spans="1:21" hidden="1" x14ac:dyDescent="0.2">
      <c r="A190" s="1">
        <f t="shared" si="6"/>
        <v>1</v>
      </c>
      <c r="B190" s="1">
        <v>0</v>
      </c>
      <c r="C190" s="1" t="s">
        <v>85</v>
      </c>
      <c r="D190" s="1" t="s">
        <v>38</v>
      </c>
      <c r="E190" s="1" t="s">
        <v>28</v>
      </c>
      <c r="F190" s="1" t="s">
        <v>28</v>
      </c>
      <c r="G190" s="1" t="str">
        <f t="shared" si="7"/>
        <v>Burundi-Malaria</v>
      </c>
      <c r="H190" s="1">
        <v>1</v>
      </c>
      <c r="I190" s="1" t="s">
        <v>60</v>
      </c>
      <c r="J190" s="1" t="str">
        <f>IF(IFERROR(IF(M190="",INDEX('Review Approach Lookup'!D:D,MATCH('Eligible Components'!G190,'Review Approach Lookup'!A:A,0)),INDEX('Tableau FR Download'!I:I,MATCH(M190,'Tableau FR Download'!G:G,0))),"")=0,"TBC",IFERROR(IF(M190="",INDEX('Review Approach Lookup'!D:D,MATCH('Eligible Components'!G190,'Review Approach Lookup'!A:A,0)),INDEX('Tableau FR Download'!I:I,MATCH(M190,'Tableau FR Download'!G:G,0))),""))</f>
        <v>Full Review</v>
      </c>
      <c r="K190" s="1" t="s">
        <v>182</v>
      </c>
      <c r="L190" s="1">
        <f>_xlfn.MAXIFS('Tableau FR Download'!A:A,'Tableau FR Download'!B:B,'Eligible Components'!G190)</f>
        <v>738</v>
      </c>
      <c r="M190" s="1" t="str">
        <f>IF(L190=0,"",INDEX('Tableau FR Download'!G:G,MATCH('Eligible Components'!L190,'Tableau FR Download'!A:A,0)))</f>
        <v>FR738-BDI-M</v>
      </c>
      <c r="N190" s="2" t="str">
        <f>IFERROR(IF(LEFT(INDEX('Tableau FR Download'!J:J,MATCH('Eligible Components'!M190,'Tableau FR Download'!G:G,0)),FIND(" - ",INDEX('Tableau FR Download'!J:J,MATCH('Eligible Components'!M190,'Tableau FR Download'!G:G,0)))-1) = 0,"",LEFT(INDEX('Tableau FR Download'!J:J,MATCH('Eligible Components'!M190,'Tableau FR Download'!G:G,0)),FIND(" - ",INDEX('Tableau FR Download'!J:J,MATCH('Eligible Components'!M190,'Tableau FR Download'!G:G,0)))-1)),"")</f>
        <v>Window 1</v>
      </c>
      <c r="O190" s="2" t="str">
        <f>IF(T190="No","",IFERROR(IF(INDEX('Tableau FR Download'!M:M,MATCH('Eligible Components'!M190,'Tableau FR Download'!G:G,0))=0,"",INDEX('Tableau FR Download'!M:M,MATCH('Eligible Components'!M190,'Tableau FR Download'!G:G,0))),""))</f>
        <v>Grant Making</v>
      </c>
      <c r="P190" s="37">
        <f>IF(IFERROR(INDEX('Funding Request Tracker'!$G$6:$G$13,MATCH('Eligible Components'!N190,'Funding Request Tracker'!$F$6:$F$13,0)),"")=0,"",IFERROR(INDEX('Funding Request Tracker'!$G$6:$G$13,MATCH('Eligible Components'!N190,'Funding Request Tracker'!$F$6:$F$13,0)),""))</f>
        <v>43913</v>
      </c>
      <c r="Q190" s="37">
        <f>IF(IFERROR(INDEX('Tableau FR Download'!N:N,MATCH('Eligible Components'!M190,'Tableau FR Download'!G:G,0)),"")=0,"",IFERROR(INDEX('Tableau FR Download'!N:N,MATCH('Eligible Components'!M190,'Tableau FR Download'!G:G,0)),""))</f>
        <v>44140</v>
      </c>
      <c r="R190" s="37">
        <f>IF(IFERROR(INDEX('Tableau FR Download'!O:O,MATCH('Eligible Components'!M190,'Tableau FR Download'!G:G,0)),"")=0,"",IFERROR(INDEX('Tableau FR Download'!O:O,MATCH('Eligible Components'!M190,'Tableau FR Download'!G:G,0)),""))</f>
        <v>44162</v>
      </c>
      <c r="S190" s="13">
        <f t="shared" si="8"/>
        <v>8.1639344262295079</v>
      </c>
      <c r="T190" s="1" t="str">
        <f>IFERROR(INDEX('User Instructions'!$E$3:$E$10,MATCH('Eligible Components'!N190,'User Instructions'!$D$3:$D$10,0)),"")</f>
        <v>Yes</v>
      </c>
      <c r="U190" s="1" t="str">
        <f>IFERROR(IF(INDEX('Tableau FR Download'!M:M,MATCH('Eligible Components'!M190,'Tableau FR Download'!G:G,0))=0,"",INDEX('Tableau FR Download'!M:M,MATCH('Eligible Components'!M190,'Tableau FR Download'!G:G,0))),"")</f>
        <v>Grant Making</v>
      </c>
    </row>
    <row r="191" spans="1:21" hidden="1" x14ac:dyDescent="0.2">
      <c r="A191" s="1">
        <f t="shared" si="6"/>
        <v>0</v>
      </c>
      <c r="B191" s="1">
        <v>0</v>
      </c>
      <c r="C191" s="1" t="s">
        <v>85</v>
      </c>
      <c r="D191" s="1" t="s">
        <v>38</v>
      </c>
      <c r="E191" s="1" t="s">
        <v>415</v>
      </c>
      <c r="F191" s="1" t="s">
        <v>93</v>
      </c>
      <c r="G191" s="1" t="str">
        <f t="shared" si="7"/>
        <v>Burundi-Malaria,RSSH</v>
      </c>
      <c r="H191" s="1">
        <v>1</v>
      </c>
      <c r="I191" s="1" t="s">
        <v>37</v>
      </c>
      <c r="J191" s="1" t="str">
        <f>IF(IFERROR(IF(M191="",INDEX('Review Approach Lookup'!D:D,MATCH('Eligible Components'!G191,'Review Approach Lookup'!A:A,0)),INDEX('Tableau FR Download'!I:I,MATCH(M191,'Tableau FR Download'!G:G,0))),"")=0,"TBC",IFERROR(IF(M191="",INDEX('Review Approach Lookup'!D:D,MATCH('Eligible Components'!G191,'Review Approach Lookup'!A:A,0)),INDEX('Tableau FR Download'!I:I,MATCH(M191,'Tableau FR Download'!G:G,0))),""))</f>
        <v/>
      </c>
      <c r="K191" s="1" t="s">
        <v>182</v>
      </c>
      <c r="L191" s="1">
        <f>_xlfn.MAXIFS('Tableau FR Download'!A:A,'Tableau FR Download'!B:B,'Eligible Components'!G191)</f>
        <v>0</v>
      </c>
      <c r="M191" s="1" t="str">
        <f>IF(L191=0,"",INDEX('Tableau FR Download'!G:G,MATCH('Eligible Components'!L191,'Tableau FR Download'!A:A,0)))</f>
        <v/>
      </c>
      <c r="N191" s="2" t="str">
        <f>IFERROR(IF(LEFT(INDEX('Tableau FR Download'!J:J,MATCH('Eligible Components'!M191,'Tableau FR Download'!G:G,0)),FIND(" - ",INDEX('Tableau FR Download'!J:J,MATCH('Eligible Components'!M191,'Tableau FR Download'!G:G,0)))-1) = 0,"",LEFT(INDEX('Tableau FR Download'!J:J,MATCH('Eligible Components'!M191,'Tableau FR Download'!G:G,0)),FIND(" - ",INDEX('Tableau FR Download'!J:J,MATCH('Eligible Components'!M191,'Tableau FR Download'!G:G,0)))-1)),"")</f>
        <v/>
      </c>
      <c r="O191" s="2" t="str">
        <f>IF(T191="No","",IFERROR(IF(INDEX('Tableau FR Download'!M:M,MATCH('Eligible Components'!M191,'Tableau FR Download'!G:G,0))=0,"",INDEX('Tableau FR Download'!M:M,MATCH('Eligible Components'!M191,'Tableau FR Download'!G:G,0))),""))</f>
        <v/>
      </c>
      <c r="P191" s="37" t="str">
        <f>IF(IFERROR(INDEX('Funding Request Tracker'!$G$6:$G$13,MATCH('Eligible Components'!N191,'Funding Request Tracker'!$F$6:$F$13,0)),"")=0,"",IFERROR(INDEX('Funding Request Tracker'!$G$6:$G$13,MATCH('Eligible Components'!N191,'Funding Request Tracker'!$F$6:$F$13,0)),""))</f>
        <v/>
      </c>
      <c r="Q191" s="37" t="str">
        <f>IF(IFERROR(INDEX('Tableau FR Download'!N:N,MATCH('Eligible Components'!M191,'Tableau FR Download'!G:G,0)),"")=0,"",IFERROR(INDEX('Tableau FR Download'!N:N,MATCH('Eligible Components'!M191,'Tableau FR Download'!G:G,0)),""))</f>
        <v/>
      </c>
      <c r="R191" s="37" t="str">
        <f>IF(IFERROR(INDEX('Tableau FR Download'!O:O,MATCH('Eligible Components'!M191,'Tableau FR Download'!G:G,0)),"")=0,"",IFERROR(INDEX('Tableau FR Download'!O:O,MATCH('Eligible Components'!M191,'Tableau FR Download'!G:G,0)),""))</f>
        <v/>
      </c>
      <c r="S191" s="13" t="str">
        <f t="shared" si="8"/>
        <v/>
      </c>
      <c r="T191" s="1" t="str">
        <f>IFERROR(INDEX('User Instructions'!$E$3:$E$10,MATCH('Eligible Components'!N191,'User Instructions'!$D$3:$D$10,0)),"")</f>
        <v/>
      </c>
      <c r="U191" s="1" t="str">
        <f>IFERROR(IF(INDEX('Tableau FR Download'!M:M,MATCH('Eligible Components'!M191,'Tableau FR Download'!G:G,0))=0,"",INDEX('Tableau FR Download'!M:M,MATCH('Eligible Components'!M191,'Tableau FR Download'!G:G,0))),"")</f>
        <v/>
      </c>
    </row>
    <row r="192" spans="1:21" hidden="1" x14ac:dyDescent="0.2">
      <c r="A192" s="1">
        <f t="shared" si="6"/>
        <v>0</v>
      </c>
      <c r="B192" s="1">
        <v>0</v>
      </c>
      <c r="C192" s="1" t="s">
        <v>85</v>
      </c>
      <c r="D192" s="1" t="s">
        <v>38</v>
      </c>
      <c r="E192" s="1" t="s">
        <v>94</v>
      </c>
      <c r="F192" s="1" t="s">
        <v>94</v>
      </c>
      <c r="G192" s="1" t="str">
        <f t="shared" si="7"/>
        <v>Burundi-RSSH</v>
      </c>
      <c r="H192" s="1">
        <v>1</v>
      </c>
      <c r="I192" s="1" t="s">
        <v>37</v>
      </c>
      <c r="J192" s="1" t="str">
        <f>IF(IFERROR(IF(M192="",INDEX('Review Approach Lookup'!D:D,MATCH('Eligible Components'!G192,'Review Approach Lookup'!A:A,0)),INDEX('Tableau FR Download'!I:I,MATCH(M192,'Tableau FR Download'!G:G,0))),"")=0,"TBC",IFERROR(IF(M192="",INDEX('Review Approach Lookup'!D:D,MATCH('Eligible Components'!G192,'Review Approach Lookup'!A:A,0)),INDEX('Tableau FR Download'!I:I,MATCH(M192,'Tableau FR Download'!G:G,0))),""))</f>
        <v>TBC</v>
      </c>
      <c r="K192" s="1" t="s">
        <v>182</v>
      </c>
      <c r="L192" s="1">
        <f>_xlfn.MAXIFS('Tableau FR Download'!A:A,'Tableau FR Download'!B:B,'Eligible Components'!G192)</f>
        <v>0</v>
      </c>
      <c r="M192" s="1" t="str">
        <f>IF(L192=0,"",INDEX('Tableau FR Download'!G:G,MATCH('Eligible Components'!L192,'Tableau FR Download'!A:A,0)))</f>
        <v/>
      </c>
      <c r="N192" s="2" t="str">
        <f>IFERROR(IF(LEFT(INDEX('Tableau FR Download'!J:J,MATCH('Eligible Components'!M192,'Tableau FR Download'!G:G,0)),FIND(" - ",INDEX('Tableau FR Download'!J:J,MATCH('Eligible Components'!M192,'Tableau FR Download'!G:G,0)))-1) = 0,"",LEFT(INDEX('Tableau FR Download'!J:J,MATCH('Eligible Components'!M192,'Tableau FR Download'!G:G,0)),FIND(" - ",INDEX('Tableau FR Download'!J:J,MATCH('Eligible Components'!M192,'Tableau FR Download'!G:G,0)))-1)),"")</f>
        <v/>
      </c>
      <c r="O192" s="2" t="str">
        <f>IF(T192="No","",IFERROR(IF(INDEX('Tableau FR Download'!M:M,MATCH('Eligible Components'!M192,'Tableau FR Download'!G:G,0))=0,"",INDEX('Tableau FR Download'!M:M,MATCH('Eligible Components'!M192,'Tableau FR Download'!G:G,0))),""))</f>
        <v/>
      </c>
      <c r="P192" s="37" t="str">
        <f>IF(IFERROR(INDEX('Funding Request Tracker'!$G$6:$G$13,MATCH('Eligible Components'!N192,'Funding Request Tracker'!$F$6:$F$13,0)),"")=0,"",IFERROR(INDEX('Funding Request Tracker'!$G$6:$G$13,MATCH('Eligible Components'!N192,'Funding Request Tracker'!$F$6:$F$13,0)),""))</f>
        <v/>
      </c>
      <c r="Q192" s="37" t="str">
        <f>IF(IFERROR(INDEX('Tableau FR Download'!N:N,MATCH('Eligible Components'!M192,'Tableau FR Download'!G:G,0)),"")=0,"",IFERROR(INDEX('Tableau FR Download'!N:N,MATCH('Eligible Components'!M192,'Tableau FR Download'!G:G,0)),""))</f>
        <v/>
      </c>
      <c r="R192" s="37" t="str">
        <f>IF(IFERROR(INDEX('Tableau FR Download'!O:O,MATCH('Eligible Components'!M192,'Tableau FR Download'!G:G,0)),"")=0,"",IFERROR(INDEX('Tableau FR Download'!O:O,MATCH('Eligible Components'!M192,'Tableau FR Download'!G:G,0)),""))</f>
        <v/>
      </c>
      <c r="S192" s="13" t="str">
        <f t="shared" si="8"/>
        <v/>
      </c>
      <c r="T192" s="1" t="str">
        <f>IFERROR(INDEX('User Instructions'!$E$3:$E$10,MATCH('Eligible Components'!N192,'User Instructions'!$D$3:$D$10,0)),"")</f>
        <v/>
      </c>
      <c r="U192" s="1" t="str">
        <f>IFERROR(IF(INDEX('Tableau FR Download'!M:M,MATCH('Eligible Components'!M192,'Tableau FR Download'!G:G,0))=0,"",INDEX('Tableau FR Download'!M:M,MATCH('Eligible Components'!M192,'Tableau FR Download'!G:G,0))),"")</f>
        <v/>
      </c>
    </row>
    <row r="193" spans="1:21" hidden="1" x14ac:dyDescent="0.2">
      <c r="A193" s="1">
        <f t="shared" si="6"/>
        <v>0</v>
      </c>
      <c r="B193" s="1">
        <v>1</v>
      </c>
      <c r="C193" s="1" t="s">
        <v>85</v>
      </c>
      <c r="D193" s="1" t="s">
        <v>38</v>
      </c>
      <c r="E193" s="1" t="s">
        <v>416</v>
      </c>
      <c r="F193" s="1" t="s">
        <v>35</v>
      </c>
      <c r="G193" s="1" t="str">
        <f t="shared" si="7"/>
        <v>Burundi-Tuberculosis</v>
      </c>
      <c r="H193" s="1">
        <v>1</v>
      </c>
      <c r="I193" s="1" t="s">
        <v>37</v>
      </c>
      <c r="J193" s="1" t="str">
        <f>IF(IFERROR(IF(M193="",INDEX('Review Approach Lookup'!D:D,MATCH('Eligible Components'!G193,'Review Approach Lookup'!A:A,0)),INDEX('Tableau FR Download'!I:I,MATCH(M193,'Tableau FR Download'!G:G,0))),"")=0,"TBC",IFERROR(IF(M193="",INDEX('Review Approach Lookup'!D:D,MATCH('Eligible Components'!G193,'Review Approach Lookup'!A:A,0)),INDEX('Tableau FR Download'!I:I,MATCH(M193,'Tableau FR Download'!G:G,0))),""))</f>
        <v>Full Review</v>
      </c>
      <c r="K193" s="1" t="s">
        <v>182</v>
      </c>
      <c r="L193" s="1">
        <f>_xlfn.MAXIFS('Tableau FR Download'!A:A,'Tableau FR Download'!B:B,'Eligible Components'!G193)</f>
        <v>0</v>
      </c>
      <c r="M193" s="1" t="str">
        <f>IF(L193=0,"",INDEX('Tableau FR Download'!G:G,MATCH('Eligible Components'!L193,'Tableau FR Download'!A:A,0)))</f>
        <v/>
      </c>
      <c r="N193" s="2" t="str">
        <f>IFERROR(IF(LEFT(INDEX('Tableau FR Download'!J:J,MATCH('Eligible Components'!M193,'Tableau FR Download'!G:G,0)),FIND(" - ",INDEX('Tableau FR Download'!J:J,MATCH('Eligible Components'!M193,'Tableau FR Download'!G:G,0)))-1) = 0,"",LEFT(INDEX('Tableau FR Download'!J:J,MATCH('Eligible Components'!M193,'Tableau FR Download'!G:G,0)),FIND(" - ",INDEX('Tableau FR Download'!J:J,MATCH('Eligible Components'!M193,'Tableau FR Download'!G:G,0)))-1)),"")</f>
        <v/>
      </c>
      <c r="O193" s="2" t="str">
        <f>IF(T193="No","",IFERROR(IF(INDEX('Tableau FR Download'!M:M,MATCH('Eligible Components'!M193,'Tableau FR Download'!G:G,0))=0,"",INDEX('Tableau FR Download'!M:M,MATCH('Eligible Components'!M193,'Tableau FR Download'!G:G,0))),""))</f>
        <v/>
      </c>
      <c r="P193" s="37" t="str">
        <f>IF(IFERROR(INDEX('Funding Request Tracker'!$G$6:$G$13,MATCH('Eligible Components'!N193,'Funding Request Tracker'!$F$6:$F$13,0)),"")=0,"",IFERROR(INDEX('Funding Request Tracker'!$G$6:$G$13,MATCH('Eligible Components'!N193,'Funding Request Tracker'!$F$6:$F$13,0)),""))</f>
        <v/>
      </c>
      <c r="Q193" s="37" t="str">
        <f>IF(IFERROR(INDEX('Tableau FR Download'!N:N,MATCH('Eligible Components'!M193,'Tableau FR Download'!G:G,0)),"")=0,"",IFERROR(INDEX('Tableau FR Download'!N:N,MATCH('Eligible Components'!M193,'Tableau FR Download'!G:G,0)),""))</f>
        <v/>
      </c>
      <c r="R193" s="37" t="str">
        <f>IF(IFERROR(INDEX('Tableau FR Download'!O:O,MATCH('Eligible Components'!M193,'Tableau FR Download'!G:G,0)),"")=0,"",IFERROR(INDEX('Tableau FR Download'!O:O,MATCH('Eligible Components'!M193,'Tableau FR Download'!G:G,0)),""))</f>
        <v/>
      </c>
      <c r="S193" s="13" t="str">
        <f t="shared" si="8"/>
        <v/>
      </c>
      <c r="T193" s="1" t="str">
        <f>IFERROR(INDEX('User Instructions'!$E$3:$E$10,MATCH('Eligible Components'!N193,'User Instructions'!$D$3:$D$10,0)),"")</f>
        <v/>
      </c>
      <c r="U193" s="1" t="str">
        <f>IFERROR(IF(INDEX('Tableau FR Download'!M:M,MATCH('Eligible Components'!M193,'Tableau FR Download'!G:G,0))=0,"",INDEX('Tableau FR Download'!M:M,MATCH('Eligible Components'!M193,'Tableau FR Download'!G:G,0))),"")</f>
        <v/>
      </c>
    </row>
    <row r="194" spans="1:21" hidden="1" x14ac:dyDescent="0.2">
      <c r="A194" s="1">
        <f t="shared" ref="A194:A257" si="9">IF(B194=1,0,IF(AND(H194=1,OR(F194="HIV/AIDS",F194="Tuberculosis",F194="Malaria",M194&lt;&gt;"")),1,0))</f>
        <v>0</v>
      </c>
      <c r="B194" s="1">
        <v>0</v>
      </c>
      <c r="C194" s="1" t="s">
        <v>85</v>
      </c>
      <c r="D194" s="1" t="s">
        <v>38</v>
      </c>
      <c r="E194" s="1" t="s">
        <v>417</v>
      </c>
      <c r="F194" s="1" t="s">
        <v>95</v>
      </c>
      <c r="G194" s="1" t="str">
        <f t="shared" ref="G194:G257" si="10">_xlfn.CONCAT(D194,"-",F194)</f>
        <v>Burundi-Tuberculosis,Malaria</v>
      </c>
      <c r="H194" s="1">
        <v>1</v>
      </c>
      <c r="I194" s="1" t="s">
        <v>37</v>
      </c>
      <c r="J194" s="1" t="str">
        <f>IF(IFERROR(IF(M194="",INDEX('Review Approach Lookup'!D:D,MATCH('Eligible Components'!G194,'Review Approach Lookup'!A:A,0)),INDEX('Tableau FR Download'!I:I,MATCH(M194,'Tableau FR Download'!G:G,0))),"")=0,"TBC",IFERROR(IF(M194="",INDEX('Review Approach Lookup'!D:D,MATCH('Eligible Components'!G194,'Review Approach Lookup'!A:A,0)),INDEX('Tableau FR Download'!I:I,MATCH(M194,'Tableau FR Download'!G:G,0))),""))</f>
        <v/>
      </c>
      <c r="K194" s="1" t="s">
        <v>182</v>
      </c>
      <c r="L194" s="1">
        <f>_xlfn.MAXIFS('Tableau FR Download'!A:A,'Tableau FR Download'!B:B,'Eligible Components'!G194)</f>
        <v>0</v>
      </c>
      <c r="M194" s="1" t="str">
        <f>IF(L194=0,"",INDEX('Tableau FR Download'!G:G,MATCH('Eligible Components'!L194,'Tableau FR Download'!A:A,0)))</f>
        <v/>
      </c>
      <c r="N194" s="2" t="str">
        <f>IFERROR(IF(LEFT(INDEX('Tableau FR Download'!J:J,MATCH('Eligible Components'!M194,'Tableau FR Download'!G:G,0)),FIND(" - ",INDEX('Tableau FR Download'!J:J,MATCH('Eligible Components'!M194,'Tableau FR Download'!G:G,0)))-1) = 0,"",LEFT(INDEX('Tableau FR Download'!J:J,MATCH('Eligible Components'!M194,'Tableau FR Download'!G:G,0)),FIND(" - ",INDEX('Tableau FR Download'!J:J,MATCH('Eligible Components'!M194,'Tableau FR Download'!G:G,0)))-1)),"")</f>
        <v/>
      </c>
      <c r="O194" s="2" t="str">
        <f>IF(T194="No","",IFERROR(IF(INDEX('Tableau FR Download'!M:M,MATCH('Eligible Components'!M194,'Tableau FR Download'!G:G,0))=0,"",INDEX('Tableau FR Download'!M:M,MATCH('Eligible Components'!M194,'Tableau FR Download'!G:G,0))),""))</f>
        <v/>
      </c>
      <c r="P194" s="37" t="str">
        <f>IF(IFERROR(INDEX('Funding Request Tracker'!$G$6:$G$13,MATCH('Eligible Components'!N194,'Funding Request Tracker'!$F$6:$F$13,0)),"")=0,"",IFERROR(INDEX('Funding Request Tracker'!$G$6:$G$13,MATCH('Eligible Components'!N194,'Funding Request Tracker'!$F$6:$F$13,0)),""))</f>
        <v/>
      </c>
      <c r="Q194" s="37" t="str">
        <f>IF(IFERROR(INDEX('Tableau FR Download'!N:N,MATCH('Eligible Components'!M194,'Tableau FR Download'!G:G,0)),"")=0,"",IFERROR(INDEX('Tableau FR Download'!N:N,MATCH('Eligible Components'!M194,'Tableau FR Download'!G:G,0)),""))</f>
        <v/>
      </c>
      <c r="R194" s="37" t="str">
        <f>IF(IFERROR(INDEX('Tableau FR Download'!O:O,MATCH('Eligible Components'!M194,'Tableau FR Download'!G:G,0)),"")=0,"",IFERROR(INDEX('Tableau FR Download'!O:O,MATCH('Eligible Components'!M194,'Tableau FR Download'!G:G,0)),""))</f>
        <v/>
      </c>
      <c r="S194" s="13" t="str">
        <f t="shared" ref="S194:S257" si="11">IFERROR((R194-P194)/30.5,"")</f>
        <v/>
      </c>
      <c r="T194" s="1" t="str">
        <f>IFERROR(INDEX('User Instructions'!$E$3:$E$10,MATCH('Eligible Components'!N194,'User Instructions'!$D$3:$D$10,0)),"")</f>
        <v/>
      </c>
      <c r="U194" s="1" t="str">
        <f>IFERROR(IF(INDEX('Tableau FR Download'!M:M,MATCH('Eligible Components'!M194,'Tableau FR Download'!G:G,0))=0,"",INDEX('Tableau FR Download'!M:M,MATCH('Eligible Components'!M194,'Tableau FR Download'!G:G,0))),"")</f>
        <v/>
      </c>
    </row>
    <row r="195" spans="1:21" hidden="1" x14ac:dyDescent="0.2">
      <c r="A195" s="1">
        <f t="shared" si="9"/>
        <v>0</v>
      </c>
      <c r="B195" s="1">
        <v>0</v>
      </c>
      <c r="C195" s="1" t="s">
        <v>85</v>
      </c>
      <c r="D195" s="1" t="s">
        <v>38</v>
      </c>
      <c r="E195" s="1" t="s">
        <v>418</v>
      </c>
      <c r="F195" s="1" t="s">
        <v>96</v>
      </c>
      <c r="G195" s="1" t="str">
        <f t="shared" si="10"/>
        <v>Burundi-Tuberculosis,Malaria,RSSH</v>
      </c>
      <c r="H195" s="1">
        <v>1</v>
      </c>
      <c r="I195" s="1" t="s">
        <v>37</v>
      </c>
      <c r="J195" s="1" t="str">
        <f>IF(IFERROR(IF(M195="",INDEX('Review Approach Lookup'!D:D,MATCH('Eligible Components'!G195,'Review Approach Lookup'!A:A,0)),INDEX('Tableau FR Download'!I:I,MATCH(M195,'Tableau FR Download'!G:G,0))),"")=0,"TBC",IFERROR(IF(M195="",INDEX('Review Approach Lookup'!D:D,MATCH('Eligible Components'!G195,'Review Approach Lookup'!A:A,0)),INDEX('Tableau FR Download'!I:I,MATCH(M195,'Tableau FR Download'!G:G,0))),""))</f>
        <v/>
      </c>
      <c r="K195" s="1" t="s">
        <v>182</v>
      </c>
      <c r="L195" s="1">
        <f>_xlfn.MAXIFS('Tableau FR Download'!A:A,'Tableau FR Download'!B:B,'Eligible Components'!G195)</f>
        <v>0</v>
      </c>
      <c r="M195" s="1" t="str">
        <f>IF(L195=0,"",INDEX('Tableau FR Download'!G:G,MATCH('Eligible Components'!L195,'Tableau FR Download'!A:A,0)))</f>
        <v/>
      </c>
      <c r="N195" s="2" t="str">
        <f>IFERROR(IF(LEFT(INDEX('Tableau FR Download'!J:J,MATCH('Eligible Components'!M195,'Tableau FR Download'!G:G,0)),FIND(" - ",INDEX('Tableau FR Download'!J:J,MATCH('Eligible Components'!M195,'Tableau FR Download'!G:G,0)))-1) = 0,"",LEFT(INDEX('Tableau FR Download'!J:J,MATCH('Eligible Components'!M195,'Tableau FR Download'!G:G,0)),FIND(" - ",INDEX('Tableau FR Download'!J:J,MATCH('Eligible Components'!M195,'Tableau FR Download'!G:G,0)))-1)),"")</f>
        <v/>
      </c>
      <c r="O195" s="2" t="str">
        <f>IF(T195="No","",IFERROR(IF(INDEX('Tableau FR Download'!M:M,MATCH('Eligible Components'!M195,'Tableau FR Download'!G:G,0))=0,"",INDEX('Tableau FR Download'!M:M,MATCH('Eligible Components'!M195,'Tableau FR Download'!G:G,0))),""))</f>
        <v/>
      </c>
      <c r="P195" s="37" t="str">
        <f>IF(IFERROR(INDEX('Funding Request Tracker'!$G$6:$G$13,MATCH('Eligible Components'!N195,'Funding Request Tracker'!$F$6:$F$13,0)),"")=0,"",IFERROR(INDEX('Funding Request Tracker'!$G$6:$G$13,MATCH('Eligible Components'!N195,'Funding Request Tracker'!$F$6:$F$13,0)),""))</f>
        <v/>
      </c>
      <c r="Q195" s="37" t="str">
        <f>IF(IFERROR(INDEX('Tableau FR Download'!N:N,MATCH('Eligible Components'!M195,'Tableau FR Download'!G:G,0)),"")=0,"",IFERROR(INDEX('Tableau FR Download'!N:N,MATCH('Eligible Components'!M195,'Tableau FR Download'!G:G,0)),""))</f>
        <v/>
      </c>
      <c r="R195" s="37" t="str">
        <f>IF(IFERROR(INDEX('Tableau FR Download'!O:O,MATCH('Eligible Components'!M195,'Tableau FR Download'!G:G,0)),"")=0,"",IFERROR(INDEX('Tableau FR Download'!O:O,MATCH('Eligible Components'!M195,'Tableau FR Download'!G:G,0)),""))</f>
        <v/>
      </c>
      <c r="S195" s="13" t="str">
        <f t="shared" si="11"/>
        <v/>
      </c>
      <c r="T195" s="1" t="str">
        <f>IFERROR(INDEX('User Instructions'!$E$3:$E$10,MATCH('Eligible Components'!N195,'User Instructions'!$D$3:$D$10,0)),"")</f>
        <v/>
      </c>
      <c r="U195" s="1" t="str">
        <f>IFERROR(IF(INDEX('Tableau FR Download'!M:M,MATCH('Eligible Components'!M195,'Tableau FR Download'!G:G,0))=0,"",INDEX('Tableau FR Download'!M:M,MATCH('Eligible Components'!M195,'Tableau FR Download'!G:G,0))),"")</f>
        <v/>
      </c>
    </row>
    <row r="196" spans="1:21" hidden="1" x14ac:dyDescent="0.2">
      <c r="A196" s="1">
        <f t="shared" si="9"/>
        <v>0</v>
      </c>
      <c r="B196" s="1">
        <v>0</v>
      </c>
      <c r="C196" s="1" t="s">
        <v>85</v>
      </c>
      <c r="D196" s="1" t="s">
        <v>38</v>
      </c>
      <c r="E196" s="1" t="s">
        <v>419</v>
      </c>
      <c r="F196" s="1" t="s">
        <v>97</v>
      </c>
      <c r="G196" s="1" t="str">
        <f t="shared" si="10"/>
        <v>Burundi-Tuberculosis,RSSH</v>
      </c>
      <c r="H196" s="1">
        <v>1</v>
      </c>
      <c r="I196" s="1" t="s">
        <v>37</v>
      </c>
      <c r="J196" s="1" t="str">
        <f>IF(IFERROR(IF(M196="",INDEX('Review Approach Lookup'!D:D,MATCH('Eligible Components'!G196,'Review Approach Lookup'!A:A,0)),INDEX('Tableau FR Download'!I:I,MATCH(M196,'Tableau FR Download'!G:G,0))),"")=0,"TBC",IFERROR(IF(M196="",INDEX('Review Approach Lookup'!D:D,MATCH('Eligible Components'!G196,'Review Approach Lookup'!A:A,0)),INDEX('Tableau FR Download'!I:I,MATCH(M196,'Tableau FR Download'!G:G,0))),""))</f>
        <v/>
      </c>
      <c r="K196" s="1" t="s">
        <v>182</v>
      </c>
      <c r="L196" s="1">
        <f>_xlfn.MAXIFS('Tableau FR Download'!A:A,'Tableau FR Download'!B:B,'Eligible Components'!G196)</f>
        <v>0</v>
      </c>
      <c r="M196" s="1" t="str">
        <f>IF(L196=0,"",INDEX('Tableau FR Download'!G:G,MATCH('Eligible Components'!L196,'Tableau FR Download'!A:A,0)))</f>
        <v/>
      </c>
      <c r="N196" s="2" t="str">
        <f>IFERROR(IF(LEFT(INDEX('Tableau FR Download'!J:J,MATCH('Eligible Components'!M196,'Tableau FR Download'!G:G,0)),FIND(" - ",INDEX('Tableau FR Download'!J:J,MATCH('Eligible Components'!M196,'Tableau FR Download'!G:G,0)))-1) = 0,"",LEFT(INDEX('Tableau FR Download'!J:J,MATCH('Eligible Components'!M196,'Tableau FR Download'!G:G,0)),FIND(" - ",INDEX('Tableau FR Download'!J:J,MATCH('Eligible Components'!M196,'Tableau FR Download'!G:G,0)))-1)),"")</f>
        <v/>
      </c>
      <c r="O196" s="2" t="str">
        <f>IF(T196="No","",IFERROR(IF(INDEX('Tableau FR Download'!M:M,MATCH('Eligible Components'!M196,'Tableau FR Download'!G:G,0))=0,"",INDEX('Tableau FR Download'!M:M,MATCH('Eligible Components'!M196,'Tableau FR Download'!G:G,0))),""))</f>
        <v/>
      </c>
      <c r="P196" s="37" t="str">
        <f>IF(IFERROR(INDEX('Funding Request Tracker'!$G$6:$G$13,MATCH('Eligible Components'!N196,'Funding Request Tracker'!$F$6:$F$13,0)),"")=0,"",IFERROR(INDEX('Funding Request Tracker'!$G$6:$G$13,MATCH('Eligible Components'!N196,'Funding Request Tracker'!$F$6:$F$13,0)),""))</f>
        <v/>
      </c>
      <c r="Q196" s="37" t="str">
        <f>IF(IFERROR(INDEX('Tableau FR Download'!N:N,MATCH('Eligible Components'!M196,'Tableau FR Download'!G:G,0)),"")=0,"",IFERROR(INDEX('Tableau FR Download'!N:N,MATCH('Eligible Components'!M196,'Tableau FR Download'!G:G,0)),""))</f>
        <v/>
      </c>
      <c r="R196" s="37" t="str">
        <f>IF(IFERROR(INDEX('Tableau FR Download'!O:O,MATCH('Eligible Components'!M196,'Tableau FR Download'!G:G,0)),"")=0,"",IFERROR(INDEX('Tableau FR Download'!O:O,MATCH('Eligible Components'!M196,'Tableau FR Download'!G:G,0)),""))</f>
        <v/>
      </c>
      <c r="S196" s="13" t="str">
        <f t="shared" si="11"/>
        <v/>
      </c>
      <c r="T196" s="1" t="str">
        <f>IFERROR(INDEX('User Instructions'!$E$3:$E$10,MATCH('Eligible Components'!N196,'User Instructions'!$D$3:$D$10,0)),"")</f>
        <v/>
      </c>
      <c r="U196" s="1" t="str">
        <f>IFERROR(IF(INDEX('Tableau FR Download'!M:M,MATCH('Eligible Components'!M196,'Tableau FR Download'!G:G,0))=0,"",INDEX('Tableau FR Download'!M:M,MATCH('Eligible Components'!M196,'Tableau FR Download'!G:G,0))),"")</f>
        <v/>
      </c>
    </row>
    <row r="197" spans="1:21" hidden="1" x14ac:dyDescent="0.2">
      <c r="A197" s="1">
        <f t="shared" si="9"/>
        <v>0</v>
      </c>
      <c r="B197" s="1">
        <v>1</v>
      </c>
      <c r="C197" s="1" t="s">
        <v>85</v>
      </c>
      <c r="D197" s="1" t="s">
        <v>105</v>
      </c>
      <c r="E197" s="1" t="s">
        <v>26</v>
      </c>
      <c r="F197" s="1" t="s">
        <v>26</v>
      </c>
      <c r="G197" s="1" t="str">
        <f t="shared" si="10"/>
        <v>Cabo Verde-HIV/AIDS</v>
      </c>
      <c r="H197" s="1">
        <v>1</v>
      </c>
      <c r="I197" s="1" t="s">
        <v>37</v>
      </c>
      <c r="J197" s="1" t="str">
        <f>IF(IFERROR(IF(M197="",INDEX('Review Approach Lookup'!D:D,MATCH('Eligible Components'!G197,'Review Approach Lookup'!A:A,0)),INDEX('Tableau FR Download'!I:I,MATCH(M197,'Tableau FR Download'!G:G,0))),"")=0,"TBC",IFERROR(IF(M197="",INDEX('Review Approach Lookup'!D:D,MATCH('Eligible Components'!G197,'Review Approach Lookup'!A:A,0)),INDEX('Tableau FR Download'!I:I,MATCH(M197,'Tableau FR Download'!G:G,0))),""))</f>
        <v>Tailored for Focused Portfolios</v>
      </c>
      <c r="K197" s="1" t="s">
        <v>188</v>
      </c>
      <c r="L197" s="1">
        <f>_xlfn.MAXIFS('Tableau FR Download'!A:A,'Tableau FR Download'!B:B,'Eligible Components'!G197)</f>
        <v>0</v>
      </c>
      <c r="M197" s="1" t="str">
        <f>IF(L197=0,"",INDEX('Tableau FR Download'!G:G,MATCH('Eligible Components'!L197,'Tableau FR Download'!A:A,0)))</f>
        <v/>
      </c>
      <c r="N197" s="2" t="str">
        <f>IFERROR(IF(LEFT(INDEX('Tableau FR Download'!J:J,MATCH('Eligible Components'!M197,'Tableau FR Download'!G:G,0)),FIND(" - ",INDEX('Tableau FR Download'!J:J,MATCH('Eligible Components'!M197,'Tableau FR Download'!G:G,0)))-1) = 0,"",LEFT(INDEX('Tableau FR Download'!J:J,MATCH('Eligible Components'!M197,'Tableau FR Download'!G:G,0)),FIND(" - ",INDEX('Tableau FR Download'!J:J,MATCH('Eligible Components'!M197,'Tableau FR Download'!G:G,0)))-1)),"")</f>
        <v/>
      </c>
      <c r="O197" s="2" t="str">
        <f>IF(T197="No","",IFERROR(IF(INDEX('Tableau FR Download'!M:M,MATCH('Eligible Components'!M197,'Tableau FR Download'!G:G,0))=0,"",INDEX('Tableau FR Download'!M:M,MATCH('Eligible Components'!M197,'Tableau FR Download'!G:G,0))),""))</f>
        <v/>
      </c>
      <c r="P197" s="37" t="str">
        <f>IF(IFERROR(INDEX('Funding Request Tracker'!$G$6:$G$13,MATCH('Eligible Components'!N197,'Funding Request Tracker'!$F$6:$F$13,0)),"")=0,"",IFERROR(INDEX('Funding Request Tracker'!$G$6:$G$13,MATCH('Eligible Components'!N197,'Funding Request Tracker'!$F$6:$F$13,0)),""))</f>
        <v/>
      </c>
      <c r="Q197" s="37" t="str">
        <f>IF(IFERROR(INDEX('Tableau FR Download'!N:N,MATCH('Eligible Components'!M197,'Tableau FR Download'!G:G,0)),"")=0,"",IFERROR(INDEX('Tableau FR Download'!N:N,MATCH('Eligible Components'!M197,'Tableau FR Download'!G:G,0)),""))</f>
        <v/>
      </c>
      <c r="R197" s="37" t="str">
        <f>IF(IFERROR(INDEX('Tableau FR Download'!O:O,MATCH('Eligible Components'!M197,'Tableau FR Download'!G:G,0)),"")=0,"",IFERROR(INDEX('Tableau FR Download'!O:O,MATCH('Eligible Components'!M197,'Tableau FR Download'!G:G,0)),""))</f>
        <v/>
      </c>
      <c r="S197" s="13" t="str">
        <f t="shared" si="11"/>
        <v/>
      </c>
      <c r="T197" s="1" t="str">
        <f>IFERROR(INDEX('User Instructions'!$E$3:$E$10,MATCH('Eligible Components'!N197,'User Instructions'!$D$3:$D$10,0)),"")</f>
        <v/>
      </c>
      <c r="U197" s="1" t="str">
        <f>IFERROR(IF(INDEX('Tableau FR Download'!M:M,MATCH('Eligible Components'!M197,'Tableau FR Download'!G:G,0))=0,"",INDEX('Tableau FR Download'!M:M,MATCH('Eligible Components'!M197,'Tableau FR Download'!G:G,0))),"")</f>
        <v/>
      </c>
    </row>
    <row r="198" spans="1:21" hidden="1" x14ac:dyDescent="0.2">
      <c r="A198" s="1">
        <f t="shared" si="9"/>
        <v>0</v>
      </c>
      <c r="B198" s="1">
        <v>0</v>
      </c>
      <c r="C198" s="1" t="s">
        <v>85</v>
      </c>
      <c r="D198" s="1" t="s">
        <v>105</v>
      </c>
      <c r="E198" s="1" t="s">
        <v>409</v>
      </c>
      <c r="F198" s="1" t="s">
        <v>86</v>
      </c>
      <c r="G198" s="1" t="str">
        <f t="shared" si="10"/>
        <v>Cabo Verde-HIV/AIDS,Malaria</v>
      </c>
      <c r="H198" s="1">
        <v>1</v>
      </c>
      <c r="I198" s="1" t="s">
        <v>37</v>
      </c>
      <c r="J198" s="1" t="str">
        <f>IF(IFERROR(IF(M198="",INDEX('Review Approach Lookup'!D:D,MATCH('Eligible Components'!G198,'Review Approach Lookup'!A:A,0)),INDEX('Tableau FR Download'!I:I,MATCH(M198,'Tableau FR Download'!G:G,0))),"")=0,"TBC",IFERROR(IF(M198="",INDEX('Review Approach Lookup'!D:D,MATCH('Eligible Components'!G198,'Review Approach Lookup'!A:A,0)),INDEX('Tableau FR Download'!I:I,MATCH(M198,'Tableau FR Download'!G:G,0))),""))</f>
        <v/>
      </c>
      <c r="K198" s="1" t="s">
        <v>188</v>
      </c>
      <c r="L198" s="1">
        <f>_xlfn.MAXIFS('Tableau FR Download'!A:A,'Tableau FR Download'!B:B,'Eligible Components'!G198)</f>
        <v>0</v>
      </c>
      <c r="M198" s="1" t="str">
        <f>IF(L198=0,"",INDEX('Tableau FR Download'!G:G,MATCH('Eligible Components'!L198,'Tableau FR Download'!A:A,0)))</f>
        <v/>
      </c>
      <c r="N198" s="2" t="str">
        <f>IFERROR(IF(LEFT(INDEX('Tableau FR Download'!J:J,MATCH('Eligible Components'!M198,'Tableau FR Download'!G:G,0)),FIND(" - ",INDEX('Tableau FR Download'!J:J,MATCH('Eligible Components'!M198,'Tableau FR Download'!G:G,0)))-1) = 0,"",LEFT(INDEX('Tableau FR Download'!J:J,MATCH('Eligible Components'!M198,'Tableau FR Download'!G:G,0)),FIND(" - ",INDEX('Tableau FR Download'!J:J,MATCH('Eligible Components'!M198,'Tableau FR Download'!G:G,0)))-1)),"")</f>
        <v/>
      </c>
      <c r="O198" s="2" t="str">
        <f>IF(T198="No","",IFERROR(IF(INDEX('Tableau FR Download'!M:M,MATCH('Eligible Components'!M198,'Tableau FR Download'!G:G,0))=0,"",INDEX('Tableau FR Download'!M:M,MATCH('Eligible Components'!M198,'Tableau FR Download'!G:G,0))),""))</f>
        <v/>
      </c>
      <c r="P198" s="37" t="str">
        <f>IF(IFERROR(INDEX('Funding Request Tracker'!$G$6:$G$13,MATCH('Eligible Components'!N198,'Funding Request Tracker'!$F$6:$F$13,0)),"")=0,"",IFERROR(INDEX('Funding Request Tracker'!$G$6:$G$13,MATCH('Eligible Components'!N198,'Funding Request Tracker'!$F$6:$F$13,0)),""))</f>
        <v/>
      </c>
      <c r="Q198" s="37" t="str">
        <f>IF(IFERROR(INDEX('Tableau FR Download'!N:N,MATCH('Eligible Components'!M198,'Tableau FR Download'!G:G,0)),"")=0,"",IFERROR(INDEX('Tableau FR Download'!N:N,MATCH('Eligible Components'!M198,'Tableau FR Download'!G:G,0)),""))</f>
        <v/>
      </c>
      <c r="R198" s="37" t="str">
        <f>IF(IFERROR(INDEX('Tableau FR Download'!O:O,MATCH('Eligible Components'!M198,'Tableau FR Download'!G:G,0)),"")=0,"",IFERROR(INDEX('Tableau FR Download'!O:O,MATCH('Eligible Components'!M198,'Tableau FR Download'!G:G,0)),""))</f>
        <v/>
      </c>
      <c r="S198" s="13" t="str">
        <f t="shared" si="11"/>
        <v/>
      </c>
      <c r="T198" s="1" t="str">
        <f>IFERROR(INDEX('User Instructions'!$E$3:$E$10,MATCH('Eligible Components'!N198,'User Instructions'!$D$3:$D$10,0)),"")</f>
        <v/>
      </c>
      <c r="U198" s="1" t="str">
        <f>IFERROR(IF(INDEX('Tableau FR Download'!M:M,MATCH('Eligible Components'!M198,'Tableau FR Download'!G:G,0))=0,"",INDEX('Tableau FR Download'!M:M,MATCH('Eligible Components'!M198,'Tableau FR Download'!G:G,0))),"")</f>
        <v/>
      </c>
    </row>
    <row r="199" spans="1:21" hidden="1" x14ac:dyDescent="0.2">
      <c r="A199" s="1">
        <f t="shared" si="9"/>
        <v>0</v>
      </c>
      <c r="B199" s="1">
        <v>0</v>
      </c>
      <c r="C199" s="1" t="s">
        <v>85</v>
      </c>
      <c r="D199" s="1" t="s">
        <v>105</v>
      </c>
      <c r="E199" s="1" t="s">
        <v>410</v>
      </c>
      <c r="F199" s="1" t="s">
        <v>87</v>
      </c>
      <c r="G199" s="1" t="str">
        <f t="shared" si="10"/>
        <v>Cabo Verde-HIV/AIDS,Malaria,RSSH</v>
      </c>
      <c r="H199" s="1">
        <v>1</v>
      </c>
      <c r="I199" s="1" t="s">
        <v>37</v>
      </c>
      <c r="J199" s="1" t="str">
        <f>IF(IFERROR(IF(M199="",INDEX('Review Approach Lookup'!D:D,MATCH('Eligible Components'!G199,'Review Approach Lookup'!A:A,0)),INDEX('Tableau FR Download'!I:I,MATCH(M199,'Tableau FR Download'!G:G,0))),"")=0,"TBC",IFERROR(IF(M199="",INDEX('Review Approach Lookup'!D:D,MATCH('Eligible Components'!G199,'Review Approach Lookup'!A:A,0)),INDEX('Tableau FR Download'!I:I,MATCH(M199,'Tableau FR Download'!G:G,0))),""))</f>
        <v/>
      </c>
      <c r="K199" s="1" t="s">
        <v>188</v>
      </c>
      <c r="L199" s="1">
        <f>_xlfn.MAXIFS('Tableau FR Download'!A:A,'Tableau FR Download'!B:B,'Eligible Components'!G199)</f>
        <v>0</v>
      </c>
      <c r="M199" s="1" t="str">
        <f>IF(L199=0,"",INDEX('Tableau FR Download'!G:G,MATCH('Eligible Components'!L199,'Tableau FR Download'!A:A,0)))</f>
        <v/>
      </c>
      <c r="N199" s="2" t="str">
        <f>IFERROR(IF(LEFT(INDEX('Tableau FR Download'!J:J,MATCH('Eligible Components'!M199,'Tableau FR Download'!G:G,0)),FIND(" - ",INDEX('Tableau FR Download'!J:J,MATCH('Eligible Components'!M199,'Tableau FR Download'!G:G,0)))-1) = 0,"",LEFT(INDEX('Tableau FR Download'!J:J,MATCH('Eligible Components'!M199,'Tableau FR Download'!G:G,0)),FIND(" - ",INDEX('Tableau FR Download'!J:J,MATCH('Eligible Components'!M199,'Tableau FR Download'!G:G,0)))-1)),"")</f>
        <v/>
      </c>
      <c r="O199" s="2" t="str">
        <f>IF(T199="No","",IFERROR(IF(INDEX('Tableau FR Download'!M:M,MATCH('Eligible Components'!M199,'Tableau FR Download'!G:G,0))=0,"",INDEX('Tableau FR Download'!M:M,MATCH('Eligible Components'!M199,'Tableau FR Download'!G:G,0))),""))</f>
        <v/>
      </c>
      <c r="P199" s="37" t="str">
        <f>IF(IFERROR(INDEX('Funding Request Tracker'!$G$6:$G$13,MATCH('Eligible Components'!N199,'Funding Request Tracker'!$F$6:$F$13,0)),"")=0,"",IFERROR(INDEX('Funding Request Tracker'!$G$6:$G$13,MATCH('Eligible Components'!N199,'Funding Request Tracker'!$F$6:$F$13,0)),""))</f>
        <v/>
      </c>
      <c r="Q199" s="37" t="str">
        <f>IF(IFERROR(INDEX('Tableau FR Download'!N:N,MATCH('Eligible Components'!M199,'Tableau FR Download'!G:G,0)),"")=0,"",IFERROR(INDEX('Tableau FR Download'!N:N,MATCH('Eligible Components'!M199,'Tableau FR Download'!G:G,0)),""))</f>
        <v/>
      </c>
      <c r="R199" s="37" t="str">
        <f>IF(IFERROR(INDEX('Tableau FR Download'!O:O,MATCH('Eligible Components'!M199,'Tableau FR Download'!G:G,0)),"")=0,"",IFERROR(INDEX('Tableau FR Download'!O:O,MATCH('Eligible Components'!M199,'Tableau FR Download'!G:G,0)),""))</f>
        <v/>
      </c>
      <c r="S199" s="13" t="str">
        <f t="shared" si="11"/>
        <v/>
      </c>
      <c r="T199" s="1" t="str">
        <f>IFERROR(INDEX('User Instructions'!$E$3:$E$10,MATCH('Eligible Components'!N199,'User Instructions'!$D$3:$D$10,0)),"")</f>
        <v/>
      </c>
      <c r="U199" s="1" t="str">
        <f>IFERROR(IF(INDEX('Tableau FR Download'!M:M,MATCH('Eligible Components'!M199,'Tableau FR Download'!G:G,0))=0,"",INDEX('Tableau FR Download'!M:M,MATCH('Eligible Components'!M199,'Tableau FR Download'!G:G,0))),"")</f>
        <v/>
      </c>
    </row>
    <row r="200" spans="1:21" hidden="1" x14ac:dyDescent="0.2">
      <c r="A200" s="1">
        <f t="shared" si="9"/>
        <v>0</v>
      </c>
      <c r="B200" s="1">
        <v>0</v>
      </c>
      <c r="C200" s="1" t="s">
        <v>85</v>
      </c>
      <c r="D200" s="1" t="s">
        <v>105</v>
      </c>
      <c r="E200" s="1" t="s">
        <v>411</v>
      </c>
      <c r="F200" s="1" t="s">
        <v>88</v>
      </c>
      <c r="G200" s="1" t="str">
        <f t="shared" si="10"/>
        <v>Cabo Verde-HIV/AIDS,RSSH</v>
      </c>
      <c r="H200" s="1">
        <v>1</v>
      </c>
      <c r="I200" s="1" t="s">
        <v>37</v>
      </c>
      <c r="J200" s="1" t="str">
        <f>IF(IFERROR(IF(M200="",INDEX('Review Approach Lookup'!D:D,MATCH('Eligible Components'!G200,'Review Approach Lookup'!A:A,0)),INDEX('Tableau FR Download'!I:I,MATCH(M200,'Tableau FR Download'!G:G,0))),"")=0,"TBC",IFERROR(IF(M200="",INDEX('Review Approach Lookup'!D:D,MATCH('Eligible Components'!G200,'Review Approach Lookup'!A:A,0)),INDEX('Tableau FR Download'!I:I,MATCH(M200,'Tableau FR Download'!G:G,0))),""))</f>
        <v/>
      </c>
      <c r="K200" s="1" t="s">
        <v>188</v>
      </c>
      <c r="L200" s="1">
        <f>_xlfn.MAXIFS('Tableau FR Download'!A:A,'Tableau FR Download'!B:B,'Eligible Components'!G200)</f>
        <v>0</v>
      </c>
      <c r="M200" s="1" t="str">
        <f>IF(L200=0,"",INDEX('Tableau FR Download'!G:G,MATCH('Eligible Components'!L200,'Tableau FR Download'!A:A,0)))</f>
        <v/>
      </c>
      <c r="N200" s="2" t="str">
        <f>IFERROR(IF(LEFT(INDEX('Tableau FR Download'!J:J,MATCH('Eligible Components'!M200,'Tableau FR Download'!G:G,0)),FIND(" - ",INDEX('Tableau FR Download'!J:J,MATCH('Eligible Components'!M200,'Tableau FR Download'!G:G,0)))-1) = 0,"",LEFT(INDEX('Tableau FR Download'!J:J,MATCH('Eligible Components'!M200,'Tableau FR Download'!G:G,0)),FIND(" - ",INDEX('Tableau FR Download'!J:J,MATCH('Eligible Components'!M200,'Tableau FR Download'!G:G,0)))-1)),"")</f>
        <v/>
      </c>
      <c r="O200" s="2" t="str">
        <f>IF(T200="No","",IFERROR(IF(INDEX('Tableau FR Download'!M:M,MATCH('Eligible Components'!M200,'Tableau FR Download'!G:G,0))=0,"",INDEX('Tableau FR Download'!M:M,MATCH('Eligible Components'!M200,'Tableau FR Download'!G:G,0))),""))</f>
        <v/>
      </c>
      <c r="P200" s="37" t="str">
        <f>IF(IFERROR(INDEX('Funding Request Tracker'!$G$6:$G$13,MATCH('Eligible Components'!N200,'Funding Request Tracker'!$F$6:$F$13,0)),"")=0,"",IFERROR(INDEX('Funding Request Tracker'!$G$6:$G$13,MATCH('Eligible Components'!N200,'Funding Request Tracker'!$F$6:$F$13,0)),""))</f>
        <v/>
      </c>
      <c r="Q200" s="37" t="str">
        <f>IF(IFERROR(INDEX('Tableau FR Download'!N:N,MATCH('Eligible Components'!M200,'Tableau FR Download'!G:G,0)),"")=0,"",IFERROR(INDEX('Tableau FR Download'!N:N,MATCH('Eligible Components'!M200,'Tableau FR Download'!G:G,0)),""))</f>
        <v/>
      </c>
      <c r="R200" s="37" t="str">
        <f>IF(IFERROR(INDEX('Tableau FR Download'!O:O,MATCH('Eligible Components'!M200,'Tableau FR Download'!G:G,0)),"")=0,"",IFERROR(INDEX('Tableau FR Download'!O:O,MATCH('Eligible Components'!M200,'Tableau FR Download'!G:G,0)),""))</f>
        <v/>
      </c>
      <c r="S200" s="13" t="str">
        <f t="shared" si="11"/>
        <v/>
      </c>
      <c r="T200" s="1" t="str">
        <f>IFERROR(INDEX('User Instructions'!$E$3:$E$10,MATCH('Eligible Components'!N200,'User Instructions'!$D$3:$D$10,0)),"")</f>
        <v/>
      </c>
      <c r="U200" s="1" t="str">
        <f>IFERROR(IF(INDEX('Tableau FR Download'!M:M,MATCH('Eligible Components'!M200,'Tableau FR Download'!G:G,0))=0,"",INDEX('Tableau FR Download'!M:M,MATCH('Eligible Components'!M200,'Tableau FR Download'!G:G,0))),"")</f>
        <v/>
      </c>
    </row>
    <row r="201" spans="1:21" hidden="1" x14ac:dyDescent="0.2">
      <c r="A201" s="1">
        <f t="shared" si="9"/>
        <v>0</v>
      </c>
      <c r="B201" s="1">
        <v>0</v>
      </c>
      <c r="C201" s="1" t="s">
        <v>85</v>
      </c>
      <c r="D201" s="1" t="s">
        <v>105</v>
      </c>
      <c r="E201" s="1" t="s">
        <v>408</v>
      </c>
      <c r="F201" s="1" t="s">
        <v>89</v>
      </c>
      <c r="G201" s="1" t="str">
        <f t="shared" si="10"/>
        <v>Cabo Verde-HIV/AIDS, Tuberculosis</v>
      </c>
      <c r="H201" s="1">
        <v>1</v>
      </c>
      <c r="I201" s="1" t="s">
        <v>37</v>
      </c>
      <c r="J201" s="1" t="str">
        <f>IF(IFERROR(IF(M201="",INDEX('Review Approach Lookup'!D:D,MATCH('Eligible Components'!G201,'Review Approach Lookup'!A:A,0)),INDEX('Tableau FR Download'!I:I,MATCH(M201,'Tableau FR Download'!G:G,0))),"")=0,"TBC",IFERROR(IF(M201="",INDEX('Review Approach Lookup'!D:D,MATCH('Eligible Components'!G201,'Review Approach Lookup'!A:A,0)),INDEX('Tableau FR Download'!I:I,MATCH(M201,'Tableau FR Download'!G:G,0))),""))</f>
        <v/>
      </c>
      <c r="K201" s="1" t="s">
        <v>188</v>
      </c>
      <c r="L201" s="1">
        <f>_xlfn.MAXIFS('Tableau FR Download'!A:A,'Tableau FR Download'!B:B,'Eligible Components'!G201)</f>
        <v>0</v>
      </c>
      <c r="M201" s="1" t="str">
        <f>IF(L201=0,"",INDEX('Tableau FR Download'!G:G,MATCH('Eligible Components'!L201,'Tableau FR Download'!A:A,0)))</f>
        <v/>
      </c>
      <c r="N201" s="2" t="str">
        <f>IFERROR(IF(LEFT(INDEX('Tableau FR Download'!J:J,MATCH('Eligible Components'!M201,'Tableau FR Download'!G:G,0)),FIND(" - ",INDEX('Tableau FR Download'!J:J,MATCH('Eligible Components'!M201,'Tableau FR Download'!G:G,0)))-1) = 0,"",LEFT(INDEX('Tableau FR Download'!J:J,MATCH('Eligible Components'!M201,'Tableau FR Download'!G:G,0)),FIND(" - ",INDEX('Tableau FR Download'!J:J,MATCH('Eligible Components'!M201,'Tableau FR Download'!G:G,0)))-1)),"")</f>
        <v/>
      </c>
      <c r="O201" s="2" t="str">
        <f>IF(T201="No","",IFERROR(IF(INDEX('Tableau FR Download'!M:M,MATCH('Eligible Components'!M201,'Tableau FR Download'!G:G,0))=0,"",INDEX('Tableau FR Download'!M:M,MATCH('Eligible Components'!M201,'Tableau FR Download'!G:G,0))),""))</f>
        <v/>
      </c>
      <c r="P201" s="37" t="str">
        <f>IF(IFERROR(INDEX('Funding Request Tracker'!$G$6:$G$13,MATCH('Eligible Components'!N201,'Funding Request Tracker'!$F$6:$F$13,0)),"")=0,"",IFERROR(INDEX('Funding Request Tracker'!$G$6:$G$13,MATCH('Eligible Components'!N201,'Funding Request Tracker'!$F$6:$F$13,0)),""))</f>
        <v/>
      </c>
      <c r="Q201" s="37" t="str">
        <f>IF(IFERROR(INDEX('Tableau FR Download'!N:N,MATCH('Eligible Components'!M201,'Tableau FR Download'!G:G,0)),"")=0,"",IFERROR(INDEX('Tableau FR Download'!N:N,MATCH('Eligible Components'!M201,'Tableau FR Download'!G:G,0)),""))</f>
        <v/>
      </c>
      <c r="R201" s="37" t="str">
        <f>IF(IFERROR(INDEX('Tableau FR Download'!O:O,MATCH('Eligible Components'!M201,'Tableau FR Download'!G:G,0)),"")=0,"",IFERROR(INDEX('Tableau FR Download'!O:O,MATCH('Eligible Components'!M201,'Tableau FR Download'!G:G,0)),""))</f>
        <v/>
      </c>
      <c r="S201" s="13" t="str">
        <f t="shared" si="11"/>
        <v/>
      </c>
      <c r="T201" s="1" t="str">
        <f>IFERROR(INDEX('User Instructions'!$E$3:$E$10,MATCH('Eligible Components'!N201,'User Instructions'!$D$3:$D$10,0)),"")</f>
        <v/>
      </c>
      <c r="U201" s="1" t="str">
        <f>IFERROR(IF(INDEX('Tableau FR Download'!M:M,MATCH('Eligible Components'!M201,'Tableau FR Download'!G:G,0))=0,"",INDEX('Tableau FR Download'!M:M,MATCH('Eligible Components'!M201,'Tableau FR Download'!G:G,0))),"")</f>
        <v/>
      </c>
    </row>
    <row r="202" spans="1:21" hidden="1" x14ac:dyDescent="0.2">
      <c r="A202" s="1">
        <f t="shared" si="9"/>
        <v>1</v>
      </c>
      <c r="B202" s="1">
        <v>0</v>
      </c>
      <c r="C202" s="1" t="s">
        <v>85</v>
      </c>
      <c r="D202" s="1" t="s">
        <v>105</v>
      </c>
      <c r="E202" s="1" t="s">
        <v>412</v>
      </c>
      <c r="F202" s="1" t="s">
        <v>90</v>
      </c>
      <c r="G202" s="1" t="str">
        <f t="shared" si="10"/>
        <v>Cabo Verde-HIV/AIDS,Tuberculosis,Malaria</v>
      </c>
      <c r="H202" s="1">
        <v>1</v>
      </c>
      <c r="I202" s="1" t="s">
        <v>37</v>
      </c>
      <c r="J202" s="1" t="str">
        <f>IF(IFERROR(IF(M202="",INDEX('Review Approach Lookup'!D:D,MATCH('Eligible Components'!G202,'Review Approach Lookup'!A:A,0)),INDEX('Tableau FR Download'!I:I,MATCH(M202,'Tableau FR Download'!G:G,0))),"")=0,"TBC",IFERROR(IF(M202="",INDEX('Review Approach Lookup'!D:D,MATCH('Eligible Components'!G202,'Review Approach Lookup'!A:A,0)),INDEX('Tableau FR Download'!I:I,MATCH(M202,'Tableau FR Download'!G:G,0))),""))</f>
        <v>Tailored for Focused Portfolios</v>
      </c>
      <c r="K202" s="1" t="s">
        <v>188</v>
      </c>
      <c r="L202" s="1">
        <f>_xlfn.MAXIFS('Tableau FR Download'!A:A,'Tableau FR Download'!B:B,'Eligible Components'!G202)</f>
        <v>918</v>
      </c>
      <c r="M202" s="1" t="str">
        <f>IF(L202=0,"",INDEX('Tableau FR Download'!G:G,MATCH('Eligible Components'!L202,'Tableau FR Download'!A:A,0)))</f>
        <v>FR918-CPV-Z</v>
      </c>
      <c r="N202" s="2" t="str">
        <f>IFERROR(IF(LEFT(INDEX('Tableau FR Download'!J:J,MATCH('Eligible Components'!M202,'Tableau FR Download'!G:G,0)),FIND(" - ",INDEX('Tableau FR Download'!J:J,MATCH('Eligible Components'!M202,'Tableau FR Download'!G:G,0)))-1) = 0,"",LEFT(INDEX('Tableau FR Download'!J:J,MATCH('Eligible Components'!M202,'Tableau FR Download'!G:G,0)),FIND(" - ",INDEX('Tableau FR Download'!J:J,MATCH('Eligible Components'!M202,'Tableau FR Download'!G:G,0)))-1)),"")</f>
        <v>Window 2c</v>
      </c>
      <c r="O202" s="2" t="str">
        <f>IF(T202="No","",IFERROR(IF(INDEX('Tableau FR Download'!M:M,MATCH('Eligible Components'!M202,'Tableau FR Download'!G:G,0))=0,"",INDEX('Tableau FR Download'!M:M,MATCH('Eligible Components'!M202,'Tableau FR Download'!G:G,0))),""))</f>
        <v>Grant Making</v>
      </c>
      <c r="P202" s="37">
        <f>IF(IFERROR(INDEX('Funding Request Tracker'!$G$6:$G$13,MATCH('Eligible Components'!N202,'Funding Request Tracker'!$F$6:$F$13,0)),"")=0,"",IFERROR(INDEX('Funding Request Tracker'!$G$6:$G$13,MATCH('Eligible Components'!N202,'Funding Request Tracker'!$F$6:$F$13,0)),""))</f>
        <v>44012</v>
      </c>
      <c r="Q202" s="37">
        <f>IF(IFERROR(INDEX('Tableau FR Download'!N:N,MATCH('Eligible Components'!M202,'Tableau FR Download'!G:G,0)),"")=0,"",IFERROR(INDEX('Tableau FR Download'!N:N,MATCH('Eligible Components'!M202,'Tableau FR Download'!G:G,0)),""))</f>
        <v>44133</v>
      </c>
      <c r="R202" s="37">
        <f>IF(IFERROR(INDEX('Tableau FR Download'!O:O,MATCH('Eligible Components'!M202,'Tableau FR Download'!G:G,0)),"")=0,"",IFERROR(INDEX('Tableau FR Download'!O:O,MATCH('Eligible Components'!M202,'Tableau FR Download'!G:G,0)),""))</f>
        <v>44162</v>
      </c>
      <c r="S202" s="13">
        <f t="shared" si="11"/>
        <v>4.918032786885246</v>
      </c>
      <c r="T202" s="1" t="str">
        <f>IFERROR(INDEX('User Instructions'!$E$3:$E$10,MATCH('Eligible Components'!N202,'User Instructions'!$D$3:$D$10,0)),"")</f>
        <v>Yes</v>
      </c>
      <c r="U202" s="1" t="str">
        <f>IFERROR(IF(INDEX('Tableau FR Download'!M:M,MATCH('Eligible Components'!M202,'Tableau FR Download'!G:G,0))=0,"",INDEX('Tableau FR Download'!M:M,MATCH('Eligible Components'!M202,'Tableau FR Download'!G:G,0))),"")</f>
        <v>Grant Making</v>
      </c>
    </row>
    <row r="203" spans="1:21" hidden="1" x14ac:dyDescent="0.2">
      <c r="A203" s="1">
        <f t="shared" si="9"/>
        <v>0</v>
      </c>
      <c r="B203" s="1">
        <v>0</v>
      </c>
      <c r="C203" s="1" t="s">
        <v>85</v>
      </c>
      <c r="D203" s="1" t="s">
        <v>105</v>
      </c>
      <c r="E203" s="1" t="s">
        <v>413</v>
      </c>
      <c r="F203" s="1" t="s">
        <v>91</v>
      </c>
      <c r="G203" s="1" t="str">
        <f t="shared" si="10"/>
        <v>Cabo Verde-HIV/AIDS,Tuberculosis,Malaria,RSSH</v>
      </c>
      <c r="H203" s="1">
        <v>1</v>
      </c>
      <c r="I203" s="1" t="s">
        <v>37</v>
      </c>
      <c r="J203" s="1" t="str">
        <f>IF(IFERROR(IF(M203="",INDEX('Review Approach Lookup'!D:D,MATCH('Eligible Components'!G203,'Review Approach Lookup'!A:A,0)),INDEX('Tableau FR Download'!I:I,MATCH(M203,'Tableau FR Download'!G:G,0))),"")=0,"TBC",IFERROR(IF(M203="",INDEX('Review Approach Lookup'!D:D,MATCH('Eligible Components'!G203,'Review Approach Lookup'!A:A,0)),INDEX('Tableau FR Download'!I:I,MATCH(M203,'Tableau FR Download'!G:G,0))),""))</f>
        <v/>
      </c>
      <c r="K203" s="1" t="s">
        <v>188</v>
      </c>
      <c r="L203" s="1">
        <f>_xlfn.MAXIFS('Tableau FR Download'!A:A,'Tableau FR Download'!B:B,'Eligible Components'!G203)</f>
        <v>0</v>
      </c>
      <c r="M203" s="1" t="str">
        <f>IF(L203=0,"",INDEX('Tableau FR Download'!G:G,MATCH('Eligible Components'!L203,'Tableau FR Download'!A:A,0)))</f>
        <v/>
      </c>
      <c r="N203" s="2" t="str">
        <f>IFERROR(IF(LEFT(INDEX('Tableau FR Download'!J:J,MATCH('Eligible Components'!M203,'Tableau FR Download'!G:G,0)),FIND(" - ",INDEX('Tableau FR Download'!J:J,MATCH('Eligible Components'!M203,'Tableau FR Download'!G:G,0)))-1) = 0,"",LEFT(INDEX('Tableau FR Download'!J:J,MATCH('Eligible Components'!M203,'Tableau FR Download'!G:G,0)),FIND(" - ",INDEX('Tableau FR Download'!J:J,MATCH('Eligible Components'!M203,'Tableau FR Download'!G:G,0)))-1)),"")</f>
        <v/>
      </c>
      <c r="O203" s="2" t="str">
        <f>IF(T203="No","",IFERROR(IF(INDEX('Tableau FR Download'!M:M,MATCH('Eligible Components'!M203,'Tableau FR Download'!G:G,0))=0,"",INDEX('Tableau FR Download'!M:M,MATCH('Eligible Components'!M203,'Tableau FR Download'!G:G,0))),""))</f>
        <v/>
      </c>
      <c r="P203" s="37" t="str">
        <f>IF(IFERROR(INDEX('Funding Request Tracker'!$G$6:$G$13,MATCH('Eligible Components'!N203,'Funding Request Tracker'!$F$6:$F$13,0)),"")=0,"",IFERROR(INDEX('Funding Request Tracker'!$G$6:$G$13,MATCH('Eligible Components'!N203,'Funding Request Tracker'!$F$6:$F$13,0)),""))</f>
        <v/>
      </c>
      <c r="Q203" s="37" t="str">
        <f>IF(IFERROR(INDEX('Tableau FR Download'!N:N,MATCH('Eligible Components'!M203,'Tableau FR Download'!G:G,0)),"")=0,"",IFERROR(INDEX('Tableau FR Download'!N:N,MATCH('Eligible Components'!M203,'Tableau FR Download'!G:G,0)),""))</f>
        <v/>
      </c>
      <c r="R203" s="37" t="str">
        <f>IF(IFERROR(INDEX('Tableau FR Download'!O:O,MATCH('Eligible Components'!M203,'Tableau FR Download'!G:G,0)),"")=0,"",IFERROR(INDEX('Tableau FR Download'!O:O,MATCH('Eligible Components'!M203,'Tableau FR Download'!G:G,0)),""))</f>
        <v/>
      </c>
      <c r="S203" s="13" t="str">
        <f t="shared" si="11"/>
        <v/>
      </c>
      <c r="T203" s="1" t="str">
        <f>IFERROR(INDEX('User Instructions'!$E$3:$E$10,MATCH('Eligible Components'!N203,'User Instructions'!$D$3:$D$10,0)),"")</f>
        <v/>
      </c>
      <c r="U203" s="1" t="str">
        <f>IFERROR(IF(INDEX('Tableau FR Download'!M:M,MATCH('Eligible Components'!M203,'Tableau FR Download'!G:G,0))=0,"",INDEX('Tableau FR Download'!M:M,MATCH('Eligible Components'!M203,'Tableau FR Download'!G:G,0))),"")</f>
        <v/>
      </c>
    </row>
    <row r="204" spans="1:21" hidden="1" x14ac:dyDescent="0.2">
      <c r="A204" s="1">
        <f t="shared" si="9"/>
        <v>0</v>
      </c>
      <c r="B204" s="1">
        <v>0</v>
      </c>
      <c r="C204" s="1" t="s">
        <v>85</v>
      </c>
      <c r="D204" s="1" t="s">
        <v>105</v>
      </c>
      <c r="E204" s="1" t="s">
        <v>414</v>
      </c>
      <c r="F204" s="1" t="s">
        <v>92</v>
      </c>
      <c r="G204" s="1" t="str">
        <f t="shared" si="10"/>
        <v>Cabo Verde-HIV/AIDS,Tuberculosis,RSSH</v>
      </c>
      <c r="H204" s="1">
        <v>1</v>
      </c>
      <c r="I204" s="1" t="s">
        <v>37</v>
      </c>
      <c r="J204" s="1" t="str">
        <f>IF(IFERROR(IF(M204="",INDEX('Review Approach Lookup'!D:D,MATCH('Eligible Components'!G204,'Review Approach Lookup'!A:A,0)),INDEX('Tableau FR Download'!I:I,MATCH(M204,'Tableau FR Download'!G:G,0))),"")=0,"TBC",IFERROR(IF(M204="",INDEX('Review Approach Lookup'!D:D,MATCH('Eligible Components'!G204,'Review Approach Lookup'!A:A,0)),INDEX('Tableau FR Download'!I:I,MATCH(M204,'Tableau FR Download'!G:G,0))),""))</f>
        <v/>
      </c>
      <c r="K204" s="1" t="s">
        <v>188</v>
      </c>
      <c r="L204" s="1">
        <f>_xlfn.MAXIFS('Tableau FR Download'!A:A,'Tableau FR Download'!B:B,'Eligible Components'!G204)</f>
        <v>0</v>
      </c>
      <c r="M204" s="1" t="str">
        <f>IF(L204=0,"",INDEX('Tableau FR Download'!G:G,MATCH('Eligible Components'!L204,'Tableau FR Download'!A:A,0)))</f>
        <v/>
      </c>
      <c r="N204" s="2" t="str">
        <f>IFERROR(IF(LEFT(INDEX('Tableau FR Download'!J:J,MATCH('Eligible Components'!M204,'Tableau FR Download'!G:G,0)),FIND(" - ",INDEX('Tableau FR Download'!J:J,MATCH('Eligible Components'!M204,'Tableau FR Download'!G:G,0)))-1) = 0,"",LEFT(INDEX('Tableau FR Download'!J:J,MATCH('Eligible Components'!M204,'Tableau FR Download'!G:G,0)),FIND(" - ",INDEX('Tableau FR Download'!J:J,MATCH('Eligible Components'!M204,'Tableau FR Download'!G:G,0)))-1)),"")</f>
        <v/>
      </c>
      <c r="O204" s="2" t="str">
        <f>IF(T204="No","",IFERROR(IF(INDEX('Tableau FR Download'!M:M,MATCH('Eligible Components'!M204,'Tableau FR Download'!G:G,0))=0,"",INDEX('Tableau FR Download'!M:M,MATCH('Eligible Components'!M204,'Tableau FR Download'!G:G,0))),""))</f>
        <v/>
      </c>
      <c r="P204" s="37" t="str">
        <f>IF(IFERROR(INDEX('Funding Request Tracker'!$G$6:$G$13,MATCH('Eligible Components'!N204,'Funding Request Tracker'!$F$6:$F$13,0)),"")=0,"",IFERROR(INDEX('Funding Request Tracker'!$G$6:$G$13,MATCH('Eligible Components'!N204,'Funding Request Tracker'!$F$6:$F$13,0)),""))</f>
        <v/>
      </c>
      <c r="Q204" s="37" t="str">
        <f>IF(IFERROR(INDEX('Tableau FR Download'!N:N,MATCH('Eligible Components'!M204,'Tableau FR Download'!G:G,0)),"")=0,"",IFERROR(INDEX('Tableau FR Download'!N:N,MATCH('Eligible Components'!M204,'Tableau FR Download'!G:G,0)),""))</f>
        <v/>
      </c>
      <c r="R204" s="37" t="str">
        <f>IF(IFERROR(INDEX('Tableau FR Download'!O:O,MATCH('Eligible Components'!M204,'Tableau FR Download'!G:G,0)),"")=0,"",IFERROR(INDEX('Tableau FR Download'!O:O,MATCH('Eligible Components'!M204,'Tableau FR Download'!G:G,0)),""))</f>
        <v/>
      </c>
      <c r="S204" s="13" t="str">
        <f t="shared" si="11"/>
        <v/>
      </c>
      <c r="T204" s="1" t="str">
        <f>IFERROR(INDEX('User Instructions'!$E$3:$E$10,MATCH('Eligible Components'!N204,'User Instructions'!$D$3:$D$10,0)),"")</f>
        <v/>
      </c>
      <c r="U204" s="1" t="str">
        <f>IFERROR(IF(INDEX('Tableau FR Download'!M:M,MATCH('Eligible Components'!M204,'Tableau FR Download'!G:G,0))=0,"",INDEX('Tableau FR Download'!M:M,MATCH('Eligible Components'!M204,'Tableau FR Download'!G:G,0))),"")</f>
        <v/>
      </c>
    </row>
    <row r="205" spans="1:21" hidden="1" x14ac:dyDescent="0.2">
      <c r="A205" s="1">
        <f t="shared" si="9"/>
        <v>0</v>
      </c>
      <c r="B205" s="1">
        <v>1</v>
      </c>
      <c r="C205" s="1" t="s">
        <v>85</v>
      </c>
      <c r="D205" s="1" t="s">
        <v>105</v>
      </c>
      <c r="E205" s="1" t="s">
        <v>28</v>
      </c>
      <c r="F205" s="1" t="s">
        <v>28</v>
      </c>
      <c r="G205" s="1" t="str">
        <f t="shared" si="10"/>
        <v>Cabo Verde-Malaria</v>
      </c>
      <c r="H205" s="1">
        <v>1</v>
      </c>
      <c r="I205" s="1" t="s">
        <v>37</v>
      </c>
      <c r="J205" s="1" t="str">
        <f>IF(IFERROR(IF(M205="",INDEX('Review Approach Lookup'!D:D,MATCH('Eligible Components'!G205,'Review Approach Lookup'!A:A,0)),INDEX('Tableau FR Download'!I:I,MATCH(M205,'Tableau FR Download'!G:G,0))),"")=0,"TBC",IFERROR(IF(M205="",INDEX('Review Approach Lookup'!D:D,MATCH('Eligible Components'!G205,'Review Approach Lookup'!A:A,0)),INDEX('Tableau FR Download'!I:I,MATCH(M205,'Tableau FR Download'!G:G,0))),""))</f>
        <v>Tailored for Focused Portfolios</v>
      </c>
      <c r="K205" s="1" t="s">
        <v>188</v>
      </c>
      <c r="L205" s="1">
        <f>_xlfn.MAXIFS('Tableau FR Download'!A:A,'Tableau FR Download'!B:B,'Eligible Components'!G205)</f>
        <v>0</v>
      </c>
      <c r="M205" s="1" t="str">
        <f>IF(L205=0,"",INDEX('Tableau FR Download'!G:G,MATCH('Eligible Components'!L205,'Tableau FR Download'!A:A,0)))</f>
        <v/>
      </c>
      <c r="N205" s="2" t="str">
        <f>IFERROR(IF(LEFT(INDEX('Tableau FR Download'!J:J,MATCH('Eligible Components'!M205,'Tableau FR Download'!G:G,0)),FIND(" - ",INDEX('Tableau FR Download'!J:J,MATCH('Eligible Components'!M205,'Tableau FR Download'!G:G,0)))-1) = 0,"",LEFT(INDEX('Tableau FR Download'!J:J,MATCH('Eligible Components'!M205,'Tableau FR Download'!G:G,0)),FIND(" - ",INDEX('Tableau FR Download'!J:J,MATCH('Eligible Components'!M205,'Tableau FR Download'!G:G,0)))-1)),"")</f>
        <v/>
      </c>
      <c r="O205" s="2" t="str">
        <f>IF(T205="No","",IFERROR(IF(INDEX('Tableau FR Download'!M:M,MATCH('Eligible Components'!M205,'Tableau FR Download'!G:G,0))=0,"",INDEX('Tableau FR Download'!M:M,MATCH('Eligible Components'!M205,'Tableau FR Download'!G:G,0))),""))</f>
        <v/>
      </c>
      <c r="P205" s="37" t="str">
        <f>IF(IFERROR(INDEX('Funding Request Tracker'!$G$6:$G$13,MATCH('Eligible Components'!N205,'Funding Request Tracker'!$F$6:$F$13,0)),"")=0,"",IFERROR(INDEX('Funding Request Tracker'!$G$6:$G$13,MATCH('Eligible Components'!N205,'Funding Request Tracker'!$F$6:$F$13,0)),""))</f>
        <v/>
      </c>
      <c r="Q205" s="37" t="str">
        <f>IF(IFERROR(INDEX('Tableau FR Download'!N:N,MATCH('Eligible Components'!M205,'Tableau FR Download'!G:G,0)),"")=0,"",IFERROR(INDEX('Tableau FR Download'!N:N,MATCH('Eligible Components'!M205,'Tableau FR Download'!G:G,0)),""))</f>
        <v/>
      </c>
      <c r="R205" s="37" t="str">
        <f>IF(IFERROR(INDEX('Tableau FR Download'!O:O,MATCH('Eligible Components'!M205,'Tableau FR Download'!G:G,0)),"")=0,"",IFERROR(INDEX('Tableau FR Download'!O:O,MATCH('Eligible Components'!M205,'Tableau FR Download'!G:G,0)),""))</f>
        <v/>
      </c>
      <c r="S205" s="13" t="str">
        <f t="shared" si="11"/>
        <v/>
      </c>
      <c r="T205" s="1" t="str">
        <f>IFERROR(INDEX('User Instructions'!$E$3:$E$10,MATCH('Eligible Components'!N205,'User Instructions'!$D$3:$D$10,0)),"")</f>
        <v/>
      </c>
      <c r="U205" s="1" t="str">
        <f>IFERROR(IF(INDEX('Tableau FR Download'!M:M,MATCH('Eligible Components'!M205,'Tableau FR Download'!G:G,0))=0,"",INDEX('Tableau FR Download'!M:M,MATCH('Eligible Components'!M205,'Tableau FR Download'!G:G,0))),"")</f>
        <v/>
      </c>
    </row>
    <row r="206" spans="1:21" hidden="1" x14ac:dyDescent="0.2">
      <c r="A206" s="1">
        <f t="shared" si="9"/>
        <v>0</v>
      </c>
      <c r="B206" s="1">
        <v>0</v>
      </c>
      <c r="C206" s="1" t="s">
        <v>85</v>
      </c>
      <c r="D206" s="1" t="s">
        <v>105</v>
      </c>
      <c r="E206" s="1" t="s">
        <v>415</v>
      </c>
      <c r="F206" s="1" t="s">
        <v>93</v>
      </c>
      <c r="G206" s="1" t="str">
        <f t="shared" si="10"/>
        <v>Cabo Verde-Malaria,RSSH</v>
      </c>
      <c r="H206" s="1">
        <v>1</v>
      </c>
      <c r="I206" s="1" t="s">
        <v>37</v>
      </c>
      <c r="J206" s="1" t="str">
        <f>IF(IFERROR(IF(M206="",INDEX('Review Approach Lookup'!D:D,MATCH('Eligible Components'!G206,'Review Approach Lookup'!A:A,0)),INDEX('Tableau FR Download'!I:I,MATCH(M206,'Tableau FR Download'!G:G,0))),"")=0,"TBC",IFERROR(IF(M206="",INDEX('Review Approach Lookup'!D:D,MATCH('Eligible Components'!G206,'Review Approach Lookup'!A:A,0)),INDEX('Tableau FR Download'!I:I,MATCH(M206,'Tableau FR Download'!G:G,0))),""))</f>
        <v/>
      </c>
      <c r="K206" s="1" t="s">
        <v>188</v>
      </c>
      <c r="L206" s="1">
        <f>_xlfn.MAXIFS('Tableau FR Download'!A:A,'Tableau FR Download'!B:B,'Eligible Components'!G206)</f>
        <v>0</v>
      </c>
      <c r="M206" s="1" t="str">
        <f>IF(L206=0,"",INDEX('Tableau FR Download'!G:G,MATCH('Eligible Components'!L206,'Tableau FR Download'!A:A,0)))</f>
        <v/>
      </c>
      <c r="N206" s="2" t="str">
        <f>IFERROR(IF(LEFT(INDEX('Tableau FR Download'!J:J,MATCH('Eligible Components'!M206,'Tableau FR Download'!G:G,0)),FIND(" - ",INDEX('Tableau FR Download'!J:J,MATCH('Eligible Components'!M206,'Tableau FR Download'!G:G,0)))-1) = 0,"",LEFT(INDEX('Tableau FR Download'!J:J,MATCH('Eligible Components'!M206,'Tableau FR Download'!G:G,0)),FIND(" - ",INDEX('Tableau FR Download'!J:J,MATCH('Eligible Components'!M206,'Tableau FR Download'!G:G,0)))-1)),"")</f>
        <v/>
      </c>
      <c r="O206" s="2" t="str">
        <f>IF(T206="No","",IFERROR(IF(INDEX('Tableau FR Download'!M:M,MATCH('Eligible Components'!M206,'Tableau FR Download'!G:G,0))=0,"",INDEX('Tableau FR Download'!M:M,MATCH('Eligible Components'!M206,'Tableau FR Download'!G:G,0))),""))</f>
        <v/>
      </c>
      <c r="P206" s="37" t="str">
        <f>IF(IFERROR(INDEX('Funding Request Tracker'!$G$6:$G$13,MATCH('Eligible Components'!N206,'Funding Request Tracker'!$F$6:$F$13,0)),"")=0,"",IFERROR(INDEX('Funding Request Tracker'!$G$6:$G$13,MATCH('Eligible Components'!N206,'Funding Request Tracker'!$F$6:$F$13,0)),""))</f>
        <v/>
      </c>
      <c r="Q206" s="37" t="str">
        <f>IF(IFERROR(INDEX('Tableau FR Download'!N:N,MATCH('Eligible Components'!M206,'Tableau FR Download'!G:G,0)),"")=0,"",IFERROR(INDEX('Tableau FR Download'!N:N,MATCH('Eligible Components'!M206,'Tableau FR Download'!G:G,0)),""))</f>
        <v/>
      </c>
      <c r="R206" s="37" t="str">
        <f>IF(IFERROR(INDEX('Tableau FR Download'!O:O,MATCH('Eligible Components'!M206,'Tableau FR Download'!G:G,0)),"")=0,"",IFERROR(INDEX('Tableau FR Download'!O:O,MATCH('Eligible Components'!M206,'Tableau FR Download'!G:G,0)),""))</f>
        <v/>
      </c>
      <c r="S206" s="13" t="str">
        <f t="shared" si="11"/>
        <v/>
      </c>
      <c r="T206" s="1" t="str">
        <f>IFERROR(INDEX('User Instructions'!$E$3:$E$10,MATCH('Eligible Components'!N206,'User Instructions'!$D$3:$D$10,0)),"")</f>
        <v/>
      </c>
      <c r="U206" s="1" t="str">
        <f>IFERROR(IF(INDEX('Tableau FR Download'!M:M,MATCH('Eligible Components'!M206,'Tableau FR Download'!G:G,0))=0,"",INDEX('Tableau FR Download'!M:M,MATCH('Eligible Components'!M206,'Tableau FR Download'!G:G,0))),"")</f>
        <v/>
      </c>
    </row>
    <row r="207" spans="1:21" hidden="1" x14ac:dyDescent="0.2">
      <c r="A207" s="1">
        <f t="shared" si="9"/>
        <v>0</v>
      </c>
      <c r="B207" s="1">
        <v>0</v>
      </c>
      <c r="C207" s="1" t="s">
        <v>85</v>
      </c>
      <c r="D207" s="1" t="s">
        <v>105</v>
      </c>
      <c r="E207" s="1" t="s">
        <v>94</v>
      </c>
      <c r="F207" s="1" t="s">
        <v>94</v>
      </c>
      <c r="G207" s="1" t="str">
        <f t="shared" si="10"/>
        <v>Cabo Verde-RSSH</v>
      </c>
      <c r="H207" s="1">
        <v>1</v>
      </c>
      <c r="I207" s="1" t="s">
        <v>37</v>
      </c>
      <c r="J207" s="1" t="str">
        <f>IF(IFERROR(IF(M207="",INDEX('Review Approach Lookup'!D:D,MATCH('Eligible Components'!G207,'Review Approach Lookup'!A:A,0)),INDEX('Tableau FR Download'!I:I,MATCH(M207,'Tableau FR Download'!G:G,0))),"")=0,"TBC",IFERROR(IF(M207="",INDEX('Review Approach Lookup'!D:D,MATCH('Eligible Components'!G207,'Review Approach Lookup'!A:A,0)),INDEX('Tableau FR Download'!I:I,MATCH(M207,'Tableau FR Download'!G:G,0))),""))</f>
        <v>TBC</v>
      </c>
      <c r="K207" s="1" t="s">
        <v>188</v>
      </c>
      <c r="L207" s="1">
        <f>_xlfn.MAXIFS('Tableau FR Download'!A:A,'Tableau FR Download'!B:B,'Eligible Components'!G207)</f>
        <v>0</v>
      </c>
      <c r="M207" s="1" t="str">
        <f>IF(L207=0,"",INDEX('Tableau FR Download'!G:G,MATCH('Eligible Components'!L207,'Tableau FR Download'!A:A,0)))</f>
        <v/>
      </c>
      <c r="N207" s="2" t="str">
        <f>IFERROR(IF(LEFT(INDEX('Tableau FR Download'!J:J,MATCH('Eligible Components'!M207,'Tableau FR Download'!G:G,0)),FIND(" - ",INDEX('Tableau FR Download'!J:J,MATCH('Eligible Components'!M207,'Tableau FR Download'!G:G,0)))-1) = 0,"",LEFT(INDEX('Tableau FR Download'!J:J,MATCH('Eligible Components'!M207,'Tableau FR Download'!G:G,0)),FIND(" - ",INDEX('Tableau FR Download'!J:J,MATCH('Eligible Components'!M207,'Tableau FR Download'!G:G,0)))-1)),"")</f>
        <v/>
      </c>
      <c r="O207" s="2" t="str">
        <f>IF(T207="No","",IFERROR(IF(INDEX('Tableau FR Download'!M:M,MATCH('Eligible Components'!M207,'Tableau FR Download'!G:G,0))=0,"",INDEX('Tableau FR Download'!M:M,MATCH('Eligible Components'!M207,'Tableau FR Download'!G:G,0))),""))</f>
        <v/>
      </c>
      <c r="P207" s="37" t="str">
        <f>IF(IFERROR(INDEX('Funding Request Tracker'!$G$6:$G$13,MATCH('Eligible Components'!N207,'Funding Request Tracker'!$F$6:$F$13,0)),"")=0,"",IFERROR(INDEX('Funding Request Tracker'!$G$6:$G$13,MATCH('Eligible Components'!N207,'Funding Request Tracker'!$F$6:$F$13,0)),""))</f>
        <v/>
      </c>
      <c r="Q207" s="37" t="str">
        <f>IF(IFERROR(INDEX('Tableau FR Download'!N:N,MATCH('Eligible Components'!M207,'Tableau FR Download'!G:G,0)),"")=0,"",IFERROR(INDEX('Tableau FR Download'!N:N,MATCH('Eligible Components'!M207,'Tableau FR Download'!G:G,0)),""))</f>
        <v/>
      </c>
      <c r="R207" s="37" t="str">
        <f>IF(IFERROR(INDEX('Tableau FR Download'!O:O,MATCH('Eligible Components'!M207,'Tableau FR Download'!G:G,0)),"")=0,"",IFERROR(INDEX('Tableau FR Download'!O:O,MATCH('Eligible Components'!M207,'Tableau FR Download'!G:G,0)),""))</f>
        <v/>
      </c>
      <c r="S207" s="13" t="str">
        <f t="shared" si="11"/>
        <v/>
      </c>
      <c r="T207" s="1" t="str">
        <f>IFERROR(INDEX('User Instructions'!$E$3:$E$10,MATCH('Eligible Components'!N207,'User Instructions'!$D$3:$D$10,0)),"")</f>
        <v/>
      </c>
      <c r="U207" s="1" t="str">
        <f>IFERROR(IF(INDEX('Tableau FR Download'!M:M,MATCH('Eligible Components'!M207,'Tableau FR Download'!G:G,0))=0,"",INDEX('Tableau FR Download'!M:M,MATCH('Eligible Components'!M207,'Tableau FR Download'!G:G,0))),"")</f>
        <v/>
      </c>
    </row>
    <row r="208" spans="1:21" hidden="1" x14ac:dyDescent="0.2">
      <c r="A208" s="1">
        <f t="shared" si="9"/>
        <v>0</v>
      </c>
      <c r="B208" s="1">
        <v>1</v>
      </c>
      <c r="C208" s="1" t="s">
        <v>85</v>
      </c>
      <c r="D208" s="1" t="s">
        <v>105</v>
      </c>
      <c r="E208" s="1" t="s">
        <v>416</v>
      </c>
      <c r="F208" s="1" t="s">
        <v>35</v>
      </c>
      <c r="G208" s="1" t="str">
        <f t="shared" si="10"/>
        <v>Cabo Verde-Tuberculosis</v>
      </c>
      <c r="H208" s="1">
        <v>1</v>
      </c>
      <c r="I208" s="1" t="s">
        <v>37</v>
      </c>
      <c r="J208" s="1" t="str">
        <f>IF(IFERROR(IF(M208="",INDEX('Review Approach Lookup'!D:D,MATCH('Eligible Components'!G208,'Review Approach Lookup'!A:A,0)),INDEX('Tableau FR Download'!I:I,MATCH(M208,'Tableau FR Download'!G:G,0))),"")=0,"TBC",IFERROR(IF(M208="",INDEX('Review Approach Lookup'!D:D,MATCH('Eligible Components'!G208,'Review Approach Lookup'!A:A,0)),INDEX('Tableau FR Download'!I:I,MATCH(M208,'Tableau FR Download'!G:G,0))),""))</f>
        <v>Tailored for Focused Portfolios</v>
      </c>
      <c r="K208" s="1" t="s">
        <v>188</v>
      </c>
      <c r="L208" s="1">
        <f>_xlfn.MAXIFS('Tableau FR Download'!A:A,'Tableau FR Download'!B:B,'Eligible Components'!G208)</f>
        <v>0</v>
      </c>
      <c r="M208" s="1" t="str">
        <f>IF(L208=0,"",INDEX('Tableau FR Download'!G:G,MATCH('Eligible Components'!L208,'Tableau FR Download'!A:A,0)))</f>
        <v/>
      </c>
      <c r="N208" s="2" t="str">
        <f>IFERROR(IF(LEFT(INDEX('Tableau FR Download'!J:J,MATCH('Eligible Components'!M208,'Tableau FR Download'!G:G,0)),FIND(" - ",INDEX('Tableau FR Download'!J:J,MATCH('Eligible Components'!M208,'Tableau FR Download'!G:G,0)))-1) = 0,"",LEFT(INDEX('Tableau FR Download'!J:J,MATCH('Eligible Components'!M208,'Tableau FR Download'!G:G,0)),FIND(" - ",INDEX('Tableau FR Download'!J:J,MATCH('Eligible Components'!M208,'Tableau FR Download'!G:G,0)))-1)),"")</f>
        <v/>
      </c>
      <c r="O208" s="2" t="str">
        <f>IF(T208="No","",IFERROR(IF(INDEX('Tableau FR Download'!M:M,MATCH('Eligible Components'!M208,'Tableau FR Download'!G:G,0))=0,"",INDEX('Tableau FR Download'!M:M,MATCH('Eligible Components'!M208,'Tableau FR Download'!G:G,0))),""))</f>
        <v/>
      </c>
      <c r="P208" s="37" t="str">
        <f>IF(IFERROR(INDEX('Funding Request Tracker'!$G$6:$G$13,MATCH('Eligible Components'!N208,'Funding Request Tracker'!$F$6:$F$13,0)),"")=0,"",IFERROR(INDEX('Funding Request Tracker'!$G$6:$G$13,MATCH('Eligible Components'!N208,'Funding Request Tracker'!$F$6:$F$13,0)),""))</f>
        <v/>
      </c>
      <c r="Q208" s="37" t="str">
        <f>IF(IFERROR(INDEX('Tableau FR Download'!N:N,MATCH('Eligible Components'!M208,'Tableau FR Download'!G:G,0)),"")=0,"",IFERROR(INDEX('Tableau FR Download'!N:N,MATCH('Eligible Components'!M208,'Tableau FR Download'!G:G,0)),""))</f>
        <v/>
      </c>
      <c r="R208" s="37" t="str">
        <f>IF(IFERROR(INDEX('Tableau FR Download'!O:O,MATCH('Eligible Components'!M208,'Tableau FR Download'!G:G,0)),"")=0,"",IFERROR(INDEX('Tableau FR Download'!O:O,MATCH('Eligible Components'!M208,'Tableau FR Download'!G:G,0)),""))</f>
        <v/>
      </c>
      <c r="S208" s="13" t="str">
        <f t="shared" si="11"/>
        <v/>
      </c>
      <c r="T208" s="1" t="str">
        <f>IFERROR(INDEX('User Instructions'!$E$3:$E$10,MATCH('Eligible Components'!N208,'User Instructions'!$D$3:$D$10,0)),"")</f>
        <v/>
      </c>
      <c r="U208" s="1" t="str">
        <f>IFERROR(IF(INDEX('Tableau FR Download'!M:M,MATCH('Eligible Components'!M208,'Tableau FR Download'!G:G,0))=0,"",INDEX('Tableau FR Download'!M:M,MATCH('Eligible Components'!M208,'Tableau FR Download'!G:G,0))),"")</f>
        <v/>
      </c>
    </row>
    <row r="209" spans="1:21" hidden="1" x14ac:dyDescent="0.2">
      <c r="A209" s="1">
        <f t="shared" si="9"/>
        <v>0</v>
      </c>
      <c r="B209" s="1">
        <v>0</v>
      </c>
      <c r="C209" s="1" t="s">
        <v>85</v>
      </c>
      <c r="D209" s="1" t="s">
        <v>105</v>
      </c>
      <c r="E209" s="1" t="s">
        <v>417</v>
      </c>
      <c r="F209" s="1" t="s">
        <v>95</v>
      </c>
      <c r="G209" s="1" t="str">
        <f t="shared" si="10"/>
        <v>Cabo Verde-Tuberculosis,Malaria</v>
      </c>
      <c r="H209" s="1">
        <v>1</v>
      </c>
      <c r="I209" s="1" t="s">
        <v>37</v>
      </c>
      <c r="J209" s="1" t="str">
        <f>IF(IFERROR(IF(M209="",INDEX('Review Approach Lookup'!D:D,MATCH('Eligible Components'!G209,'Review Approach Lookup'!A:A,0)),INDEX('Tableau FR Download'!I:I,MATCH(M209,'Tableau FR Download'!G:G,0))),"")=0,"TBC",IFERROR(IF(M209="",INDEX('Review Approach Lookup'!D:D,MATCH('Eligible Components'!G209,'Review Approach Lookup'!A:A,0)),INDEX('Tableau FR Download'!I:I,MATCH(M209,'Tableau FR Download'!G:G,0))),""))</f>
        <v/>
      </c>
      <c r="K209" s="1" t="s">
        <v>188</v>
      </c>
      <c r="L209" s="1">
        <f>_xlfn.MAXIFS('Tableau FR Download'!A:A,'Tableau FR Download'!B:B,'Eligible Components'!G209)</f>
        <v>0</v>
      </c>
      <c r="M209" s="1" t="str">
        <f>IF(L209=0,"",INDEX('Tableau FR Download'!G:G,MATCH('Eligible Components'!L209,'Tableau FR Download'!A:A,0)))</f>
        <v/>
      </c>
      <c r="N209" s="2" t="str">
        <f>IFERROR(IF(LEFT(INDEX('Tableau FR Download'!J:J,MATCH('Eligible Components'!M209,'Tableau FR Download'!G:G,0)),FIND(" - ",INDEX('Tableau FR Download'!J:J,MATCH('Eligible Components'!M209,'Tableau FR Download'!G:G,0)))-1) = 0,"",LEFT(INDEX('Tableau FR Download'!J:J,MATCH('Eligible Components'!M209,'Tableau FR Download'!G:G,0)),FIND(" - ",INDEX('Tableau FR Download'!J:J,MATCH('Eligible Components'!M209,'Tableau FR Download'!G:G,0)))-1)),"")</f>
        <v/>
      </c>
      <c r="O209" s="2" t="str">
        <f>IF(T209="No","",IFERROR(IF(INDEX('Tableau FR Download'!M:M,MATCH('Eligible Components'!M209,'Tableau FR Download'!G:G,0))=0,"",INDEX('Tableau FR Download'!M:M,MATCH('Eligible Components'!M209,'Tableau FR Download'!G:G,0))),""))</f>
        <v/>
      </c>
      <c r="P209" s="37" t="str">
        <f>IF(IFERROR(INDEX('Funding Request Tracker'!$G$6:$G$13,MATCH('Eligible Components'!N209,'Funding Request Tracker'!$F$6:$F$13,0)),"")=0,"",IFERROR(INDEX('Funding Request Tracker'!$G$6:$G$13,MATCH('Eligible Components'!N209,'Funding Request Tracker'!$F$6:$F$13,0)),""))</f>
        <v/>
      </c>
      <c r="Q209" s="37" t="str">
        <f>IF(IFERROR(INDEX('Tableau FR Download'!N:N,MATCH('Eligible Components'!M209,'Tableau FR Download'!G:G,0)),"")=0,"",IFERROR(INDEX('Tableau FR Download'!N:N,MATCH('Eligible Components'!M209,'Tableau FR Download'!G:G,0)),""))</f>
        <v/>
      </c>
      <c r="R209" s="37" t="str">
        <f>IF(IFERROR(INDEX('Tableau FR Download'!O:O,MATCH('Eligible Components'!M209,'Tableau FR Download'!G:G,0)),"")=0,"",IFERROR(INDEX('Tableau FR Download'!O:O,MATCH('Eligible Components'!M209,'Tableau FR Download'!G:G,0)),""))</f>
        <v/>
      </c>
      <c r="S209" s="13" t="str">
        <f t="shared" si="11"/>
        <v/>
      </c>
      <c r="T209" s="1" t="str">
        <f>IFERROR(INDEX('User Instructions'!$E$3:$E$10,MATCH('Eligible Components'!N209,'User Instructions'!$D$3:$D$10,0)),"")</f>
        <v/>
      </c>
      <c r="U209" s="1" t="str">
        <f>IFERROR(IF(INDEX('Tableau FR Download'!M:M,MATCH('Eligible Components'!M209,'Tableau FR Download'!G:G,0))=0,"",INDEX('Tableau FR Download'!M:M,MATCH('Eligible Components'!M209,'Tableau FR Download'!G:G,0))),"")</f>
        <v/>
      </c>
    </row>
    <row r="210" spans="1:21" hidden="1" x14ac:dyDescent="0.2">
      <c r="A210" s="1">
        <f t="shared" si="9"/>
        <v>0</v>
      </c>
      <c r="B210" s="1">
        <v>0</v>
      </c>
      <c r="C210" s="1" t="s">
        <v>85</v>
      </c>
      <c r="D210" s="1" t="s">
        <v>105</v>
      </c>
      <c r="E210" s="1" t="s">
        <v>418</v>
      </c>
      <c r="F210" s="1" t="s">
        <v>96</v>
      </c>
      <c r="G210" s="1" t="str">
        <f t="shared" si="10"/>
        <v>Cabo Verde-Tuberculosis,Malaria,RSSH</v>
      </c>
      <c r="H210" s="1">
        <v>1</v>
      </c>
      <c r="I210" s="1" t="s">
        <v>37</v>
      </c>
      <c r="J210" s="1" t="str">
        <f>IF(IFERROR(IF(M210="",INDEX('Review Approach Lookup'!D:D,MATCH('Eligible Components'!G210,'Review Approach Lookup'!A:A,0)),INDEX('Tableau FR Download'!I:I,MATCH(M210,'Tableau FR Download'!G:G,0))),"")=0,"TBC",IFERROR(IF(M210="",INDEX('Review Approach Lookup'!D:D,MATCH('Eligible Components'!G210,'Review Approach Lookup'!A:A,0)),INDEX('Tableau FR Download'!I:I,MATCH(M210,'Tableau FR Download'!G:G,0))),""))</f>
        <v/>
      </c>
      <c r="K210" s="1" t="s">
        <v>188</v>
      </c>
      <c r="L210" s="1">
        <f>_xlfn.MAXIFS('Tableau FR Download'!A:A,'Tableau FR Download'!B:B,'Eligible Components'!G210)</f>
        <v>0</v>
      </c>
      <c r="M210" s="1" t="str">
        <f>IF(L210=0,"",INDEX('Tableau FR Download'!G:G,MATCH('Eligible Components'!L210,'Tableau FR Download'!A:A,0)))</f>
        <v/>
      </c>
      <c r="N210" s="2" t="str">
        <f>IFERROR(IF(LEFT(INDEX('Tableau FR Download'!J:J,MATCH('Eligible Components'!M210,'Tableau FR Download'!G:G,0)),FIND(" - ",INDEX('Tableau FR Download'!J:J,MATCH('Eligible Components'!M210,'Tableau FR Download'!G:G,0)))-1) = 0,"",LEFT(INDEX('Tableau FR Download'!J:J,MATCH('Eligible Components'!M210,'Tableau FR Download'!G:G,0)),FIND(" - ",INDEX('Tableau FR Download'!J:J,MATCH('Eligible Components'!M210,'Tableau FR Download'!G:G,0)))-1)),"")</f>
        <v/>
      </c>
      <c r="O210" s="2" t="str">
        <f>IF(T210="No","",IFERROR(IF(INDEX('Tableau FR Download'!M:M,MATCH('Eligible Components'!M210,'Tableau FR Download'!G:G,0))=0,"",INDEX('Tableau FR Download'!M:M,MATCH('Eligible Components'!M210,'Tableau FR Download'!G:G,0))),""))</f>
        <v/>
      </c>
      <c r="P210" s="37" t="str">
        <f>IF(IFERROR(INDEX('Funding Request Tracker'!$G$6:$G$13,MATCH('Eligible Components'!N210,'Funding Request Tracker'!$F$6:$F$13,0)),"")=0,"",IFERROR(INDEX('Funding Request Tracker'!$G$6:$G$13,MATCH('Eligible Components'!N210,'Funding Request Tracker'!$F$6:$F$13,0)),""))</f>
        <v/>
      </c>
      <c r="Q210" s="37" t="str">
        <f>IF(IFERROR(INDEX('Tableau FR Download'!N:N,MATCH('Eligible Components'!M210,'Tableau FR Download'!G:G,0)),"")=0,"",IFERROR(INDEX('Tableau FR Download'!N:N,MATCH('Eligible Components'!M210,'Tableau FR Download'!G:G,0)),""))</f>
        <v/>
      </c>
      <c r="R210" s="37" t="str">
        <f>IF(IFERROR(INDEX('Tableau FR Download'!O:O,MATCH('Eligible Components'!M210,'Tableau FR Download'!G:G,0)),"")=0,"",IFERROR(INDEX('Tableau FR Download'!O:O,MATCH('Eligible Components'!M210,'Tableau FR Download'!G:G,0)),""))</f>
        <v/>
      </c>
      <c r="S210" s="13" t="str">
        <f t="shared" si="11"/>
        <v/>
      </c>
      <c r="T210" s="1" t="str">
        <f>IFERROR(INDEX('User Instructions'!$E$3:$E$10,MATCH('Eligible Components'!N210,'User Instructions'!$D$3:$D$10,0)),"")</f>
        <v/>
      </c>
      <c r="U210" s="1" t="str">
        <f>IFERROR(IF(INDEX('Tableau FR Download'!M:M,MATCH('Eligible Components'!M210,'Tableau FR Download'!G:G,0))=0,"",INDEX('Tableau FR Download'!M:M,MATCH('Eligible Components'!M210,'Tableau FR Download'!G:G,0))),"")</f>
        <v/>
      </c>
    </row>
    <row r="211" spans="1:21" hidden="1" x14ac:dyDescent="0.2">
      <c r="A211" s="1">
        <f t="shared" si="9"/>
        <v>0</v>
      </c>
      <c r="B211" s="1">
        <v>0</v>
      </c>
      <c r="C211" s="1" t="s">
        <v>85</v>
      </c>
      <c r="D211" s="1" t="s">
        <v>105</v>
      </c>
      <c r="E211" s="1" t="s">
        <v>419</v>
      </c>
      <c r="F211" s="1" t="s">
        <v>97</v>
      </c>
      <c r="G211" s="1" t="str">
        <f t="shared" si="10"/>
        <v>Cabo Verde-Tuberculosis,RSSH</v>
      </c>
      <c r="H211" s="1">
        <v>1</v>
      </c>
      <c r="I211" s="1" t="s">
        <v>37</v>
      </c>
      <c r="J211" s="1" t="str">
        <f>IF(IFERROR(IF(M211="",INDEX('Review Approach Lookup'!D:D,MATCH('Eligible Components'!G211,'Review Approach Lookup'!A:A,0)),INDEX('Tableau FR Download'!I:I,MATCH(M211,'Tableau FR Download'!G:G,0))),"")=0,"TBC",IFERROR(IF(M211="",INDEX('Review Approach Lookup'!D:D,MATCH('Eligible Components'!G211,'Review Approach Lookup'!A:A,0)),INDEX('Tableau FR Download'!I:I,MATCH(M211,'Tableau FR Download'!G:G,0))),""))</f>
        <v/>
      </c>
      <c r="K211" s="1" t="s">
        <v>188</v>
      </c>
      <c r="L211" s="1">
        <f>_xlfn.MAXIFS('Tableau FR Download'!A:A,'Tableau FR Download'!B:B,'Eligible Components'!G211)</f>
        <v>0</v>
      </c>
      <c r="M211" s="1" t="str">
        <f>IF(L211=0,"",INDEX('Tableau FR Download'!G:G,MATCH('Eligible Components'!L211,'Tableau FR Download'!A:A,0)))</f>
        <v/>
      </c>
      <c r="N211" s="2" t="str">
        <f>IFERROR(IF(LEFT(INDEX('Tableau FR Download'!J:J,MATCH('Eligible Components'!M211,'Tableau FR Download'!G:G,0)),FIND(" - ",INDEX('Tableau FR Download'!J:J,MATCH('Eligible Components'!M211,'Tableau FR Download'!G:G,0)))-1) = 0,"",LEFT(INDEX('Tableau FR Download'!J:J,MATCH('Eligible Components'!M211,'Tableau FR Download'!G:G,0)),FIND(" - ",INDEX('Tableau FR Download'!J:J,MATCH('Eligible Components'!M211,'Tableau FR Download'!G:G,0)))-1)),"")</f>
        <v/>
      </c>
      <c r="O211" s="2" t="str">
        <f>IF(T211="No","",IFERROR(IF(INDEX('Tableau FR Download'!M:M,MATCH('Eligible Components'!M211,'Tableau FR Download'!G:G,0))=0,"",INDEX('Tableau FR Download'!M:M,MATCH('Eligible Components'!M211,'Tableau FR Download'!G:G,0))),""))</f>
        <v/>
      </c>
      <c r="P211" s="37" t="str">
        <f>IF(IFERROR(INDEX('Funding Request Tracker'!$G$6:$G$13,MATCH('Eligible Components'!N211,'Funding Request Tracker'!$F$6:$F$13,0)),"")=0,"",IFERROR(INDEX('Funding Request Tracker'!$G$6:$G$13,MATCH('Eligible Components'!N211,'Funding Request Tracker'!$F$6:$F$13,0)),""))</f>
        <v/>
      </c>
      <c r="Q211" s="37" t="str">
        <f>IF(IFERROR(INDEX('Tableau FR Download'!N:N,MATCH('Eligible Components'!M211,'Tableau FR Download'!G:G,0)),"")=0,"",IFERROR(INDEX('Tableau FR Download'!N:N,MATCH('Eligible Components'!M211,'Tableau FR Download'!G:G,0)),""))</f>
        <v/>
      </c>
      <c r="R211" s="37" t="str">
        <f>IF(IFERROR(INDEX('Tableau FR Download'!O:O,MATCH('Eligible Components'!M211,'Tableau FR Download'!G:G,0)),"")=0,"",IFERROR(INDEX('Tableau FR Download'!O:O,MATCH('Eligible Components'!M211,'Tableau FR Download'!G:G,0)),""))</f>
        <v/>
      </c>
      <c r="S211" s="13" t="str">
        <f t="shared" si="11"/>
        <v/>
      </c>
      <c r="T211" s="1" t="str">
        <f>IFERROR(INDEX('User Instructions'!$E$3:$E$10,MATCH('Eligible Components'!N211,'User Instructions'!$D$3:$D$10,0)),"")</f>
        <v/>
      </c>
      <c r="U211" s="1" t="str">
        <f>IFERROR(IF(INDEX('Tableau FR Download'!M:M,MATCH('Eligible Components'!M211,'Tableau FR Download'!G:G,0))=0,"",INDEX('Tableau FR Download'!M:M,MATCH('Eligible Components'!M211,'Tableau FR Download'!G:G,0))),"")</f>
        <v/>
      </c>
    </row>
    <row r="212" spans="1:21" hidden="1" x14ac:dyDescent="0.2">
      <c r="A212" s="1">
        <f t="shared" si="9"/>
        <v>1</v>
      </c>
      <c r="B212" s="1">
        <v>0</v>
      </c>
      <c r="C212" s="1" t="s">
        <v>85</v>
      </c>
      <c r="D212" s="1" t="s">
        <v>106</v>
      </c>
      <c r="E212" s="1" t="s">
        <v>26</v>
      </c>
      <c r="F212" s="1" t="s">
        <v>26</v>
      </c>
      <c r="G212" s="1" t="str">
        <f t="shared" si="10"/>
        <v>Cambodia-HIV/AIDS</v>
      </c>
      <c r="H212" s="1">
        <v>1</v>
      </c>
      <c r="I212" s="1" t="s">
        <v>33</v>
      </c>
      <c r="J212" s="1" t="str">
        <f>IF(IFERROR(IF(M212="",INDEX('Review Approach Lookup'!D:D,MATCH('Eligible Components'!G212,'Review Approach Lookup'!A:A,0)),INDEX('Tableau FR Download'!I:I,MATCH(M212,'Tableau FR Download'!G:G,0))),"")=0,"TBC",IFERROR(IF(M212="",INDEX('Review Approach Lookup'!D:D,MATCH('Eligible Components'!G212,'Review Approach Lookup'!A:A,0)),INDEX('Tableau FR Download'!I:I,MATCH(M212,'Tableau FR Download'!G:G,0))),""))</f>
        <v>Full Review</v>
      </c>
      <c r="K212" s="1" t="s">
        <v>184</v>
      </c>
      <c r="L212" s="1">
        <f>_xlfn.MAXIFS('Tableau FR Download'!A:A,'Tableau FR Download'!B:B,'Eligible Components'!G212)</f>
        <v>971</v>
      </c>
      <c r="M212" s="1" t="str">
        <f>IF(L212=0,"",INDEX('Tableau FR Download'!G:G,MATCH('Eligible Components'!L212,'Tableau FR Download'!A:A,0)))</f>
        <v>FR971-KHM-H</v>
      </c>
      <c r="N212" s="2" t="str">
        <f>IFERROR(IF(LEFT(INDEX('Tableau FR Download'!J:J,MATCH('Eligible Components'!M212,'Tableau FR Download'!G:G,0)),FIND(" - ",INDEX('Tableau FR Download'!J:J,MATCH('Eligible Components'!M212,'Tableau FR Download'!G:G,0)))-1) = 0,"",LEFT(INDEX('Tableau FR Download'!J:J,MATCH('Eligible Components'!M212,'Tableau FR Download'!G:G,0)),FIND(" - ",INDEX('Tableau FR Download'!J:J,MATCH('Eligible Components'!M212,'Tableau FR Download'!G:G,0)))-1)),"")</f>
        <v>Window 2b</v>
      </c>
      <c r="O212" s="2" t="str">
        <f>IF(T212="No","",IFERROR(IF(INDEX('Tableau FR Download'!M:M,MATCH('Eligible Components'!M212,'Tableau FR Download'!G:G,0))=0,"",INDEX('Tableau FR Download'!M:M,MATCH('Eligible Components'!M212,'Tableau FR Download'!G:G,0))),""))</f>
        <v>Grant Making</v>
      </c>
      <c r="P212" s="37">
        <f>IF(IFERROR(INDEX('Funding Request Tracker'!$G$6:$G$13,MATCH('Eligible Components'!N212,'Funding Request Tracker'!$F$6:$F$13,0)),"")=0,"",IFERROR(INDEX('Funding Request Tracker'!$G$6:$G$13,MATCH('Eligible Components'!N212,'Funding Request Tracker'!$F$6:$F$13,0)),""))</f>
        <v>43982</v>
      </c>
      <c r="Q212" s="37">
        <f>IF(IFERROR(INDEX('Tableau FR Download'!N:N,MATCH('Eligible Components'!M212,'Tableau FR Download'!G:G,0)),"")=0,"",IFERROR(INDEX('Tableau FR Download'!N:N,MATCH('Eligible Components'!M212,'Tableau FR Download'!G:G,0)),""))</f>
        <v>44168</v>
      </c>
      <c r="R212" s="37">
        <f>IF(IFERROR(INDEX('Tableau FR Download'!O:O,MATCH('Eligible Components'!M212,'Tableau FR Download'!G:G,0)),"")=0,"",IFERROR(INDEX('Tableau FR Download'!O:O,MATCH('Eligible Components'!M212,'Tableau FR Download'!G:G,0)),""))</f>
        <v>44183</v>
      </c>
      <c r="S212" s="13">
        <f t="shared" si="11"/>
        <v>6.5901639344262293</v>
      </c>
      <c r="T212" s="1" t="str">
        <f>IFERROR(INDEX('User Instructions'!$E$3:$E$10,MATCH('Eligible Components'!N212,'User Instructions'!$D$3:$D$10,0)),"")</f>
        <v>Yes</v>
      </c>
      <c r="U212" s="1" t="str">
        <f>IFERROR(IF(INDEX('Tableau FR Download'!M:M,MATCH('Eligible Components'!M212,'Tableau FR Download'!G:G,0))=0,"",INDEX('Tableau FR Download'!M:M,MATCH('Eligible Components'!M212,'Tableau FR Download'!G:G,0))),"")</f>
        <v>Grant Making</v>
      </c>
    </row>
    <row r="213" spans="1:21" hidden="1" x14ac:dyDescent="0.2">
      <c r="A213" s="1">
        <f t="shared" si="9"/>
        <v>0</v>
      </c>
      <c r="B213" s="1">
        <v>0</v>
      </c>
      <c r="C213" s="1" t="s">
        <v>85</v>
      </c>
      <c r="D213" s="1" t="s">
        <v>106</v>
      </c>
      <c r="E213" s="1" t="s">
        <v>409</v>
      </c>
      <c r="F213" s="1" t="s">
        <v>86</v>
      </c>
      <c r="G213" s="1" t="str">
        <f t="shared" si="10"/>
        <v>Cambodia-HIV/AIDS,Malaria</v>
      </c>
      <c r="H213" s="1">
        <v>0</v>
      </c>
      <c r="I213" s="1" t="s">
        <v>33</v>
      </c>
      <c r="J213" s="1" t="str">
        <f>IF(IFERROR(IF(M213="",INDEX('Review Approach Lookup'!D:D,MATCH('Eligible Components'!G213,'Review Approach Lookup'!A:A,0)),INDEX('Tableau FR Download'!I:I,MATCH(M213,'Tableau FR Download'!G:G,0))),"")=0,"TBC",IFERROR(IF(M213="",INDEX('Review Approach Lookup'!D:D,MATCH('Eligible Components'!G213,'Review Approach Lookup'!A:A,0)),INDEX('Tableau FR Download'!I:I,MATCH(M213,'Tableau FR Download'!G:G,0))),""))</f>
        <v/>
      </c>
      <c r="K213" s="1" t="s">
        <v>184</v>
      </c>
      <c r="L213" s="1">
        <f>_xlfn.MAXIFS('Tableau FR Download'!A:A,'Tableau FR Download'!B:B,'Eligible Components'!G213)</f>
        <v>0</v>
      </c>
      <c r="M213" s="1" t="str">
        <f>IF(L213=0,"",INDEX('Tableau FR Download'!G:G,MATCH('Eligible Components'!L213,'Tableau FR Download'!A:A,0)))</f>
        <v/>
      </c>
      <c r="N213" s="2" t="str">
        <f>IFERROR(IF(LEFT(INDEX('Tableau FR Download'!J:J,MATCH('Eligible Components'!M213,'Tableau FR Download'!G:G,0)),FIND(" - ",INDEX('Tableau FR Download'!J:J,MATCH('Eligible Components'!M213,'Tableau FR Download'!G:G,0)))-1) = 0,"",LEFT(INDEX('Tableau FR Download'!J:J,MATCH('Eligible Components'!M213,'Tableau FR Download'!G:G,0)),FIND(" - ",INDEX('Tableau FR Download'!J:J,MATCH('Eligible Components'!M213,'Tableau FR Download'!G:G,0)))-1)),"")</f>
        <v/>
      </c>
      <c r="O213" s="2" t="str">
        <f>IF(T213="No","",IFERROR(IF(INDEX('Tableau FR Download'!M:M,MATCH('Eligible Components'!M213,'Tableau FR Download'!G:G,0))=0,"",INDEX('Tableau FR Download'!M:M,MATCH('Eligible Components'!M213,'Tableau FR Download'!G:G,0))),""))</f>
        <v/>
      </c>
      <c r="P213" s="37" t="str">
        <f>IF(IFERROR(INDEX('Funding Request Tracker'!$G$6:$G$13,MATCH('Eligible Components'!N213,'Funding Request Tracker'!$F$6:$F$13,0)),"")=0,"",IFERROR(INDEX('Funding Request Tracker'!$G$6:$G$13,MATCH('Eligible Components'!N213,'Funding Request Tracker'!$F$6:$F$13,0)),""))</f>
        <v/>
      </c>
      <c r="Q213" s="37" t="str">
        <f>IF(IFERROR(INDEX('Tableau FR Download'!N:N,MATCH('Eligible Components'!M213,'Tableau FR Download'!G:G,0)),"")=0,"",IFERROR(INDEX('Tableau FR Download'!N:N,MATCH('Eligible Components'!M213,'Tableau FR Download'!G:G,0)),""))</f>
        <v/>
      </c>
      <c r="R213" s="37" t="str">
        <f>IF(IFERROR(INDEX('Tableau FR Download'!O:O,MATCH('Eligible Components'!M213,'Tableau FR Download'!G:G,0)),"")=0,"",IFERROR(INDEX('Tableau FR Download'!O:O,MATCH('Eligible Components'!M213,'Tableau FR Download'!G:G,0)),""))</f>
        <v/>
      </c>
      <c r="S213" s="13" t="str">
        <f t="shared" si="11"/>
        <v/>
      </c>
      <c r="T213" s="1" t="str">
        <f>IFERROR(INDEX('User Instructions'!$E$3:$E$10,MATCH('Eligible Components'!N213,'User Instructions'!$D$3:$D$10,0)),"")</f>
        <v/>
      </c>
      <c r="U213" s="1" t="str">
        <f>IFERROR(IF(INDEX('Tableau FR Download'!M:M,MATCH('Eligible Components'!M213,'Tableau FR Download'!G:G,0))=0,"",INDEX('Tableau FR Download'!M:M,MATCH('Eligible Components'!M213,'Tableau FR Download'!G:G,0))),"")</f>
        <v/>
      </c>
    </row>
    <row r="214" spans="1:21" hidden="1" x14ac:dyDescent="0.2">
      <c r="A214" s="1">
        <f t="shared" si="9"/>
        <v>0</v>
      </c>
      <c r="B214" s="1">
        <v>0</v>
      </c>
      <c r="C214" s="1" t="s">
        <v>85</v>
      </c>
      <c r="D214" s="1" t="s">
        <v>106</v>
      </c>
      <c r="E214" s="1" t="s">
        <v>410</v>
      </c>
      <c r="F214" s="1" t="s">
        <v>87</v>
      </c>
      <c r="G214" s="1" t="str">
        <f t="shared" si="10"/>
        <v>Cambodia-HIV/AIDS,Malaria,RSSH</v>
      </c>
      <c r="H214" s="1">
        <v>0</v>
      </c>
      <c r="I214" s="1" t="s">
        <v>33</v>
      </c>
      <c r="J214" s="1" t="str">
        <f>IF(IFERROR(IF(M214="",INDEX('Review Approach Lookup'!D:D,MATCH('Eligible Components'!G214,'Review Approach Lookup'!A:A,0)),INDEX('Tableau FR Download'!I:I,MATCH(M214,'Tableau FR Download'!G:G,0))),"")=0,"TBC",IFERROR(IF(M214="",INDEX('Review Approach Lookup'!D:D,MATCH('Eligible Components'!G214,'Review Approach Lookup'!A:A,0)),INDEX('Tableau FR Download'!I:I,MATCH(M214,'Tableau FR Download'!G:G,0))),""))</f>
        <v/>
      </c>
      <c r="K214" s="1" t="s">
        <v>184</v>
      </c>
      <c r="L214" s="1">
        <f>_xlfn.MAXIFS('Tableau FR Download'!A:A,'Tableau FR Download'!B:B,'Eligible Components'!G214)</f>
        <v>0</v>
      </c>
      <c r="M214" s="1" t="str">
        <f>IF(L214=0,"",INDEX('Tableau FR Download'!G:G,MATCH('Eligible Components'!L214,'Tableau FR Download'!A:A,0)))</f>
        <v/>
      </c>
      <c r="N214" s="2" t="str">
        <f>IFERROR(IF(LEFT(INDEX('Tableau FR Download'!J:J,MATCH('Eligible Components'!M214,'Tableau FR Download'!G:G,0)),FIND(" - ",INDEX('Tableau FR Download'!J:J,MATCH('Eligible Components'!M214,'Tableau FR Download'!G:G,0)))-1) = 0,"",LEFT(INDEX('Tableau FR Download'!J:J,MATCH('Eligible Components'!M214,'Tableau FR Download'!G:G,0)),FIND(" - ",INDEX('Tableau FR Download'!J:J,MATCH('Eligible Components'!M214,'Tableau FR Download'!G:G,0)))-1)),"")</f>
        <v/>
      </c>
      <c r="O214" s="2" t="str">
        <f>IF(T214="No","",IFERROR(IF(INDEX('Tableau FR Download'!M:M,MATCH('Eligible Components'!M214,'Tableau FR Download'!G:G,0))=0,"",INDEX('Tableau FR Download'!M:M,MATCH('Eligible Components'!M214,'Tableau FR Download'!G:G,0))),""))</f>
        <v/>
      </c>
      <c r="P214" s="37" t="str">
        <f>IF(IFERROR(INDEX('Funding Request Tracker'!$G$6:$G$13,MATCH('Eligible Components'!N214,'Funding Request Tracker'!$F$6:$F$13,0)),"")=0,"",IFERROR(INDEX('Funding Request Tracker'!$G$6:$G$13,MATCH('Eligible Components'!N214,'Funding Request Tracker'!$F$6:$F$13,0)),""))</f>
        <v/>
      </c>
      <c r="Q214" s="37" t="str">
        <f>IF(IFERROR(INDEX('Tableau FR Download'!N:N,MATCH('Eligible Components'!M214,'Tableau FR Download'!G:G,0)),"")=0,"",IFERROR(INDEX('Tableau FR Download'!N:N,MATCH('Eligible Components'!M214,'Tableau FR Download'!G:G,0)),""))</f>
        <v/>
      </c>
      <c r="R214" s="37" t="str">
        <f>IF(IFERROR(INDEX('Tableau FR Download'!O:O,MATCH('Eligible Components'!M214,'Tableau FR Download'!G:G,0)),"")=0,"",IFERROR(INDEX('Tableau FR Download'!O:O,MATCH('Eligible Components'!M214,'Tableau FR Download'!G:G,0)),""))</f>
        <v/>
      </c>
      <c r="S214" s="13" t="str">
        <f t="shared" si="11"/>
        <v/>
      </c>
      <c r="T214" s="1" t="str">
        <f>IFERROR(INDEX('User Instructions'!$E$3:$E$10,MATCH('Eligible Components'!N214,'User Instructions'!$D$3:$D$10,0)),"")</f>
        <v/>
      </c>
      <c r="U214" s="1" t="str">
        <f>IFERROR(IF(INDEX('Tableau FR Download'!M:M,MATCH('Eligible Components'!M214,'Tableau FR Download'!G:G,0))=0,"",INDEX('Tableau FR Download'!M:M,MATCH('Eligible Components'!M214,'Tableau FR Download'!G:G,0))),"")</f>
        <v/>
      </c>
    </row>
    <row r="215" spans="1:21" hidden="1" x14ac:dyDescent="0.2">
      <c r="A215" s="1">
        <f t="shared" si="9"/>
        <v>0</v>
      </c>
      <c r="B215" s="1">
        <v>0</v>
      </c>
      <c r="C215" s="1" t="s">
        <v>85</v>
      </c>
      <c r="D215" s="1" t="s">
        <v>106</v>
      </c>
      <c r="E215" s="1" t="s">
        <v>411</v>
      </c>
      <c r="F215" s="1" t="s">
        <v>88</v>
      </c>
      <c r="G215" s="1" t="str">
        <f t="shared" si="10"/>
        <v>Cambodia-HIV/AIDS,RSSH</v>
      </c>
      <c r="H215" s="1">
        <v>1</v>
      </c>
      <c r="I215" s="1" t="s">
        <v>33</v>
      </c>
      <c r="J215" s="1" t="str">
        <f>IF(IFERROR(IF(M215="",INDEX('Review Approach Lookup'!D:D,MATCH('Eligible Components'!G215,'Review Approach Lookup'!A:A,0)),INDEX('Tableau FR Download'!I:I,MATCH(M215,'Tableau FR Download'!G:G,0))),"")=0,"TBC",IFERROR(IF(M215="",INDEX('Review Approach Lookup'!D:D,MATCH('Eligible Components'!G215,'Review Approach Lookup'!A:A,0)),INDEX('Tableau FR Download'!I:I,MATCH(M215,'Tableau FR Download'!G:G,0))),""))</f>
        <v/>
      </c>
      <c r="K215" s="1" t="s">
        <v>184</v>
      </c>
      <c r="L215" s="1">
        <f>_xlfn.MAXIFS('Tableau FR Download'!A:A,'Tableau FR Download'!B:B,'Eligible Components'!G215)</f>
        <v>0</v>
      </c>
      <c r="M215" s="1" t="str">
        <f>IF(L215=0,"",INDEX('Tableau FR Download'!G:G,MATCH('Eligible Components'!L215,'Tableau FR Download'!A:A,0)))</f>
        <v/>
      </c>
      <c r="N215" s="2" t="str">
        <f>IFERROR(IF(LEFT(INDEX('Tableau FR Download'!J:J,MATCH('Eligible Components'!M215,'Tableau FR Download'!G:G,0)),FIND(" - ",INDEX('Tableau FR Download'!J:J,MATCH('Eligible Components'!M215,'Tableau FR Download'!G:G,0)))-1) = 0,"",LEFT(INDEX('Tableau FR Download'!J:J,MATCH('Eligible Components'!M215,'Tableau FR Download'!G:G,0)),FIND(" - ",INDEX('Tableau FR Download'!J:J,MATCH('Eligible Components'!M215,'Tableau FR Download'!G:G,0)))-1)),"")</f>
        <v/>
      </c>
      <c r="O215" s="2" t="str">
        <f>IF(T215="No","",IFERROR(IF(INDEX('Tableau FR Download'!M:M,MATCH('Eligible Components'!M215,'Tableau FR Download'!G:G,0))=0,"",INDEX('Tableau FR Download'!M:M,MATCH('Eligible Components'!M215,'Tableau FR Download'!G:G,0))),""))</f>
        <v/>
      </c>
      <c r="P215" s="37" t="str">
        <f>IF(IFERROR(INDEX('Funding Request Tracker'!$G$6:$G$13,MATCH('Eligible Components'!N215,'Funding Request Tracker'!$F$6:$F$13,0)),"")=0,"",IFERROR(INDEX('Funding Request Tracker'!$G$6:$G$13,MATCH('Eligible Components'!N215,'Funding Request Tracker'!$F$6:$F$13,0)),""))</f>
        <v/>
      </c>
      <c r="Q215" s="37" t="str">
        <f>IF(IFERROR(INDEX('Tableau FR Download'!N:N,MATCH('Eligible Components'!M215,'Tableau FR Download'!G:G,0)),"")=0,"",IFERROR(INDEX('Tableau FR Download'!N:N,MATCH('Eligible Components'!M215,'Tableau FR Download'!G:G,0)),""))</f>
        <v/>
      </c>
      <c r="R215" s="37" t="str">
        <f>IF(IFERROR(INDEX('Tableau FR Download'!O:O,MATCH('Eligible Components'!M215,'Tableau FR Download'!G:G,0)),"")=0,"",IFERROR(INDEX('Tableau FR Download'!O:O,MATCH('Eligible Components'!M215,'Tableau FR Download'!G:G,0)),""))</f>
        <v/>
      </c>
      <c r="S215" s="13" t="str">
        <f t="shared" si="11"/>
        <v/>
      </c>
      <c r="T215" s="1" t="str">
        <f>IFERROR(INDEX('User Instructions'!$E$3:$E$10,MATCH('Eligible Components'!N215,'User Instructions'!$D$3:$D$10,0)),"")</f>
        <v/>
      </c>
      <c r="U215" s="1" t="str">
        <f>IFERROR(IF(INDEX('Tableau FR Download'!M:M,MATCH('Eligible Components'!M215,'Tableau FR Download'!G:G,0))=0,"",INDEX('Tableau FR Download'!M:M,MATCH('Eligible Components'!M215,'Tableau FR Download'!G:G,0))),"")</f>
        <v/>
      </c>
    </row>
    <row r="216" spans="1:21" hidden="1" x14ac:dyDescent="0.2">
      <c r="A216" s="1">
        <f t="shared" si="9"/>
        <v>0</v>
      </c>
      <c r="B216" s="1">
        <v>1</v>
      </c>
      <c r="C216" s="1" t="s">
        <v>85</v>
      </c>
      <c r="D216" s="1" t="s">
        <v>106</v>
      </c>
      <c r="E216" s="1" t="s">
        <v>408</v>
      </c>
      <c r="F216" s="1" t="s">
        <v>89</v>
      </c>
      <c r="G216" s="1" t="str">
        <f t="shared" si="10"/>
        <v>Cambodia-HIV/AIDS, Tuberculosis</v>
      </c>
      <c r="H216" s="1">
        <v>1</v>
      </c>
      <c r="I216" s="1" t="s">
        <v>33</v>
      </c>
      <c r="J216" s="1" t="str">
        <f>IF(IFERROR(IF(M216="",INDEX('Review Approach Lookup'!D:D,MATCH('Eligible Components'!G216,'Review Approach Lookup'!A:A,0)),INDEX('Tableau FR Download'!I:I,MATCH(M216,'Tableau FR Download'!G:G,0))),"")=0,"TBC",IFERROR(IF(M216="",INDEX('Review Approach Lookup'!D:D,MATCH('Eligible Components'!G216,'Review Approach Lookup'!A:A,0)),INDEX('Tableau FR Download'!I:I,MATCH(M216,'Tableau FR Download'!G:G,0))),""))</f>
        <v/>
      </c>
      <c r="K216" s="1" t="s">
        <v>184</v>
      </c>
      <c r="L216" s="1">
        <f>_xlfn.MAXIFS('Tableau FR Download'!A:A,'Tableau FR Download'!B:B,'Eligible Components'!G216)</f>
        <v>0</v>
      </c>
      <c r="M216" s="1" t="str">
        <f>IF(L216=0,"",INDEX('Tableau FR Download'!G:G,MATCH('Eligible Components'!L216,'Tableau FR Download'!A:A,0)))</f>
        <v/>
      </c>
      <c r="N216" s="2" t="str">
        <f>IFERROR(IF(LEFT(INDEX('Tableau FR Download'!J:J,MATCH('Eligible Components'!M216,'Tableau FR Download'!G:G,0)),FIND(" - ",INDEX('Tableau FR Download'!J:J,MATCH('Eligible Components'!M216,'Tableau FR Download'!G:G,0)))-1) = 0,"",LEFT(INDEX('Tableau FR Download'!J:J,MATCH('Eligible Components'!M216,'Tableau FR Download'!G:G,0)),FIND(" - ",INDEX('Tableau FR Download'!J:J,MATCH('Eligible Components'!M216,'Tableau FR Download'!G:G,0)))-1)),"")</f>
        <v/>
      </c>
      <c r="O216" s="2" t="str">
        <f>IF(T216="No","",IFERROR(IF(INDEX('Tableau FR Download'!M:M,MATCH('Eligible Components'!M216,'Tableau FR Download'!G:G,0))=0,"",INDEX('Tableau FR Download'!M:M,MATCH('Eligible Components'!M216,'Tableau FR Download'!G:G,0))),""))</f>
        <v/>
      </c>
      <c r="P216" s="37" t="str">
        <f>IF(IFERROR(INDEX('Funding Request Tracker'!$G$6:$G$13,MATCH('Eligible Components'!N216,'Funding Request Tracker'!$F$6:$F$13,0)),"")=0,"",IFERROR(INDEX('Funding Request Tracker'!$G$6:$G$13,MATCH('Eligible Components'!N216,'Funding Request Tracker'!$F$6:$F$13,0)),""))</f>
        <v/>
      </c>
      <c r="Q216" s="37" t="str">
        <f>IF(IFERROR(INDEX('Tableau FR Download'!N:N,MATCH('Eligible Components'!M216,'Tableau FR Download'!G:G,0)),"")=0,"",IFERROR(INDEX('Tableau FR Download'!N:N,MATCH('Eligible Components'!M216,'Tableau FR Download'!G:G,0)),""))</f>
        <v/>
      </c>
      <c r="R216" s="37" t="str">
        <f>IF(IFERROR(INDEX('Tableau FR Download'!O:O,MATCH('Eligible Components'!M216,'Tableau FR Download'!G:G,0)),"")=0,"",IFERROR(INDEX('Tableau FR Download'!O:O,MATCH('Eligible Components'!M216,'Tableau FR Download'!G:G,0)),""))</f>
        <v/>
      </c>
      <c r="S216" s="13" t="str">
        <f t="shared" si="11"/>
        <v/>
      </c>
      <c r="T216" s="1" t="str">
        <f>IFERROR(INDEX('User Instructions'!$E$3:$E$10,MATCH('Eligible Components'!N216,'User Instructions'!$D$3:$D$10,0)),"")</f>
        <v/>
      </c>
      <c r="U216" s="1" t="str">
        <f>IFERROR(IF(INDEX('Tableau FR Download'!M:M,MATCH('Eligible Components'!M216,'Tableau FR Download'!G:G,0))=0,"",INDEX('Tableau FR Download'!M:M,MATCH('Eligible Components'!M216,'Tableau FR Download'!G:G,0))),"")</f>
        <v/>
      </c>
    </row>
    <row r="217" spans="1:21" hidden="1" x14ac:dyDescent="0.2">
      <c r="A217" s="1">
        <f t="shared" si="9"/>
        <v>0</v>
      </c>
      <c r="B217" s="1">
        <v>0</v>
      </c>
      <c r="C217" s="1" t="s">
        <v>85</v>
      </c>
      <c r="D217" s="1" t="s">
        <v>106</v>
      </c>
      <c r="E217" s="1" t="s">
        <v>412</v>
      </c>
      <c r="F217" s="1" t="s">
        <v>90</v>
      </c>
      <c r="G217" s="1" t="str">
        <f t="shared" si="10"/>
        <v>Cambodia-HIV/AIDS,Tuberculosis,Malaria</v>
      </c>
      <c r="H217" s="1">
        <v>0</v>
      </c>
      <c r="I217" s="1" t="s">
        <v>33</v>
      </c>
      <c r="J217" s="1" t="str">
        <f>IF(IFERROR(IF(M217="",INDEX('Review Approach Lookup'!D:D,MATCH('Eligible Components'!G217,'Review Approach Lookup'!A:A,0)),INDEX('Tableau FR Download'!I:I,MATCH(M217,'Tableau FR Download'!G:G,0))),"")=0,"TBC",IFERROR(IF(M217="",INDEX('Review Approach Lookup'!D:D,MATCH('Eligible Components'!G217,'Review Approach Lookup'!A:A,0)),INDEX('Tableau FR Download'!I:I,MATCH(M217,'Tableau FR Download'!G:G,0))),""))</f>
        <v/>
      </c>
      <c r="K217" s="1" t="s">
        <v>184</v>
      </c>
      <c r="L217" s="1">
        <f>_xlfn.MAXIFS('Tableau FR Download'!A:A,'Tableau FR Download'!B:B,'Eligible Components'!G217)</f>
        <v>0</v>
      </c>
      <c r="M217" s="1" t="str">
        <f>IF(L217=0,"",INDEX('Tableau FR Download'!G:G,MATCH('Eligible Components'!L217,'Tableau FR Download'!A:A,0)))</f>
        <v/>
      </c>
      <c r="N217" s="2" t="str">
        <f>IFERROR(IF(LEFT(INDEX('Tableau FR Download'!J:J,MATCH('Eligible Components'!M217,'Tableau FR Download'!G:G,0)),FIND(" - ",INDEX('Tableau FR Download'!J:J,MATCH('Eligible Components'!M217,'Tableau FR Download'!G:G,0)))-1) = 0,"",LEFT(INDEX('Tableau FR Download'!J:J,MATCH('Eligible Components'!M217,'Tableau FR Download'!G:G,0)),FIND(" - ",INDEX('Tableau FR Download'!J:J,MATCH('Eligible Components'!M217,'Tableau FR Download'!G:G,0)))-1)),"")</f>
        <v/>
      </c>
      <c r="O217" s="2" t="str">
        <f>IF(T217="No","",IFERROR(IF(INDEX('Tableau FR Download'!M:M,MATCH('Eligible Components'!M217,'Tableau FR Download'!G:G,0))=0,"",INDEX('Tableau FR Download'!M:M,MATCH('Eligible Components'!M217,'Tableau FR Download'!G:G,0))),""))</f>
        <v/>
      </c>
      <c r="P217" s="37" t="str">
        <f>IF(IFERROR(INDEX('Funding Request Tracker'!$G$6:$G$13,MATCH('Eligible Components'!N217,'Funding Request Tracker'!$F$6:$F$13,0)),"")=0,"",IFERROR(INDEX('Funding Request Tracker'!$G$6:$G$13,MATCH('Eligible Components'!N217,'Funding Request Tracker'!$F$6:$F$13,0)),""))</f>
        <v/>
      </c>
      <c r="Q217" s="37" t="str">
        <f>IF(IFERROR(INDEX('Tableau FR Download'!N:N,MATCH('Eligible Components'!M217,'Tableau FR Download'!G:G,0)),"")=0,"",IFERROR(INDEX('Tableau FR Download'!N:N,MATCH('Eligible Components'!M217,'Tableau FR Download'!G:G,0)),""))</f>
        <v/>
      </c>
      <c r="R217" s="37" t="str">
        <f>IF(IFERROR(INDEX('Tableau FR Download'!O:O,MATCH('Eligible Components'!M217,'Tableau FR Download'!G:G,0)),"")=0,"",IFERROR(INDEX('Tableau FR Download'!O:O,MATCH('Eligible Components'!M217,'Tableau FR Download'!G:G,0)),""))</f>
        <v/>
      </c>
      <c r="S217" s="13" t="str">
        <f t="shared" si="11"/>
        <v/>
      </c>
      <c r="T217" s="1" t="str">
        <f>IFERROR(INDEX('User Instructions'!$E$3:$E$10,MATCH('Eligible Components'!N217,'User Instructions'!$D$3:$D$10,0)),"")</f>
        <v/>
      </c>
      <c r="U217" s="1" t="str">
        <f>IFERROR(IF(INDEX('Tableau FR Download'!M:M,MATCH('Eligible Components'!M217,'Tableau FR Download'!G:G,0))=0,"",INDEX('Tableau FR Download'!M:M,MATCH('Eligible Components'!M217,'Tableau FR Download'!G:G,0))),"")</f>
        <v/>
      </c>
    </row>
    <row r="218" spans="1:21" hidden="1" x14ac:dyDescent="0.2">
      <c r="A218" s="1">
        <f t="shared" si="9"/>
        <v>0</v>
      </c>
      <c r="B218" s="1">
        <v>0</v>
      </c>
      <c r="C218" s="1" t="s">
        <v>85</v>
      </c>
      <c r="D218" s="1" t="s">
        <v>106</v>
      </c>
      <c r="E218" s="1" t="s">
        <v>413</v>
      </c>
      <c r="F218" s="1" t="s">
        <v>91</v>
      </c>
      <c r="G218" s="1" t="str">
        <f t="shared" si="10"/>
        <v>Cambodia-HIV/AIDS,Tuberculosis,Malaria,RSSH</v>
      </c>
      <c r="H218" s="1">
        <v>0</v>
      </c>
      <c r="I218" s="1" t="s">
        <v>33</v>
      </c>
      <c r="J218" s="1" t="str">
        <f>IF(IFERROR(IF(M218="",INDEX('Review Approach Lookup'!D:D,MATCH('Eligible Components'!G218,'Review Approach Lookup'!A:A,0)),INDEX('Tableau FR Download'!I:I,MATCH(M218,'Tableau FR Download'!G:G,0))),"")=0,"TBC",IFERROR(IF(M218="",INDEX('Review Approach Lookup'!D:D,MATCH('Eligible Components'!G218,'Review Approach Lookup'!A:A,0)),INDEX('Tableau FR Download'!I:I,MATCH(M218,'Tableau FR Download'!G:G,0))),""))</f>
        <v/>
      </c>
      <c r="K218" s="1" t="s">
        <v>184</v>
      </c>
      <c r="L218" s="1">
        <f>_xlfn.MAXIFS('Tableau FR Download'!A:A,'Tableau FR Download'!B:B,'Eligible Components'!G218)</f>
        <v>0</v>
      </c>
      <c r="M218" s="1" t="str">
        <f>IF(L218=0,"",INDEX('Tableau FR Download'!G:G,MATCH('Eligible Components'!L218,'Tableau FR Download'!A:A,0)))</f>
        <v/>
      </c>
      <c r="N218" s="2" t="str">
        <f>IFERROR(IF(LEFT(INDEX('Tableau FR Download'!J:J,MATCH('Eligible Components'!M218,'Tableau FR Download'!G:G,0)),FIND(" - ",INDEX('Tableau FR Download'!J:J,MATCH('Eligible Components'!M218,'Tableau FR Download'!G:G,0)))-1) = 0,"",LEFT(INDEX('Tableau FR Download'!J:J,MATCH('Eligible Components'!M218,'Tableau FR Download'!G:G,0)),FIND(" - ",INDEX('Tableau FR Download'!J:J,MATCH('Eligible Components'!M218,'Tableau FR Download'!G:G,0)))-1)),"")</f>
        <v/>
      </c>
      <c r="O218" s="2" t="str">
        <f>IF(T218="No","",IFERROR(IF(INDEX('Tableau FR Download'!M:M,MATCH('Eligible Components'!M218,'Tableau FR Download'!G:G,0))=0,"",INDEX('Tableau FR Download'!M:M,MATCH('Eligible Components'!M218,'Tableau FR Download'!G:G,0))),""))</f>
        <v/>
      </c>
      <c r="P218" s="37" t="str">
        <f>IF(IFERROR(INDEX('Funding Request Tracker'!$G$6:$G$13,MATCH('Eligible Components'!N218,'Funding Request Tracker'!$F$6:$F$13,0)),"")=0,"",IFERROR(INDEX('Funding Request Tracker'!$G$6:$G$13,MATCH('Eligible Components'!N218,'Funding Request Tracker'!$F$6:$F$13,0)),""))</f>
        <v/>
      </c>
      <c r="Q218" s="37" t="str">
        <f>IF(IFERROR(INDEX('Tableau FR Download'!N:N,MATCH('Eligible Components'!M218,'Tableau FR Download'!G:G,0)),"")=0,"",IFERROR(INDEX('Tableau FR Download'!N:N,MATCH('Eligible Components'!M218,'Tableau FR Download'!G:G,0)),""))</f>
        <v/>
      </c>
      <c r="R218" s="37" t="str">
        <f>IF(IFERROR(INDEX('Tableau FR Download'!O:O,MATCH('Eligible Components'!M218,'Tableau FR Download'!G:G,0)),"")=0,"",IFERROR(INDEX('Tableau FR Download'!O:O,MATCH('Eligible Components'!M218,'Tableau FR Download'!G:G,0)),""))</f>
        <v/>
      </c>
      <c r="S218" s="13" t="str">
        <f t="shared" si="11"/>
        <v/>
      </c>
      <c r="T218" s="1" t="str">
        <f>IFERROR(INDEX('User Instructions'!$E$3:$E$10,MATCH('Eligible Components'!N218,'User Instructions'!$D$3:$D$10,0)),"")</f>
        <v/>
      </c>
      <c r="U218" s="1" t="str">
        <f>IFERROR(IF(INDEX('Tableau FR Download'!M:M,MATCH('Eligible Components'!M218,'Tableau FR Download'!G:G,0))=0,"",INDEX('Tableau FR Download'!M:M,MATCH('Eligible Components'!M218,'Tableau FR Download'!G:G,0))),"")</f>
        <v/>
      </c>
    </row>
    <row r="219" spans="1:21" hidden="1" x14ac:dyDescent="0.2">
      <c r="A219" s="1">
        <f t="shared" si="9"/>
        <v>0</v>
      </c>
      <c r="B219" s="1">
        <v>0</v>
      </c>
      <c r="C219" s="1" t="s">
        <v>85</v>
      </c>
      <c r="D219" s="1" t="s">
        <v>106</v>
      </c>
      <c r="E219" s="1" t="s">
        <v>414</v>
      </c>
      <c r="F219" s="1" t="s">
        <v>92</v>
      </c>
      <c r="G219" s="1" t="str">
        <f t="shared" si="10"/>
        <v>Cambodia-HIV/AIDS,Tuberculosis,RSSH</v>
      </c>
      <c r="H219" s="1">
        <v>1</v>
      </c>
      <c r="I219" s="1" t="s">
        <v>33</v>
      </c>
      <c r="J219" s="1" t="str">
        <f>IF(IFERROR(IF(M219="",INDEX('Review Approach Lookup'!D:D,MATCH('Eligible Components'!G219,'Review Approach Lookup'!A:A,0)),INDEX('Tableau FR Download'!I:I,MATCH(M219,'Tableau FR Download'!G:G,0))),"")=0,"TBC",IFERROR(IF(M219="",INDEX('Review Approach Lookup'!D:D,MATCH('Eligible Components'!G219,'Review Approach Lookup'!A:A,0)),INDEX('Tableau FR Download'!I:I,MATCH(M219,'Tableau FR Download'!G:G,0))),""))</f>
        <v/>
      </c>
      <c r="K219" s="1" t="s">
        <v>184</v>
      </c>
      <c r="L219" s="1">
        <f>_xlfn.MAXIFS('Tableau FR Download'!A:A,'Tableau FR Download'!B:B,'Eligible Components'!G219)</f>
        <v>0</v>
      </c>
      <c r="M219" s="1" t="str">
        <f>IF(L219=0,"",INDEX('Tableau FR Download'!G:G,MATCH('Eligible Components'!L219,'Tableau FR Download'!A:A,0)))</f>
        <v/>
      </c>
      <c r="N219" s="2" t="str">
        <f>IFERROR(IF(LEFT(INDEX('Tableau FR Download'!J:J,MATCH('Eligible Components'!M219,'Tableau FR Download'!G:G,0)),FIND(" - ",INDEX('Tableau FR Download'!J:J,MATCH('Eligible Components'!M219,'Tableau FR Download'!G:G,0)))-1) = 0,"",LEFT(INDEX('Tableau FR Download'!J:J,MATCH('Eligible Components'!M219,'Tableau FR Download'!G:G,0)),FIND(" - ",INDEX('Tableau FR Download'!J:J,MATCH('Eligible Components'!M219,'Tableau FR Download'!G:G,0)))-1)),"")</f>
        <v/>
      </c>
      <c r="O219" s="2" t="str">
        <f>IF(T219="No","",IFERROR(IF(INDEX('Tableau FR Download'!M:M,MATCH('Eligible Components'!M219,'Tableau FR Download'!G:G,0))=0,"",INDEX('Tableau FR Download'!M:M,MATCH('Eligible Components'!M219,'Tableau FR Download'!G:G,0))),""))</f>
        <v/>
      </c>
      <c r="P219" s="37" t="str">
        <f>IF(IFERROR(INDEX('Funding Request Tracker'!$G$6:$G$13,MATCH('Eligible Components'!N219,'Funding Request Tracker'!$F$6:$F$13,0)),"")=0,"",IFERROR(INDEX('Funding Request Tracker'!$G$6:$G$13,MATCH('Eligible Components'!N219,'Funding Request Tracker'!$F$6:$F$13,0)),""))</f>
        <v/>
      </c>
      <c r="Q219" s="37" t="str">
        <f>IF(IFERROR(INDEX('Tableau FR Download'!N:N,MATCH('Eligible Components'!M219,'Tableau FR Download'!G:G,0)),"")=0,"",IFERROR(INDEX('Tableau FR Download'!N:N,MATCH('Eligible Components'!M219,'Tableau FR Download'!G:G,0)),""))</f>
        <v/>
      </c>
      <c r="R219" s="37" t="str">
        <f>IF(IFERROR(INDEX('Tableau FR Download'!O:O,MATCH('Eligible Components'!M219,'Tableau FR Download'!G:G,0)),"")=0,"",IFERROR(INDEX('Tableau FR Download'!O:O,MATCH('Eligible Components'!M219,'Tableau FR Download'!G:G,0)),""))</f>
        <v/>
      </c>
      <c r="S219" s="13" t="str">
        <f t="shared" si="11"/>
        <v/>
      </c>
      <c r="T219" s="1" t="str">
        <f>IFERROR(INDEX('User Instructions'!$E$3:$E$10,MATCH('Eligible Components'!N219,'User Instructions'!$D$3:$D$10,0)),"")</f>
        <v/>
      </c>
      <c r="U219" s="1" t="str">
        <f>IFERROR(IF(INDEX('Tableau FR Download'!M:M,MATCH('Eligible Components'!M219,'Tableau FR Download'!G:G,0))=0,"",INDEX('Tableau FR Download'!M:M,MATCH('Eligible Components'!M219,'Tableau FR Download'!G:G,0))),"")</f>
        <v/>
      </c>
    </row>
    <row r="220" spans="1:21" hidden="1" x14ac:dyDescent="0.2">
      <c r="A220" s="1">
        <f t="shared" si="9"/>
        <v>0</v>
      </c>
      <c r="B220" s="1">
        <v>0</v>
      </c>
      <c r="C220" s="1" t="s">
        <v>85</v>
      </c>
      <c r="D220" s="1" t="s">
        <v>106</v>
      </c>
      <c r="E220" s="1" t="s">
        <v>28</v>
      </c>
      <c r="F220" s="1" t="s">
        <v>28</v>
      </c>
      <c r="G220" s="1" t="str">
        <f t="shared" si="10"/>
        <v>Cambodia-Malaria</v>
      </c>
      <c r="H220" s="1">
        <v>0</v>
      </c>
      <c r="I220" s="1" t="s">
        <v>33</v>
      </c>
      <c r="J220" s="1" t="str">
        <f>IF(IFERROR(IF(M220="",INDEX('Review Approach Lookup'!D:D,MATCH('Eligible Components'!G220,'Review Approach Lookup'!A:A,0)),INDEX('Tableau FR Download'!I:I,MATCH(M220,'Tableau FR Download'!G:G,0))),"")=0,"TBC",IFERROR(IF(M220="",INDEX('Review Approach Lookup'!D:D,MATCH('Eligible Components'!G220,'Review Approach Lookup'!A:A,0)),INDEX('Tableau FR Download'!I:I,MATCH(M220,'Tableau FR Download'!G:G,0))),""))</f>
        <v>Full Review</v>
      </c>
      <c r="K220" s="1" t="s">
        <v>184</v>
      </c>
      <c r="L220" s="1">
        <f>_xlfn.MAXIFS('Tableau FR Download'!A:A,'Tableau FR Download'!B:B,'Eligible Components'!G220)</f>
        <v>0</v>
      </c>
      <c r="M220" s="1" t="str">
        <f>IF(L220=0,"",INDEX('Tableau FR Download'!G:G,MATCH('Eligible Components'!L220,'Tableau FR Download'!A:A,0)))</f>
        <v/>
      </c>
      <c r="N220" s="2" t="str">
        <f>IFERROR(IF(LEFT(INDEX('Tableau FR Download'!J:J,MATCH('Eligible Components'!M220,'Tableau FR Download'!G:G,0)),FIND(" - ",INDEX('Tableau FR Download'!J:J,MATCH('Eligible Components'!M220,'Tableau FR Download'!G:G,0)))-1) = 0,"",LEFT(INDEX('Tableau FR Download'!J:J,MATCH('Eligible Components'!M220,'Tableau FR Download'!G:G,0)),FIND(" - ",INDEX('Tableau FR Download'!J:J,MATCH('Eligible Components'!M220,'Tableau FR Download'!G:G,0)))-1)),"")</f>
        <v/>
      </c>
      <c r="O220" s="2" t="str">
        <f>IF(T220="No","",IFERROR(IF(INDEX('Tableau FR Download'!M:M,MATCH('Eligible Components'!M220,'Tableau FR Download'!G:G,0))=0,"",INDEX('Tableau FR Download'!M:M,MATCH('Eligible Components'!M220,'Tableau FR Download'!G:G,0))),""))</f>
        <v/>
      </c>
      <c r="P220" s="37" t="str">
        <f>IF(IFERROR(INDEX('Funding Request Tracker'!$G$6:$G$13,MATCH('Eligible Components'!N220,'Funding Request Tracker'!$F$6:$F$13,0)),"")=0,"",IFERROR(INDEX('Funding Request Tracker'!$G$6:$G$13,MATCH('Eligible Components'!N220,'Funding Request Tracker'!$F$6:$F$13,0)),""))</f>
        <v/>
      </c>
      <c r="Q220" s="37" t="str">
        <f>IF(IFERROR(INDEX('Tableau FR Download'!N:N,MATCH('Eligible Components'!M220,'Tableau FR Download'!G:G,0)),"")=0,"",IFERROR(INDEX('Tableau FR Download'!N:N,MATCH('Eligible Components'!M220,'Tableau FR Download'!G:G,0)),""))</f>
        <v/>
      </c>
      <c r="R220" s="37" t="str">
        <f>IF(IFERROR(INDEX('Tableau FR Download'!O:O,MATCH('Eligible Components'!M220,'Tableau FR Download'!G:G,0)),"")=0,"",IFERROR(INDEX('Tableau FR Download'!O:O,MATCH('Eligible Components'!M220,'Tableau FR Download'!G:G,0)),""))</f>
        <v/>
      </c>
      <c r="S220" s="13" t="str">
        <f t="shared" si="11"/>
        <v/>
      </c>
      <c r="T220" s="1" t="str">
        <f>IFERROR(INDEX('User Instructions'!$E$3:$E$10,MATCH('Eligible Components'!N220,'User Instructions'!$D$3:$D$10,0)),"")</f>
        <v/>
      </c>
      <c r="U220" s="1" t="str">
        <f>IFERROR(IF(INDEX('Tableau FR Download'!M:M,MATCH('Eligible Components'!M220,'Tableau FR Download'!G:G,0))=0,"",INDEX('Tableau FR Download'!M:M,MATCH('Eligible Components'!M220,'Tableau FR Download'!G:G,0))),"")</f>
        <v/>
      </c>
    </row>
    <row r="221" spans="1:21" hidden="1" x14ac:dyDescent="0.2">
      <c r="A221" s="1">
        <f t="shared" si="9"/>
        <v>0</v>
      </c>
      <c r="B221" s="1">
        <v>0</v>
      </c>
      <c r="C221" s="1" t="s">
        <v>85</v>
      </c>
      <c r="D221" s="1" t="s">
        <v>106</v>
      </c>
      <c r="E221" s="1" t="s">
        <v>415</v>
      </c>
      <c r="F221" s="1" t="s">
        <v>93</v>
      </c>
      <c r="G221" s="1" t="str">
        <f t="shared" si="10"/>
        <v>Cambodia-Malaria,RSSH</v>
      </c>
      <c r="H221" s="1">
        <v>0</v>
      </c>
      <c r="I221" s="1" t="s">
        <v>33</v>
      </c>
      <c r="J221" s="1" t="str">
        <f>IF(IFERROR(IF(M221="",INDEX('Review Approach Lookup'!D:D,MATCH('Eligible Components'!G221,'Review Approach Lookup'!A:A,0)),INDEX('Tableau FR Download'!I:I,MATCH(M221,'Tableau FR Download'!G:G,0))),"")=0,"TBC",IFERROR(IF(M221="",INDEX('Review Approach Lookup'!D:D,MATCH('Eligible Components'!G221,'Review Approach Lookup'!A:A,0)),INDEX('Tableau FR Download'!I:I,MATCH(M221,'Tableau FR Download'!G:G,0))),""))</f>
        <v/>
      </c>
      <c r="K221" s="1" t="s">
        <v>184</v>
      </c>
      <c r="L221" s="1">
        <f>_xlfn.MAXIFS('Tableau FR Download'!A:A,'Tableau FR Download'!B:B,'Eligible Components'!G221)</f>
        <v>0</v>
      </c>
      <c r="M221" s="1" t="str">
        <f>IF(L221=0,"",INDEX('Tableau FR Download'!G:G,MATCH('Eligible Components'!L221,'Tableau FR Download'!A:A,0)))</f>
        <v/>
      </c>
      <c r="N221" s="2" t="str">
        <f>IFERROR(IF(LEFT(INDEX('Tableau FR Download'!J:J,MATCH('Eligible Components'!M221,'Tableau FR Download'!G:G,0)),FIND(" - ",INDEX('Tableau FR Download'!J:J,MATCH('Eligible Components'!M221,'Tableau FR Download'!G:G,0)))-1) = 0,"",LEFT(INDEX('Tableau FR Download'!J:J,MATCH('Eligible Components'!M221,'Tableau FR Download'!G:G,0)),FIND(" - ",INDEX('Tableau FR Download'!J:J,MATCH('Eligible Components'!M221,'Tableau FR Download'!G:G,0)))-1)),"")</f>
        <v/>
      </c>
      <c r="O221" s="2" t="str">
        <f>IF(T221="No","",IFERROR(IF(INDEX('Tableau FR Download'!M:M,MATCH('Eligible Components'!M221,'Tableau FR Download'!G:G,0))=0,"",INDEX('Tableau FR Download'!M:M,MATCH('Eligible Components'!M221,'Tableau FR Download'!G:G,0))),""))</f>
        <v/>
      </c>
      <c r="P221" s="37" t="str">
        <f>IF(IFERROR(INDEX('Funding Request Tracker'!$G$6:$G$13,MATCH('Eligible Components'!N221,'Funding Request Tracker'!$F$6:$F$13,0)),"")=0,"",IFERROR(INDEX('Funding Request Tracker'!$G$6:$G$13,MATCH('Eligible Components'!N221,'Funding Request Tracker'!$F$6:$F$13,0)),""))</f>
        <v/>
      </c>
      <c r="Q221" s="37" t="str">
        <f>IF(IFERROR(INDEX('Tableau FR Download'!N:N,MATCH('Eligible Components'!M221,'Tableau FR Download'!G:G,0)),"")=0,"",IFERROR(INDEX('Tableau FR Download'!N:N,MATCH('Eligible Components'!M221,'Tableau FR Download'!G:G,0)),""))</f>
        <v/>
      </c>
      <c r="R221" s="37" t="str">
        <f>IF(IFERROR(INDEX('Tableau FR Download'!O:O,MATCH('Eligible Components'!M221,'Tableau FR Download'!G:G,0)),"")=0,"",IFERROR(INDEX('Tableau FR Download'!O:O,MATCH('Eligible Components'!M221,'Tableau FR Download'!G:G,0)),""))</f>
        <v/>
      </c>
      <c r="S221" s="13" t="str">
        <f t="shared" si="11"/>
        <v/>
      </c>
      <c r="T221" s="1" t="str">
        <f>IFERROR(INDEX('User Instructions'!$E$3:$E$10,MATCH('Eligible Components'!N221,'User Instructions'!$D$3:$D$10,0)),"")</f>
        <v/>
      </c>
      <c r="U221" s="1" t="str">
        <f>IFERROR(IF(INDEX('Tableau FR Download'!M:M,MATCH('Eligible Components'!M221,'Tableau FR Download'!G:G,0))=0,"",INDEX('Tableau FR Download'!M:M,MATCH('Eligible Components'!M221,'Tableau FR Download'!G:G,0))),"")</f>
        <v/>
      </c>
    </row>
    <row r="222" spans="1:21" hidden="1" x14ac:dyDescent="0.2">
      <c r="A222" s="1">
        <f t="shared" si="9"/>
        <v>1</v>
      </c>
      <c r="B222" s="1">
        <v>0</v>
      </c>
      <c r="C222" s="1" t="s">
        <v>85</v>
      </c>
      <c r="D222" s="1" t="s">
        <v>106</v>
      </c>
      <c r="E222" s="1" t="s">
        <v>94</v>
      </c>
      <c r="F222" s="1" t="s">
        <v>94</v>
      </c>
      <c r="G222" s="1" t="str">
        <f t="shared" si="10"/>
        <v>Cambodia-RSSH</v>
      </c>
      <c r="H222" s="1">
        <v>1</v>
      </c>
      <c r="I222" s="1" t="s">
        <v>33</v>
      </c>
      <c r="J222" s="1" t="str">
        <f>IF(IFERROR(IF(M222="",INDEX('Review Approach Lookup'!D:D,MATCH('Eligible Components'!G222,'Review Approach Lookup'!A:A,0)),INDEX('Tableau FR Download'!I:I,MATCH(M222,'Tableau FR Download'!G:G,0))),"")=0,"TBC",IFERROR(IF(M222="",INDEX('Review Approach Lookup'!D:D,MATCH('Eligible Components'!G222,'Review Approach Lookup'!A:A,0)),INDEX('Tableau FR Download'!I:I,MATCH(M222,'Tableau FR Download'!G:G,0))),""))</f>
        <v>Full Review</v>
      </c>
      <c r="K222" s="1" t="s">
        <v>184</v>
      </c>
      <c r="L222" s="1">
        <f>_xlfn.MAXIFS('Tableau FR Download'!A:A,'Tableau FR Download'!B:B,'Eligible Components'!G222)</f>
        <v>897</v>
      </c>
      <c r="M222" s="1" t="str">
        <f>IF(L222=0,"",INDEX('Tableau FR Download'!G:G,MATCH('Eligible Components'!L222,'Tableau FR Download'!A:A,0)))</f>
        <v>FR897-KHM-S</v>
      </c>
      <c r="N222" s="2" t="str">
        <f>IFERROR(IF(LEFT(INDEX('Tableau FR Download'!J:J,MATCH('Eligible Components'!M222,'Tableau FR Download'!G:G,0)),FIND(" - ",INDEX('Tableau FR Download'!J:J,MATCH('Eligible Components'!M222,'Tableau FR Download'!G:G,0)))-1) = 0,"",LEFT(INDEX('Tableau FR Download'!J:J,MATCH('Eligible Components'!M222,'Tableau FR Download'!G:G,0)),FIND(" - ",INDEX('Tableau FR Download'!J:J,MATCH('Eligible Components'!M222,'Tableau FR Download'!G:G,0)))-1)),"")</f>
        <v>Window 2b</v>
      </c>
      <c r="O222" s="2" t="str">
        <f>IF(T222="No","",IFERROR(IF(INDEX('Tableau FR Download'!M:M,MATCH('Eligible Components'!M222,'Tableau FR Download'!G:G,0))=0,"",INDEX('Tableau FR Download'!M:M,MATCH('Eligible Components'!M222,'Tableau FR Download'!G:G,0))),""))</f>
        <v>Grant Making</v>
      </c>
      <c r="P222" s="37">
        <f>IF(IFERROR(INDEX('Funding Request Tracker'!$G$6:$G$13,MATCH('Eligible Components'!N222,'Funding Request Tracker'!$F$6:$F$13,0)),"")=0,"",IFERROR(INDEX('Funding Request Tracker'!$G$6:$G$13,MATCH('Eligible Components'!N222,'Funding Request Tracker'!$F$6:$F$13,0)),""))</f>
        <v>43982</v>
      </c>
      <c r="Q222" s="37">
        <f>IF(IFERROR(INDEX('Tableau FR Download'!N:N,MATCH('Eligible Components'!M222,'Tableau FR Download'!G:G,0)),"")=0,"",IFERROR(INDEX('Tableau FR Download'!N:N,MATCH('Eligible Components'!M222,'Tableau FR Download'!G:G,0)),""))</f>
        <v>44175</v>
      </c>
      <c r="R222" s="37">
        <f>IF(IFERROR(INDEX('Tableau FR Download'!O:O,MATCH('Eligible Components'!M222,'Tableau FR Download'!G:G,0)),"")=0,"",IFERROR(INDEX('Tableau FR Download'!O:O,MATCH('Eligible Components'!M222,'Tableau FR Download'!G:G,0)),""))</f>
        <v>44187</v>
      </c>
      <c r="S222" s="13">
        <f t="shared" si="11"/>
        <v>6.721311475409836</v>
      </c>
      <c r="T222" s="1" t="str">
        <f>IFERROR(INDEX('User Instructions'!$E$3:$E$10,MATCH('Eligible Components'!N222,'User Instructions'!$D$3:$D$10,0)),"")</f>
        <v>Yes</v>
      </c>
      <c r="U222" s="1" t="str">
        <f>IFERROR(IF(INDEX('Tableau FR Download'!M:M,MATCH('Eligible Components'!M222,'Tableau FR Download'!G:G,0))=0,"",INDEX('Tableau FR Download'!M:M,MATCH('Eligible Components'!M222,'Tableau FR Download'!G:G,0))),"")</f>
        <v>Grant Making</v>
      </c>
    </row>
    <row r="223" spans="1:21" hidden="1" x14ac:dyDescent="0.2">
      <c r="A223" s="1">
        <f t="shared" si="9"/>
        <v>1</v>
      </c>
      <c r="B223" s="1">
        <v>0</v>
      </c>
      <c r="C223" s="1" t="s">
        <v>85</v>
      </c>
      <c r="D223" s="1" t="s">
        <v>106</v>
      </c>
      <c r="E223" s="1" t="s">
        <v>416</v>
      </c>
      <c r="F223" s="1" t="s">
        <v>35</v>
      </c>
      <c r="G223" s="1" t="str">
        <f t="shared" si="10"/>
        <v>Cambodia-Tuberculosis</v>
      </c>
      <c r="H223" s="1">
        <v>1</v>
      </c>
      <c r="I223" s="1" t="s">
        <v>33</v>
      </c>
      <c r="J223" s="1" t="str">
        <f>IF(IFERROR(IF(M223="",INDEX('Review Approach Lookup'!D:D,MATCH('Eligible Components'!G223,'Review Approach Lookup'!A:A,0)),INDEX('Tableau FR Download'!I:I,MATCH(M223,'Tableau FR Download'!G:G,0))),"")=0,"TBC",IFERROR(IF(M223="",INDEX('Review Approach Lookup'!D:D,MATCH('Eligible Components'!G223,'Review Approach Lookup'!A:A,0)),INDEX('Tableau FR Download'!I:I,MATCH(M223,'Tableau FR Download'!G:G,0))),""))</f>
        <v>Full Review</v>
      </c>
      <c r="K223" s="1" t="s">
        <v>184</v>
      </c>
      <c r="L223" s="1">
        <f>_xlfn.MAXIFS('Tableau FR Download'!A:A,'Tableau FR Download'!B:B,'Eligible Components'!G223)</f>
        <v>1972</v>
      </c>
      <c r="M223" s="1" t="str">
        <f>IF(L223=0,"",INDEX('Tableau FR Download'!G:G,MATCH('Eligible Components'!L223,'Tableau FR Download'!A:A,0)))</f>
        <v>FR972-KHM-T-01</v>
      </c>
      <c r="N223" s="2" t="str">
        <f>IFERROR(IF(LEFT(INDEX('Tableau FR Download'!J:J,MATCH('Eligible Components'!M223,'Tableau FR Download'!G:G,0)),FIND(" - ",INDEX('Tableau FR Download'!J:J,MATCH('Eligible Components'!M223,'Tableau FR Download'!G:G,0)))-1) = 0,"",LEFT(INDEX('Tableau FR Download'!J:J,MATCH('Eligible Components'!M223,'Tableau FR Download'!G:G,0)),FIND(" - ",INDEX('Tableau FR Download'!J:J,MATCH('Eligible Components'!M223,'Tableau FR Download'!G:G,0)))-1)),"")</f>
        <v>Window 3</v>
      </c>
      <c r="O223" s="2" t="str">
        <f>IF(T223="No","",IFERROR(IF(INDEX('Tableau FR Download'!M:M,MATCH('Eligible Components'!M223,'Tableau FR Download'!G:G,0))=0,"",INDEX('Tableau FR Download'!M:M,MATCH('Eligible Components'!M223,'Tableau FR Download'!G:G,0))),""))</f>
        <v>Grant Making</v>
      </c>
      <c r="P223" s="37">
        <f>IF(IFERROR(INDEX('Funding Request Tracker'!$G$6:$G$13,MATCH('Eligible Components'!N223,'Funding Request Tracker'!$F$6:$F$13,0)),"")=0,"",IFERROR(INDEX('Funding Request Tracker'!$G$6:$G$13,MATCH('Eligible Components'!N223,'Funding Request Tracker'!$F$6:$F$13,0)),""))</f>
        <v>44074</v>
      </c>
      <c r="Q223" s="37">
        <f>IF(IFERROR(INDEX('Tableau FR Download'!N:N,MATCH('Eligible Components'!M223,'Tableau FR Download'!G:G,0)),"")=0,"",IFERROR(INDEX('Tableau FR Download'!N:N,MATCH('Eligible Components'!M223,'Tableau FR Download'!G:G,0)),""))</f>
        <v>44168</v>
      </c>
      <c r="R223" s="37">
        <f>IF(IFERROR(INDEX('Tableau FR Download'!O:O,MATCH('Eligible Components'!M223,'Tableau FR Download'!G:G,0)),"")=0,"",IFERROR(INDEX('Tableau FR Download'!O:O,MATCH('Eligible Components'!M223,'Tableau FR Download'!G:G,0)),""))</f>
        <v>44183</v>
      </c>
      <c r="S223" s="13">
        <f t="shared" si="11"/>
        <v>3.5737704918032787</v>
      </c>
      <c r="T223" s="1" t="str">
        <f>IFERROR(INDEX('User Instructions'!$E$3:$E$10,MATCH('Eligible Components'!N223,'User Instructions'!$D$3:$D$10,0)),"")</f>
        <v>Yes</v>
      </c>
      <c r="U223" s="1" t="str">
        <f>IFERROR(IF(INDEX('Tableau FR Download'!M:M,MATCH('Eligible Components'!M223,'Tableau FR Download'!G:G,0))=0,"",INDEX('Tableau FR Download'!M:M,MATCH('Eligible Components'!M223,'Tableau FR Download'!G:G,0))),"")</f>
        <v>Grant Making</v>
      </c>
    </row>
    <row r="224" spans="1:21" hidden="1" x14ac:dyDescent="0.2">
      <c r="A224" s="1">
        <f t="shared" si="9"/>
        <v>0</v>
      </c>
      <c r="B224" s="1">
        <v>0</v>
      </c>
      <c r="C224" s="1" t="s">
        <v>85</v>
      </c>
      <c r="D224" s="1" t="s">
        <v>106</v>
      </c>
      <c r="E224" s="1" t="s">
        <v>417</v>
      </c>
      <c r="F224" s="1" t="s">
        <v>95</v>
      </c>
      <c r="G224" s="1" t="str">
        <f t="shared" si="10"/>
        <v>Cambodia-Tuberculosis,Malaria</v>
      </c>
      <c r="H224" s="1">
        <v>0</v>
      </c>
      <c r="I224" s="1" t="s">
        <v>33</v>
      </c>
      <c r="J224" s="1" t="str">
        <f>IF(IFERROR(IF(M224="",INDEX('Review Approach Lookup'!D:D,MATCH('Eligible Components'!G224,'Review Approach Lookup'!A:A,0)),INDEX('Tableau FR Download'!I:I,MATCH(M224,'Tableau FR Download'!G:G,0))),"")=0,"TBC",IFERROR(IF(M224="",INDEX('Review Approach Lookup'!D:D,MATCH('Eligible Components'!G224,'Review Approach Lookup'!A:A,0)),INDEX('Tableau FR Download'!I:I,MATCH(M224,'Tableau FR Download'!G:G,0))),""))</f>
        <v/>
      </c>
      <c r="K224" s="1" t="s">
        <v>184</v>
      </c>
      <c r="L224" s="1">
        <f>_xlfn.MAXIFS('Tableau FR Download'!A:A,'Tableau FR Download'!B:B,'Eligible Components'!G224)</f>
        <v>0</v>
      </c>
      <c r="M224" s="1" t="str">
        <f>IF(L224=0,"",INDEX('Tableau FR Download'!G:G,MATCH('Eligible Components'!L224,'Tableau FR Download'!A:A,0)))</f>
        <v/>
      </c>
      <c r="N224" s="2" t="str">
        <f>IFERROR(IF(LEFT(INDEX('Tableau FR Download'!J:J,MATCH('Eligible Components'!M224,'Tableau FR Download'!G:G,0)),FIND(" - ",INDEX('Tableau FR Download'!J:J,MATCH('Eligible Components'!M224,'Tableau FR Download'!G:G,0)))-1) = 0,"",LEFT(INDEX('Tableau FR Download'!J:J,MATCH('Eligible Components'!M224,'Tableau FR Download'!G:G,0)),FIND(" - ",INDEX('Tableau FR Download'!J:J,MATCH('Eligible Components'!M224,'Tableau FR Download'!G:G,0)))-1)),"")</f>
        <v/>
      </c>
      <c r="O224" s="2" t="str">
        <f>IF(T224="No","",IFERROR(IF(INDEX('Tableau FR Download'!M:M,MATCH('Eligible Components'!M224,'Tableau FR Download'!G:G,0))=0,"",INDEX('Tableau FR Download'!M:M,MATCH('Eligible Components'!M224,'Tableau FR Download'!G:G,0))),""))</f>
        <v/>
      </c>
      <c r="P224" s="37" t="str">
        <f>IF(IFERROR(INDEX('Funding Request Tracker'!$G$6:$G$13,MATCH('Eligible Components'!N224,'Funding Request Tracker'!$F$6:$F$13,0)),"")=0,"",IFERROR(INDEX('Funding Request Tracker'!$G$6:$G$13,MATCH('Eligible Components'!N224,'Funding Request Tracker'!$F$6:$F$13,0)),""))</f>
        <v/>
      </c>
      <c r="Q224" s="37" t="str">
        <f>IF(IFERROR(INDEX('Tableau FR Download'!N:N,MATCH('Eligible Components'!M224,'Tableau FR Download'!G:G,0)),"")=0,"",IFERROR(INDEX('Tableau FR Download'!N:N,MATCH('Eligible Components'!M224,'Tableau FR Download'!G:G,0)),""))</f>
        <v/>
      </c>
      <c r="R224" s="37" t="str">
        <f>IF(IFERROR(INDEX('Tableau FR Download'!O:O,MATCH('Eligible Components'!M224,'Tableau FR Download'!G:G,0)),"")=0,"",IFERROR(INDEX('Tableau FR Download'!O:O,MATCH('Eligible Components'!M224,'Tableau FR Download'!G:G,0)),""))</f>
        <v/>
      </c>
      <c r="S224" s="13" t="str">
        <f t="shared" si="11"/>
        <v/>
      </c>
      <c r="T224" s="1" t="str">
        <f>IFERROR(INDEX('User Instructions'!$E$3:$E$10,MATCH('Eligible Components'!N224,'User Instructions'!$D$3:$D$10,0)),"")</f>
        <v/>
      </c>
      <c r="U224" s="1" t="str">
        <f>IFERROR(IF(INDEX('Tableau FR Download'!M:M,MATCH('Eligible Components'!M224,'Tableau FR Download'!G:G,0))=0,"",INDEX('Tableau FR Download'!M:M,MATCH('Eligible Components'!M224,'Tableau FR Download'!G:G,0))),"")</f>
        <v/>
      </c>
    </row>
    <row r="225" spans="1:21" hidden="1" x14ac:dyDescent="0.2">
      <c r="A225" s="1">
        <f t="shared" si="9"/>
        <v>0</v>
      </c>
      <c r="B225" s="1">
        <v>0</v>
      </c>
      <c r="C225" s="1" t="s">
        <v>85</v>
      </c>
      <c r="D225" s="1" t="s">
        <v>106</v>
      </c>
      <c r="E225" s="1" t="s">
        <v>418</v>
      </c>
      <c r="F225" s="1" t="s">
        <v>96</v>
      </c>
      <c r="G225" s="1" t="str">
        <f t="shared" si="10"/>
        <v>Cambodia-Tuberculosis,Malaria,RSSH</v>
      </c>
      <c r="H225" s="1">
        <v>0</v>
      </c>
      <c r="I225" s="1" t="s">
        <v>33</v>
      </c>
      <c r="J225" s="1" t="str">
        <f>IF(IFERROR(IF(M225="",INDEX('Review Approach Lookup'!D:D,MATCH('Eligible Components'!G225,'Review Approach Lookup'!A:A,0)),INDEX('Tableau FR Download'!I:I,MATCH(M225,'Tableau FR Download'!G:G,0))),"")=0,"TBC",IFERROR(IF(M225="",INDEX('Review Approach Lookup'!D:D,MATCH('Eligible Components'!G225,'Review Approach Lookup'!A:A,0)),INDEX('Tableau FR Download'!I:I,MATCH(M225,'Tableau FR Download'!G:G,0))),""))</f>
        <v/>
      </c>
      <c r="K225" s="1" t="s">
        <v>184</v>
      </c>
      <c r="L225" s="1">
        <f>_xlfn.MAXIFS('Tableau FR Download'!A:A,'Tableau FR Download'!B:B,'Eligible Components'!G225)</f>
        <v>0</v>
      </c>
      <c r="M225" s="1" t="str">
        <f>IF(L225=0,"",INDEX('Tableau FR Download'!G:G,MATCH('Eligible Components'!L225,'Tableau FR Download'!A:A,0)))</f>
        <v/>
      </c>
      <c r="N225" s="2" t="str">
        <f>IFERROR(IF(LEFT(INDEX('Tableau FR Download'!J:J,MATCH('Eligible Components'!M225,'Tableau FR Download'!G:G,0)),FIND(" - ",INDEX('Tableau FR Download'!J:J,MATCH('Eligible Components'!M225,'Tableau FR Download'!G:G,0)))-1) = 0,"",LEFT(INDEX('Tableau FR Download'!J:J,MATCH('Eligible Components'!M225,'Tableau FR Download'!G:G,0)),FIND(" - ",INDEX('Tableau FR Download'!J:J,MATCH('Eligible Components'!M225,'Tableau FR Download'!G:G,0)))-1)),"")</f>
        <v/>
      </c>
      <c r="O225" s="2" t="str">
        <f>IF(T225="No","",IFERROR(IF(INDEX('Tableau FR Download'!M:M,MATCH('Eligible Components'!M225,'Tableau FR Download'!G:G,0))=0,"",INDEX('Tableau FR Download'!M:M,MATCH('Eligible Components'!M225,'Tableau FR Download'!G:G,0))),""))</f>
        <v/>
      </c>
      <c r="P225" s="37" t="str">
        <f>IF(IFERROR(INDEX('Funding Request Tracker'!$G$6:$G$13,MATCH('Eligible Components'!N225,'Funding Request Tracker'!$F$6:$F$13,0)),"")=0,"",IFERROR(INDEX('Funding Request Tracker'!$G$6:$G$13,MATCH('Eligible Components'!N225,'Funding Request Tracker'!$F$6:$F$13,0)),""))</f>
        <v/>
      </c>
      <c r="Q225" s="37" t="str">
        <f>IF(IFERROR(INDEX('Tableau FR Download'!N:N,MATCH('Eligible Components'!M225,'Tableau FR Download'!G:G,0)),"")=0,"",IFERROR(INDEX('Tableau FR Download'!N:N,MATCH('Eligible Components'!M225,'Tableau FR Download'!G:G,0)),""))</f>
        <v/>
      </c>
      <c r="R225" s="37" t="str">
        <f>IF(IFERROR(INDEX('Tableau FR Download'!O:O,MATCH('Eligible Components'!M225,'Tableau FR Download'!G:G,0)),"")=0,"",IFERROR(INDEX('Tableau FR Download'!O:O,MATCH('Eligible Components'!M225,'Tableau FR Download'!G:G,0)),""))</f>
        <v/>
      </c>
      <c r="S225" s="13" t="str">
        <f t="shared" si="11"/>
        <v/>
      </c>
      <c r="T225" s="1" t="str">
        <f>IFERROR(INDEX('User Instructions'!$E$3:$E$10,MATCH('Eligible Components'!N225,'User Instructions'!$D$3:$D$10,0)),"")</f>
        <v/>
      </c>
      <c r="U225" s="1" t="str">
        <f>IFERROR(IF(INDEX('Tableau FR Download'!M:M,MATCH('Eligible Components'!M225,'Tableau FR Download'!G:G,0))=0,"",INDEX('Tableau FR Download'!M:M,MATCH('Eligible Components'!M225,'Tableau FR Download'!G:G,0))),"")</f>
        <v/>
      </c>
    </row>
    <row r="226" spans="1:21" hidden="1" x14ac:dyDescent="0.2">
      <c r="A226" s="1">
        <f t="shared" si="9"/>
        <v>0</v>
      </c>
      <c r="B226" s="1">
        <v>0</v>
      </c>
      <c r="C226" s="1" t="s">
        <v>85</v>
      </c>
      <c r="D226" s="1" t="s">
        <v>106</v>
      </c>
      <c r="E226" s="1" t="s">
        <v>419</v>
      </c>
      <c r="F226" s="1" t="s">
        <v>97</v>
      </c>
      <c r="G226" s="1" t="str">
        <f t="shared" si="10"/>
        <v>Cambodia-Tuberculosis,RSSH</v>
      </c>
      <c r="H226" s="1">
        <v>1</v>
      </c>
      <c r="I226" s="1" t="s">
        <v>33</v>
      </c>
      <c r="J226" s="1" t="str">
        <f>IF(IFERROR(IF(M226="",INDEX('Review Approach Lookup'!D:D,MATCH('Eligible Components'!G226,'Review Approach Lookup'!A:A,0)),INDEX('Tableau FR Download'!I:I,MATCH(M226,'Tableau FR Download'!G:G,0))),"")=0,"TBC",IFERROR(IF(M226="",INDEX('Review Approach Lookup'!D:D,MATCH('Eligible Components'!G226,'Review Approach Lookup'!A:A,0)),INDEX('Tableau FR Download'!I:I,MATCH(M226,'Tableau FR Download'!G:G,0))),""))</f>
        <v/>
      </c>
      <c r="K226" s="1" t="s">
        <v>184</v>
      </c>
      <c r="L226" s="1">
        <f>_xlfn.MAXIFS('Tableau FR Download'!A:A,'Tableau FR Download'!B:B,'Eligible Components'!G226)</f>
        <v>0</v>
      </c>
      <c r="M226" s="1" t="str">
        <f>IF(L226=0,"",INDEX('Tableau FR Download'!G:G,MATCH('Eligible Components'!L226,'Tableau FR Download'!A:A,0)))</f>
        <v/>
      </c>
      <c r="N226" s="2" t="str">
        <f>IFERROR(IF(LEFT(INDEX('Tableau FR Download'!J:J,MATCH('Eligible Components'!M226,'Tableau FR Download'!G:G,0)),FIND(" - ",INDEX('Tableau FR Download'!J:J,MATCH('Eligible Components'!M226,'Tableau FR Download'!G:G,0)))-1) = 0,"",LEFT(INDEX('Tableau FR Download'!J:J,MATCH('Eligible Components'!M226,'Tableau FR Download'!G:G,0)),FIND(" - ",INDEX('Tableau FR Download'!J:J,MATCH('Eligible Components'!M226,'Tableau FR Download'!G:G,0)))-1)),"")</f>
        <v/>
      </c>
      <c r="O226" s="2" t="str">
        <f>IF(T226="No","",IFERROR(IF(INDEX('Tableau FR Download'!M:M,MATCH('Eligible Components'!M226,'Tableau FR Download'!G:G,0))=0,"",INDEX('Tableau FR Download'!M:M,MATCH('Eligible Components'!M226,'Tableau FR Download'!G:G,0))),""))</f>
        <v/>
      </c>
      <c r="P226" s="37" t="str">
        <f>IF(IFERROR(INDEX('Funding Request Tracker'!$G$6:$G$13,MATCH('Eligible Components'!N226,'Funding Request Tracker'!$F$6:$F$13,0)),"")=0,"",IFERROR(INDEX('Funding Request Tracker'!$G$6:$G$13,MATCH('Eligible Components'!N226,'Funding Request Tracker'!$F$6:$F$13,0)),""))</f>
        <v/>
      </c>
      <c r="Q226" s="37" t="str">
        <f>IF(IFERROR(INDEX('Tableau FR Download'!N:N,MATCH('Eligible Components'!M226,'Tableau FR Download'!G:G,0)),"")=0,"",IFERROR(INDEX('Tableau FR Download'!N:N,MATCH('Eligible Components'!M226,'Tableau FR Download'!G:G,0)),""))</f>
        <v/>
      </c>
      <c r="R226" s="37" t="str">
        <f>IF(IFERROR(INDEX('Tableau FR Download'!O:O,MATCH('Eligible Components'!M226,'Tableau FR Download'!G:G,0)),"")=0,"",IFERROR(INDEX('Tableau FR Download'!O:O,MATCH('Eligible Components'!M226,'Tableau FR Download'!G:G,0)),""))</f>
        <v/>
      </c>
      <c r="S226" s="13" t="str">
        <f t="shared" si="11"/>
        <v/>
      </c>
      <c r="T226" s="1" t="str">
        <f>IFERROR(INDEX('User Instructions'!$E$3:$E$10,MATCH('Eligible Components'!N226,'User Instructions'!$D$3:$D$10,0)),"")</f>
        <v/>
      </c>
      <c r="U226" s="1" t="str">
        <f>IFERROR(IF(INDEX('Tableau FR Download'!M:M,MATCH('Eligible Components'!M226,'Tableau FR Download'!G:G,0))=0,"",INDEX('Tableau FR Download'!M:M,MATCH('Eligible Components'!M226,'Tableau FR Download'!G:G,0))),"")</f>
        <v/>
      </c>
    </row>
    <row r="227" spans="1:21" hidden="1" x14ac:dyDescent="0.2">
      <c r="A227" s="1">
        <f t="shared" si="9"/>
        <v>0</v>
      </c>
      <c r="B227" s="1">
        <v>1</v>
      </c>
      <c r="C227" s="1" t="s">
        <v>85</v>
      </c>
      <c r="D227" s="1" t="s">
        <v>107</v>
      </c>
      <c r="E227" s="1" t="s">
        <v>26</v>
      </c>
      <c r="F227" s="1" t="s">
        <v>26</v>
      </c>
      <c r="G227" s="1" t="str">
        <f t="shared" si="10"/>
        <v>Cameroon-HIV/AIDS</v>
      </c>
      <c r="H227" s="1">
        <v>1</v>
      </c>
      <c r="I227" s="1" t="s">
        <v>37</v>
      </c>
      <c r="J227" s="1" t="str">
        <f>IF(IFERROR(IF(M227="",INDEX('Review Approach Lookup'!D:D,MATCH('Eligible Components'!G227,'Review Approach Lookup'!A:A,0)),INDEX('Tableau FR Download'!I:I,MATCH(M227,'Tableau FR Download'!G:G,0))),"")=0,"TBC",IFERROR(IF(M227="",INDEX('Review Approach Lookup'!D:D,MATCH('Eligible Components'!G227,'Review Approach Lookup'!A:A,0)),INDEX('Tableau FR Download'!I:I,MATCH(M227,'Tableau FR Download'!G:G,0))),""))</f>
        <v>Full Review</v>
      </c>
      <c r="K227" s="1" t="s">
        <v>182</v>
      </c>
      <c r="L227" s="1">
        <f>_xlfn.MAXIFS('Tableau FR Download'!A:A,'Tableau FR Download'!B:B,'Eligible Components'!G227)</f>
        <v>0</v>
      </c>
      <c r="M227" s="1" t="str">
        <f>IF(L227=0,"",INDEX('Tableau FR Download'!G:G,MATCH('Eligible Components'!L227,'Tableau FR Download'!A:A,0)))</f>
        <v/>
      </c>
      <c r="N227" s="2" t="str">
        <f>IFERROR(IF(LEFT(INDEX('Tableau FR Download'!J:J,MATCH('Eligible Components'!M227,'Tableau FR Download'!G:G,0)),FIND(" - ",INDEX('Tableau FR Download'!J:J,MATCH('Eligible Components'!M227,'Tableau FR Download'!G:G,0)))-1) = 0,"",LEFT(INDEX('Tableau FR Download'!J:J,MATCH('Eligible Components'!M227,'Tableau FR Download'!G:G,0)),FIND(" - ",INDEX('Tableau FR Download'!J:J,MATCH('Eligible Components'!M227,'Tableau FR Download'!G:G,0)))-1)),"")</f>
        <v/>
      </c>
      <c r="O227" s="2" t="str">
        <f>IF(T227="No","",IFERROR(IF(INDEX('Tableau FR Download'!M:M,MATCH('Eligible Components'!M227,'Tableau FR Download'!G:G,0))=0,"",INDEX('Tableau FR Download'!M:M,MATCH('Eligible Components'!M227,'Tableau FR Download'!G:G,0))),""))</f>
        <v/>
      </c>
      <c r="P227" s="37" t="str">
        <f>IF(IFERROR(INDEX('Funding Request Tracker'!$G$6:$G$13,MATCH('Eligible Components'!N227,'Funding Request Tracker'!$F$6:$F$13,0)),"")=0,"",IFERROR(INDEX('Funding Request Tracker'!$G$6:$G$13,MATCH('Eligible Components'!N227,'Funding Request Tracker'!$F$6:$F$13,0)),""))</f>
        <v/>
      </c>
      <c r="Q227" s="37" t="str">
        <f>IF(IFERROR(INDEX('Tableau FR Download'!N:N,MATCH('Eligible Components'!M227,'Tableau FR Download'!G:G,0)),"")=0,"",IFERROR(INDEX('Tableau FR Download'!N:N,MATCH('Eligible Components'!M227,'Tableau FR Download'!G:G,0)),""))</f>
        <v/>
      </c>
      <c r="R227" s="37" t="str">
        <f>IF(IFERROR(INDEX('Tableau FR Download'!O:O,MATCH('Eligible Components'!M227,'Tableau FR Download'!G:G,0)),"")=0,"",IFERROR(INDEX('Tableau FR Download'!O:O,MATCH('Eligible Components'!M227,'Tableau FR Download'!G:G,0)),""))</f>
        <v/>
      </c>
      <c r="S227" s="13" t="str">
        <f t="shared" si="11"/>
        <v/>
      </c>
      <c r="T227" s="1" t="str">
        <f>IFERROR(INDEX('User Instructions'!$E$3:$E$10,MATCH('Eligible Components'!N227,'User Instructions'!$D$3:$D$10,0)),"")</f>
        <v/>
      </c>
      <c r="U227" s="1" t="str">
        <f>IFERROR(IF(INDEX('Tableau FR Download'!M:M,MATCH('Eligible Components'!M227,'Tableau FR Download'!G:G,0))=0,"",INDEX('Tableau FR Download'!M:M,MATCH('Eligible Components'!M227,'Tableau FR Download'!G:G,0))),"")</f>
        <v/>
      </c>
    </row>
    <row r="228" spans="1:21" hidden="1" x14ac:dyDescent="0.2">
      <c r="A228" s="1">
        <f t="shared" si="9"/>
        <v>0</v>
      </c>
      <c r="B228" s="1">
        <v>0</v>
      </c>
      <c r="C228" s="1" t="s">
        <v>85</v>
      </c>
      <c r="D228" s="1" t="s">
        <v>107</v>
      </c>
      <c r="E228" s="1" t="s">
        <v>409</v>
      </c>
      <c r="F228" s="1" t="s">
        <v>86</v>
      </c>
      <c r="G228" s="1" t="str">
        <f t="shared" si="10"/>
        <v>Cameroon-HIV/AIDS,Malaria</v>
      </c>
      <c r="H228" s="1">
        <v>1</v>
      </c>
      <c r="I228" s="1" t="s">
        <v>37</v>
      </c>
      <c r="J228" s="1" t="str">
        <f>IF(IFERROR(IF(M228="",INDEX('Review Approach Lookup'!D:D,MATCH('Eligible Components'!G228,'Review Approach Lookup'!A:A,0)),INDEX('Tableau FR Download'!I:I,MATCH(M228,'Tableau FR Download'!G:G,0))),"")=0,"TBC",IFERROR(IF(M228="",INDEX('Review Approach Lookup'!D:D,MATCH('Eligible Components'!G228,'Review Approach Lookup'!A:A,0)),INDEX('Tableau FR Download'!I:I,MATCH(M228,'Tableau FR Download'!G:G,0))),""))</f>
        <v/>
      </c>
      <c r="K228" s="1" t="s">
        <v>182</v>
      </c>
      <c r="L228" s="1">
        <f>_xlfn.MAXIFS('Tableau FR Download'!A:A,'Tableau FR Download'!B:B,'Eligible Components'!G228)</f>
        <v>0</v>
      </c>
      <c r="M228" s="1" t="str">
        <f>IF(L228=0,"",INDEX('Tableau FR Download'!G:G,MATCH('Eligible Components'!L228,'Tableau FR Download'!A:A,0)))</f>
        <v/>
      </c>
      <c r="N228" s="2" t="str">
        <f>IFERROR(IF(LEFT(INDEX('Tableau FR Download'!J:J,MATCH('Eligible Components'!M228,'Tableau FR Download'!G:G,0)),FIND(" - ",INDEX('Tableau FR Download'!J:J,MATCH('Eligible Components'!M228,'Tableau FR Download'!G:G,0)))-1) = 0,"",LEFT(INDEX('Tableau FR Download'!J:J,MATCH('Eligible Components'!M228,'Tableau FR Download'!G:G,0)),FIND(" - ",INDEX('Tableau FR Download'!J:J,MATCH('Eligible Components'!M228,'Tableau FR Download'!G:G,0)))-1)),"")</f>
        <v/>
      </c>
      <c r="O228" s="2" t="str">
        <f>IF(T228="No","",IFERROR(IF(INDEX('Tableau FR Download'!M:M,MATCH('Eligible Components'!M228,'Tableau FR Download'!G:G,0))=0,"",INDEX('Tableau FR Download'!M:M,MATCH('Eligible Components'!M228,'Tableau FR Download'!G:G,0))),""))</f>
        <v/>
      </c>
      <c r="P228" s="37" t="str">
        <f>IF(IFERROR(INDEX('Funding Request Tracker'!$G$6:$G$13,MATCH('Eligible Components'!N228,'Funding Request Tracker'!$F$6:$F$13,0)),"")=0,"",IFERROR(INDEX('Funding Request Tracker'!$G$6:$G$13,MATCH('Eligible Components'!N228,'Funding Request Tracker'!$F$6:$F$13,0)),""))</f>
        <v/>
      </c>
      <c r="Q228" s="37" t="str">
        <f>IF(IFERROR(INDEX('Tableau FR Download'!N:N,MATCH('Eligible Components'!M228,'Tableau FR Download'!G:G,0)),"")=0,"",IFERROR(INDEX('Tableau FR Download'!N:N,MATCH('Eligible Components'!M228,'Tableau FR Download'!G:G,0)),""))</f>
        <v/>
      </c>
      <c r="R228" s="37" t="str">
        <f>IF(IFERROR(INDEX('Tableau FR Download'!O:O,MATCH('Eligible Components'!M228,'Tableau FR Download'!G:G,0)),"")=0,"",IFERROR(INDEX('Tableau FR Download'!O:O,MATCH('Eligible Components'!M228,'Tableau FR Download'!G:G,0)),""))</f>
        <v/>
      </c>
      <c r="S228" s="13" t="str">
        <f t="shared" si="11"/>
        <v/>
      </c>
      <c r="T228" s="1" t="str">
        <f>IFERROR(INDEX('User Instructions'!$E$3:$E$10,MATCH('Eligible Components'!N228,'User Instructions'!$D$3:$D$10,0)),"")</f>
        <v/>
      </c>
      <c r="U228" s="1" t="str">
        <f>IFERROR(IF(INDEX('Tableau FR Download'!M:M,MATCH('Eligible Components'!M228,'Tableau FR Download'!G:G,0))=0,"",INDEX('Tableau FR Download'!M:M,MATCH('Eligible Components'!M228,'Tableau FR Download'!G:G,0))),"")</f>
        <v/>
      </c>
    </row>
    <row r="229" spans="1:21" hidden="1" x14ac:dyDescent="0.2">
      <c r="A229" s="1">
        <f t="shared" si="9"/>
        <v>0</v>
      </c>
      <c r="B229" s="1">
        <v>0</v>
      </c>
      <c r="C229" s="1" t="s">
        <v>85</v>
      </c>
      <c r="D229" s="1" t="s">
        <v>107</v>
      </c>
      <c r="E229" s="1" t="s">
        <v>410</v>
      </c>
      <c r="F229" s="1" t="s">
        <v>87</v>
      </c>
      <c r="G229" s="1" t="str">
        <f t="shared" si="10"/>
        <v>Cameroon-HIV/AIDS,Malaria,RSSH</v>
      </c>
      <c r="H229" s="1">
        <v>1</v>
      </c>
      <c r="I229" s="1" t="s">
        <v>37</v>
      </c>
      <c r="J229" s="1" t="str">
        <f>IF(IFERROR(IF(M229="",INDEX('Review Approach Lookup'!D:D,MATCH('Eligible Components'!G229,'Review Approach Lookup'!A:A,0)),INDEX('Tableau FR Download'!I:I,MATCH(M229,'Tableau FR Download'!G:G,0))),"")=0,"TBC",IFERROR(IF(M229="",INDEX('Review Approach Lookup'!D:D,MATCH('Eligible Components'!G229,'Review Approach Lookup'!A:A,0)),INDEX('Tableau FR Download'!I:I,MATCH(M229,'Tableau FR Download'!G:G,0))),""))</f>
        <v/>
      </c>
      <c r="K229" s="1" t="s">
        <v>182</v>
      </c>
      <c r="L229" s="1">
        <f>_xlfn.MAXIFS('Tableau FR Download'!A:A,'Tableau FR Download'!B:B,'Eligible Components'!G229)</f>
        <v>0</v>
      </c>
      <c r="M229" s="1" t="str">
        <f>IF(L229=0,"",INDEX('Tableau FR Download'!G:G,MATCH('Eligible Components'!L229,'Tableau FR Download'!A:A,0)))</f>
        <v/>
      </c>
      <c r="N229" s="2" t="str">
        <f>IFERROR(IF(LEFT(INDEX('Tableau FR Download'!J:J,MATCH('Eligible Components'!M229,'Tableau FR Download'!G:G,0)),FIND(" - ",INDEX('Tableau FR Download'!J:J,MATCH('Eligible Components'!M229,'Tableau FR Download'!G:G,0)))-1) = 0,"",LEFT(INDEX('Tableau FR Download'!J:J,MATCH('Eligible Components'!M229,'Tableau FR Download'!G:G,0)),FIND(" - ",INDEX('Tableau FR Download'!J:J,MATCH('Eligible Components'!M229,'Tableau FR Download'!G:G,0)))-1)),"")</f>
        <v/>
      </c>
      <c r="O229" s="2" t="str">
        <f>IF(T229="No","",IFERROR(IF(INDEX('Tableau FR Download'!M:M,MATCH('Eligible Components'!M229,'Tableau FR Download'!G:G,0))=0,"",INDEX('Tableau FR Download'!M:M,MATCH('Eligible Components'!M229,'Tableau FR Download'!G:G,0))),""))</f>
        <v/>
      </c>
      <c r="P229" s="37" t="str">
        <f>IF(IFERROR(INDEX('Funding Request Tracker'!$G$6:$G$13,MATCH('Eligible Components'!N229,'Funding Request Tracker'!$F$6:$F$13,0)),"")=0,"",IFERROR(INDEX('Funding Request Tracker'!$G$6:$G$13,MATCH('Eligible Components'!N229,'Funding Request Tracker'!$F$6:$F$13,0)),""))</f>
        <v/>
      </c>
      <c r="Q229" s="37" t="str">
        <f>IF(IFERROR(INDEX('Tableau FR Download'!N:N,MATCH('Eligible Components'!M229,'Tableau FR Download'!G:G,0)),"")=0,"",IFERROR(INDEX('Tableau FR Download'!N:N,MATCH('Eligible Components'!M229,'Tableau FR Download'!G:G,0)),""))</f>
        <v/>
      </c>
      <c r="R229" s="37" t="str">
        <f>IF(IFERROR(INDEX('Tableau FR Download'!O:O,MATCH('Eligible Components'!M229,'Tableau FR Download'!G:G,0)),"")=0,"",IFERROR(INDEX('Tableau FR Download'!O:O,MATCH('Eligible Components'!M229,'Tableau FR Download'!G:G,0)),""))</f>
        <v/>
      </c>
      <c r="S229" s="13" t="str">
        <f t="shared" si="11"/>
        <v/>
      </c>
      <c r="T229" s="1" t="str">
        <f>IFERROR(INDEX('User Instructions'!$E$3:$E$10,MATCH('Eligible Components'!N229,'User Instructions'!$D$3:$D$10,0)),"")</f>
        <v/>
      </c>
      <c r="U229" s="1" t="str">
        <f>IFERROR(IF(INDEX('Tableau FR Download'!M:M,MATCH('Eligible Components'!M229,'Tableau FR Download'!G:G,0))=0,"",INDEX('Tableau FR Download'!M:M,MATCH('Eligible Components'!M229,'Tableau FR Download'!G:G,0))),"")</f>
        <v/>
      </c>
    </row>
    <row r="230" spans="1:21" hidden="1" x14ac:dyDescent="0.2">
      <c r="A230" s="1">
        <f t="shared" si="9"/>
        <v>0</v>
      </c>
      <c r="B230" s="1">
        <v>0</v>
      </c>
      <c r="C230" s="1" t="s">
        <v>85</v>
      </c>
      <c r="D230" s="1" t="s">
        <v>107</v>
      </c>
      <c r="E230" s="1" t="s">
        <v>411</v>
      </c>
      <c r="F230" s="1" t="s">
        <v>88</v>
      </c>
      <c r="G230" s="1" t="str">
        <f t="shared" si="10"/>
        <v>Cameroon-HIV/AIDS,RSSH</v>
      </c>
      <c r="H230" s="1">
        <v>1</v>
      </c>
      <c r="I230" s="1" t="s">
        <v>37</v>
      </c>
      <c r="J230" s="1" t="str">
        <f>IF(IFERROR(IF(M230="",INDEX('Review Approach Lookup'!D:D,MATCH('Eligible Components'!G230,'Review Approach Lookup'!A:A,0)),INDEX('Tableau FR Download'!I:I,MATCH(M230,'Tableau FR Download'!G:G,0))),"")=0,"TBC",IFERROR(IF(M230="",INDEX('Review Approach Lookup'!D:D,MATCH('Eligible Components'!G230,'Review Approach Lookup'!A:A,0)),INDEX('Tableau FR Download'!I:I,MATCH(M230,'Tableau FR Download'!G:G,0))),""))</f>
        <v/>
      </c>
      <c r="K230" s="1" t="s">
        <v>182</v>
      </c>
      <c r="L230" s="1">
        <f>_xlfn.MAXIFS('Tableau FR Download'!A:A,'Tableau FR Download'!B:B,'Eligible Components'!G230)</f>
        <v>0</v>
      </c>
      <c r="M230" s="1" t="str">
        <f>IF(L230=0,"",INDEX('Tableau FR Download'!G:G,MATCH('Eligible Components'!L230,'Tableau FR Download'!A:A,0)))</f>
        <v/>
      </c>
      <c r="N230" s="2" t="str">
        <f>IFERROR(IF(LEFT(INDEX('Tableau FR Download'!J:J,MATCH('Eligible Components'!M230,'Tableau FR Download'!G:G,0)),FIND(" - ",INDEX('Tableau FR Download'!J:J,MATCH('Eligible Components'!M230,'Tableau FR Download'!G:G,0)))-1) = 0,"",LEFT(INDEX('Tableau FR Download'!J:J,MATCH('Eligible Components'!M230,'Tableau FR Download'!G:G,0)),FIND(" - ",INDEX('Tableau FR Download'!J:J,MATCH('Eligible Components'!M230,'Tableau FR Download'!G:G,0)))-1)),"")</f>
        <v/>
      </c>
      <c r="O230" s="2" t="str">
        <f>IF(T230="No","",IFERROR(IF(INDEX('Tableau FR Download'!M:M,MATCH('Eligible Components'!M230,'Tableau FR Download'!G:G,0))=0,"",INDEX('Tableau FR Download'!M:M,MATCH('Eligible Components'!M230,'Tableau FR Download'!G:G,0))),""))</f>
        <v/>
      </c>
      <c r="P230" s="37" t="str">
        <f>IF(IFERROR(INDEX('Funding Request Tracker'!$G$6:$G$13,MATCH('Eligible Components'!N230,'Funding Request Tracker'!$F$6:$F$13,0)),"")=0,"",IFERROR(INDEX('Funding Request Tracker'!$G$6:$G$13,MATCH('Eligible Components'!N230,'Funding Request Tracker'!$F$6:$F$13,0)),""))</f>
        <v/>
      </c>
      <c r="Q230" s="37" t="str">
        <f>IF(IFERROR(INDEX('Tableau FR Download'!N:N,MATCH('Eligible Components'!M230,'Tableau FR Download'!G:G,0)),"")=0,"",IFERROR(INDEX('Tableau FR Download'!N:N,MATCH('Eligible Components'!M230,'Tableau FR Download'!G:G,0)),""))</f>
        <v/>
      </c>
      <c r="R230" s="37" t="str">
        <f>IF(IFERROR(INDEX('Tableau FR Download'!O:O,MATCH('Eligible Components'!M230,'Tableau FR Download'!G:G,0)),"")=0,"",IFERROR(INDEX('Tableau FR Download'!O:O,MATCH('Eligible Components'!M230,'Tableau FR Download'!G:G,0)),""))</f>
        <v/>
      </c>
      <c r="S230" s="13" t="str">
        <f t="shared" si="11"/>
        <v/>
      </c>
      <c r="T230" s="1" t="str">
        <f>IFERROR(INDEX('User Instructions'!$E$3:$E$10,MATCH('Eligible Components'!N230,'User Instructions'!$D$3:$D$10,0)),"")</f>
        <v/>
      </c>
      <c r="U230" s="1" t="str">
        <f>IFERROR(IF(INDEX('Tableau FR Download'!M:M,MATCH('Eligible Components'!M230,'Tableau FR Download'!G:G,0))=0,"",INDEX('Tableau FR Download'!M:M,MATCH('Eligible Components'!M230,'Tableau FR Download'!G:G,0))),"")</f>
        <v/>
      </c>
    </row>
    <row r="231" spans="1:21" hidden="1" x14ac:dyDescent="0.2">
      <c r="A231" s="1">
        <f t="shared" si="9"/>
        <v>1</v>
      </c>
      <c r="B231" s="1">
        <v>0</v>
      </c>
      <c r="C231" s="1" t="s">
        <v>85</v>
      </c>
      <c r="D231" s="1" t="s">
        <v>107</v>
      </c>
      <c r="E231" s="1" t="s">
        <v>408</v>
      </c>
      <c r="F231" s="1" t="s">
        <v>89</v>
      </c>
      <c r="G231" s="1" t="str">
        <f t="shared" si="10"/>
        <v>Cameroon-HIV/AIDS, Tuberculosis</v>
      </c>
      <c r="H231" s="1">
        <v>1</v>
      </c>
      <c r="I231" s="1" t="s">
        <v>37</v>
      </c>
      <c r="J231" s="1" t="str">
        <f>IF(IFERROR(IF(M231="",INDEX('Review Approach Lookup'!D:D,MATCH('Eligible Components'!G231,'Review Approach Lookup'!A:A,0)),INDEX('Tableau FR Download'!I:I,MATCH(M231,'Tableau FR Download'!G:G,0))),"")=0,"TBC",IFERROR(IF(M231="",INDEX('Review Approach Lookup'!D:D,MATCH('Eligible Components'!G231,'Review Approach Lookup'!A:A,0)),INDEX('Tableau FR Download'!I:I,MATCH(M231,'Tableau FR Download'!G:G,0))),""))</f>
        <v>Full Review</v>
      </c>
      <c r="K231" s="1" t="s">
        <v>184</v>
      </c>
      <c r="L231" s="1">
        <f>_xlfn.MAXIFS('Tableau FR Download'!A:A,'Tableau FR Download'!B:B,'Eligible Components'!G231)</f>
        <v>826</v>
      </c>
      <c r="M231" s="1" t="str">
        <f>IF(L231=0,"",INDEX('Tableau FR Download'!G:G,MATCH('Eligible Components'!L231,'Tableau FR Download'!A:A,0)))</f>
        <v>FR826-CMR-C</v>
      </c>
      <c r="N231" s="2" t="str">
        <f>IFERROR(IF(LEFT(INDEX('Tableau FR Download'!J:J,MATCH('Eligible Components'!M231,'Tableau FR Download'!G:G,0)),FIND(" - ",INDEX('Tableau FR Download'!J:J,MATCH('Eligible Components'!M231,'Tableau FR Download'!G:G,0)))-1) = 0,"",LEFT(INDEX('Tableau FR Download'!J:J,MATCH('Eligible Components'!M231,'Tableau FR Download'!G:G,0)),FIND(" - ",INDEX('Tableau FR Download'!J:J,MATCH('Eligible Components'!M231,'Tableau FR Download'!G:G,0)))-1)),"")</f>
        <v>Window 2c</v>
      </c>
      <c r="O231" s="2" t="str">
        <f>IF(T231="No","",IFERROR(IF(INDEX('Tableau FR Download'!M:M,MATCH('Eligible Components'!M231,'Tableau FR Download'!G:G,0))=0,"",INDEX('Tableau FR Download'!M:M,MATCH('Eligible Components'!M231,'Tableau FR Download'!G:G,0))),""))</f>
        <v>Grant Making</v>
      </c>
      <c r="P231" s="37">
        <f>IF(IFERROR(INDEX('Funding Request Tracker'!$G$6:$G$13,MATCH('Eligible Components'!N231,'Funding Request Tracker'!$F$6:$F$13,0)),"")=0,"",IFERROR(INDEX('Funding Request Tracker'!$G$6:$G$13,MATCH('Eligible Components'!N231,'Funding Request Tracker'!$F$6:$F$13,0)),""))</f>
        <v>44012</v>
      </c>
      <c r="Q231" s="37">
        <f>IF(IFERROR(INDEX('Tableau FR Download'!N:N,MATCH('Eligible Components'!M231,'Tableau FR Download'!G:G,0)),"")=0,"",IFERROR(INDEX('Tableau FR Download'!N:N,MATCH('Eligible Components'!M231,'Tableau FR Download'!G:G,0)),""))</f>
        <v>44161</v>
      </c>
      <c r="R231" s="37">
        <f>IF(IFERROR(INDEX('Tableau FR Download'!O:O,MATCH('Eligible Components'!M231,'Tableau FR Download'!G:G,0)),"")=0,"",IFERROR(INDEX('Tableau FR Download'!O:O,MATCH('Eligible Components'!M231,'Tableau FR Download'!G:G,0)),""))</f>
        <v>44182</v>
      </c>
      <c r="S231" s="13">
        <f t="shared" si="11"/>
        <v>5.5737704918032787</v>
      </c>
      <c r="T231" s="1" t="str">
        <f>IFERROR(INDEX('User Instructions'!$E$3:$E$10,MATCH('Eligible Components'!N231,'User Instructions'!$D$3:$D$10,0)),"")</f>
        <v>Yes</v>
      </c>
      <c r="U231" s="1" t="str">
        <f>IFERROR(IF(INDEX('Tableau FR Download'!M:M,MATCH('Eligible Components'!M231,'Tableau FR Download'!G:G,0))=0,"",INDEX('Tableau FR Download'!M:M,MATCH('Eligible Components'!M231,'Tableau FR Download'!G:G,0))),"")</f>
        <v>Grant Making</v>
      </c>
    </row>
    <row r="232" spans="1:21" hidden="1" x14ac:dyDescent="0.2">
      <c r="A232" s="1">
        <f t="shared" si="9"/>
        <v>0</v>
      </c>
      <c r="B232" s="1">
        <v>0</v>
      </c>
      <c r="C232" s="1" t="s">
        <v>85</v>
      </c>
      <c r="D232" s="1" t="s">
        <v>107</v>
      </c>
      <c r="E232" s="1" t="s">
        <v>412</v>
      </c>
      <c r="F232" s="1" t="s">
        <v>90</v>
      </c>
      <c r="G232" s="1" t="str">
        <f t="shared" si="10"/>
        <v>Cameroon-HIV/AIDS,Tuberculosis,Malaria</v>
      </c>
      <c r="H232" s="1">
        <v>1</v>
      </c>
      <c r="I232" s="1" t="s">
        <v>37</v>
      </c>
      <c r="J232" s="1" t="str">
        <f>IF(IFERROR(IF(M232="",INDEX('Review Approach Lookup'!D:D,MATCH('Eligible Components'!G232,'Review Approach Lookup'!A:A,0)),INDEX('Tableau FR Download'!I:I,MATCH(M232,'Tableau FR Download'!G:G,0))),"")=0,"TBC",IFERROR(IF(M232="",INDEX('Review Approach Lookup'!D:D,MATCH('Eligible Components'!G232,'Review Approach Lookup'!A:A,0)),INDEX('Tableau FR Download'!I:I,MATCH(M232,'Tableau FR Download'!G:G,0))),""))</f>
        <v/>
      </c>
      <c r="K232" s="1" t="s">
        <v>182</v>
      </c>
      <c r="L232" s="1">
        <f>_xlfn.MAXIFS('Tableau FR Download'!A:A,'Tableau FR Download'!B:B,'Eligible Components'!G232)</f>
        <v>0</v>
      </c>
      <c r="M232" s="1" t="str">
        <f>IF(L232=0,"",INDEX('Tableau FR Download'!G:G,MATCH('Eligible Components'!L232,'Tableau FR Download'!A:A,0)))</f>
        <v/>
      </c>
      <c r="N232" s="2" t="str">
        <f>IFERROR(IF(LEFT(INDEX('Tableau FR Download'!J:J,MATCH('Eligible Components'!M232,'Tableau FR Download'!G:G,0)),FIND(" - ",INDEX('Tableau FR Download'!J:J,MATCH('Eligible Components'!M232,'Tableau FR Download'!G:G,0)))-1) = 0,"",LEFT(INDEX('Tableau FR Download'!J:J,MATCH('Eligible Components'!M232,'Tableau FR Download'!G:G,0)),FIND(" - ",INDEX('Tableau FR Download'!J:J,MATCH('Eligible Components'!M232,'Tableau FR Download'!G:G,0)))-1)),"")</f>
        <v/>
      </c>
      <c r="O232" s="2" t="str">
        <f>IF(T232="No","",IFERROR(IF(INDEX('Tableau FR Download'!M:M,MATCH('Eligible Components'!M232,'Tableau FR Download'!G:G,0))=0,"",INDEX('Tableau FR Download'!M:M,MATCH('Eligible Components'!M232,'Tableau FR Download'!G:G,0))),""))</f>
        <v/>
      </c>
      <c r="P232" s="37" t="str">
        <f>IF(IFERROR(INDEX('Funding Request Tracker'!$G$6:$G$13,MATCH('Eligible Components'!N232,'Funding Request Tracker'!$F$6:$F$13,0)),"")=0,"",IFERROR(INDEX('Funding Request Tracker'!$G$6:$G$13,MATCH('Eligible Components'!N232,'Funding Request Tracker'!$F$6:$F$13,0)),""))</f>
        <v/>
      </c>
      <c r="Q232" s="37" t="str">
        <f>IF(IFERROR(INDEX('Tableau FR Download'!N:N,MATCH('Eligible Components'!M232,'Tableau FR Download'!G:G,0)),"")=0,"",IFERROR(INDEX('Tableau FR Download'!N:N,MATCH('Eligible Components'!M232,'Tableau FR Download'!G:G,0)),""))</f>
        <v/>
      </c>
      <c r="R232" s="37" t="str">
        <f>IF(IFERROR(INDEX('Tableau FR Download'!O:O,MATCH('Eligible Components'!M232,'Tableau FR Download'!G:G,0)),"")=0,"",IFERROR(INDEX('Tableau FR Download'!O:O,MATCH('Eligible Components'!M232,'Tableau FR Download'!G:G,0)),""))</f>
        <v/>
      </c>
      <c r="S232" s="13" t="str">
        <f t="shared" si="11"/>
        <v/>
      </c>
      <c r="T232" s="1" t="str">
        <f>IFERROR(INDEX('User Instructions'!$E$3:$E$10,MATCH('Eligible Components'!N232,'User Instructions'!$D$3:$D$10,0)),"")</f>
        <v/>
      </c>
      <c r="U232" s="1" t="str">
        <f>IFERROR(IF(INDEX('Tableau FR Download'!M:M,MATCH('Eligible Components'!M232,'Tableau FR Download'!G:G,0))=0,"",INDEX('Tableau FR Download'!M:M,MATCH('Eligible Components'!M232,'Tableau FR Download'!G:G,0))),"")</f>
        <v/>
      </c>
    </row>
    <row r="233" spans="1:21" hidden="1" x14ac:dyDescent="0.2">
      <c r="A233" s="1">
        <f t="shared" si="9"/>
        <v>0</v>
      </c>
      <c r="B233" s="1">
        <v>0</v>
      </c>
      <c r="C233" s="1" t="s">
        <v>85</v>
      </c>
      <c r="D233" s="1" t="s">
        <v>107</v>
      </c>
      <c r="E233" s="1" t="s">
        <v>413</v>
      </c>
      <c r="F233" s="1" t="s">
        <v>91</v>
      </c>
      <c r="G233" s="1" t="str">
        <f t="shared" si="10"/>
        <v>Cameroon-HIV/AIDS,Tuberculosis,Malaria,RSSH</v>
      </c>
      <c r="H233" s="1">
        <v>1</v>
      </c>
      <c r="I233" s="1" t="s">
        <v>37</v>
      </c>
      <c r="J233" s="1" t="str">
        <f>IF(IFERROR(IF(M233="",INDEX('Review Approach Lookup'!D:D,MATCH('Eligible Components'!G233,'Review Approach Lookup'!A:A,0)),INDEX('Tableau FR Download'!I:I,MATCH(M233,'Tableau FR Download'!G:G,0))),"")=0,"TBC",IFERROR(IF(M233="",INDEX('Review Approach Lookup'!D:D,MATCH('Eligible Components'!G233,'Review Approach Lookup'!A:A,0)),INDEX('Tableau FR Download'!I:I,MATCH(M233,'Tableau FR Download'!G:G,0))),""))</f>
        <v/>
      </c>
      <c r="K233" s="1" t="s">
        <v>182</v>
      </c>
      <c r="L233" s="1">
        <f>_xlfn.MAXIFS('Tableau FR Download'!A:A,'Tableau FR Download'!B:B,'Eligible Components'!G233)</f>
        <v>0</v>
      </c>
      <c r="M233" s="1" t="str">
        <f>IF(L233=0,"",INDEX('Tableau FR Download'!G:G,MATCH('Eligible Components'!L233,'Tableau FR Download'!A:A,0)))</f>
        <v/>
      </c>
      <c r="N233" s="2" t="str">
        <f>IFERROR(IF(LEFT(INDEX('Tableau FR Download'!J:J,MATCH('Eligible Components'!M233,'Tableau FR Download'!G:G,0)),FIND(" - ",INDEX('Tableau FR Download'!J:J,MATCH('Eligible Components'!M233,'Tableau FR Download'!G:G,0)))-1) = 0,"",LEFT(INDEX('Tableau FR Download'!J:J,MATCH('Eligible Components'!M233,'Tableau FR Download'!G:G,0)),FIND(" - ",INDEX('Tableau FR Download'!J:J,MATCH('Eligible Components'!M233,'Tableau FR Download'!G:G,0)))-1)),"")</f>
        <v/>
      </c>
      <c r="O233" s="2" t="str">
        <f>IF(T233="No","",IFERROR(IF(INDEX('Tableau FR Download'!M:M,MATCH('Eligible Components'!M233,'Tableau FR Download'!G:G,0))=0,"",INDEX('Tableau FR Download'!M:M,MATCH('Eligible Components'!M233,'Tableau FR Download'!G:G,0))),""))</f>
        <v/>
      </c>
      <c r="P233" s="37" t="str">
        <f>IF(IFERROR(INDEX('Funding Request Tracker'!$G$6:$G$13,MATCH('Eligible Components'!N233,'Funding Request Tracker'!$F$6:$F$13,0)),"")=0,"",IFERROR(INDEX('Funding Request Tracker'!$G$6:$G$13,MATCH('Eligible Components'!N233,'Funding Request Tracker'!$F$6:$F$13,0)),""))</f>
        <v/>
      </c>
      <c r="Q233" s="37" t="str">
        <f>IF(IFERROR(INDEX('Tableau FR Download'!N:N,MATCH('Eligible Components'!M233,'Tableau FR Download'!G:G,0)),"")=0,"",IFERROR(INDEX('Tableau FR Download'!N:N,MATCH('Eligible Components'!M233,'Tableau FR Download'!G:G,0)),""))</f>
        <v/>
      </c>
      <c r="R233" s="37" t="str">
        <f>IF(IFERROR(INDEX('Tableau FR Download'!O:O,MATCH('Eligible Components'!M233,'Tableau FR Download'!G:G,0)),"")=0,"",IFERROR(INDEX('Tableau FR Download'!O:O,MATCH('Eligible Components'!M233,'Tableau FR Download'!G:G,0)),""))</f>
        <v/>
      </c>
      <c r="S233" s="13" t="str">
        <f t="shared" si="11"/>
        <v/>
      </c>
      <c r="T233" s="1" t="str">
        <f>IFERROR(INDEX('User Instructions'!$E$3:$E$10,MATCH('Eligible Components'!N233,'User Instructions'!$D$3:$D$10,0)),"")</f>
        <v/>
      </c>
      <c r="U233" s="1" t="str">
        <f>IFERROR(IF(INDEX('Tableau FR Download'!M:M,MATCH('Eligible Components'!M233,'Tableau FR Download'!G:G,0))=0,"",INDEX('Tableau FR Download'!M:M,MATCH('Eligible Components'!M233,'Tableau FR Download'!G:G,0))),"")</f>
        <v/>
      </c>
    </row>
    <row r="234" spans="1:21" hidden="1" x14ac:dyDescent="0.2">
      <c r="A234" s="1">
        <f t="shared" si="9"/>
        <v>0</v>
      </c>
      <c r="B234" s="1">
        <v>0</v>
      </c>
      <c r="C234" s="1" t="s">
        <v>85</v>
      </c>
      <c r="D234" s="1" t="s">
        <v>107</v>
      </c>
      <c r="E234" s="1" t="s">
        <v>414</v>
      </c>
      <c r="F234" s="1" t="s">
        <v>92</v>
      </c>
      <c r="G234" s="1" t="str">
        <f t="shared" si="10"/>
        <v>Cameroon-HIV/AIDS,Tuberculosis,RSSH</v>
      </c>
      <c r="H234" s="1">
        <v>1</v>
      </c>
      <c r="I234" s="1" t="s">
        <v>37</v>
      </c>
      <c r="J234" s="1" t="str">
        <f>IF(IFERROR(IF(M234="",INDEX('Review Approach Lookup'!D:D,MATCH('Eligible Components'!G234,'Review Approach Lookup'!A:A,0)),INDEX('Tableau FR Download'!I:I,MATCH(M234,'Tableau FR Download'!G:G,0))),"")=0,"TBC",IFERROR(IF(M234="",INDEX('Review Approach Lookup'!D:D,MATCH('Eligible Components'!G234,'Review Approach Lookup'!A:A,0)),INDEX('Tableau FR Download'!I:I,MATCH(M234,'Tableau FR Download'!G:G,0))),""))</f>
        <v/>
      </c>
      <c r="K234" s="1" t="s">
        <v>182</v>
      </c>
      <c r="L234" s="1">
        <f>_xlfn.MAXIFS('Tableau FR Download'!A:A,'Tableau FR Download'!B:B,'Eligible Components'!G234)</f>
        <v>0</v>
      </c>
      <c r="M234" s="1" t="str">
        <f>IF(L234=0,"",INDEX('Tableau FR Download'!G:G,MATCH('Eligible Components'!L234,'Tableau FR Download'!A:A,0)))</f>
        <v/>
      </c>
      <c r="N234" s="2" t="str">
        <f>IFERROR(IF(LEFT(INDEX('Tableau FR Download'!J:J,MATCH('Eligible Components'!M234,'Tableau FR Download'!G:G,0)),FIND(" - ",INDEX('Tableau FR Download'!J:J,MATCH('Eligible Components'!M234,'Tableau FR Download'!G:G,0)))-1) = 0,"",LEFT(INDEX('Tableau FR Download'!J:J,MATCH('Eligible Components'!M234,'Tableau FR Download'!G:G,0)),FIND(" - ",INDEX('Tableau FR Download'!J:J,MATCH('Eligible Components'!M234,'Tableau FR Download'!G:G,0)))-1)),"")</f>
        <v/>
      </c>
      <c r="O234" s="2" t="str">
        <f>IF(T234="No","",IFERROR(IF(INDEX('Tableau FR Download'!M:M,MATCH('Eligible Components'!M234,'Tableau FR Download'!G:G,0))=0,"",INDEX('Tableau FR Download'!M:M,MATCH('Eligible Components'!M234,'Tableau FR Download'!G:G,0))),""))</f>
        <v/>
      </c>
      <c r="P234" s="37" t="str">
        <f>IF(IFERROR(INDEX('Funding Request Tracker'!$G$6:$G$13,MATCH('Eligible Components'!N234,'Funding Request Tracker'!$F$6:$F$13,0)),"")=0,"",IFERROR(INDEX('Funding Request Tracker'!$G$6:$G$13,MATCH('Eligible Components'!N234,'Funding Request Tracker'!$F$6:$F$13,0)),""))</f>
        <v/>
      </c>
      <c r="Q234" s="37" t="str">
        <f>IF(IFERROR(INDEX('Tableau FR Download'!N:N,MATCH('Eligible Components'!M234,'Tableau FR Download'!G:G,0)),"")=0,"",IFERROR(INDEX('Tableau FR Download'!N:N,MATCH('Eligible Components'!M234,'Tableau FR Download'!G:G,0)),""))</f>
        <v/>
      </c>
      <c r="R234" s="37" t="str">
        <f>IF(IFERROR(INDEX('Tableau FR Download'!O:O,MATCH('Eligible Components'!M234,'Tableau FR Download'!G:G,0)),"")=0,"",IFERROR(INDEX('Tableau FR Download'!O:O,MATCH('Eligible Components'!M234,'Tableau FR Download'!G:G,0)),""))</f>
        <v/>
      </c>
      <c r="S234" s="13" t="str">
        <f t="shared" si="11"/>
        <v/>
      </c>
      <c r="T234" s="1" t="str">
        <f>IFERROR(INDEX('User Instructions'!$E$3:$E$10,MATCH('Eligible Components'!N234,'User Instructions'!$D$3:$D$10,0)),"")</f>
        <v/>
      </c>
      <c r="U234" s="1" t="str">
        <f>IFERROR(IF(INDEX('Tableau FR Download'!M:M,MATCH('Eligible Components'!M234,'Tableau FR Download'!G:G,0))=0,"",INDEX('Tableau FR Download'!M:M,MATCH('Eligible Components'!M234,'Tableau FR Download'!G:G,0))),"")</f>
        <v/>
      </c>
    </row>
    <row r="235" spans="1:21" hidden="1" x14ac:dyDescent="0.2">
      <c r="A235" s="1">
        <f t="shared" si="9"/>
        <v>1</v>
      </c>
      <c r="B235" s="1">
        <v>0</v>
      </c>
      <c r="C235" s="1" t="s">
        <v>85</v>
      </c>
      <c r="D235" s="1" t="s">
        <v>107</v>
      </c>
      <c r="E235" s="1" t="s">
        <v>28</v>
      </c>
      <c r="F235" s="1" t="s">
        <v>28</v>
      </c>
      <c r="G235" s="1" t="str">
        <f t="shared" si="10"/>
        <v>Cameroon-Malaria</v>
      </c>
      <c r="H235" s="1">
        <v>1</v>
      </c>
      <c r="I235" s="1" t="s">
        <v>37</v>
      </c>
      <c r="J235" s="1" t="str">
        <f>IF(IFERROR(IF(M235="",INDEX('Review Approach Lookup'!D:D,MATCH('Eligible Components'!G235,'Review Approach Lookup'!A:A,0)),INDEX('Tableau FR Download'!I:I,MATCH(M235,'Tableau FR Download'!G:G,0))),"")=0,"TBC",IFERROR(IF(M235="",INDEX('Review Approach Lookup'!D:D,MATCH('Eligible Components'!G235,'Review Approach Lookup'!A:A,0)),INDEX('Tableau FR Download'!I:I,MATCH(M235,'Tableau FR Download'!G:G,0))),""))</f>
        <v>Full Review</v>
      </c>
      <c r="K235" s="1" t="s">
        <v>184</v>
      </c>
      <c r="L235" s="1">
        <f>_xlfn.MAXIFS('Tableau FR Download'!A:A,'Tableau FR Download'!B:B,'Eligible Components'!G235)</f>
        <v>827</v>
      </c>
      <c r="M235" s="1" t="str">
        <f>IF(L235=0,"",INDEX('Tableau FR Download'!G:G,MATCH('Eligible Components'!L235,'Tableau FR Download'!A:A,0)))</f>
        <v>FR827-CMR-M</v>
      </c>
      <c r="N235" s="2" t="str">
        <f>IFERROR(IF(LEFT(INDEX('Tableau FR Download'!J:J,MATCH('Eligible Components'!M235,'Tableau FR Download'!G:G,0)),FIND(" - ",INDEX('Tableau FR Download'!J:J,MATCH('Eligible Components'!M235,'Tableau FR Download'!G:G,0)))-1) = 0,"",LEFT(INDEX('Tableau FR Download'!J:J,MATCH('Eligible Components'!M235,'Tableau FR Download'!G:G,0)),FIND(" - ",INDEX('Tableau FR Download'!J:J,MATCH('Eligible Components'!M235,'Tableau FR Download'!G:G,0)))-1)),"")</f>
        <v>Window 2c</v>
      </c>
      <c r="O235" s="2" t="str">
        <f>IF(T235="No","",IFERROR(IF(INDEX('Tableau FR Download'!M:M,MATCH('Eligible Components'!M235,'Tableau FR Download'!G:G,0))=0,"",INDEX('Tableau FR Download'!M:M,MATCH('Eligible Components'!M235,'Tableau FR Download'!G:G,0))),""))</f>
        <v>Grant Making</v>
      </c>
      <c r="P235" s="37">
        <f>IF(IFERROR(INDEX('Funding Request Tracker'!$G$6:$G$13,MATCH('Eligible Components'!N235,'Funding Request Tracker'!$F$6:$F$13,0)),"")=0,"",IFERROR(INDEX('Funding Request Tracker'!$G$6:$G$13,MATCH('Eligible Components'!N235,'Funding Request Tracker'!$F$6:$F$13,0)),""))</f>
        <v>44012</v>
      </c>
      <c r="Q235" s="37">
        <f>IF(IFERROR(INDEX('Tableau FR Download'!N:N,MATCH('Eligible Components'!M235,'Tableau FR Download'!G:G,0)),"")=0,"",IFERROR(INDEX('Tableau FR Download'!N:N,MATCH('Eligible Components'!M235,'Tableau FR Download'!G:G,0)),""))</f>
        <v>44161</v>
      </c>
      <c r="R235" s="37">
        <f>IF(IFERROR(INDEX('Tableau FR Download'!O:O,MATCH('Eligible Components'!M235,'Tableau FR Download'!G:G,0)),"")=0,"",IFERROR(INDEX('Tableau FR Download'!O:O,MATCH('Eligible Components'!M235,'Tableau FR Download'!G:G,0)),""))</f>
        <v>44182</v>
      </c>
      <c r="S235" s="13">
        <f t="shared" si="11"/>
        <v>5.5737704918032787</v>
      </c>
      <c r="T235" s="1" t="str">
        <f>IFERROR(INDEX('User Instructions'!$E$3:$E$10,MATCH('Eligible Components'!N235,'User Instructions'!$D$3:$D$10,0)),"")</f>
        <v>Yes</v>
      </c>
      <c r="U235" s="1" t="str">
        <f>IFERROR(IF(INDEX('Tableau FR Download'!M:M,MATCH('Eligible Components'!M235,'Tableau FR Download'!G:G,0))=0,"",INDEX('Tableau FR Download'!M:M,MATCH('Eligible Components'!M235,'Tableau FR Download'!G:G,0))),"")</f>
        <v>Grant Making</v>
      </c>
    </row>
    <row r="236" spans="1:21" hidden="1" x14ac:dyDescent="0.2">
      <c r="A236" s="1">
        <f t="shared" si="9"/>
        <v>0</v>
      </c>
      <c r="B236" s="1">
        <v>0</v>
      </c>
      <c r="C236" s="1" t="s">
        <v>85</v>
      </c>
      <c r="D236" s="1" t="s">
        <v>107</v>
      </c>
      <c r="E236" s="1" t="s">
        <v>415</v>
      </c>
      <c r="F236" s="1" t="s">
        <v>93</v>
      </c>
      <c r="G236" s="1" t="str">
        <f t="shared" si="10"/>
        <v>Cameroon-Malaria,RSSH</v>
      </c>
      <c r="H236" s="1">
        <v>1</v>
      </c>
      <c r="I236" s="1" t="s">
        <v>37</v>
      </c>
      <c r="J236" s="1" t="str">
        <f>IF(IFERROR(IF(M236="",INDEX('Review Approach Lookup'!D:D,MATCH('Eligible Components'!G236,'Review Approach Lookup'!A:A,0)),INDEX('Tableau FR Download'!I:I,MATCH(M236,'Tableau FR Download'!G:G,0))),"")=0,"TBC",IFERROR(IF(M236="",INDEX('Review Approach Lookup'!D:D,MATCH('Eligible Components'!G236,'Review Approach Lookup'!A:A,0)),INDEX('Tableau FR Download'!I:I,MATCH(M236,'Tableau FR Download'!G:G,0))),""))</f>
        <v/>
      </c>
      <c r="K236" s="1" t="s">
        <v>182</v>
      </c>
      <c r="L236" s="1">
        <f>_xlfn.MAXIFS('Tableau FR Download'!A:A,'Tableau FR Download'!B:B,'Eligible Components'!G236)</f>
        <v>0</v>
      </c>
      <c r="M236" s="1" t="str">
        <f>IF(L236=0,"",INDEX('Tableau FR Download'!G:G,MATCH('Eligible Components'!L236,'Tableau FR Download'!A:A,0)))</f>
        <v/>
      </c>
      <c r="N236" s="2" t="str">
        <f>IFERROR(IF(LEFT(INDEX('Tableau FR Download'!J:J,MATCH('Eligible Components'!M236,'Tableau FR Download'!G:G,0)),FIND(" - ",INDEX('Tableau FR Download'!J:J,MATCH('Eligible Components'!M236,'Tableau FR Download'!G:G,0)))-1) = 0,"",LEFT(INDEX('Tableau FR Download'!J:J,MATCH('Eligible Components'!M236,'Tableau FR Download'!G:G,0)),FIND(" - ",INDEX('Tableau FR Download'!J:J,MATCH('Eligible Components'!M236,'Tableau FR Download'!G:G,0)))-1)),"")</f>
        <v/>
      </c>
      <c r="O236" s="2" t="str">
        <f>IF(T236="No","",IFERROR(IF(INDEX('Tableau FR Download'!M:M,MATCH('Eligible Components'!M236,'Tableau FR Download'!G:G,0))=0,"",INDEX('Tableau FR Download'!M:M,MATCH('Eligible Components'!M236,'Tableau FR Download'!G:G,0))),""))</f>
        <v/>
      </c>
      <c r="P236" s="37" t="str">
        <f>IF(IFERROR(INDEX('Funding Request Tracker'!$G$6:$G$13,MATCH('Eligible Components'!N236,'Funding Request Tracker'!$F$6:$F$13,0)),"")=0,"",IFERROR(INDEX('Funding Request Tracker'!$G$6:$G$13,MATCH('Eligible Components'!N236,'Funding Request Tracker'!$F$6:$F$13,0)),""))</f>
        <v/>
      </c>
      <c r="Q236" s="37" t="str">
        <f>IF(IFERROR(INDEX('Tableau FR Download'!N:N,MATCH('Eligible Components'!M236,'Tableau FR Download'!G:G,0)),"")=0,"",IFERROR(INDEX('Tableau FR Download'!N:N,MATCH('Eligible Components'!M236,'Tableau FR Download'!G:G,0)),""))</f>
        <v/>
      </c>
      <c r="R236" s="37" t="str">
        <f>IF(IFERROR(INDEX('Tableau FR Download'!O:O,MATCH('Eligible Components'!M236,'Tableau FR Download'!G:G,0)),"")=0,"",IFERROR(INDEX('Tableau FR Download'!O:O,MATCH('Eligible Components'!M236,'Tableau FR Download'!G:G,0)),""))</f>
        <v/>
      </c>
      <c r="S236" s="13" t="str">
        <f t="shared" si="11"/>
        <v/>
      </c>
      <c r="T236" s="1" t="str">
        <f>IFERROR(INDEX('User Instructions'!$E$3:$E$10,MATCH('Eligible Components'!N236,'User Instructions'!$D$3:$D$10,0)),"")</f>
        <v/>
      </c>
      <c r="U236" s="1" t="str">
        <f>IFERROR(IF(INDEX('Tableau FR Download'!M:M,MATCH('Eligible Components'!M236,'Tableau FR Download'!G:G,0))=0,"",INDEX('Tableau FR Download'!M:M,MATCH('Eligible Components'!M236,'Tableau FR Download'!G:G,0))),"")</f>
        <v/>
      </c>
    </row>
    <row r="237" spans="1:21" hidden="1" x14ac:dyDescent="0.2">
      <c r="A237" s="1">
        <f t="shared" si="9"/>
        <v>0</v>
      </c>
      <c r="B237" s="1">
        <v>0</v>
      </c>
      <c r="C237" s="1" t="s">
        <v>85</v>
      </c>
      <c r="D237" s="1" t="s">
        <v>107</v>
      </c>
      <c r="E237" s="1" t="s">
        <v>94</v>
      </c>
      <c r="F237" s="1" t="s">
        <v>94</v>
      </c>
      <c r="G237" s="1" t="str">
        <f t="shared" si="10"/>
        <v>Cameroon-RSSH</v>
      </c>
      <c r="H237" s="1">
        <v>1</v>
      </c>
      <c r="I237" s="1" t="s">
        <v>37</v>
      </c>
      <c r="J237" s="1" t="str">
        <f>IF(IFERROR(IF(M237="",INDEX('Review Approach Lookup'!D:D,MATCH('Eligible Components'!G237,'Review Approach Lookup'!A:A,0)),INDEX('Tableau FR Download'!I:I,MATCH(M237,'Tableau FR Download'!G:G,0))),"")=0,"TBC",IFERROR(IF(M237="",INDEX('Review Approach Lookup'!D:D,MATCH('Eligible Components'!G237,'Review Approach Lookup'!A:A,0)),INDEX('Tableau FR Download'!I:I,MATCH(M237,'Tableau FR Download'!G:G,0))),""))</f>
        <v>TBC</v>
      </c>
      <c r="K237" s="1" t="s">
        <v>182</v>
      </c>
      <c r="L237" s="1">
        <f>_xlfn.MAXIFS('Tableau FR Download'!A:A,'Tableau FR Download'!B:B,'Eligible Components'!G237)</f>
        <v>0</v>
      </c>
      <c r="M237" s="1" t="str">
        <f>IF(L237=0,"",INDEX('Tableau FR Download'!G:G,MATCH('Eligible Components'!L237,'Tableau FR Download'!A:A,0)))</f>
        <v/>
      </c>
      <c r="N237" s="2" t="str">
        <f>IFERROR(IF(LEFT(INDEX('Tableau FR Download'!J:J,MATCH('Eligible Components'!M237,'Tableau FR Download'!G:G,0)),FIND(" - ",INDEX('Tableau FR Download'!J:J,MATCH('Eligible Components'!M237,'Tableau FR Download'!G:G,0)))-1) = 0,"",LEFT(INDEX('Tableau FR Download'!J:J,MATCH('Eligible Components'!M237,'Tableau FR Download'!G:G,0)),FIND(" - ",INDEX('Tableau FR Download'!J:J,MATCH('Eligible Components'!M237,'Tableau FR Download'!G:G,0)))-1)),"")</f>
        <v/>
      </c>
      <c r="O237" s="2" t="str">
        <f>IF(T237="No","",IFERROR(IF(INDEX('Tableau FR Download'!M:M,MATCH('Eligible Components'!M237,'Tableau FR Download'!G:G,0))=0,"",INDEX('Tableau FR Download'!M:M,MATCH('Eligible Components'!M237,'Tableau FR Download'!G:G,0))),""))</f>
        <v/>
      </c>
      <c r="P237" s="37" t="str">
        <f>IF(IFERROR(INDEX('Funding Request Tracker'!$G$6:$G$13,MATCH('Eligible Components'!N237,'Funding Request Tracker'!$F$6:$F$13,0)),"")=0,"",IFERROR(INDEX('Funding Request Tracker'!$G$6:$G$13,MATCH('Eligible Components'!N237,'Funding Request Tracker'!$F$6:$F$13,0)),""))</f>
        <v/>
      </c>
      <c r="Q237" s="37" t="str">
        <f>IF(IFERROR(INDEX('Tableau FR Download'!N:N,MATCH('Eligible Components'!M237,'Tableau FR Download'!G:G,0)),"")=0,"",IFERROR(INDEX('Tableau FR Download'!N:N,MATCH('Eligible Components'!M237,'Tableau FR Download'!G:G,0)),""))</f>
        <v/>
      </c>
      <c r="R237" s="37" t="str">
        <f>IF(IFERROR(INDEX('Tableau FR Download'!O:O,MATCH('Eligible Components'!M237,'Tableau FR Download'!G:G,0)),"")=0,"",IFERROR(INDEX('Tableau FR Download'!O:O,MATCH('Eligible Components'!M237,'Tableau FR Download'!G:G,0)),""))</f>
        <v/>
      </c>
      <c r="S237" s="13" t="str">
        <f t="shared" si="11"/>
        <v/>
      </c>
      <c r="T237" s="1" t="str">
        <f>IFERROR(INDEX('User Instructions'!$E$3:$E$10,MATCH('Eligible Components'!N237,'User Instructions'!$D$3:$D$10,0)),"")</f>
        <v/>
      </c>
      <c r="U237" s="1" t="str">
        <f>IFERROR(IF(INDEX('Tableau FR Download'!M:M,MATCH('Eligible Components'!M237,'Tableau FR Download'!G:G,0))=0,"",INDEX('Tableau FR Download'!M:M,MATCH('Eligible Components'!M237,'Tableau FR Download'!G:G,0))),"")</f>
        <v/>
      </c>
    </row>
    <row r="238" spans="1:21" hidden="1" x14ac:dyDescent="0.2">
      <c r="A238" s="1">
        <f t="shared" si="9"/>
        <v>0</v>
      </c>
      <c r="B238" s="1">
        <v>1</v>
      </c>
      <c r="C238" s="1" t="s">
        <v>85</v>
      </c>
      <c r="D238" s="1" t="s">
        <v>107</v>
      </c>
      <c r="E238" s="1" t="s">
        <v>416</v>
      </c>
      <c r="F238" s="1" t="s">
        <v>35</v>
      </c>
      <c r="G238" s="1" t="str">
        <f t="shared" si="10"/>
        <v>Cameroon-Tuberculosis</v>
      </c>
      <c r="H238" s="1">
        <v>1</v>
      </c>
      <c r="I238" s="1" t="s">
        <v>37</v>
      </c>
      <c r="J238" s="1" t="str">
        <f>IF(IFERROR(IF(M238="",INDEX('Review Approach Lookup'!D:D,MATCH('Eligible Components'!G238,'Review Approach Lookup'!A:A,0)),INDEX('Tableau FR Download'!I:I,MATCH(M238,'Tableau FR Download'!G:G,0))),"")=0,"TBC",IFERROR(IF(M238="",INDEX('Review Approach Lookup'!D:D,MATCH('Eligible Components'!G238,'Review Approach Lookup'!A:A,0)),INDEX('Tableau FR Download'!I:I,MATCH(M238,'Tableau FR Download'!G:G,0))),""))</f>
        <v>Full Review</v>
      </c>
      <c r="K238" s="1" t="s">
        <v>182</v>
      </c>
      <c r="L238" s="1">
        <f>_xlfn.MAXIFS('Tableau FR Download'!A:A,'Tableau FR Download'!B:B,'Eligible Components'!G238)</f>
        <v>0</v>
      </c>
      <c r="M238" s="1" t="str">
        <f>IF(L238=0,"",INDEX('Tableau FR Download'!G:G,MATCH('Eligible Components'!L238,'Tableau FR Download'!A:A,0)))</f>
        <v/>
      </c>
      <c r="N238" s="2" t="str">
        <f>IFERROR(IF(LEFT(INDEX('Tableau FR Download'!J:J,MATCH('Eligible Components'!M238,'Tableau FR Download'!G:G,0)),FIND(" - ",INDEX('Tableau FR Download'!J:J,MATCH('Eligible Components'!M238,'Tableau FR Download'!G:G,0)))-1) = 0,"",LEFT(INDEX('Tableau FR Download'!J:J,MATCH('Eligible Components'!M238,'Tableau FR Download'!G:G,0)),FIND(" - ",INDEX('Tableau FR Download'!J:J,MATCH('Eligible Components'!M238,'Tableau FR Download'!G:G,0)))-1)),"")</f>
        <v/>
      </c>
      <c r="O238" s="2" t="str">
        <f>IF(T238="No","",IFERROR(IF(INDEX('Tableau FR Download'!M:M,MATCH('Eligible Components'!M238,'Tableau FR Download'!G:G,0))=0,"",INDEX('Tableau FR Download'!M:M,MATCH('Eligible Components'!M238,'Tableau FR Download'!G:G,0))),""))</f>
        <v/>
      </c>
      <c r="P238" s="37" t="str">
        <f>IF(IFERROR(INDEX('Funding Request Tracker'!$G$6:$G$13,MATCH('Eligible Components'!N238,'Funding Request Tracker'!$F$6:$F$13,0)),"")=0,"",IFERROR(INDEX('Funding Request Tracker'!$G$6:$G$13,MATCH('Eligible Components'!N238,'Funding Request Tracker'!$F$6:$F$13,0)),""))</f>
        <v/>
      </c>
      <c r="Q238" s="37" t="str">
        <f>IF(IFERROR(INDEX('Tableau FR Download'!N:N,MATCH('Eligible Components'!M238,'Tableau FR Download'!G:G,0)),"")=0,"",IFERROR(INDEX('Tableau FR Download'!N:N,MATCH('Eligible Components'!M238,'Tableau FR Download'!G:G,0)),""))</f>
        <v/>
      </c>
      <c r="R238" s="37" t="str">
        <f>IF(IFERROR(INDEX('Tableau FR Download'!O:O,MATCH('Eligible Components'!M238,'Tableau FR Download'!G:G,0)),"")=0,"",IFERROR(INDEX('Tableau FR Download'!O:O,MATCH('Eligible Components'!M238,'Tableau FR Download'!G:G,0)),""))</f>
        <v/>
      </c>
      <c r="S238" s="13" t="str">
        <f t="shared" si="11"/>
        <v/>
      </c>
      <c r="T238" s="1" t="str">
        <f>IFERROR(INDEX('User Instructions'!$E$3:$E$10,MATCH('Eligible Components'!N238,'User Instructions'!$D$3:$D$10,0)),"")</f>
        <v/>
      </c>
      <c r="U238" s="1" t="str">
        <f>IFERROR(IF(INDEX('Tableau FR Download'!M:M,MATCH('Eligible Components'!M238,'Tableau FR Download'!G:G,0))=0,"",INDEX('Tableau FR Download'!M:M,MATCH('Eligible Components'!M238,'Tableau FR Download'!G:G,0))),"")</f>
        <v/>
      </c>
    </row>
    <row r="239" spans="1:21" hidden="1" x14ac:dyDescent="0.2">
      <c r="A239" s="1">
        <f t="shared" si="9"/>
        <v>0</v>
      </c>
      <c r="B239" s="1">
        <v>0</v>
      </c>
      <c r="C239" s="1" t="s">
        <v>85</v>
      </c>
      <c r="D239" s="1" t="s">
        <v>107</v>
      </c>
      <c r="E239" s="1" t="s">
        <v>417</v>
      </c>
      <c r="F239" s="1" t="s">
        <v>95</v>
      </c>
      <c r="G239" s="1" t="str">
        <f t="shared" si="10"/>
        <v>Cameroon-Tuberculosis,Malaria</v>
      </c>
      <c r="H239" s="1">
        <v>1</v>
      </c>
      <c r="I239" s="1" t="s">
        <v>37</v>
      </c>
      <c r="J239" s="1" t="str">
        <f>IF(IFERROR(IF(M239="",INDEX('Review Approach Lookup'!D:D,MATCH('Eligible Components'!G239,'Review Approach Lookup'!A:A,0)),INDEX('Tableau FR Download'!I:I,MATCH(M239,'Tableau FR Download'!G:G,0))),"")=0,"TBC",IFERROR(IF(M239="",INDEX('Review Approach Lookup'!D:D,MATCH('Eligible Components'!G239,'Review Approach Lookup'!A:A,0)),INDEX('Tableau FR Download'!I:I,MATCH(M239,'Tableau FR Download'!G:G,0))),""))</f>
        <v/>
      </c>
      <c r="K239" s="1" t="s">
        <v>182</v>
      </c>
      <c r="L239" s="1">
        <f>_xlfn.MAXIFS('Tableau FR Download'!A:A,'Tableau FR Download'!B:B,'Eligible Components'!G239)</f>
        <v>0</v>
      </c>
      <c r="M239" s="1" t="str">
        <f>IF(L239=0,"",INDEX('Tableau FR Download'!G:G,MATCH('Eligible Components'!L239,'Tableau FR Download'!A:A,0)))</f>
        <v/>
      </c>
      <c r="N239" s="2" t="str">
        <f>IFERROR(IF(LEFT(INDEX('Tableau FR Download'!J:J,MATCH('Eligible Components'!M239,'Tableau FR Download'!G:G,0)),FIND(" - ",INDEX('Tableau FR Download'!J:J,MATCH('Eligible Components'!M239,'Tableau FR Download'!G:G,0)))-1) = 0,"",LEFT(INDEX('Tableau FR Download'!J:J,MATCH('Eligible Components'!M239,'Tableau FR Download'!G:G,0)),FIND(" - ",INDEX('Tableau FR Download'!J:J,MATCH('Eligible Components'!M239,'Tableau FR Download'!G:G,0)))-1)),"")</f>
        <v/>
      </c>
      <c r="O239" s="2" t="str">
        <f>IF(T239="No","",IFERROR(IF(INDEX('Tableau FR Download'!M:M,MATCH('Eligible Components'!M239,'Tableau FR Download'!G:G,0))=0,"",INDEX('Tableau FR Download'!M:M,MATCH('Eligible Components'!M239,'Tableau FR Download'!G:G,0))),""))</f>
        <v/>
      </c>
      <c r="P239" s="37" t="str">
        <f>IF(IFERROR(INDEX('Funding Request Tracker'!$G$6:$G$13,MATCH('Eligible Components'!N239,'Funding Request Tracker'!$F$6:$F$13,0)),"")=0,"",IFERROR(INDEX('Funding Request Tracker'!$G$6:$G$13,MATCH('Eligible Components'!N239,'Funding Request Tracker'!$F$6:$F$13,0)),""))</f>
        <v/>
      </c>
      <c r="Q239" s="37" t="str">
        <f>IF(IFERROR(INDEX('Tableau FR Download'!N:N,MATCH('Eligible Components'!M239,'Tableau FR Download'!G:G,0)),"")=0,"",IFERROR(INDEX('Tableau FR Download'!N:N,MATCH('Eligible Components'!M239,'Tableau FR Download'!G:G,0)),""))</f>
        <v/>
      </c>
      <c r="R239" s="37" t="str">
        <f>IF(IFERROR(INDEX('Tableau FR Download'!O:O,MATCH('Eligible Components'!M239,'Tableau FR Download'!G:G,0)),"")=0,"",IFERROR(INDEX('Tableau FR Download'!O:O,MATCH('Eligible Components'!M239,'Tableau FR Download'!G:G,0)),""))</f>
        <v/>
      </c>
      <c r="S239" s="13" t="str">
        <f t="shared" si="11"/>
        <v/>
      </c>
      <c r="T239" s="1" t="str">
        <f>IFERROR(INDEX('User Instructions'!$E$3:$E$10,MATCH('Eligible Components'!N239,'User Instructions'!$D$3:$D$10,0)),"")</f>
        <v/>
      </c>
      <c r="U239" s="1" t="str">
        <f>IFERROR(IF(INDEX('Tableau FR Download'!M:M,MATCH('Eligible Components'!M239,'Tableau FR Download'!G:G,0))=0,"",INDEX('Tableau FR Download'!M:M,MATCH('Eligible Components'!M239,'Tableau FR Download'!G:G,0))),"")</f>
        <v/>
      </c>
    </row>
    <row r="240" spans="1:21" hidden="1" x14ac:dyDescent="0.2">
      <c r="A240" s="1">
        <f t="shared" si="9"/>
        <v>0</v>
      </c>
      <c r="B240" s="1">
        <v>0</v>
      </c>
      <c r="C240" s="1" t="s">
        <v>85</v>
      </c>
      <c r="D240" s="1" t="s">
        <v>107</v>
      </c>
      <c r="E240" s="1" t="s">
        <v>418</v>
      </c>
      <c r="F240" s="1" t="s">
        <v>96</v>
      </c>
      <c r="G240" s="1" t="str">
        <f t="shared" si="10"/>
        <v>Cameroon-Tuberculosis,Malaria,RSSH</v>
      </c>
      <c r="H240" s="1">
        <v>1</v>
      </c>
      <c r="I240" s="1" t="s">
        <v>37</v>
      </c>
      <c r="J240" s="1" t="str">
        <f>IF(IFERROR(IF(M240="",INDEX('Review Approach Lookup'!D:D,MATCH('Eligible Components'!G240,'Review Approach Lookup'!A:A,0)),INDEX('Tableau FR Download'!I:I,MATCH(M240,'Tableau FR Download'!G:G,0))),"")=0,"TBC",IFERROR(IF(M240="",INDEX('Review Approach Lookup'!D:D,MATCH('Eligible Components'!G240,'Review Approach Lookup'!A:A,0)),INDEX('Tableau FR Download'!I:I,MATCH(M240,'Tableau FR Download'!G:G,0))),""))</f>
        <v/>
      </c>
      <c r="K240" s="1" t="s">
        <v>182</v>
      </c>
      <c r="L240" s="1">
        <f>_xlfn.MAXIFS('Tableau FR Download'!A:A,'Tableau FR Download'!B:B,'Eligible Components'!G240)</f>
        <v>0</v>
      </c>
      <c r="M240" s="1" t="str">
        <f>IF(L240=0,"",INDEX('Tableau FR Download'!G:G,MATCH('Eligible Components'!L240,'Tableau FR Download'!A:A,0)))</f>
        <v/>
      </c>
      <c r="N240" s="2" t="str">
        <f>IFERROR(IF(LEFT(INDEX('Tableau FR Download'!J:J,MATCH('Eligible Components'!M240,'Tableau FR Download'!G:G,0)),FIND(" - ",INDEX('Tableau FR Download'!J:J,MATCH('Eligible Components'!M240,'Tableau FR Download'!G:G,0)))-1) = 0,"",LEFT(INDEX('Tableau FR Download'!J:J,MATCH('Eligible Components'!M240,'Tableau FR Download'!G:G,0)),FIND(" - ",INDEX('Tableau FR Download'!J:J,MATCH('Eligible Components'!M240,'Tableau FR Download'!G:G,0)))-1)),"")</f>
        <v/>
      </c>
      <c r="O240" s="2" t="str">
        <f>IF(T240="No","",IFERROR(IF(INDEX('Tableau FR Download'!M:M,MATCH('Eligible Components'!M240,'Tableau FR Download'!G:G,0))=0,"",INDEX('Tableau FR Download'!M:M,MATCH('Eligible Components'!M240,'Tableau FR Download'!G:G,0))),""))</f>
        <v/>
      </c>
      <c r="P240" s="37" t="str">
        <f>IF(IFERROR(INDEX('Funding Request Tracker'!$G$6:$G$13,MATCH('Eligible Components'!N240,'Funding Request Tracker'!$F$6:$F$13,0)),"")=0,"",IFERROR(INDEX('Funding Request Tracker'!$G$6:$G$13,MATCH('Eligible Components'!N240,'Funding Request Tracker'!$F$6:$F$13,0)),""))</f>
        <v/>
      </c>
      <c r="Q240" s="37" t="str">
        <f>IF(IFERROR(INDEX('Tableau FR Download'!N:N,MATCH('Eligible Components'!M240,'Tableau FR Download'!G:G,0)),"")=0,"",IFERROR(INDEX('Tableau FR Download'!N:N,MATCH('Eligible Components'!M240,'Tableau FR Download'!G:G,0)),""))</f>
        <v/>
      </c>
      <c r="R240" s="37" t="str">
        <f>IF(IFERROR(INDEX('Tableau FR Download'!O:O,MATCH('Eligible Components'!M240,'Tableau FR Download'!G:G,0)),"")=0,"",IFERROR(INDEX('Tableau FR Download'!O:O,MATCH('Eligible Components'!M240,'Tableau FR Download'!G:G,0)),""))</f>
        <v/>
      </c>
      <c r="S240" s="13" t="str">
        <f t="shared" si="11"/>
        <v/>
      </c>
      <c r="T240" s="1" t="str">
        <f>IFERROR(INDEX('User Instructions'!$E$3:$E$10,MATCH('Eligible Components'!N240,'User Instructions'!$D$3:$D$10,0)),"")</f>
        <v/>
      </c>
      <c r="U240" s="1" t="str">
        <f>IFERROR(IF(INDEX('Tableau FR Download'!M:M,MATCH('Eligible Components'!M240,'Tableau FR Download'!G:G,0))=0,"",INDEX('Tableau FR Download'!M:M,MATCH('Eligible Components'!M240,'Tableau FR Download'!G:G,0))),"")</f>
        <v/>
      </c>
    </row>
    <row r="241" spans="1:21" hidden="1" x14ac:dyDescent="0.2">
      <c r="A241" s="1">
        <f t="shared" si="9"/>
        <v>0</v>
      </c>
      <c r="B241" s="1">
        <v>0</v>
      </c>
      <c r="C241" s="1" t="s">
        <v>85</v>
      </c>
      <c r="D241" s="1" t="s">
        <v>107</v>
      </c>
      <c r="E241" s="1" t="s">
        <v>419</v>
      </c>
      <c r="F241" s="1" t="s">
        <v>97</v>
      </c>
      <c r="G241" s="1" t="str">
        <f t="shared" si="10"/>
        <v>Cameroon-Tuberculosis,RSSH</v>
      </c>
      <c r="H241" s="1">
        <v>1</v>
      </c>
      <c r="I241" s="1" t="s">
        <v>37</v>
      </c>
      <c r="J241" s="1" t="str">
        <f>IF(IFERROR(IF(M241="",INDEX('Review Approach Lookup'!D:D,MATCH('Eligible Components'!G241,'Review Approach Lookup'!A:A,0)),INDEX('Tableau FR Download'!I:I,MATCH(M241,'Tableau FR Download'!G:G,0))),"")=0,"TBC",IFERROR(IF(M241="",INDEX('Review Approach Lookup'!D:D,MATCH('Eligible Components'!G241,'Review Approach Lookup'!A:A,0)),INDEX('Tableau FR Download'!I:I,MATCH(M241,'Tableau FR Download'!G:G,0))),""))</f>
        <v/>
      </c>
      <c r="K241" s="1" t="s">
        <v>182</v>
      </c>
      <c r="L241" s="1">
        <f>_xlfn.MAXIFS('Tableau FR Download'!A:A,'Tableau FR Download'!B:B,'Eligible Components'!G241)</f>
        <v>0</v>
      </c>
      <c r="M241" s="1" t="str">
        <f>IF(L241=0,"",INDEX('Tableau FR Download'!G:G,MATCH('Eligible Components'!L241,'Tableau FR Download'!A:A,0)))</f>
        <v/>
      </c>
      <c r="N241" s="2" t="str">
        <f>IFERROR(IF(LEFT(INDEX('Tableau FR Download'!J:J,MATCH('Eligible Components'!M241,'Tableau FR Download'!G:G,0)),FIND(" - ",INDEX('Tableau FR Download'!J:J,MATCH('Eligible Components'!M241,'Tableau FR Download'!G:G,0)))-1) = 0,"",LEFT(INDEX('Tableau FR Download'!J:J,MATCH('Eligible Components'!M241,'Tableau FR Download'!G:G,0)),FIND(" - ",INDEX('Tableau FR Download'!J:J,MATCH('Eligible Components'!M241,'Tableau FR Download'!G:G,0)))-1)),"")</f>
        <v/>
      </c>
      <c r="O241" s="2" t="str">
        <f>IF(T241="No","",IFERROR(IF(INDEX('Tableau FR Download'!M:M,MATCH('Eligible Components'!M241,'Tableau FR Download'!G:G,0))=0,"",INDEX('Tableau FR Download'!M:M,MATCH('Eligible Components'!M241,'Tableau FR Download'!G:G,0))),""))</f>
        <v/>
      </c>
      <c r="P241" s="37" t="str">
        <f>IF(IFERROR(INDEX('Funding Request Tracker'!$G$6:$G$13,MATCH('Eligible Components'!N241,'Funding Request Tracker'!$F$6:$F$13,0)),"")=0,"",IFERROR(INDEX('Funding Request Tracker'!$G$6:$G$13,MATCH('Eligible Components'!N241,'Funding Request Tracker'!$F$6:$F$13,0)),""))</f>
        <v/>
      </c>
      <c r="Q241" s="37" t="str">
        <f>IF(IFERROR(INDEX('Tableau FR Download'!N:N,MATCH('Eligible Components'!M241,'Tableau FR Download'!G:G,0)),"")=0,"",IFERROR(INDEX('Tableau FR Download'!N:N,MATCH('Eligible Components'!M241,'Tableau FR Download'!G:G,0)),""))</f>
        <v/>
      </c>
      <c r="R241" s="37" t="str">
        <f>IF(IFERROR(INDEX('Tableau FR Download'!O:O,MATCH('Eligible Components'!M241,'Tableau FR Download'!G:G,0)),"")=0,"",IFERROR(INDEX('Tableau FR Download'!O:O,MATCH('Eligible Components'!M241,'Tableau FR Download'!G:G,0)),""))</f>
        <v/>
      </c>
      <c r="S241" s="13" t="str">
        <f t="shared" si="11"/>
        <v/>
      </c>
      <c r="T241" s="1" t="str">
        <f>IFERROR(INDEX('User Instructions'!$E$3:$E$10,MATCH('Eligible Components'!N241,'User Instructions'!$D$3:$D$10,0)),"")</f>
        <v/>
      </c>
      <c r="U241" s="1" t="str">
        <f>IFERROR(IF(INDEX('Tableau FR Download'!M:M,MATCH('Eligible Components'!M241,'Tableau FR Download'!G:G,0))=0,"",INDEX('Tableau FR Download'!M:M,MATCH('Eligible Components'!M241,'Tableau FR Download'!G:G,0))),"")</f>
        <v/>
      </c>
    </row>
    <row r="242" spans="1:21" hidden="1" x14ac:dyDescent="0.2">
      <c r="A242" s="1">
        <f t="shared" si="9"/>
        <v>0</v>
      </c>
      <c r="B242" s="1">
        <v>1</v>
      </c>
      <c r="C242" s="1" t="s">
        <v>85</v>
      </c>
      <c r="D242" s="1" t="s">
        <v>39</v>
      </c>
      <c r="E242" s="1" t="s">
        <v>26</v>
      </c>
      <c r="F242" s="1" t="s">
        <v>26</v>
      </c>
      <c r="G242" s="1" t="str">
        <f t="shared" si="10"/>
        <v>Central African Republic-HIV/AIDS</v>
      </c>
      <c r="H242" s="1">
        <v>1</v>
      </c>
      <c r="I242" s="1" t="s">
        <v>37</v>
      </c>
      <c r="J242" s="1" t="str">
        <f>IF(IFERROR(IF(M242="",INDEX('Review Approach Lookup'!D:D,MATCH('Eligible Components'!G242,'Review Approach Lookup'!A:A,0)),INDEX('Tableau FR Download'!I:I,MATCH(M242,'Tableau FR Download'!G:G,0))),"")=0,"TBC",IFERROR(IF(M242="",INDEX('Review Approach Lookup'!D:D,MATCH('Eligible Components'!G242,'Review Approach Lookup'!A:A,0)),INDEX('Tableau FR Download'!I:I,MATCH(M242,'Tableau FR Download'!G:G,0))),""))</f>
        <v>Full Review</v>
      </c>
      <c r="K242" s="1" t="s">
        <v>182</v>
      </c>
      <c r="L242" s="1">
        <f>_xlfn.MAXIFS('Tableau FR Download'!A:A,'Tableau FR Download'!B:B,'Eligible Components'!G242)</f>
        <v>0</v>
      </c>
      <c r="M242" s="1" t="str">
        <f>IF(L242=0,"",INDEX('Tableau FR Download'!G:G,MATCH('Eligible Components'!L242,'Tableau FR Download'!A:A,0)))</f>
        <v/>
      </c>
      <c r="N242" s="2" t="str">
        <f>IFERROR(IF(LEFT(INDEX('Tableau FR Download'!J:J,MATCH('Eligible Components'!M242,'Tableau FR Download'!G:G,0)),FIND(" - ",INDEX('Tableau FR Download'!J:J,MATCH('Eligible Components'!M242,'Tableau FR Download'!G:G,0)))-1) = 0,"",LEFT(INDEX('Tableau FR Download'!J:J,MATCH('Eligible Components'!M242,'Tableau FR Download'!G:G,0)),FIND(" - ",INDEX('Tableau FR Download'!J:J,MATCH('Eligible Components'!M242,'Tableau FR Download'!G:G,0)))-1)),"")</f>
        <v/>
      </c>
      <c r="O242" s="2" t="str">
        <f>IF(T242="No","",IFERROR(IF(INDEX('Tableau FR Download'!M:M,MATCH('Eligible Components'!M242,'Tableau FR Download'!G:G,0))=0,"",INDEX('Tableau FR Download'!M:M,MATCH('Eligible Components'!M242,'Tableau FR Download'!G:G,0))),""))</f>
        <v/>
      </c>
      <c r="P242" s="37" t="str">
        <f>IF(IFERROR(INDEX('Funding Request Tracker'!$G$6:$G$13,MATCH('Eligible Components'!N242,'Funding Request Tracker'!$F$6:$F$13,0)),"")=0,"",IFERROR(INDEX('Funding Request Tracker'!$G$6:$G$13,MATCH('Eligible Components'!N242,'Funding Request Tracker'!$F$6:$F$13,0)),""))</f>
        <v/>
      </c>
      <c r="Q242" s="37" t="str">
        <f>IF(IFERROR(INDEX('Tableau FR Download'!N:N,MATCH('Eligible Components'!M242,'Tableau FR Download'!G:G,0)),"")=0,"",IFERROR(INDEX('Tableau FR Download'!N:N,MATCH('Eligible Components'!M242,'Tableau FR Download'!G:G,0)),""))</f>
        <v/>
      </c>
      <c r="R242" s="37" t="str">
        <f>IF(IFERROR(INDEX('Tableau FR Download'!O:O,MATCH('Eligible Components'!M242,'Tableau FR Download'!G:G,0)),"")=0,"",IFERROR(INDEX('Tableau FR Download'!O:O,MATCH('Eligible Components'!M242,'Tableau FR Download'!G:G,0)),""))</f>
        <v/>
      </c>
      <c r="S242" s="13" t="str">
        <f t="shared" si="11"/>
        <v/>
      </c>
      <c r="T242" s="1" t="str">
        <f>IFERROR(INDEX('User Instructions'!$E$3:$E$10,MATCH('Eligible Components'!N242,'User Instructions'!$D$3:$D$10,0)),"")</f>
        <v/>
      </c>
      <c r="U242" s="1" t="str">
        <f>IFERROR(IF(INDEX('Tableau FR Download'!M:M,MATCH('Eligible Components'!M242,'Tableau FR Download'!G:G,0))=0,"",INDEX('Tableau FR Download'!M:M,MATCH('Eligible Components'!M242,'Tableau FR Download'!G:G,0))),"")</f>
        <v/>
      </c>
    </row>
    <row r="243" spans="1:21" hidden="1" x14ac:dyDescent="0.2">
      <c r="A243" s="1">
        <f t="shared" si="9"/>
        <v>0</v>
      </c>
      <c r="B243" s="1">
        <v>0</v>
      </c>
      <c r="C243" s="1" t="s">
        <v>85</v>
      </c>
      <c r="D243" s="1" t="s">
        <v>39</v>
      </c>
      <c r="E243" s="1" t="s">
        <v>409</v>
      </c>
      <c r="F243" s="1" t="s">
        <v>86</v>
      </c>
      <c r="G243" s="1" t="str">
        <f t="shared" si="10"/>
        <v>Central African Republic-HIV/AIDS,Malaria</v>
      </c>
      <c r="H243" s="1">
        <v>1</v>
      </c>
      <c r="I243" s="1" t="s">
        <v>37</v>
      </c>
      <c r="J243" s="1" t="str">
        <f>IF(IFERROR(IF(M243="",INDEX('Review Approach Lookup'!D:D,MATCH('Eligible Components'!G243,'Review Approach Lookup'!A:A,0)),INDEX('Tableau FR Download'!I:I,MATCH(M243,'Tableau FR Download'!G:G,0))),"")=0,"TBC",IFERROR(IF(M243="",INDEX('Review Approach Lookup'!D:D,MATCH('Eligible Components'!G243,'Review Approach Lookup'!A:A,0)),INDEX('Tableau FR Download'!I:I,MATCH(M243,'Tableau FR Download'!G:G,0))),""))</f>
        <v/>
      </c>
      <c r="K243" s="1" t="s">
        <v>182</v>
      </c>
      <c r="L243" s="1">
        <f>_xlfn.MAXIFS('Tableau FR Download'!A:A,'Tableau FR Download'!B:B,'Eligible Components'!G243)</f>
        <v>0</v>
      </c>
      <c r="M243" s="1" t="str">
        <f>IF(L243=0,"",INDEX('Tableau FR Download'!G:G,MATCH('Eligible Components'!L243,'Tableau FR Download'!A:A,0)))</f>
        <v/>
      </c>
      <c r="N243" s="2" t="str">
        <f>IFERROR(IF(LEFT(INDEX('Tableau FR Download'!J:J,MATCH('Eligible Components'!M243,'Tableau FR Download'!G:G,0)),FIND(" - ",INDEX('Tableau FR Download'!J:J,MATCH('Eligible Components'!M243,'Tableau FR Download'!G:G,0)))-1) = 0,"",LEFT(INDEX('Tableau FR Download'!J:J,MATCH('Eligible Components'!M243,'Tableau FR Download'!G:G,0)),FIND(" - ",INDEX('Tableau FR Download'!J:J,MATCH('Eligible Components'!M243,'Tableau FR Download'!G:G,0)))-1)),"")</f>
        <v/>
      </c>
      <c r="O243" s="2" t="str">
        <f>IF(T243="No","",IFERROR(IF(INDEX('Tableau FR Download'!M:M,MATCH('Eligible Components'!M243,'Tableau FR Download'!G:G,0))=0,"",INDEX('Tableau FR Download'!M:M,MATCH('Eligible Components'!M243,'Tableau FR Download'!G:G,0))),""))</f>
        <v/>
      </c>
      <c r="P243" s="37" t="str">
        <f>IF(IFERROR(INDEX('Funding Request Tracker'!$G$6:$G$13,MATCH('Eligible Components'!N243,'Funding Request Tracker'!$F$6:$F$13,0)),"")=0,"",IFERROR(INDEX('Funding Request Tracker'!$G$6:$G$13,MATCH('Eligible Components'!N243,'Funding Request Tracker'!$F$6:$F$13,0)),""))</f>
        <v/>
      </c>
      <c r="Q243" s="37" t="str">
        <f>IF(IFERROR(INDEX('Tableau FR Download'!N:N,MATCH('Eligible Components'!M243,'Tableau FR Download'!G:G,0)),"")=0,"",IFERROR(INDEX('Tableau FR Download'!N:N,MATCH('Eligible Components'!M243,'Tableau FR Download'!G:G,0)),""))</f>
        <v/>
      </c>
      <c r="R243" s="37" t="str">
        <f>IF(IFERROR(INDEX('Tableau FR Download'!O:O,MATCH('Eligible Components'!M243,'Tableau FR Download'!G:G,0)),"")=0,"",IFERROR(INDEX('Tableau FR Download'!O:O,MATCH('Eligible Components'!M243,'Tableau FR Download'!G:G,0)),""))</f>
        <v/>
      </c>
      <c r="S243" s="13" t="str">
        <f t="shared" si="11"/>
        <v/>
      </c>
      <c r="T243" s="1" t="str">
        <f>IFERROR(INDEX('User Instructions'!$E$3:$E$10,MATCH('Eligible Components'!N243,'User Instructions'!$D$3:$D$10,0)),"")</f>
        <v/>
      </c>
      <c r="U243" s="1" t="str">
        <f>IFERROR(IF(INDEX('Tableau FR Download'!M:M,MATCH('Eligible Components'!M243,'Tableau FR Download'!G:G,0))=0,"",INDEX('Tableau FR Download'!M:M,MATCH('Eligible Components'!M243,'Tableau FR Download'!G:G,0))),"")</f>
        <v/>
      </c>
    </row>
    <row r="244" spans="1:21" hidden="1" x14ac:dyDescent="0.2">
      <c r="A244" s="1">
        <f t="shared" si="9"/>
        <v>0</v>
      </c>
      <c r="B244" s="1">
        <v>0</v>
      </c>
      <c r="C244" s="1" t="s">
        <v>85</v>
      </c>
      <c r="D244" s="1" t="s">
        <v>39</v>
      </c>
      <c r="E244" s="1" t="s">
        <v>410</v>
      </c>
      <c r="F244" s="1" t="s">
        <v>87</v>
      </c>
      <c r="G244" s="1" t="str">
        <f t="shared" si="10"/>
        <v>Central African Republic-HIV/AIDS,Malaria,RSSH</v>
      </c>
      <c r="H244" s="1">
        <v>1</v>
      </c>
      <c r="I244" s="1" t="s">
        <v>37</v>
      </c>
      <c r="J244" s="1" t="str">
        <f>IF(IFERROR(IF(M244="",INDEX('Review Approach Lookup'!D:D,MATCH('Eligible Components'!G244,'Review Approach Lookup'!A:A,0)),INDEX('Tableau FR Download'!I:I,MATCH(M244,'Tableau FR Download'!G:G,0))),"")=0,"TBC",IFERROR(IF(M244="",INDEX('Review Approach Lookup'!D:D,MATCH('Eligible Components'!G244,'Review Approach Lookup'!A:A,0)),INDEX('Tableau FR Download'!I:I,MATCH(M244,'Tableau FR Download'!G:G,0))),""))</f>
        <v/>
      </c>
      <c r="K244" s="1" t="s">
        <v>182</v>
      </c>
      <c r="L244" s="1">
        <f>_xlfn.MAXIFS('Tableau FR Download'!A:A,'Tableau FR Download'!B:B,'Eligible Components'!G244)</f>
        <v>0</v>
      </c>
      <c r="M244" s="1" t="str">
        <f>IF(L244=0,"",INDEX('Tableau FR Download'!G:G,MATCH('Eligible Components'!L244,'Tableau FR Download'!A:A,0)))</f>
        <v/>
      </c>
      <c r="N244" s="2" t="str">
        <f>IFERROR(IF(LEFT(INDEX('Tableau FR Download'!J:J,MATCH('Eligible Components'!M244,'Tableau FR Download'!G:G,0)),FIND(" - ",INDEX('Tableau FR Download'!J:J,MATCH('Eligible Components'!M244,'Tableau FR Download'!G:G,0)))-1) = 0,"",LEFT(INDEX('Tableau FR Download'!J:J,MATCH('Eligible Components'!M244,'Tableau FR Download'!G:G,0)),FIND(" - ",INDEX('Tableau FR Download'!J:J,MATCH('Eligible Components'!M244,'Tableau FR Download'!G:G,0)))-1)),"")</f>
        <v/>
      </c>
      <c r="O244" s="2" t="str">
        <f>IF(T244="No","",IFERROR(IF(INDEX('Tableau FR Download'!M:M,MATCH('Eligible Components'!M244,'Tableau FR Download'!G:G,0))=0,"",INDEX('Tableau FR Download'!M:M,MATCH('Eligible Components'!M244,'Tableau FR Download'!G:G,0))),""))</f>
        <v/>
      </c>
      <c r="P244" s="37" t="str">
        <f>IF(IFERROR(INDEX('Funding Request Tracker'!$G$6:$G$13,MATCH('Eligible Components'!N244,'Funding Request Tracker'!$F$6:$F$13,0)),"")=0,"",IFERROR(INDEX('Funding Request Tracker'!$G$6:$G$13,MATCH('Eligible Components'!N244,'Funding Request Tracker'!$F$6:$F$13,0)),""))</f>
        <v/>
      </c>
      <c r="Q244" s="37" t="str">
        <f>IF(IFERROR(INDEX('Tableau FR Download'!N:N,MATCH('Eligible Components'!M244,'Tableau FR Download'!G:G,0)),"")=0,"",IFERROR(INDEX('Tableau FR Download'!N:N,MATCH('Eligible Components'!M244,'Tableau FR Download'!G:G,0)),""))</f>
        <v/>
      </c>
      <c r="R244" s="37" t="str">
        <f>IF(IFERROR(INDEX('Tableau FR Download'!O:O,MATCH('Eligible Components'!M244,'Tableau FR Download'!G:G,0)),"")=0,"",IFERROR(INDEX('Tableau FR Download'!O:O,MATCH('Eligible Components'!M244,'Tableau FR Download'!G:G,0)),""))</f>
        <v/>
      </c>
      <c r="S244" s="13" t="str">
        <f t="shared" si="11"/>
        <v/>
      </c>
      <c r="T244" s="1" t="str">
        <f>IFERROR(INDEX('User Instructions'!$E$3:$E$10,MATCH('Eligible Components'!N244,'User Instructions'!$D$3:$D$10,0)),"")</f>
        <v/>
      </c>
      <c r="U244" s="1" t="str">
        <f>IFERROR(IF(INDEX('Tableau FR Download'!M:M,MATCH('Eligible Components'!M244,'Tableau FR Download'!G:G,0))=0,"",INDEX('Tableau FR Download'!M:M,MATCH('Eligible Components'!M244,'Tableau FR Download'!G:G,0))),"")</f>
        <v/>
      </c>
    </row>
    <row r="245" spans="1:21" hidden="1" x14ac:dyDescent="0.2">
      <c r="A245" s="1">
        <f t="shared" si="9"/>
        <v>0</v>
      </c>
      <c r="B245" s="1">
        <v>0</v>
      </c>
      <c r="C245" s="1" t="s">
        <v>85</v>
      </c>
      <c r="D245" s="1" t="s">
        <v>39</v>
      </c>
      <c r="E245" s="1" t="s">
        <v>411</v>
      </c>
      <c r="F245" s="1" t="s">
        <v>88</v>
      </c>
      <c r="G245" s="1" t="str">
        <f t="shared" si="10"/>
        <v>Central African Republic-HIV/AIDS,RSSH</v>
      </c>
      <c r="H245" s="1">
        <v>1</v>
      </c>
      <c r="I245" s="1" t="s">
        <v>37</v>
      </c>
      <c r="J245" s="1" t="str">
        <f>IF(IFERROR(IF(M245="",INDEX('Review Approach Lookup'!D:D,MATCH('Eligible Components'!G245,'Review Approach Lookup'!A:A,0)),INDEX('Tableau FR Download'!I:I,MATCH(M245,'Tableau FR Download'!G:G,0))),"")=0,"TBC",IFERROR(IF(M245="",INDEX('Review Approach Lookup'!D:D,MATCH('Eligible Components'!G245,'Review Approach Lookup'!A:A,0)),INDEX('Tableau FR Download'!I:I,MATCH(M245,'Tableau FR Download'!G:G,0))),""))</f>
        <v/>
      </c>
      <c r="K245" s="1" t="s">
        <v>182</v>
      </c>
      <c r="L245" s="1">
        <f>_xlfn.MAXIFS('Tableau FR Download'!A:A,'Tableau FR Download'!B:B,'Eligible Components'!G245)</f>
        <v>0</v>
      </c>
      <c r="M245" s="1" t="str">
        <f>IF(L245=0,"",INDEX('Tableau FR Download'!G:G,MATCH('Eligible Components'!L245,'Tableau FR Download'!A:A,0)))</f>
        <v/>
      </c>
      <c r="N245" s="2" t="str">
        <f>IFERROR(IF(LEFT(INDEX('Tableau FR Download'!J:J,MATCH('Eligible Components'!M245,'Tableau FR Download'!G:G,0)),FIND(" - ",INDEX('Tableau FR Download'!J:J,MATCH('Eligible Components'!M245,'Tableau FR Download'!G:G,0)))-1) = 0,"",LEFT(INDEX('Tableau FR Download'!J:J,MATCH('Eligible Components'!M245,'Tableau FR Download'!G:G,0)),FIND(" - ",INDEX('Tableau FR Download'!J:J,MATCH('Eligible Components'!M245,'Tableau FR Download'!G:G,0)))-1)),"")</f>
        <v/>
      </c>
      <c r="O245" s="2" t="str">
        <f>IF(T245="No","",IFERROR(IF(INDEX('Tableau FR Download'!M:M,MATCH('Eligible Components'!M245,'Tableau FR Download'!G:G,0))=0,"",INDEX('Tableau FR Download'!M:M,MATCH('Eligible Components'!M245,'Tableau FR Download'!G:G,0))),""))</f>
        <v/>
      </c>
      <c r="P245" s="37" t="str">
        <f>IF(IFERROR(INDEX('Funding Request Tracker'!$G$6:$G$13,MATCH('Eligible Components'!N245,'Funding Request Tracker'!$F$6:$F$13,0)),"")=0,"",IFERROR(INDEX('Funding Request Tracker'!$G$6:$G$13,MATCH('Eligible Components'!N245,'Funding Request Tracker'!$F$6:$F$13,0)),""))</f>
        <v/>
      </c>
      <c r="Q245" s="37" t="str">
        <f>IF(IFERROR(INDEX('Tableau FR Download'!N:N,MATCH('Eligible Components'!M245,'Tableau FR Download'!G:G,0)),"")=0,"",IFERROR(INDEX('Tableau FR Download'!N:N,MATCH('Eligible Components'!M245,'Tableau FR Download'!G:G,0)),""))</f>
        <v/>
      </c>
      <c r="R245" s="37" t="str">
        <f>IF(IFERROR(INDEX('Tableau FR Download'!O:O,MATCH('Eligible Components'!M245,'Tableau FR Download'!G:G,0)),"")=0,"",IFERROR(INDEX('Tableau FR Download'!O:O,MATCH('Eligible Components'!M245,'Tableau FR Download'!G:G,0)),""))</f>
        <v/>
      </c>
      <c r="S245" s="13" t="str">
        <f t="shared" si="11"/>
        <v/>
      </c>
      <c r="T245" s="1" t="str">
        <f>IFERROR(INDEX('User Instructions'!$E$3:$E$10,MATCH('Eligible Components'!N245,'User Instructions'!$D$3:$D$10,0)),"")</f>
        <v/>
      </c>
      <c r="U245" s="1" t="str">
        <f>IFERROR(IF(INDEX('Tableau FR Download'!M:M,MATCH('Eligible Components'!M245,'Tableau FR Download'!G:G,0))=0,"",INDEX('Tableau FR Download'!M:M,MATCH('Eligible Components'!M245,'Tableau FR Download'!G:G,0))),"")</f>
        <v/>
      </c>
    </row>
    <row r="246" spans="1:21" hidden="1" x14ac:dyDescent="0.2">
      <c r="A246" s="1">
        <f t="shared" si="9"/>
        <v>1</v>
      </c>
      <c r="B246" s="1">
        <v>0</v>
      </c>
      <c r="C246" s="1" t="s">
        <v>85</v>
      </c>
      <c r="D246" s="1" t="s">
        <v>39</v>
      </c>
      <c r="E246" s="1" t="s">
        <v>408</v>
      </c>
      <c r="F246" s="1" t="s">
        <v>89</v>
      </c>
      <c r="G246" s="1" t="str">
        <f t="shared" si="10"/>
        <v>Central African Republic-HIV/AIDS, Tuberculosis</v>
      </c>
      <c r="H246" s="1">
        <v>1</v>
      </c>
      <c r="I246" s="1" t="s">
        <v>37</v>
      </c>
      <c r="J246" s="1" t="str">
        <f>IF(IFERROR(IF(M246="",INDEX('Review Approach Lookup'!D:D,MATCH('Eligible Components'!G246,'Review Approach Lookup'!A:A,0)),INDEX('Tableau FR Download'!I:I,MATCH(M246,'Tableau FR Download'!G:G,0))),"")=0,"TBC",IFERROR(IF(M246="",INDEX('Review Approach Lookup'!D:D,MATCH('Eligible Components'!G246,'Review Approach Lookup'!A:A,0)),INDEX('Tableau FR Download'!I:I,MATCH(M246,'Tableau FR Download'!G:G,0))),""))</f>
        <v>Full Review</v>
      </c>
      <c r="K246" s="1" t="s">
        <v>182</v>
      </c>
      <c r="L246" s="1">
        <f>_xlfn.MAXIFS('Tableau FR Download'!A:A,'Tableau FR Download'!B:B,'Eligible Components'!G246)</f>
        <v>812</v>
      </c>
      <c r="M246" s="1" t="str">
        <f>IF(L246=0,"",INDEX('Tableau FR Download'!G:G,MATCH('Eligible Components'!L246,'Tableau FR Download'!A:A,0)))</f>
        <v>FR812-CAF-C</v>
      </c>
      <c r="N246" s="2" t="str">
        <f>IFERROR(IF(LEFT(INDEX('Tableau FR Download'!J:J,MATCH('Eligible Components'!M246,'Tableau FR Download'!G:G,0)),FIND(" - ",INDEX('Tableau FR Download'!J:J,MATCH('Eligible Components'!M246,'Tableau FR Download'!G:G,0)))-1) = 0,"",LEFT(INDEX('Tableau FR Download'!J:J,MATCH('Eligible Components'!M246,'Tableau FR Download'!G:G,0)),FIND(" - ",INDEX('Tableau FR Download'!J:J,MATCH('Eligible Components'!M246,'Tableau FR Download'!G:G,0)))-1)),"")</f>
        <v>Window 2c</v>
      </c>
      <c r="O246" s="2" t="str">
        <f>IF(T246="No","",IFERROR(IF(INDEX('Tableau FR Download'!M:M,MATCH('Eligible Components'!M246,'Tableau FR Download'!G:G,0))=0,"",INDEX('Tableau FR Download'!M:M,MATCH('Eligible Components'!M246,'Tableau FR Download'!G:G,0))),""))</f>
        <v>Grant Making</v>
      </c>
      <c r="P246" s="37">
        <f>IF(IFERROR(INDEX('Funding Request Tracker'!$G$6:$G$13,MATCH('Eligible Components'!N246,'Funding Request Tracker'!$F$6:$F$13,0)),"")=0,"",IFERROR(INDEX('Funding Request Tracker'!$G$6:$G$13,MATCH('Eligible Components'!N246,'Funding Request Tracker'!$F$6:$F$13,0)),""))</f>
        <v>44012</v>
      </c>
      <c r="Q246" s="37">
        <f>IF(IFERROR(INDEX('Tableau FR Download'!N:N,MATCH('Eligible Components'!M246,'Tableau FR Download'!G:G,0)),"")=0,"",IFERROR(INDEX('Tableau FR Download'!N:N,MATCH('Eligible Components'!M246,'Tableau FR Download'!G:G,0)),""))</f>
        <v>44168</v>
      </c>
      <c r="R246" s="37">
        <f>IF(IFERROR(INDEX('Tableau FR Download'!O:O,MATCH('Eligible Components'!M246,'Tableau FR Download'!G:G,0)),"")=0,"",IFERROR(INDEX('Tableau FR Download'!O:O,MATCH('Eligible Components'!M246,'Tableau FR Download'!G:G,0)),""))</f>
        <v>44183</v>
      </c>
      <c r="S246" s="13">
        <f t="shared" si="11"/>
        <v>5.6065573770491799</v>
      </c>
      <c r="T246" s="1" t="str">
        <f>IFERROR(INDEX('User Instructions'!$E$3:$E$10,MATCH('Eligible Components'!N246,'User Instructions'!$D$3:$D$10,0)),"")</f>
        <v>Yes</v>
      </c>
      <c r="U246" s="1" t="str">
        <f>IFERROR(IF(INDEX('Tableau FR Download'!M:M,MATCH('Eligible Components'!M246,'Tableau FR Download'!G:G,0))=0,"",INDEX('Tableau FR Download'!M:M,MATCH('Eligible Components'!M246,'Tableau FR Download'!G:G,0))),"")</f>
        <v>Grant Making</v>
      </c>
    </row>
    <row r="247" spans="1:21" hidden="1" x14ac:dyDescent="0.2">
      <c r="A247" s="1">
        <f t="shared" si="9"/>
        <v>0</v>
      </c>
      <c r="B247" s="1">
        <v>0</v>
      </c>
      <c r="C247" s="1" t="s">
        <v>85</v>
      </c>
      <c r="D247" s="1" t="s">
        <v>39</v>
      </c>
      <c r="E247" s="1" t="s">
        <v>412</v>
      </c>
      <c r="F247" s="1" t="s">
        <v>90</v>
      </c>
      <c r="G247" s="1" t="str">
        <f t="shared" si="10"/>
        <v>Central African Republic-HIV/AIDS,Tuberculosis,Malaria</v>
      </c>
      <c r="H247" s="1">
        <v>1</v>
      </c>
      <c r="I247" s="1" t="s">
        <v>37</v>
      </c>
      <c r="J247" s="1" t="str">
        <f>IF(IFERROR(IF(M247="",INDEX('Review Approach Lookup'!D:D,MATCH('Eligible Components'!G247,'Review Approach Lookup'!A:A,0)),INDEX('Tableau FR Download'!I:I,MATCH(M247,'Tableau FR Download'!G:G,0))),"")=0,"TBC",IFERROR(IF(M247="",INDEX('Review Approach Lookup'!D:D,MATCH('Eligible Components'!G247,'Review Approach Lookup'!A:A,0)),INDEX('Tableau FR Download'!I:I,MATCH(M247,'Tableau FR Download'!G:G,0))),""))</f>
        <v/>
      </c>
      <c r="K247" s="1" t="s">
        <v>182</v>
      </c>
      <c r="L247" s="1">
        <f>_xlfn.MAXIFS('Tableau FR Download'!A:A,'Tableau FR Download'!B:B,'Eligible Components'!G247)</f>
        <v>0</v>
      </c>
      <c r="M247" s="1" t="str">
        <f>IF(L247=0,"",INDEX('Tableau FR Download'!G:G,MATCH('Eligible Components'!L247,'Tableau FR Download'!A:A,0)))</f>
        <v/>
      </c>
      <c r="N247" s="2" t="str">
        <f>IFERROR(IF(LEFT(INDEX('Tableau FR Download'!J:J,MATCH('Eligible Components'!M247,'Tableau FR Download'!G:G,0)),FIND(" - ",INDEX('Tableau FR Download'!J:J,MATCH('Eligible Components'!M247,'Tableau FR Download'!G:G,0)))-1) = 0,"",LEFT(INDEX('Tableau FR Download'!J:J,MATCH('Eligible Components'!M247,'Tableau FR Download'!G:G,0)),FIND(" - ",INDEX('Tableau FR Download'!J:J,MATCH('Eligible Components'!M247,'Tableau FR Download'!G:G,0)))-1)),"")</f>
        <v/>
      </c>
      <c r="O247" s="2" t="str">
        <f>IF(T247="No","",IFERROR(IF(INDEX('Tableau FR Download'!M:M,MATCH('Eligible Components'!M247,'Tableau FR Download'!G:G,0))=0,"",INDEX('Tableau FR Download'!M:M,MATCH('Eligible Components'!M247,'Tableau FR Download'!G:G,0))),""))</f>
        <v/>
      </c>
      <c r="P247" s="37" t="str">
        <f>IF(IFERROR(INDEX('Funding Request Tracker'!$G$6:$G$13,MATCH('Eligible Components'!N247,'Funding Request Tracker'!$F$6:$F$13,0)),"")=0,"",IFERROR(INDEX('Funding Request Tracker'!$G$6:$G$13,MATCH('Eligible Components'!N247,'Funding Request Tracker'!$F$6:$F$13,0)),""))</f>
        <v/>
      </c>
      <c r="Q247" s="37" t="str">
        <f>IF(IFERROR(INDEX('Tableau FR Download'!N:N,MATCH('Eligible Components'!M247,'Tableau FR Download'!G:G,0)),"")=0,"",IFERROR(INDEX('Tableau FR Download'!N:N,MATCH('Eligible Components'!M247,'Tableau FR Download'!G:G,0)),""))</f>
        <v/>
      </c>
      <c r="R247" s="37" t="str">
        <f>IF(IFERROR(INDEX('Tableau FR Download'!O:O,MATCH('Eligible Components'!M247,'Tableau FR Download'!G:G,0)),"")=0,"",IFERROR(INDEX('Tableau FR Download'!O:O,MATCH('Eligible Components'!M247,'Tableau FR Download'!G:G,0)),""))</f>
        <v/>
      </c>
      <c r="S247" s="13" t="str">
        <f t="shared" si="11"/>
        <v/>
      </c>
      <c r="T247" s="1" t="str">
        <f>IFERROR(INDEX('User Instructions'!$E$3:$E$10,MATCH('Eligible Components'!N247,'User Instructions'!$D$3:$D$10,0)),"")</f>
        <v/>
      </c>
      <c r="U247" s="1" t="str">
        <f>IFERROR(IF(INDEX('Tableau FR Download'!M:M,MATCH('Eligible Components'!M247,'Tableau FR Download'!G:G,0))=0,"",INDEX('Tableau FR Download'!M:M,MATCH('Eligible Components'!M247,'Tableau FR Download'!G:G,0))),"")</f>
        <v/>
      </c>
    </row>
    <row r="248" spans="1:21" hidden="1" x14ac:dyDescent="0.2">
      <c r="A248" s="1">
        <f t="shared" si="9"/>
        <v>0</v>
      </c>
      <c r="B248" s="1">
        <v>0</v>
      </c>
      <c r="C248" s="1" t="s">
        <v>85</v>
      </c>
      <c r="D248" s="1" t="s">
        <v>39</v>
      </c>
      <c r="E248" s="1" t="s">
        <v>413</v>
      </c>
      <c r="F248" s="1" t="s">
        <v>91</v>
      </c>
      <c r="G248" s="1" t="str">
        <f t="shared" si="10"/>
        <v>Central African Republic-HIV/AIDS,Tuberculosis,Malaria,RSSH</v>
      </c>
      <c r="H248" s="1">
        <v>1</v>
      </c>
      <c r="I248" s="1" t="s">
        <v>37</v>
      </c>
      <c r="J248" s="1" t="str">
        <f>IF(IFERROR(IF(M248="",INDEX('Review Approach Lookup'!D:D,MATCH('Eligible Components'!G248,'Review Approach Lookup'!A:A,0)),INDEX('Tableau FR Download'!I:I,MATCH(M248,'Tableau FR Download'!G:G,0))),"")=0,"TBC",IFERROR(IF(M248="",INDEX('Review Approach Lookup'!D:D,MATCH('Eligible Components'!G248,'Review Approach Lookup'!A:A,0)),INDEX('Tableau FR Download'!I:I,MATCH(M248,'Tableau FR Download'!G:G,0))),""))</f>
        <v/>
      </c>
      <c r="K248" s="1" t="s">
        <v>182</v>
      </c>
      <c r="L248" s="1">
        <f>_xlfn.MAXIFS('Tableau FR Download'!A:A,'Tableau FR Download'!B:B,'Eligible Components'!G248)</f>
        <v>0</v>
      </c>
      <c r="M248" s="1" t="str">
        <f>IF(L248=0,"",INDEX('Tableau FR Download'!G:G,MATCH('Eligible Components'!L248,'Tableau FR Download'!A:A,0)))</f>
        <v/>
      </c>
      <c r="N248" s="2" t="str">
        <f>IFERROR(IF(LEFT(INDEX('Tableau FR Download'!J:J,MATCH('Eligible Components'!M248,'Tableau FR Download'!G:G,0)),FIND(" - ",INDEX('Tableau FR Download'!J:J,MATCH('Eligible Components'!M248,'Tableau FR Download'!G:G,0)))-1) = 0,"",LEFT(INDEX('Tableau FR Download'!J:J,MATCH('Eligible Components'!M248,'Tableau FR Download'!G:G,0)),FIND(" - ",INDEX('Tableau FR Download'!J:J,MATCH('Eligible Components'!M248,'Tableau FR Download'!G:G,0)))-1)),"")</f>
        <v/>
      </c>
      <c r="O248" s="2" t="str">
        <f>IF(T248="No","",IFERROR(IF(INDEX('Tableau FR Download'!M:M,MATCH('Eligible Components'!M248,'Tableau FR Download'!G:G,0))=0,"",INDEX('Tableau FR Download'!M:M,MATCH('Eligible Components'!M248,'Tableau FR Download'!G:G,0))),""))</f>
        <v/>
      </c>
      <c r="P248" s="37" t="str">
        <f>IF(IFERROR(INDEX('Funding Request Tracker'!$G$6:$G$13,MATCH('Eligible Components'!N248,'Funding Request Tracker'!$F$6:$F$13,0)),"")=0,"",IFERROR(INDEX('Funding Request Tracker'!$G$6:$G$13,MATCH('Eligible Components'!N248,'Funding Request Tracker'!$F$6:$F$13,0)),""))</f>
        <v/>
      </c>
      <c r="Q248" s="37" t="str">
        <f>IF(IFERROR(INDEX('Tableau FR Download'!N:N,MATCH('Eligible Components'!M248,'Tableau FR Download'!G:G,0)),"")=0,"",IFERROR(INDEX('Tableau FR Download'!N:N,MATCH('Eligible Components'!M248,'Tableau FR Download'!G:G,0)),""))</f>
        <v/>
      </c>
      <c r="R248" s="37" t="str">
        <f>IF(IFERROR(INDEX('Tableau FR Download'!O:O,MATCH('Eligible Components'!M248,'Tableau FR Download'!G:G,0)),"")=0,"",IFERROR(INDEX('Tableau FR Download'!O:O,MATCH('Eligible Components'!M248,'Tableau FR Download'!G:G,0)),""))</f>
        <v/>
      </c>
      <c r="S248" s="13" t="str">
        <f t="shared" si="11"/>
        <v/>
      </c>
      <c r="T248" s="1" t="str">
        <f>IFERROR(INDEX('User Instructions'!$E$3:$E$10,MATCH('Eligible Components'!N248,'User Instructions'!$D$3:$D$10,0)),"")</f>
        <v/>
      </c>
      <c r="U248" s="1" t="str">
        <f>IFERROR(IF(INDEX('Tableau FR Download'!M:M,MATCH('Eligible Components'!M248,'Tableau FR Download'!G:G,0))=0,"",INDEX('Tableau FR Download'!M:M,MATCH('Eligible Components'!M248,'Tableau FR Download'!G:G,0))),"")</f>
        <v/>
      </c>
    </row>
    <row r="249" spans="1:21" hidden="1" x14ac:dyDescent="0.2">
      <c r="A249" s="1">
        <f t="shared" si="9"/>
        <v>0</v>
      </c>
      <c r="B249" s="1">
        <v>0</v>
      </c>
      <c r="C249" s="1" t="s">
        <v>85</v>
      </c>
      <c r="D249" s="1" t="s">
        <v>39</v>
      </c>
      <c r="E249" s="1" t="s">
        <v>414</v>
      </c>
      <c r="F249" s="1" t="s">
        <v>92</v>
      </c>
      <c r="G249" s="1" t="str">
        <f t="shared" si="10"/>
        <v>Central African Republic-HIV/AIDS,Tuberculosis,RSSH</v>
      </c>
      <c r="H249" s="1">
        <v>1</v>
      </c>
      <c r="I249" s="1" t="s">
        <v>37</v>
      </c>
      <c r="J249" s="1" t="str">
        <f>IF(IFERROR(IF(M249="",INDEX('Review Approach Lookup'!D:D,MATCH('Eligible Components'!G249,'Review Approach Lookup'!A:A,0)),INDEX('Tableau FR Download'!I:I,MATCH(M249,'Tableau FR Download'!G:G,0))),"")=0,"TBC",IFERROR(IF(M249="",INDEX('Review Approach Lookup'!D:D,MATCH('Eligible Components'!G249,'Review Approach Lookup'!A:A,0)),INDEX('Tableau FR Download'!I:I,MATCH(M249,'Tableau FR Download'!G:G,0))),""))</f>
        <v/>
      </c>
      <c r="K249" s="1" t="s">
        <v>182</v>
      </c>
      <c r="L249" s="1">
        <f>_xlfn.MAXIFS('Tableau FR Download'!A:A,'Tableau FR Download'!B:B,'Eligible Components'!G249)</f>
        <v>0</v>
      </c>
      <c r="M249" s="1" t="str">
        <f>IF(L249=0,"",INDEX('Tableau FR Download'!G:G,MATCH('Eligible Components'!L249,'Tableau FR Download'!A:A,0)))</f>
        <v/>
      </c>
      <c r="N249" s="2" t="str">
        <f>IFERROR(IF(LEFT(INDEX('Tableau FR Download'!J:J,MATCH('Eligible Components'!M249,'Tableau FR Download'!G:G,0)),FIND(" - ",INDEX('Tableau FR Download'!J:J,MATCH('Eligible Components'!M249,'Tableau FR Download'!G:G,0)))-1) = 0,"",LEFT(INDEX('Tableau FR Download'!J:J,MATCH('Eligible Components'!M249,'Tableau FR Download'!G:G,0)),FIND(" - ",INDEX('Tableau FR Download'!J:J,MATCH('Eligible Components'!M249,'Tableau FR Download'!G:G,0)))-1)),"")</f>
        <v/>
      </c>
      <c r="O249" s="2" t="str">
        <f>IF(T249="No","",IFERROR(IF(INDEX('Tableau FR Download'!M:M,MATCH('Eligible Components'!M249,'Tableau FR Download'!G:G,0))=0,"",INDEX('Tableau FR Download'!M:M,MATCH('Eligible Components'!M249,'Tableau FR Download'!G:G,0))),""))</f>
        <v/>
      </c>
      <c r="P249" s="37" t="str">
        <f>IF(IFERROR(INDEX('Funding Request Tracker'!$G$6:$G$13,MATCH('Eligible Components'!N249,'Funding Request Tracker'!$F$6:$F$13,0)),"")=0,"",IFERROR(INDEX('Funding Request Tracker'!$G$6:$G$13,MATCH('Eligible Components'!N249,'Funding Request Tracker'!$F$6:$F$13,0)),""))</f>
        <v/>
      </c>
      <c r="Q249" s="37" t="str">
        <f>IF(IFERROR(INDEX('Tableau FR Download'!N:N,MATCH('Eligible Components'!M249,'Tableau FR Download'!G:G,0)),"")=0,"",IFERROR(INDEX('Tableau FR Download'!N:N,MATCH('Eligible Components'!M249,'Tableau FR Download'!G:G,0)),""))</f>
        <v/>
      </c>
      <c r="R249" s="37" t="str">
        <f>IF(IFERROR(INDEX('Tableau FR Download'!O:O,MATCH('Eligible Components'!M249,'Tableau FR Download'!G:G,0)),"")=0,"",IFERROR(INDEX('Tableau FR Download'!O:O,MATCH('Eligible Components'!M249,'Tableau FR Download'!G:G,0)),""))</f>
        <v/>
      </c>
      <c r="S249" s="13" t="str">
        <f t="shared" si="11"/>
        <v/>
      </c>
      <c r="T249" s="1" t="str">
        <f>IFERROR(INDEX('User Instructions'!$E$3:$E$10,MATCH('Eligible Components'!N249,'User Instructions'!$D$3:$D$10,0)),"")</f>
        <v/>
      </c>
      <c r="U249" s="1" t="str">
        <f>IFERROR(IF(INDEX('Tableau FR Download'!M:M,MATCH('Eligible Components'!M249,'Tableau FR Download'!G:G,0))=0,"",INDEX('Tableau FR Download'!M:M,MATCH('Eligible Components'!M249,'Tableau FR Download'!G:G,0))),"")</f>
        <v/>
      </c>
    </row>
    <row r="250" spans="1:21" hidden="1" x14ac:dyDescent="0.2">
      <c r="A250" s="1">
        <f t="shared" si="9"/>
        <v>1</v>
      </c>
      <c r="B250" s="1">
        <v>0</v>
      </c>
      <c r="C250" s="1" t="s">
        <v>85</v>
      </c>
      <c r="D250" s="1" t="s">
        <v>39</v>
      </c>
      <c r="E250" s="1" t="s">
        <v>28</v>
      </c>
      <c r="F250" s="1" t="s">
        <v>28</v>
      </c>
      <c r="G250" s="1" t="str">
        <f t="shared" si="10"/>
        <v>Central African Republic-Malaria</v>
      </c>
      <c r="H250" s="1">
        <v>1</v>
      </c>
      <c r="I250" s="1" t="s">
        <v>37</v>
      </c>
      <c r="J250" s="1" t="str">
        <f>IF(IFERROR(IF(M250="",INDEX('Review Approach Lookup'!D:D,MATCH('Eligible Components'!G250,'Review Approach Lookup'!A:A,0)),INDEX('Tableau FR Download'!I:I,MATCH(M250,'Tableau FR Download'!G:G,0))),"")=0,"TBC",IFERROR(IF(M250="",INDEX('Review Approach Lookup'!D:D,MATCH('Eligible Components'!G250,'Review Approach Lookup'!A:A,0)),INDEX('Tableau FR Download'!I:I,MATCH(M250,'Tableau FR Download'!G:G,0))),""))</f>
        <v>Full Review</v>
      </c>
      <c r="K250" s="1" t="s">
        <v>182</v>
      </c>
      <c r="L250" s="1">
        <f>_xlfn.MAXIFS('Tableau FR Download'!A:A,'Tableau FR Download'!B:B,'Eligible Components'!G250)</f>
        <v>782</v>
      </c>
      <c r="M250" s="1" t="str">
        <f>IF(L250=0,"",INDEX('Tableau FR Download'!G:G,MATCH('Eligible Components'!L250,'Tableau FR Download'!A:A,0)))</f>
        <v>FR782-CAF-M</v>
      </c>
      <c r="N250" s="2" t="str">
        <f>IFERROR(IF(LEFT(INDEX('Tableau FR Download'!J:J,MATCH('Eligible Components'!M250,'Tableau FR Download'!G:G,0)),FIND(" - ",INDEX('Tableau FR Download'!J:J,MATCH('Eligible Components'!M250,'Tableau FR Download'!G:G,0)))-1) = 0,"",LEFT(INDEX('Tableau FR Download'!J:J,MATCH('Eligible Components'!M250,'Tableau FR Download'!G:G,0)),FIND(" - ",INDEX('Tableau FR Download'!J:J,MATCH('Eligible Components'!M250,'Tableau FR Download'!G:G,0)))-1)),"")</f>
        <v>Window 2b</v>
      </c>
      <c r="O250" s="2" t="str">
        <f>IF(T250="No","",IFERROR(IF(INDEX('Tableau FR Download'!M:M,MATCH('Eligible Components'!M250,'Tableau FR Download'!G:G,0))=0,"",INDEX('Tableau FR Download'!M:M,MATCH('Eligible Components'!M250,'Tableau FR Download'!G:G,0))),""))</f>
        <v>Grant Making</v>
      </c>
      <c r="P250" s="37">
        <f>IF(IFERROR(INDEX('Funding Request Tracker'!$G$6:$G$13,MATCH('Eligible Components'!N250,'Funding Request Tracker'!$F$6:$F$13,0)),"")=0,"",IFERROR(INDEX('Funding Request Tracker'!$G$6:$G$13,MATCH('Eligible Components'!N250,'Funding Request Tracker'!$F$6:$F$13,0)),""))</f>
        <v>43982</v>
      </c>
      <c r="Q250" s="37">
        <f>IF(IFERROR(INDEX('Tableau FR Download'!N:N,MATCH('Eligible Components'!M250,'Tableau FR Download'!G:G,0)),"")=0,"",IFERROR(INDEX('Tableau FR Download'!N:N,MATCH('Eligible Components'!M250,'Tableau FR Download'!G:G,0)),""))</f>
        <v>44133</v>
      </c>
      <c r="R250" s="37">
        <f>IF(IFERROR(INDEX('Tableau FR Download'!O:O,MATCH('Eligible Components'!M250,'Tableau FR Download'!G:G,0)),"")=0,"",IFERROR(INDEX('Tableau FR Download'!O:O,MATCH('Eligible Components'!M250,'Tableau FR Download'!G:G,0)),""))</f>
        <v>44162</v>
      </c>
      <c r="S250" s="13">
        <f t="shared" si="11"/>
        <v>5.9016393442622954</v>
      </c>
      <c r="T250" s="1" t="str">
        <f>IFERROR(INDEX('User Instructions'!$E$3:$E$10,MATCH('Eligible Components'!N250,'User Instructions'!$D$3:$D$10,0)),"")</f>
        <v>Yes</v>
      </c>
      <c r="U250" s="1" t="str">
        <f>IFERROR(IF(INDEX('Tableau FR Download'!M:M,MATCH('Eligible Components'!M250,'Tableau FR Download'!G:G,0))=0,"",INDEX('Tableau FR Download'!M:M,MATCH('Eligible Components'!M250,'Tableau FR Download'!G:G,0))),"")</f>
        <v>Grant Making</v>
      </c>
    </row>
    <row r="251" spans="1:21" hidden="1" x14ac:dyDescent="0.2">
      <c r="A251" s="1">
        <f t="shared" si="9"/>
        <v>0</v>
      </c>
      <c r="B251" s="1">
        <v>0</v>
      </c>
      <c r="C251" s="1" t="s">
        <v>85</v>
      </c>
      <c r="D251" s="1" t="s">
        <v>39</v>
      </c>
      <c r="E251" s="1" t="s">
        <v>415</v>
      </c>
      <c r="F251" s="1" t="s">
        <v>93</v>
      </c>
      <c r="G251" s="1" t="str">
        <f t="shared" si="10"/>
        <v>Central African Republic-Malaria,RSSH</v>
      </c>
      <c r="H251" s="1">
        <v>1</v>
      </c>
      <c r="I251" s="1" t="s">
        <v>37</v>
      </c>
      <c r="J251" s="1" t="str">
        <f>IF(IFERROR(IF(M251="",INDEX('Review Approach Lookup'!D:D,MATCH('Eligible Components'!G251,'Review Approach Lookup'!A:A,0)),INDEX('Tableau FR Download'!I:I,MATCH(M251,'Tableau FR Download'!G:G,0))),"")=0,"TBC",IFERROR(IF(M251="",INDEX('Review Approach Lookup'!D:D,MATCH('Eligible Components'!G251,'Review Approach Lookup'!A:A,0)),INDEX('Tableau FR Download'!I:I,MATCH(M251,'Tableau FR Download'!G:G,0))),""))</f>
        <v/>
      </c>
      <c r="K251" s="1" t="s">
        <v>182</v>
      </c>
      <c r="L251" s="1">
        <f>_xlfn.MAXIFS('Tableau FR Download'!A:A,'Tableau FR Download'!B:B,'Eligible Components'!G251)</f>
        <v>0</v>
      </c>
      <c r="M251" s="1" t="str">
        <f>IF(L251=0,"",INDEX('Tableau FR Download'!G:G,MATCH('Eligible Components'!L251,'Tableau FR Download'!A:A,0)))</f>
        <v/>
      </c>
      <c r="N251" s="2" t="str">
        <f>IFERROR(IF(LEFT(INDEX('Tableau FR Download'!J:J,MATCH('Eligible Components'!M251,'Tableau FR Download'!G:G,0)),FIND(" - ",INDEX('Tableau FR Download'!J:J,MATCH('Eligible Components'!M251,'Tableau FR Download'!G:G,0)))-1) = 0,"",LEFT(INDEX('Tableau FR Download'!J:J,MATCH('Eligible Components'!M251,'Tableau FR Download'!G:G,0)),FIND(" - ",INDEX('Tableau FR Download'!J:J,MATCH('Eligible Components'!M251,'Tableau FR Download'!G:G,0)))-1)),"")</f>
        <v/>
      </c>
      <c r="O251" s="2" t="str">
        <f>IF(T251="No","",IFERROR(IF(INDEX('Tableau FR Download'!M:M,MATCH('Eligible Components'!M251,'Tableau FR Download'!G:G,0))=0,"",INDEX('Tableau FR Download'!M:M,MATCH('Eligible Components'!M251,'Tableau FR Download'!G:G,0))),""))</f>
        <v/>
      </c>
      <c r="P251" s="37" t="str">
        <f>IF(IFERROR(INDEX('Funding Request Tracker'!$G$6:$G$13,MATCH('Eligible Components'!N251,'Funding Request Tracker'!$F$6:$F$13,0)),"")=0,"",IFERROR(INDEX('Funding Request Tracker'!$G$6:$G$13,MATCH('Eligible Components'!N251,'Funding Request Tracker'!$F$6:$F$13,0)),""))</f>
        <v/>
      </c>
      <c r="Q251" s="37" t="str">
        <f>IF(IFERROR(INDEX('Tableau FR Download'!N:N,MATCH('Eligible Components'!M251,'Tableau FR Download'!G:G,0)),"")=0,"",IFERROR(INDEX('Tableau FR Download'!N:N,MATCH('Eligible Components'!M251,'Tableau FR Download'!G:G,0)),""))</f>
        <v/>
      </c>
      <c r="R251" s="37" t="str">
        <f>IF(IFERROR(INDEX('Tableau FR Download'!O:O,MATCH('Eligible Components'!M251,'Tableau FR Download'!G:G,0)),"")=0,"",IFERROR(INDEX('Tableau FR Download'!O:O,MATCH('Eligible Components'!M251,'Tableau FR Download'!G:G,0)),""))</f>
        <v/>
      </c>
      <c r="S251" s="13" t="str">
        <f t="shared" si="11"/>
        <v/>
      </c>
      <c r="T251" s="1" t="str">
        <f>IFERROR(INDEX('User Instructions'!$E$3:$E$10,MATCH('Eligible Components'!N251,'User Instructions'!$D$3:$D$10,0)),"")</f>
        <v/>
      </c>
      <c r="U251" s="1" t="str">
        <f>IFERROR(IF(INDEX('Tableau FR Download'!M:M,MATCH('Eligible Components'!M251,'Tableau FR Download'!G:G,0))=0,"",INDEX('Tableau FR Download'!M:M,MATCH('Eligible Components'!M251,'Tableau FR Download'!G:G,0))),"")</f>
        <v/>
      </c>
    </row>
    <row r="252" spans="1:21" hidden="1" x14ac:dyDescent="0.2">
      <c r="A252" s="1">
        <f t="shared" si="9"/>
        <v>0</v>
      </c>
      <c r="B252" s="1">
        <v>0</v>
      </c>
      <c r="C252" s="1" t="s">
        <v>85</v>
      </c>
      <c r="D252" s="1" t="s">
        <v>39</v>
      </c>
      <c r="E252" s="1" t="s">
        <v>94</v>
      </c>
      <c r="F252" s="1" t="s">
        <v>94</v>
      </c>
      <c r="G252" s="1" t="str">
        <f t="shared" si="10"/>
        <v>Central African Republic-RSSH</v>
      </c>
      <c r="H252" s="1">
        <v>1</v>
      </c>
      <c r="I252" s="1" t="s">
        <v>37</v>
      </c>
      <c r="J252" s="1" t="str">
        <f>IF(IFERROR(IF(M252="",INDEX('Review Approach Lookup'!D:D,MATCH('Eligible Components'!G252,'Review Approach Lookup'!A:A,0)),INDEX('Tableau FR Download'!I:I,MATCH(M252,'Tableau FR Download'!G:G,0))),"")=0,"TBC",IFERROR(IF(M252="",INDEX('Review Approach Lookup'!D:D,MATCH('Eligible Components'!G252,'Review Approach Lookup'!A:A,0)),INDEX('Tableau FR Download'!I:I,MATCH(M252,'Tableau FR Download'!G:G,0))),""))</f>
        <v>TBC</v>
      </c>
      <c r="K252" s="1" t="s">
        <v>182</v>
      </c>
      <c r="L252" s="1">
        <f>_xlfn.MAXIFS('Tableau FR Download'!A:A,'Tableau FR Download'!B:B,'Eligible Components'!G252)</f>
        <v>0</v>
      </c>
      <c r="M252" s="1" t="str">
        <f>IF(L252=0,"",INDEX('Tableau FR Download'!G:G,MATCH('Eligible Components'!L252,'Tableau FR Download'!A:A,0)))</f>
        <v/>
      </c>
      <c r="N252" s="2" t="str">
        <f>IFERROR(IF(LEFT(INDEX('Tableau FR Download'!J:J,MATCH('Eligible Components'!M252,'Tableau FR Download'!G:G,0)),FIND(" - ",INDEX('Tableau FR Download'!J:J,MATCH('Eligible Components'!M252,'Tableau FR Download'!G:G,0)))-1) = 0,"",LEFT(INDEX('Tableau FR Download'!J:J,MATCH('Eligible Components'!M252,'Tableau FR Download'!G:G,0)),FIND(" - ",INDEX('Tableau FR Download'!J:J,MATCH('Eligible Components'!M252,'Tableau FR Download'!G:G,0)))-1)),"")</f>
        <v/>
      </c>
      <c r="O252" s="2" t="str">
        <f>IF(T252="No","",IFERROR(IF(INDEX('Tableau FR Download'!M:M,MATCH('Eligible Components'!M252,'Tableau FR Download'!G:G,0))=0,"",INDEX('Tableau FR Download'!M:M,MATCH('Eligible Components'!M252,'Tableau FR Download'!G:G,0))),""))</f>
        <v/>
      </c>
      <c r="P252" s="37" t="str">
        <f>IF(IFERROR(INDEX('Funding Request Tracker'!$G$6:$G$13,MATCH('Eligible Components'!N252,'Funding Request Tracker'!$F$6:$F$13,0)),"")=0,"",IFERROR(INDEX('Funding Request Tracker'!$G$6:$G$13,MATCH('Eligible Components'!N252,'Funding Request Tracker'!$F$6:$F$13,0)),""))</f>
        <v/>
      </c>
      <c r="Q252" s="37" t="str">
        <f>IF(IFERROR(INDEX('Tableau FR Download'!N:N,MATCH('Eligible Components'!M252,'Tableau FR Download'!G:G,0)),"")=0,"",IFERROR(INDEX('Tableau FR Download'!N:N,MATCH('Eligible Components'!M252,'Tableau FR Download'!G:G,0)),""))</f>
        <v/>
      </c>
      <c r="R252" s="37" t="str">
        <f>IF(IFERROR(INDEX('Tableau FR Download'!O:O,MATCH('Eligible Components'!M252,'Tableau FR Download'!G:G,0)),"")=0,"",IFERROR(INDEX('Tableau FR Download'!O:O,MATCH('Eligible Components'!M252,'Tableau FR Download'!G:G,0)),""))</f>
        <v/>
      </c>
      <c r="S252" s="13" t="str">
        <f t="shared" si="11"/>
        <v/>
      </c>
      <c r="T252" s="1" t="str">
        <f>IFERROR(INDEX('User Instructions'!$E$3:$E$10,MATCH('Eligible Components'!N252,'User Instructions'!$D$3:$D$10,0)),"")</f>
        <v/>
      </c>
      <c r="U252" s="1" t="str">
        <f>IFERROR(IF(INDEX('Tableau FR Download'!M:M,MATCH('Eligible Components'!M252,'Tableau FR Download'!G:G,0))=0,"",INDEX('Tableau FR Download'!M:M,MATCH('Eligible Components'!M252,'Tableau FR Download'!G:G,0))),"")</f>
        <v/>
      </c>
    </row>
    <row r="253" spans="1:21" hidden="1" x14ac:dyDescent="0.2">
      <c r="A253" s="1">
        <f t="shared" si="9"/>
        <v>0</v>
      </c>
      <c r="B253" s="1">
        <v>1</v>
      </c>
      <c r="C253" s="1" t="s">
        <v>85</v>
      </c>
      <c r="D253" s="1" t="s">
        <v>39</v>
      </c>
      <c r="E253" s="1" t="s">
        <v>416</v>
      </c>
      <c r="F253" s="1" t="s">
        <v>35</v>
      </c>
      <c r="G253" s="1" t="str">
        <f t="shared" si="10"/>
        <v>Central African Republic-Tuberculosis</v>
      </c>
      <c r="H253" s="1">
        <v>1</v>
      </c>
      <c r="I253" s="1" t="s">
        <v>37</v>
      </c>
      <c r="J253" s="1" t="str">
        <f>IF(IFERROR(IF(M253="",INDEX('Review Approach Lookup'!D:D,MATCH('Eligible Components'!G253,'Review Approach Lookup'!A:A,0)),INDEX('Tableau FR Download'!I:I,MATCH(M253,'Tableau FR Download'!G:G,0))),"")=0,"TBC",IFERROR(IF(M253="",INDEX('Review Approach Lookup'!D:D,MATCH('Eligible Components'!G253,'Review Approach Lookup'!A:A,0)),INDEX('Tableau FR Download'!I:I,MATCH(M253,'Tableau FR Download'!G:G,0))),""))</f>
        <v>Full Review</v>
      </c>
      <c r="K253" s="1" t="s">
        <v>182</v>
      </c>
      <c r="L253" s="1">
        <f>_xlfn.MAXIFS('Tableau FR Download'!A:A,'Tableau FR Download'!B:B,'Eligible Components'!G253)</f>
        <v>0</v>
      </c>
      <c r="M253" s="1" t="str">
        <f>IF(L253=0,"",INDEX('Tableau FR Download'!G:G,MATCH('Eligible Components'!L253,'Tableau FR Download'!A:A,0)))</f>
        <v/>
      </c>
      <c r="N253" s="2" t="str">
        <f>IFERROR(IF(LEFT(INDEX('Tableau FR Download'!J:J,MATCH('Eligible Components'!M253,'Tableau FR Download'!G:G,0)),FIND(" - ",INDEX('Tableau FR Download'!J:J,MATCH('Eligible Components'!M253,'Tableau FR Download'!G:G,0)))-1) = 0,"",LEFT(INDEX('Tableau FR Download'!J:J,MATCH('Eligible Components'!M253,'Tableau FR Download'!G:G,0)),FIND(" - ",INDEX('Tableau FR Download'!J:J,MATCH('Eligible Components'!M253,'Tableau FR Download'!G:G,0)))-1)),"")</f>
        <v/>
      </c>
      <c r="O253" s="2" t="str">
        <f>IF(T253="No","",IFERROR(IF(INDEX('Tableau FR Download'!M:M,MATCH('Eligible Components'!M253,'Tableau FR Download'!G:G,0))=0,"",INDEX('Tableau FR Download'!M:M,MATCH('Eligible Components'!M253,'Tableau FR Download'!G:G,0))),""))</f>
        <v/>
      </c>
      <c r="P253" s="37" t="str">
        <f>IF(IFERROR(INDEX('Funding Request Tracker'!$G$6:$G$13,MATCH('Eligible Components'!N253,'Funding Request Tracker'!$F$6:$F$13,0)),"")=0,"",IFERROR(INDEX('Funding Request Tracker'!$G$6:$G$13,MATCH('Eligible Components'!N253,'Funding Request Tracker'!$F$6:$F$13,0)),""))</f>
        <v/>
      </c>
      <c r="Q253" s="37" t="str">
        <f>IF(IFERROR(INDEX('Tableau FR Download'!N:N,MATCH('Eligible Components'!M253,'Tableau FR Download'!G:G,0)),"")=0,"",IFERROR(INDEX('Tableau FR Download'!N:N,MATCH('Eligible Components'!M253,'Tableau FR Download'!G:G,0)),""))</f>
        <v/>
      </c>
      <c r="R253" s="37" t="str">
        <f>IF(IFERROR(INDEX('Tableau FR Download'!O:O,MATCH('Eligible Components'!M253,'Tableau FR Download'!G:G,0)),"")=0,"",IFERROR(INDEX('Tableau FR Download'!O:O,MATCH('Eligible Components'!M253,'Tableau FR Download'!G:G,0)),""))</f>
        <v/>
      </c>
      <c r="S253" s="13" t="str">
        <f t="shared" si="11"/>
        <v/>
      </c>
      <c r="T253" s="1" t="str">
        <f>IFERROR(INDEX('User Instructions'!$E$3:$E$10,MATCH('Eligible Components'!N253,'User Instructions'!$D$3:$D$10,0)),"")</f>
        <v/>
      </c>
      <c r="U253" s="1" t="str">
        <f>IFERROR(IF(INDEX('Tableau FR Download'!M:M,MATCH('Eligible Components'!M253,'Tableau FR Download'!G:G,0))=0,"",INDEX('Tableau FR Download'!M:M,MATCH('Eligible Components'!M253,'Tableau FR Download'!G:G,0))),"")</f>
        <v/>
      </c>
    </row>
    <row r="254" spans="1:21" hidden="1" x14ac:dyDescent="0.2">
      <c r="A254" s="1">
        <f t="shared" si="9"/>
        <v>0</v>
      </c>
      <c r="B254" s="1">
        <v>0</v>
      </c>
      <c r="C254" s="1" t="s">
        <v>85</v>
      </c>
      <c r="D254" s="1" t="s">
        <v>39</v>
      </c>
      <c r="E254" s="1" t="s">
        <v>417</v>
      </c>
      <c r="F254" s="1" t="s">
        <v>95</v>
      </c>
      <c r="G254" s="1" t="str">
        <f t="shared" si="10"/>
        <v>Central African Republic-Tuberculosis,Malaria</v>
      </c>
      <c r="H254" s="1">
        <v>1</v>
      </c>
      <c r="I254" s="1" t="s">
        <v>37</v>
      </c>
      <c r="J254" s="1" t="str">
        <f>IF(IFERROR(IF(M254="",INDEX('Review Approach Lookup'!D:D,MATCH('Eligible Components'!G254,'Review Approach Lookup'!A:A,0)),INDEX('Tableau FR Download'!I:I,MATCH(M254,'Tableau FR Download'!G:G,0))),"")=0,"TBC",IFERROR(IF(M254="",INDEX('Review Approach Lookup'!D:D,MATCH('Eligible Components'!G254,'Review Approach Lookup'!A:A,0)),INDEX('Tableau FR Download'!I:I,MATCH(M254,'Tableau FR Download'!G:G,0))),""))</f>
        <v/>
      </c>
      <c r="K254" s="1" t="s">
        <v>182</v>
      </c>
      <c r="L254" s="1">
        <f>_xlfn.MAXIFS('Tableau FR Download'!A:A,'Tableau FR Download'!B:B,'Eligible Components'!G254)</f>
        <v>0</v>
      </c>
      <c r="M254" s="1" t="str">
        <f>IF(L254=0,"",INDEX('Tableau FR Download'!G:G,MATCH('Eligible Components'!L254,'Tableau FR Download'!A:A,0)))</f>
        <v/>
      </c>
      <c r="N254" s="2" t="str">
        <f>IFERROR(IF(LEFT(INDEX('Tableau FR Download'!J:J,MATCH('Eligible Components'!M254,'Tableau FR Download'!G:G,0)),FIND(" - ",INDEX('Tableau FR Download'!J:J,MATCH('Eligible Components'!M254,'Tableau FR Download'!G:G,0)))-1) = 0,"",LEFT(INDEX('Tableau FR Download'!J:J,MATCH('Eligible Components'!M254,'Tableau FR Download'!G:G,0)),FIND(" - ",INDEX('Tableau FR Download'!J:J,MATCH('Eligible Components'!M254,'Tableau FR Download'!G:G,0)))-1)),"")</f>
        <v/>
      </c>
      <c r="O254" s="2" t="str">
        <f>IF(T254="No","",IFERROR(IF(INDEX('Tableau FR Download'!M:M,MATCH('Eligible Components'!M254,'Tableau FR Download'!G:G,0))=0,"",INDEX('Tableau FR Download'!M:M,MATCH('Eligible Components'!M254,'Tableau FR Download'!G:G,0))),""))</f>
        <v/>
      </c>
      <c r="P254" s="37" t="str">
        <f>IF(IFERROR(INDEX('Funding Request Tracker'!$G$6:$G$13,MATCH('Eligible Components'!N254,'Funding Request Tracker'!$F$6:$F$13,0)),"")=0,"",IFERROR(INDEX('Funding Request Tracker'!$G$6:$G$13,MATCH('Eligible Components'!N254,'Funding Request Tracker'!$F$6:$F$13,0)),""))</f>
        <v/>
      </c>
      <c r="Q254" s="37" t="str">
        <f>IF(IFERROR(INDEX('Tableau FR Download'!N:N,MATCH('Eligible Components'!M254,'Tableau FR Download'!G:G,0)),"")=0,"",IFERROR(INDEX('Tableau FR Download'!N:N,MATCH('Eligible Components'!M254,'Tableau FR Download'!G:G,0)),""))</f>
        <v/>
      </c>
      <c r="R254" s="37" t="str">
        <f>IF(IFERROR(INDEX('Tableau FR Download'!O:O,MATCH('Eligible Components'!M254,'Tableau FR Download'!G:G,0)),"")=0,"",IFERROR(INDEX('Tableau FR Download'!O:O,MATCH('Eligible Components'!M254,'Tableau FR Download'!G:G,0)),""))</f>
        <v/>
      </c>
      <c r="S254" s="13" t="str">
        <f t="shared" si="11"/>
        <v/>
      </c>
      <c r="T254" s="1" t="str">
        <f>IFERROR(INDEX('User Instructions'!$E$3:$E$10,MATCH('Eligible Components'!N254,'User Instructions'!$D$3:$D$10,0)),"")</f>
        <v/>
      </c>
      <c r="U254" s="1" t="str">
        <f>IFERROR(IF(INDEX('Tableau FR Download'!M:M,MATCH('Eligible Components'!M254,'Tableau FR Download'!G:G,0))=0,"",INDEX('Tableau FR Download'!M:M,MATCH('Eligible Components'!M254,'Tableau FR Download'!G:G,0))),"")</f>
        <v/>
      </c>
    </row>
    <row r="255" spans="1:21" hidden="1" x14ac:dyDescent="0.2">
      <c r="A255" s="1">
        <f t="shared" si="9"/>
        <v>0</v>
      </c>
      <c r="B255" s="1">
        <v>0</v>
      </c>
      <c r="C255" s="1" t="s">
        <v>85</v>
      </c>
      <c r="D255" s="1" t="s">
        <v>39</v>
      </c>
      <c r="E255" s="1" t="s">
        <v>418</v>
      </c>
      <c r="F255" s="1" t="s">
        <v>96</v>
      </c>
      <c r="G255" s="1" t="str">
        <f t="shared" si="10"/>
        <v>Central African Republic-Tuberculosis,Malaria,RSSH</v>
      </c>
      <c r="H255" s="1">
        <v>1</v>
      </c>
      <c r="I255" s="1" t="s">
        <v>37</v>
      </c>
      <c r="J255" s="1" t="str">
        <f>IF(IFERROR(IF(M255="",INDEX('Review Approach Lookup'!D:D,MATCH('Eligible Components'!G255,'Review Approach Lookup'!A:A,0)),INDEX('Tableau FR Download'!I:I,MATCH(M255,'Tableau FR Download'!G:G,0))),"")=0,"TBC",IFERROR(IF(M255="",INDEX('Review Approach Lookup'!D:D,MATCH('Eligible Components'!G255,'Review Approach Lookup'!A:A,0)),INDEX('Tableau FR Download'!I:I,MATCH(M255,'Tableau FR Download'!G:G,0))),""))</f>
        <v/>
      </c>
      <c r="K255" s="1" t="s">
        <v>182</v>
      </c>
      <c r="L255" s="1">
        <f>_xlfn.MAXIFS('Tableau FR Download'!A:A,'Tableau FR Download'!B:B,'Eligible Components'!G255)</f>
        <v>0</v>
      </c>
      <c r="M255" s="1" t="str">
        <f>IF(L255=0,"",INDEX('Tableau FR Download'!G:G,MATCH('Eligible Components'!L255,'Tableau FR Download'!A:A,0)))</f>
        <v/>
      </c>
      <c r="N255" s="2" t="str">
        <f>IFERROR(IF(LEFT(INDEX('Tableau FR Download'!J:J,MATCH('Eligible Components'!M255,'Tableau FR Download'!G:G,0)),FIND(" - ",INDEX('Tableau FR Download'!J:J,MATCH('Eligible Components'!M255,'Tableau FR Download'!G:G,0)))-1) = 0,"",LEFT(INDEX('Tableau FR Download'!J:J,MATCH('Eligible Components'!M255,'Tableau FR Download'!G:G,0)),FIND(" - ",INDEX('Tableau FR Download'!J:J,MATCH('Eligible Components'!M255,'Tableau FR Download'!G:G,0)))-1)),"")</f>
        <v/>
      </c>
      <c r="O255" s="2" t="str">
        <f>IF(T255="No","",IFERROR(IF(INDEX('Tableau FR Download'!M:M,MATCH('Eligible Components'!M255,'Tableau FR Download'!G:G,0))=0,"",INDEX('Tableau FR Download'!M:M,MATCH('Eligible Components'!M255,'Tableau FR Download'!G:G,0))),""))</f>
        <v/>
      </c>
      <c r="P255" s="37" t="str">
        <f>IF(IFERROR(INDEX('Funding Request Tracker'!$G$6:$G$13,MATCH('Eligible Components'!N255,'Funding Request Tracker'!$F$6:$F$13,0)),"")=0,"",IFERROR(INDEX('Funding Request Tracker'!$G$6:$G$13,MATCH('Eligible Components'!N255,'Funding Request Tracker'!$F$6:$F$13,0)),""))</f>
        <v/>
      </c>
      <c r="Q255" s="37" t="str">
        <f>IF(IFERROR(INDEX('Tableau FR Download'!N:N,MATCH('Eligible Components'!M255,'Tableau FR Download'!G:G,0)),"")=0,"",IFERROR(INDEX('Tableau FR Download'!N:N,MATCH('Eligible Components'!M255,'Tableau FR Download'!G:G,0)),""))</f>
        <v/>
      </c>
      <c r="R255" s="37" t="str">
        <f>IF(IFERROR(INDEX('Tableau FR Download'!O:O,MATCH('Eligible Components'!M255,'Tableau FR Download'!G:G,0)),"")=0,"",IFERROR(INDEX('Tableau FR Download'!O:O,MATCH('Eligible Components'!M255,'Tableau FR Download'!G:G,0)),""))</f>
        <v/>
      </c>
      <c r="S255" s="13" t="str">
        <f t="shared" si="11"/>
        <v/>
      </c>
      <c r="T255" s="1" t="str">
        <f>IFERROR(INDEX('User Instructions'!$E$3:$E$10,MATCH('Eligible Components'!N255,'User Instructions'!$D$3:$D$10,0)),"")</f>
        <v/>
      </c>
      <c r="U255" s="1" t="str">
        <f>IFERROR(IF(INDEX('Tableau FR Download'!M:M,MATCH('Eligible Components'!M255,'Tableau FR Download'!G:G,0))=0,"",INDEX('Tableau FR Download'!M:M,MATCH('Eligible Components'!M255,'Tableau FR Download'!G:G,0))),"")</f>
        <v/>
      </c>
    </row>
    <row r="256" spans="1:21" hidden="1" x14ac:dyDescent="0.2">
      <c r="A256" s="1">
        <f t="shared" si="9"/>
        <v>0</v>
      </c>
      <c r="B256" s="1">
        <v>0</v>
      </c>
      <c r="C256" s="1" t="s">
        <v>85</v>
      </c>
      <c r="D256" s="1" t="s">
        <v>39</v>
      </c>
      <c r="E256" s="1" t="s">
        <v>419</v>
      </c>
      <c r="F256" s="1" t="s">
        <v>97</v>
      </c>
      <c r="G256" s="1" t="str">
        <f t="shared" si="10"/>
        <v>Central African Republic-Tuberculosis,RSSH</v>
      </c>
      <c r="H256" s="1">
        <v>1</v>
      </c>
      <c r="I256" s="1" t="s">
        <v>37</v>
      </c>
      <c r="J256" s="1" t="str">
        <f>IF(IFERROR(IF(M256="",INDEX('Review Approach Lookup'!D:D,MATCH('Eligible Components'!G256,'Review Approach Lookup'!A:A,0)),INDEX('Tableau FR Download'!I:I,MATCH(M256,'Tableau FR Download'!G:G,0))),"")=0,"TBC",IFERROR(IF(M256="",INDEX('Review Approach Lookup'!D:D,MATCH('Eligible Components'!G256,'Review Approach Lookup'!A:A,0)),INDEX('Tableau FR Download'!I:I,MATCH(M256,'Tableau FR Download'!G:G,0))),""))</f>
        <v/>
      </c>
      <c r="K256" s="1" t="s">
        <v>182</v>
      </c>
      <c r="L256" s="1">
        <f>_xlfn.MAXIFS('Tableau FR Download'!A:A,'Tableau FR Download'!B:B,'Eligible Components'!G256)</f>
        <v>0</v>
      </c>
      <c r="M256" s="1" t="str">
        <f>IF(L256=0,"",INDEX('Tableau FR Download'!G:G,MATCH('Eligible Components'!L256,'Tableau FR Download'!A:A,0)))</f>
        <v/>
      </c>
      <c r="N256" s="2" t="str">
        <f>IFERROR(IF(LEFT(INDEX('Tableau FR Download'!J:J,MATCH('Eligible Components'!M256,'Tableau FR Download'!G:G,0)),FIND(" - ",INDEX('Tableau FR Download'!J:J,MATCH('Eligible Components'!M256,'Tableau FR Download'!G:G,0)))-1) = 0,"",LEFT(INDEX('Tableau FR Download'!J:J,MATCH('Eligible Components'!M256,'Tableau FR Download'!G:G,0)),FIND(" - ",INDEX('Tableau FR Download'!J:J,MATCH('Eligible Components'!M256,'Tableau FR Download'!G:G,0)))-1)),"")</f>
        <v/>
      </c>
      <c r="O256" s="2" t="str">
        <f>IF(T256="No","",IFERROR(IF(INDEX('Tableau FR Download'!M:M,MATCH('Eligible Components'!M256,'Tableau FR Download'!G:G,0))=0,"",INDEX('Tableau FR Download'!M:M,MATCH('Eligible Components'!M256,'Tableau FR Download'!G:G,0))),""))</f>
        <v/>
      </c>
      <c r="P256" s="37" t="str">
        <f>IF(IFERROR(INDEX('Funding Request Tracker'!$G$6:$G$13,MATCH('Eligible Components'!N256,'Funding Request Tracker'!$F$6:$F$13,0)),"")=0,"",IFERROR(INDEX('Funding Request Tracker'!$G$6:$G$13,MATCH('Eligible Components'!N256,'Funding Request Tracker'!$F$6:$F$13,0)),""))</f>
        <v/>
      </c>
      <c r="Q256" s="37" t="str">
        <f>IF(IFERROR(INDEX('Tableau FR Download'!N:N,MATCH('Eligible Components'!M256,'Tableau FR Download'!G:G,0)),"")=0,"",IFERROR(INDEX('Tableau FR Download'!N:N,MATCH('Eligible Components'!M256,'Tableau FR Download'!G:G,0)),""))</f>
        <v/>
      </c>
      <c r="R256" s="37" t="str">
        <f>IF(IFERROR(INDEX('Tableau FR Download'!O:O,MATCH('Eligible Components'!M256,'Tableau FR Download'!G:G,0)),"")=0,"",IFERROR(INDEX('Tableau FR Download'!O:O,MATCH('Eligible Components'!M256,'Tableau FR Download'!G:G,0)),""))</f>
        <v/>
      </c>
      <c r="S256" s="13" t="str">
        <f t="shared" si="11"/>
        <v/>
      </c>
      <c r="T256" s="1" t="str">
        <f>IFERROR(INDEX('User Instructions'!$E$3:$E$10,MATCH('Eligible Components'!N256,'User Instructions'!$D$3:$D$10,0)),"")</f>
        <v/>
      </c>
      <c r="U256" s="1" t="str">
        <f>IFERROR(IF(INDEX('Tableau FR Download'!M:M,MATCH('Eligible Components'!M256,'Tableau FR Download'!G:G,0))=0,"",INDEX('Tableau FR Download'!M:M,MATCH('Eligible Components'!M256,'Tableau FR Download'!G:G,0))),"")</f>
        <v/>
      </c>
    </row>
    <row r="257" spans="1:21" hidden="1" x14ac:dyDescent="0.2">
      <c r="A257" s="1">
        <f t="shared" si="9"/>
        <v>0</v>
      </c>
      <c r="B257" s="1">
        <v>1</v>
      </c>
      <c r="C257" s="1" t="s">
        <v>85</v>
      </c>
      <c r="D257" s="1" t="s">
        <v>108</v>
      </c>
      <c r="E257" s="1" t="s">
        <v>26</v>
      </c>
      <c r="F257" s="1" t="s">
        <v>26</v>
      </c>
      <c r="G257" s="1" t="str">
        <f t="shared" si="10"/>
        <v>Chad-HIV/AIDS</v>
      </c>
      <c r="H257" s="1">
        <v>1</v>
      </c>
      <c r="I257" s="1" t="s">
        <v>37</v>
      </c>
      <c r="J257" s="1" t="str">
        <f>IF(IFERROR(IF(M257="",INDEX('Review Approach Lookup'!D:D,MATCH('Eligible Components'!G257,'Review Approach Lookup'!A:A,0)),INDEX('Tableau FR Download'!I:I,MATCH(M257,'Tableau FR Download'!G:G,0))),"")=0,"TBC",IFERROR(IF(M257="",INDEX('Review Approach Lookup'!D:D,MATCH('Eligible Components'!G257,'Review Approach Lookup'!A:A,0)),INDEX('Tableau FR Download'!I:I,MATCH(M257,'Tableau FR Download'!G:G,0))),""))</f>
        <v>TBC</v>
      </c>
      <c r="K257" s="1" t="s">
        <v>182</v>
      </c>
      <c r="L257" s="1">
        <f>_xlfn.MAXIFS('Tableau FR Download'!A:A,'Tableau FR Download'!B:B,'Eligible Components'!G257)</f>
        <v>0</v>
      </c>
      <c r="M257" s="1" t="str">
        <f>IF(L257=0,"",INDEX('Tableau FR Download'!G:G,MATCH('Eligible Components'!L257,'Tableau FR Download'!A:A,0)))</f>
        <v/>
      </c>
      <c r="N257" s="2" t="str">
        <f>IFERROR(IF(LEFT(INDEX('Tableau FR Download'!J:J,MATCH('Eligible Components'!M257,'Tableau FR Download'!G:G,0)),FIND(" - ",INDEX('Tableau FR Download'!J:J,MATCH('Eligible Components'!M257,'Tableau FR Download'!G:G,0)))-1) = 0,"",LEFT(INDEX('Tableau FR Download'!J:J,MATCH('Eligible Components'!M257,'Tableau FR Download'!G:G,0)),FIND(" - ",INDEX('Tableau FR Download'!J:J,MATCH('Eligible Components'!M257,'Tableau FR Download'!G:G,0)))-1)),"")</f>
        <v/>
      </c>
      <c r="O257" s="2" t="str">
        <f>IF(T257="No","",IFERROR(IF(INDEX('Tableau FR Download'!M:M,MATCH('Eligible Components'!M257,'Tableau FR Download'!G:G,0))=0,"",INDEX('Tableau FR Download'!M:M,MATCH('Eligible Components'!M257,'Tableau FR Download'!G:G,0))),""))</f>
        <v/>
      </c>
      <c r="P257" s="37" t="str">
        <f>IF(IFERROR(INDEX('Funding Request Tracker'!$G$6:$G$13,MATCH('Eligible Components'!N257,'Funding Request Tracker'!$F$6:$F$13,0)),"")=0,"",IFERROR(INDEX('Funding Request Tracker'!$G$6:$G$13,MATCH('Eligible Components'!N257,'Funding Request Tracker'!$F$6:$F$13,0)),""))</f>
        <v/>
      </c>
      <c r="Q257" s="37" t="str">
        <f>IF(IFERROR(INDEX('Tableau FR Download'!N:N,MATCH('Eligible Components'!M257,'Tableau FR Download'!G:G,0)),"")=0,"",IFERROR(INDEX('Tableau FR Download'!N:N,MATCH('Eligible Components'!M257,'Tableau FR Download'!G:G,0)),""))</f>
        <v/>
      </c>
      <c r="R257" s="37" t="str">
        <f>IF(IFERROR(INDEX('Tableau FR Download'!O:O,MATCH('Eligible Components'!M257,'Tableau FR Download'!G:G,0)),"")=0,"",IFERROR(INDEX('Tableau FR Download'!O:O,MATCH('Eligible Components'!M257,'Tableau FR Download'!G:G,0)),""))</f>
        <v/>
      </c>
      <c r="S257" s="13" t="str">
        <f t="shared" si="11"/>
        <v/>
      </c>
      <c r="T257" s="1" t="str">
        <f>IFERROR(INDEX('User Instructions'!$E$3:$E$10,MATCH('Eligible Components'!N257,'User Instructions'!$D$3:$D$10,0)),"")</f>
        <v/>
      </c>
      <c r="U257" s="1" t="str">
        <f>IFERROR(IF(INDEX('Tableau FR Download'!M:M,MATCH('Eligible Components'!M257,'Tableau FR Download'!G:G,0))=0,"",INDEX('Tableau FR Download'!M:M,MATCH('Eligible Components'!M257,'Tableau FR Download'!G:G,0))),"")</f>
        <v/>
      </c>
    </row>
    <row r="258" spans="1:21" hidden="1" x14ac:dyDescent="0.2">
      <c r="A258" s="1">
        <f t="shared" ref="A258:A321" si="12">IF(B258=1,0,IF(AND(H258=1,OR(F258="HIV/AIDS",F258="Tuberculosis",F258="Malaria",M258&lt;&gt;"")),1,0))</f>
        <v>0</v>
      </c>
      <c r="B258" s="1">
        <v>0</v>
      </c>
      <c r="C258" s="1" t="s">
        <v>85</v>
      </c>
      <c r="D258" s="1" t="s">
        <v>108</v>
      </c>
      <c r="E258" s="1" t="s">
        <v>409</v>
      </c>
      <c r="F258" s="1" t="s">
        <v>86</v>
      </c>
      <c r="G258" s="1" t="str">
        <f t="shared" ref="G258:G321" si="13">_xlfn.CONCAT(D258,"-",F258)</f>
        <v>Chad-HIV/AIDS,Malaria</v>
      </c>
      <c r="H258" s="1">
        <v>1</v>
      </c>
      <c r="I258" s="1" t="s">
        <v>37</v>
      </c>
      <c r="J258" s="1" t="str">
        <f>IF(IFERROR(IF(M258="",INDEX('Review Approach Lookup'!D:D,MATCH('Eligible Components'!G258,'Review Approach Lookup'!A:A,0)),INDEX('Tableau FR Download'!I:I,MATCH(M258,'Tableau FR Download'!G:G,0))),"")=0,"TBC",IFERROR(IF(M258="",INDEX('Review Approach Lookup'!D:D,MATCH('Eligible Components'!G258,'Review Approach Lookup'!A:A,0)),INDEX('Tableau FR Download'!I:I,MATCH(M258,'Tableau FR Download'!G:G,0))),""))</f>
        <v/>
      </c>
      <c r="K258" s="1" t="s">
        <v>182</v>
      </c>
      <c r="L258" s="1">
        <f>_xlfn.MAXIFS('Tableau FR Download'!A:A,'Tableau FR Download'!B:B,'Eligible Components'!G258)</f>
        <v>0</v>
      </c>
      <c r="M258" s="1" t="str">
        <f>IF(L258=0,"",INDEX('Tableau FR Download'!G:G,MATCH('Eligible Components'!L258,'Tableau FR Download'!A:A,0)))</f>
        <v/>
      </c>
      <c r="N258" s="2" t="str">
        <f>IFERROR(IF(LEFT(INDEX('Tableau FR Download'!J:J,MATCH('Eligible Components'!M258,'Tableau FR Download'!G:G,0)),FIND(" - ",INDEX('Tableau FR Download'!J:J,MATCH('Eligible Components'!M258,'Tableau FR Download'!G:G,0)))-1) = 0,"",LEFT(INDEX('Tableau FR Download'!J:J,MATCH('Eligible Components'!M258,'Tableau FR Download'!G:G,0)),FIND(" - ",INDEX('Tableau FR Download'!J:J,MATCH('Eligible Components'!M258,'Tableau FR Download'!G:G,0)))-1)),"")</f>
        <v/>
      </c>
      <c r="O258" s="2" t="str">
        <f>IF(T258="No","",IFERROR(IF(INDEX('Tableau FR Download'!M:M,MATCH('Eligible Components'!M258,'Tableau FR Download'!G:G,0))=0,"",INDEX('Tableau FR Download'!M:M,MATCH('Eligible Components'!M258,'Tableau FR Download'!G:G,0))),""))</f>
        <v/>
      </c>
      <c r="P258" s="37" t="str">
        <f>IF(IFERROR(INDEX('Funding Request Tracker'!$G$6:$G$13,MATCH('Eligible Components'!N258,'Funding Request Tracker'!$F$6:$F$13,0)),"")=0,"",IFERROR(INDEX('Funding Request Tracker'!$G$6:$G$13,MATCH('Eligible Components'!N258,'Funding Request Tracker'!$F$6:$F$13,0)),""))</f>
        <v/>
      </c>
      <c r="Q258" s="37" t="str">
        <f>IF(IFERROR(INDEX('Tableau FR Download'!N:N,MATCH('Eligible Components'!M258,'Tableau FR Download'!G:G,0)),"")=0,"",IFERROR(INDEX('Tableau FR Download'!N:N,MATCH('Eligible Components'!M258,'Tableau FR Download'!G:G,0)),""))</f>
        <v/>
      </c>
      <c r="R258" s="37" t="str">
        <f>IF(IFERROR(INDEX('Tableau FR Download'!O:O,MATCH('Eligible Components'!M258,'Tableau FR Download'!G:G,0)),"")=0,"",IFERROR(INDEX('Tableau FR Download'!O:O,MATCH('Eligible Components'!M258,'Tableau FR Download'!G:G,0)),""))</f>
        <v/>
      </c>
      <c r="S258" s="13" t="str">
        <f t="shared" ref="S258:S321" si="14">IFERROR((R258-P258)/30.5,"")</f>
        <v/>
      </c>
      <c r="T258" s="1" t="str">
        <f>IFERROR(INDEX('User Instructions'!$E$3:$E$10,MATCH('Eligible Components'!N258,'User Instructions'!$D$3:$D$10,0)),"")</f>
        <v/>
      </c>
      <c r="U258" s="1" t="str">
        <f>IFERROR(IF(INDEX('Tableau FR Download'!M:M,MATCH('Eligible Components'!M258,'Tableau FR Download'!G:G,0))=0,"",INDEX('Tableau FR Download'!M:M,MATCH('Eligible Components'!M258,'Tableau FR Download'!G:G,0))),"")</f>
        <v/>
      </c>
    </row>
    <row r="259" spans="1:21" hidden="1" x14ac:dyDescent="0.2">
      <c r="A259" s="1">
        <f t="shared" si="12"/>
        <v>0</v>
      </c>
      <c r="B259" s="1">
        <v>0</v>
      </c>
      <c r="C259" s="1" t="s">
        <v>85</v>
      </c>
      <c r="D259" s="1" t="s">
        <v>108</v>
      </c>
      <c r="E259" s="1" t="s">
        <v>410</v>
      </c>
      <c r="F259" s="1" t="s">
        <v>87</v>
      </c>
      <c r="G259" s="1" t="str">
        <f t="shared" si="13"/>
        <v>Chad-HIV/AIDS,Malaria,RSSH</v>
      </c>
      <c r="H259" s="1">
        <v>1</v>
      </c>
      <c r="I259" s="1" t="s">
        <v>37</v>
      </c>
      <c r="J259" s="1" t="str">
        <f>IF(IFERROR(IF(M259="",INDEX('Review Approach Lookup'!D:D,MATCH('Eligible Components'!G259,'Review Approach Lookup'!A:A,0)),INDEX('Tableau FR Download'!I:I,MATCH(M259,'Tableau FR Download'!G:G,0))),"")=0,"TBC",IFERROR(IF(M259="",INDEX('Review Approach Lookup'!D:D,MATCH('Eligible Components'!G259,'Review Approach Lookup'!A:A,0)),INDEX('Tableau FR Download'!I:I,MATCH(M259,'Tableau FR Download'!G:G,0))),""))</f>
        <v/>
      </c>
      <c r="K259" s="1" t="s">
        <v>182</v>
      </c>
      <c r="L259" s="1">
        <f>_xlfn.MAXIFS('Tableau FR Download'!A:A,'Tableau FR Download'!B:B,'Eligible Components'!G259)</f>
        <v>0</v>
      </c>
      <c r="M259" s="1" t="str">
        <f>IF(L259=0,"",INDEX('Tableau FR Download'!G:G,MATCH('Eligible Components'!L259,'Tableau FR Download'!A:A,0)))</f>
        <v/>
      </c>
      <c r="N259" s="2" t="str">
        <f>IFERROR(IF(LEFT(INDEX('Tableau FR Download'!J:J,MATCH('Eligible Components'!M259,'Tableau FR Download'!G:G,0)),FIND(" - ",INDEX('Tableau FR Download'!J:J,MATCH('Eligible Components'!M259,'Tableau FR Download'!G:G,0)))-1) = 0,"",LEFT(INDEX('Tableau FR Download'!J:J,MATCH('Eligible Components'!M259,'Tableau FR Download'!G:G,0)),FIND(" - ",INDEX('Tableau FR Download'!J:J,MATCH('Eligible Components'!M259,'Tableau FR Download'!G:G,0)))-1)),"")</f>
        <v/>
      </c>
      <c r="O259" s="2" t="str">
        <f>IF(T259="No","",IFERROR(IF(INDEX('Tableau FR Download'!M:M,MATCH('Eligible Components'!M259,'Tableau FR Download'!G:G,0))=0,"",INDEX('Tableau FR Download'!M:M,MATCH('Eligible Components'!M259,'Tableau FR Download'!G:G,0))),""))</f>
        <v/>
      </c>
      <c r="P259" s="37" t="str">
        <f>IF(IFERROR(INDEX('Funding Request Tracker'!$G$6:$G$13,MATCH('Eligible Components'!N259,'Funding Request Tracker'!$F$6:$F$13,0)),"")=0,"",IFERROR(INDEX('Funding Request Tracker'!$G$6:$G$13,MATCH('Eligible Components'!N259,'Funding Request Tracker'!$F$6:$F$13,0)),""))</f>
        <v/>
      </c>
      <c r="Q259" s="37" t="str">
        <f>IF(IFERROR(INDEX('Tableau FR Download'!N:N,MATCH('Eligible Components'!M259,'Tableau FR Download'!G:G,0)),"")=0,"",IFERROR(INDEX('Tableau FR Download'!N:N,MATCH('Eligible Components'!M259,'Tableau FR Download'!G:G,0)),""))</f>
        <v/>
      </c>
      <c r="R259" s="37" t="str">
        <f>IF(IFERROR(INDEX('Tableau FR Download'!O:O,MATCH('Eligible Components'!M259,'Tableau FR Download'!G:G,0)),"")=0,"",IFERROR(INDEX('Tableau FR Download'!O:O,MATCH('Eligible Components'!M259,'Tableau FR Download'!G:G,0)),""))</f>
        <v/>
      </c>
      <c r="S259" s="13" t="str">
        <f t="shared" si="14"/>
        <v/>
      </c>
      <c r="T259" s="1" t="str">
        <f>IFERROR(INDEX('User Instructions'!$E$3:$E$10,MATCH('Eligible Components'!N259,'User Instructions'!$D$3:$D$10,0)),"")</f>
        <v/>
      </c>
      <c r="U259" s="1" t="str">
        <f>IFERROR(IF(INDEX('Tableau FR Download'!M:M,MATCH('Eligible Components'!M259,'Tableau FR Download'!G:G,0))=0,"",INDEX('Tableau FR Download'!M:M,MATCH('Eligible Components'!M259,'Tableau FR Download'!G:G,0))),"")</f>
        <v/>
      </c>
    </row>
    <row r="260" spans="1:21" hidden="1" x14ac:dyDescent="0.2">
      <c r="A260" s="1">
        <f t="shared" si="12"/>
        <v>0</v>
      </c>
      <c r="B260" s="1">
        <v>0</v>
      </c>
      <c r="C260" s="1" t="s">
        <v>85</v>
      </c>
      <c r="D260" s="1" t="s">
        <v>108</v>
      </c>
      <c r="E260" s="1" t="s">
        <v>411</v>
      </c>
      <c r="F260" s="1" t="s">
        <v>88</v>
      </c>
      <c r="G260" s="1" t="str">
        <f t="shared" si="13"/>
        <v>Chad-HIV/AIDS,RSSH</v>
      </c>
      <c r="H260" s="1">
        <v>1</v>
      </c>
      <c r="I260" s="1" t="s">
        <v>37</v>
      </c>
      <c r="J260" s="1" t="str">
        <f>IF(IFERROR(IF(M260="",INDEX('Review Approach Lookup'!D:D,MATCH('Eligible Components'!G260,'Review Approach Lookup'!A:A,0)),INDEX('Tableau FR Download'!I:I,MATCH(M260,'Tableau FR Download'!G:G,0))),"")=0,"TBC",IFERROR(IF(M260="",INDEX('Review Approach Lookup'!D:D,MATCH('Eligible Components'!G260,'Review Approach Lookup'!A:A,0)),INDEX('Tableau FR Download'!I:I,MATCH(M260,'Tableau FR Download'!G:G,0))),""))</f>
        <v/>
      </c>
      <c r="K260" s="1" t="s">
        <v>182</v>
      </c>
      <c r="L260" s="1">
        <f>_xlfn.MAXIFS('Tableau FR Download'!A:A,'Tableau FR Download'!B:B,'Eligible Components'!G260)</f>
        <v>0</v>
      </c>
      <c r="M260" s="1" t="str">
        <f>IF(L260=0,"",INDEX('Tableau FR Download'!G:G,MATCH('Eligible Components'!L260,'Tableau FR Download'!A:A,0)))</f>
        <v/>
      </c>
      <c r="N260" s="2" t="str">
        <f>IFERROR(IF(LEFT(INDEX('Tableau FR Download'!J:J,MATCH('Eligible Components'!M260,'Tableau FR Download'!G:G,0)),FIND(" - ",INDEX('Tableau FR Download'!J:J,MATCH('Eligible Components'!M260,'Tableau FR Download'!G:G,0)))-1) = 0,"",LEFT(INDEX('Tableau FR Download'!J:J,MATCH('Eligible Components'!M260,'Tableau FR Download'!G:G,0)),FIND(" - ",INDEX('Tableau FR Download'!J:J,MATCH('Eligible Components'!M260,'Tableau FR Download'!G:G,0)))-1)),"")</f>
        <v/>
      </c>
      <c r="O260" s="2" t="str">
        <f>IF(T260="No","",IFERROR(IF(INDEX('Tableau FR Download'!M:M,MATCH('Eligible Components'!M260,'Tableau FR Download'!G:G,0))=0,"",INDEX('Tableau FR Download'!M:M,MATCH('Eligible Components'!M260,'Tableau FR Download'!G:G,0))),""))</f>
        <v/>
      </c>
      <c r="P260" s="37" t="str">
        <f>IF(IFERROR(INDEX('Funding Request Tracker'!$G$6:$G$13,MATCH('Eligible Components'!N260,'Funding Request Tracker'!$F$6:$F$13,0)),"")=0,"",IFERROR(INDEX('Funding Request Tracker'!$G$6:$G$13,MATCH('Eligible Components'!N260,'Funding Request Tracker'!$F$6:$F$13,0)),""))</f>
        <v/>
      </c>
      <c r="Q260" s="37" t="str">
        <f>IF(IFERROR(INDEX('Tableau FR Download'!N:N,MATCH('Eligible Components'!M260,'Tableau FR Download'!G:G,0)),"")=0,"",IFERROR(INDEX('Tableau FR Download'!N:N,MATCH('Eligible Components'!M260,'Tableau FR Download'!G:G,0)),""))</f>
        <v/>
      </c>
      <c r="R260" s="37" t="str">
        <f>IF(IFERROR(INDEX('Tableau FR Download'!O:O,MATCH('Eligible Components'!M260,'Tableau FR Download'!G:G,0)),"")=0,"",IFERROR(INDEX('Tableau FR Download'!O:O,MATCH('Eligible Components'!M260,'Tableau FR Download'!G:G,0)),""))</f>
        <v/>
      </c>
      <c r="S260" s="13" t="str">
        <f t="shared" si="14"/>
        <v/>
      </c>
      <c r="T260" s="1" t="str">
        <f>IFERROR(INDEX('User Instructions'!$E$3:$E$10,MATCH('Eligible Components'!N260,'User Instructions'!$D$3:$D$10,0)),"")</f>
        <v/>
      </c>
      <c r="U260" s="1" t="str">
        <f>IFERROR(IF(INDEX('Tableau FR Download'!M:M,MATCH('Eligible Components'!M260,'Tableau FR Download'!G:G,0))=0,"",INDEX('Tableau FR Download'!M:M,MATCH('Eligible Components'!M260,'Tableau FR Download'!G:G,0))),"")</f>
        <v/>
      </c>
    </row>
    <row r="261" spans="1:21" hidden="1" x14ac:dyDescent="0.2">
      <c r="A261" s="1">
        <f t="shared" si="12"/>
        <v>1</v>
      </c>
      <c r="B261" s="1">
        <v>0</v>
      </c>
      <c r="C261" s="1" t="s">
        <v>85</v>
      </c>
      <c r="D261" s="1" t="s">
        <v>108</v>
      </c>
      <c r="E261" s="1" t="s">
        <v>408</v>
      </c>
      <c r="F261" s="1" t="s">
        <v>89</v>
      </c>
      <c r="G261" s="1" t="str">
        <f t="shared" si="13"/>
        <v>Chad-HIV/AIDS, Tuberculosis</v>
      </c>
      <c r="H261" s="1">
        <v>1</v>
      </c>
      <c r="I261" s="1" t="s">
        <v>37</v>
      </c>
      <c r="J261" s="1" t="str">
        <f>IF(IFERROR(IF(M261="",INDEX('Review Approach Lookup'!D:D,MATCH('Eligible Components'!G261,'Review Approach Lookup'!A:A,0)),INDEX('Tableau FR Download'!I:I,MATCH(M261,'Tableau FR Download'!G:G,0))),"")=0,"TBC",IFERROR(IF(M261="",INDEX('Review Approach Lookup'!D:D,MATCH('Eligible Components'!G261,'Review Approach Lookup'!A:A,0)),INDEX('Tableau FR Download'!I:I,MATCH(M261,'Tableau FR Download'!G:G,0))),""))</f>
        <v>Full Review</v>
      </c>
      <c r="K261" s="1" t="s">
        <v>182</v>
      </c>
      <c r="L261" s="1">
        <f>_xlfn.MAXIFS('Tableau FR Download'!A:A,'Tableau FR Download'!B:B,'Eligible Components'!G261)</f>
        <v>1034</v>
      </c>
      <c r="M261" s="1" t="str">
        <f>IF(L261=0,"",INDEX('Tableau FR Download'!G:G,MATCH('Eligible Components'!L261,'Tableau FR Download'!A:A,0)))</f>
        <v>FR1034-TCD-C</v>
      </c>
      <c r="N261" s="2" t="str">
        <f>IFERROR(IF(LEFT(INDEX('Tableau FR Download'!J:J,MATCH('Eligible Components'!M261,'Tableau FR Download'!G:G,0)),FIND(" - ",INDEX('Tableau FR Download'!J:J,MATCH('Eligible Components'!M261,'Tableau FR Download'!G:G,0)))-1) = 0,"",LEFT(INDEX('Tableau FR Download'!J:J,MATCH('Eligible Components'!M261,'Tableau FR Download'!G:G,0)),FIND(" - ",INDEX('Tableau FR Download'!J:J,MATCH('Eligible Components'!M261,'Tableau FR Download'!G:G,0)))-1)),"")</f>
        <v>Window 5</v>
      </c>
      <c r="O261" s="2" t="str">
        <f>IF(T261="No","",IFERROR(IF(INDEX('Tableau FR Download'!M:M,MATCH('Eligible Components'!M261,'Tableau FR Download'!G:G,0))=0,"",INDEX('Tableau FR Download'!M:M,MATCH('Eligible Components'!M261,'Tableau FR Download'!G:G,0))),""))</f>
        <v>Grant Making</v>
      </c>
      <c r="P261" s="37">
        <f>IF(IFERROR(INDEX('Funding Request Tracker'!$G$6:$G$13,MATCH('Eligible Components'!N261,'Funding Request Tracker'!$F$6:$F$13,0)),"")=0,"",IFERROR(INDEX('Funding Request Tracker'!$G$6:$G$13,MATCH('Eligible Components'!N261,'Funding Request Tracker'!$F$6:$F$13,0)),""))</f>
        <v>44316</v>
      </c>
      <c r="Q261" s="37">
        <f>IF(IFERROR(INDEX('Tableau FR Download'!N:N,MATCH('Eligible Components'!M261,'Tableau FR Download'!G:G,0)),"")=0,"",IFERROR(INDEX('Tableau FR Download'!N:N,MATCH('Eligible Components'!M261,'Tableau FR Download'!G:G,0)),""))</f>
        <v>44518</v>
      </c>
      <c r="R261" s="37">
        <f>IF(IFERROR(INDEX('Tableau FR Download'!O:O,MATCH('Eligible Components'!M261,'Tableau FR Download'!G:G,0)),"")=0,"",IFERROR(INDEX('Tableau FR Download'!O:O,MATCH('Eligible Components'!M261,'Tableau FR Download'!G:G,0)),""))</f>
        <v>44553</v>
      </c>
      <c r="S261" s="13">
        <f t="shared" si="14"/>
        <v>7.7704918032786887</v>
      </c>
      <c r="T261" s="1" t="str">
        <f>IFERROR(INDEX('User Instructions'!$E$3:$E$10,MATCH('Eligible Components'!N261,'User Instructions'!$D$3:$D$10,0)),"")</f>
        <v>Yes</v>
      </c>
      <c r="U261" s="1" t="str">
        <f>IFERROR(IF(INDEX('Tableau FR Download'!M:M,MATCH('Eligible Components'!M261,'Tableau FR Download'!G:G,0))=0,"",INDEX('Tableau FR Download'!M:M,MATCH('Eligible Components'!M261,'Tableau FR Download'!G:G,0))),"")</f>
        <v>Grant Making</v>
      </c>
    </row>
    <row r="262" spans="1:21" hidden="1" x14ac:dyDescent="0.2">
      <c r="A262" s="1">
        <f t="shared" si="12"/>
        <v>0</v>
      </c>
      <c r="B262" s="1">
        <v>0</v>
      </c>
      <c r="C262" s="1" t="s">
        <v>85</v>
      </c>
      <c r="D262" s="1" t="s">
        <v>108</v>
      </c>
      <c r="E262" s="1" t="s">
        <v>412</v>
      </c>
      <c r="F262" s="1" t="s">
        <v>90</v>
      </c>
      <c r="G262" s="1" t="str">
        <f t="shared" si="13"/>
        <v>Chad-HIV/AIDS,Tuberculosis,Malaria</v>
      </c>
      <c r="H262" s="1">
        <v>1</v>
      </c>
      <c r="I262" s="1" t="s">
        <v>37</v>
      </c>
      <c r="J262" s="1" t="str">
        <f>IF(IFERROR(IF(M262="",INDEX('Review Approach Lookup'!D:D,MATCH('Eligible Components'!G262,'Review Approach Lookup'!A:A,0)),INDEX('Tableau FR Download'!I:I,MATCH(M262,'Tableau FR Download'!G:G,0))),"")=0,"TBC",IFERROR(IF(M262="",INDEX('Review Approach Lookup'!D:D,MATCH('Eligible Components'!G262,'Review Approach Lookup'!A:A,0)),INDEX('Tableau FR Download'!I:I,MATCH(M262,'Tableau FR Download'!G:G,0))),""))</f>
        <v/>
      </c>
      <c r="K262" s="1" t="s">
        <v>182</v>
      </c>
      <c r="L262" s="1">
        <f>_xlfn.MAXIFS('Tableau FR Download'!A:A,'Tableau FR Download'!B:B,'Eligible Components'!G262)</f>
        <v>0</v>
      </c>
      <c r="M262" s="1" t="str">
        <f>IF(L262=0,"",INDEX('Tableau FR Download'!G:G,MATCH('Eligible Components'!L262,'Tableau FR Download'!A:A,0)))</f>
        <v/>
      </c>
      <c r="N262" s="2" t="str">
        <f>IFERROR(IF(LEFT(INDEX('Tableau FR Download'!J:J,MATCH('Eligible Components'!M262,'Tableau FR Download'!G:G,0)),FIND(" - ",INDEX('Tableau FR Download'!J:J,MATCH('Eligible Components'!M262,'Tableau FR Download'!G:G,0)))-1) = 0,"",LEFT(INDEX('Tableau FR Download'!J:J,MATCH('Eligible Components'!M262,'Tableau FR Download'!G:G,0)),FIND(" - ",INDEX('Tableau FR Download'!J:J,MATCH('Eligible Components'!M262,'Tableau FR Download'!G:G,0)))-1)),"")</f>
        <v/>
      </c>
      <c r="O262" s="2" t="str">
        <f>IF(T262="No","",IFERROR(IF(INDEX('Tableau FR Download'!M:M,MATCH('Eligible Components'!M262,'Tableau FR Download'!G:G,0))=0,"",INDEX('Tableau FR Download'!M:M,MATCH('Eligible Components'!M262,'Tableau FR Download'!G:G,0))),""))</f>
        <v/>
      </c>
      <c r="P262" s="37" t="str">
        <f>IF(IFERROR(INDEX('Funding Request Tracker'!$G$6:$G$13,MATCH('Eligible Components'!N262,'Funding Request Tracker'!$F$6:$F$13,0)),"")=0,"",IFERROR(INDEX('Funding Request Tracker'!$G$6:$G$13,MATCH('Eligible Components'!N262,'Funding Request Tracker'!$F$6:$F$13,0)),""))</f>
        <v/>
      </c>
      <c r="Q262" s="37" t="str">
        <f>IF(IFERROR(INDEX('Tableau FR Download'!N:N,MATCH('Eligible Components'!M262,'Tableau FR Download'!G:G,0)),"")=0,"",IFERROR(INDEX('Tableau FR Download'!N:N,MATCH('Eligible Components'!M262,'Tableau FR Download'!G:G,0)),""))</f>
        <v/>
      </c>
      <c r="R262" s="37" t="str">
        <f>IF(IFERROR(INDEX('Tableau FR Download'!O:O,MATCH('Eligible Components'!M262,'Tableau FR Download'!G:G,0)),"")=0,"",IFERROR(INDEX('Tableau FR Download'!O:O,MATCH('Eligible Components'!M262,'Tableau FR Download'!G:G,0)),""))</f>
        <v/>
      </c>
      <c r="S262" s="13" t="str">
        <f t="shared" si="14"/>
        <v/>
      </c>
      <c r="T262" s="1" t="str">
        <f>IFERROR(INDEX('User Instructions'!$E$3:$E$10,MATCH('Eligible Components'!N262,'User Instructions'!$D$3:$D$10,0)),"")</f>
        <v/>
      </c>
      <c r="U262" s="1" t="str">
        <f>IFERROR(IF(INDEX('Tableau FR Download'!M:M,MATCH('Eligible Components'!M262,'Tableau FR Download'!G:G,0))=0,"",INDEX('Tableau FR Download'!M:M,MATCH('Eligible Components'!M262,'Tableau FR Download'!G:G,0))),"")</f>
        <v/>
      </c>
    </row>
    <row r="263" spans="1:21" hidden="1" x14ac:dyDescent="0.2">
      <c r="A263" s="1">
        <f t="shared" si="12"/>
        <v>0</v>
      </c>
      <c r="B263" s="1">
        <v>0</v>
      </c>
      <c r="C263" s="1" t="s">
        <v>85</v>
      </c>
      <c r="D263" s="1" t="s">
        <v>108</v>
      </c>
      <c r="E263" s="1" t="s">
        <v>413</v>
      </c>
      <c r="F263" s="1" t="s">
        <v>91</v>
      </c>
      <c r="G263" s="1" t="str">
        <f t="shared" si="13"/>
        <v>Chad-HIV/AIDS,Tuberculosis,Malaria,RSSH</v>
      </c>
      <c r="H263" s="1">
        <v>1</v>
      </c>
      <c r="I263" s="1" t="s">
        <v>37</v>
      </c>
      <c r="J263" s="1" t="str">
        <f>IF(IFERROR(IF(M263="",INDEX('Review Approach Lookup'!D:D,MATCH('Eligible Components'!G263,'Review Approach Lookup'!A:A,0)),INDEX('Tableau FR Download'!I:I,MATCH(M263,'Tableau FR Download'!G:G,0))),"")=0,"TBC",IFERROR(IF(M263="",INDEX('Review Approach Lookup'!D:D,MATCH('Eligible Components'!G263,'Review Approach Lookup'!A:A,0)),INDEX('Tableau FR Download'!I:I,MATCH(M263,'Tableau FR Download'!G:G,0))),""))</f>
        <v/>
      </c>
      <c r="K263" s="1" t="s">
        <v>182</v>
      </c>
      <c r="L263" s="1">
        <f>_xlfn.MAXIFS('Tableau FR Download'!A:A,'Tableau FR Download'!B:B,'Eligible Components'!G263)</f>
        <v>0</v>
      </c>
      <c r="M263" s="1" t="str">
        <f>IF(L263=0,"",INDEX('Tableau FR Download'!G:G,MATCH('Eligible Components'!L263,'Tableau FR Download'!A:A,0)))</f>
        <v/>
      </c>
      <c r="N263" s="2" t="str">
        <f>IFERROR(IF(LEFT(INDEX('Tableau FR Download'!J:J,MATCH('Eligible Components'!M263,'Tableau FR Download'!G:G,0)),FIND(" - ",INDEX('Tableau FR Download'!J:J,MATCH('Eligible Components'!M263,'Tableau FR Download'!G:G,0)))-1) = 0,"",LEFT(INDEX('Tableau FR Download'!J:J,MATCH('Eligible Components'!M263,'Tableau FR Download'!G:G,0)),FIND(" - ",INDEX('Tableau FR Download'!J:J,MATCH('Eligible Components'!M263,'Tableau FR Download'!G:G,0)))-1)),"")</f>
        <v/>
      </c>
      <c r="O263" s="2" t="str">
        <f>IF(T263="No","",IFERROR(IF(INDEX('Tableau FR Download'!M:M,MATCH('Eligible Components'!M263,'Tableau FR Download'!G:G,0))=0,"",INDEX('Tableau FR Download'!M:M,MATCH('Eligible Components'!M263,'Tableau FR Download'!G:G,0))),""))</f>
        <v/>
      </c>
      <c r="P263" s="37" t="str">
        <f>IF(IFERROR(INDEX('Funding Request Tracker'!$G$6:$G$13,MATCH('Eligible Components'!N263,'Funding Request Tracker'!$F$6:$F$13,0)),"")=0,"",IFERROR(INDEX('Funding Request Tracker'!$G$6:$G$13,MATCH('Eligible Components'!N263,'Funding Request Tracker'!$F$6:$F$13,0)),""))</f>
        <v/>
      </c>
      <c r="Q263" s="37" t="str">
        <f>IF(IFERROR(INDEX('Tableau FR Download'!N:N,MATCH('Eligible Components'!M263,'Tableau FR Download'!G:G,0)),"")=0,"",IFERROR(INDEX('Tableau FR Download'!N:N,MATCH('Eligible Components'!M263,'Tableau FR Download'!G:G,0)),""))</f>
        <v/>
      </c>
      <c r="R263" s="37" t="str">
        <f>IF(IFERROR(INDEX('Tableau FR Download'!O:O,MATCH('Eligible Components'!M263,'Tableau FR Download'!G:G,0)),"")=0,"",IFERROR(INDEX('Tableau FR Download'!O:O,MATCH('Eligible Components'!M263,'Tableau FR Download'!G:G,0)),""))</f>
        <v/>
      </c>
      <c r="S263" s="13" t="str">
        <f t="shared" si="14"/>
        <v/>
      </c>
      <c r="T263" s="1" t="str">
        <f>IFERROR(INDEX('User Instructions'!$E$3:$E$10,MATCH('Eligible Components'!N263,'User Instructions'!$D$3:$D$10,0)),"")</f>
        <v/>
      </c>
      <c r="U263" s="1" t="str">
        <f>IFERROR(IF(INDEX('Tableau FR Download'!M:M,MATCH('Eligible Components'!M263,'Tableau FR Download'!G:G,0))=0,"",INDEX('Tableau FR Download'!M:M,MATCH('Eligible Components'!M263,'Tableau FR Download'!G:G,0))),"")</f>
        <v/>
      </c>
    </row>
    <row r="264" spans="1:21" hidden="1" x14ac:dyDescent="0.2">
      <c r="A264" s="1">
        <f t="shared" si="12"/>
        <v>0</v>
      </c>
      <c r="B264" s="1">
        <v>0</v>
      </c>
      <c r="C264" s="1" t="s">
        <v>85</v>
      </c>
      <c r="D264" s="1" t="s">
        <v>108</v>
      </c>
      <c r="E264" s="1" t="s">
        <v>414</v>
      </c>
      <c r="F264" s="1" t="s">
        <v>92</v>
      </c>
      <c r="G264" s="1" t="str">
        <f t="shared" si="13"/>
        <v>Chad-HIV/AIDS,Tuberculosis,RSSH</v>
      </c>
      <c r="H264" s="1">
        <v>1</v>
      </c>
      <c r="I264" s="1" t="s">
        <v>37</v>
      </c>
      <c r="J264" s="1" t="str">
        <f>IF(IFERROR(IF(M264="",INDEX('Review Approach Lookup'!D:D,MATCH('Eligible Components'!G264,'Review Approach Lookup'!A:A,0)),INDEX('Tableau FR Download'!I:I,MATCH(M264,'Tableau FR Download'!G:G,0))),"")=0,"TBC",IFERROR(IF(M264="",INDEX('Review Approach Lookup'!D:D,MATCH('Eligible Components'!G264,'Review Approach Lookup'!A:A,0)),INDEX('Tableau FR Download'!I:I,MATCH(M264,'Tableau FR Download'!G:G,0))),""))</f>
        <v/>
      </c>
      <c r="K264" s="1" t="s">
        <v>182</v>
      </c>
      <c r="L264" s="1">
        <f>_xlfn.MAXIFS('Tableau FR Download'!A:A,'Tableau FR Download'!B:B,'Eligible Components'!G264)</f>
        <v>0</v>
      </c>
      <c r="M264" s="1" t="str">
        <f>IF(L264=0,"",INDEX('Tableau FR Download'!G:G,MATCH('Eligible Components'!L264,'Tableau FR Download'!A:A,0)))</f>
        <v/>
      </c>
      <c r="N264" s="2" t="str">
        <f>IFERROR(IF(LEFT(INDEX('Tableau FR Download'!J:J,MATCH('Eligible Components'!M264,'Tableau FR Download'!G:G,0)),FIND(" - ",INDEX('Tableau FR Download'!J:J,MATCH('Eligible Components'!M264,'Tableau FR Download'!G:G,0)))-1) = 0,"",LEFT(INDEX('Tableau FR Download'!J:J,MATCH('Eligible Components'!M264,'Tableau FR Download'!G:G,0)),FIND(" - ",INDEX('Tableau FR Download'!J:J,MATCH('Eligible Components'!M264,'Tableau FR Download'!G:G,0)))-1)),"")</f>
        <v/>
      </c>
      <c r="O264" s="2" t="str">
        <f>IF(T264="No","",IFERROR(IF(INDEX('Tableau FR Download'!M:M,MATCH('Eligible Components'!M264,'Tableau FR Download'!G:G,0))=0,"",INDEX('Tableau FR Download'!M:M,MATCH('Eligible Components'!M264,'Tableau FR Download'!G:G,0))),""))</f>
        <v/>
      </c>
      <c r="P264" s="37" t="str">
        <f>IF(IFERROR(INDEX('Funding Request Tracker'!$G$6:$G$13,MATCH('Eligible Components'!N264,'Funding Request Tracker'!$F$6:$F$13,0)),"")=0,"",IFERROR(INDEX('Funding Request Tracker'!$G$6:$G$13,MATCH('Eligible Components'!N264,'Funding Request Tracker'!$F$6:$F$13,0)),""))</f>
        <v/>
      </c>
      <c r="Q264" s="37" t="str">
        <f>IF(IFERROR(INDEX('Tableau FR Download'!N:N,MATCH('Eligible Components'!M264,'Tableau FR Download'!G:G,0)),"")=0,"",IFERROR(INDEX('Tableau FR Download'!N:N,MATCH('Eligible Components'!M264,'Tableau FR Download'!G:G,0)),""))</f>
        <v/>
      </c>
      <c r="R264" s="37" t="str">
        <f>IF(IFERROR(INDEX('Tableau FR Download'!O:O,MATCH('Eligible Components'!M264,'Tableau FR Download'!G:G,0)),"")=0,"",IFERROR(INDEX('Tableau FR Download'!O:O,MATCH('Eligible Components'!M264,'Tableau FR Download'!G:G,0)),""))</f>
        <v/>
      </c>
      <c r="S264" s="13" t="str">
        <f t="shared" si="14"/>
        <v/>
      </c>
      <c r="T264" s="1" t="str">
        <f>IFERROR(INDEX('User Instructions'!$E$3:$E$10,MATCH('Eligible Components'!N264,'User Instructions'!$D$3:$D$10,0)),"")</f>
        <v/>
      </c>
      <c r="U264" s="1" t="str">
        <f>IFERROR(IF(INDEX('Tableau FR Download'!M:M,MATCH('Eligible Components'!M264,'Tableau FR Download'!G:G,0))=0,"",INDEX('Tableau FR Download'!M:M,MATCH('Eligible Components'!M264,'Tableau FR Download'!G:G,0))),"")</f>
        <v/>
      </c>
    </row>
    <row r="265" spans="1:21" hidden="1" x14ac:dyDescent="0.2">
      <c r="A265" s="1">
        <f t="shared" si="12"/>
        <v>1</v>
      </c>
      <c r="B265" s="1">
        <v>0</v>
      </c>
      <c r="C265" s="1" t="s">
        <v>85</v>
      </c>
      <c r="D265" s="1" t="s">
        <v>108</v>
      </c>
      <c r="E265" s="1" t="s">
        <v>28</v>
      </c>
      <c r="F265" s="1" t="s">
        <v>28</v>
      </c>
      <c r="G265" s="1" t="str">
        <f t="shared" si="13"/>
        <v>Chad-Malaria</v>
      </c>
      <c r="H265" s="1">
        <v>1</v>
      </c>
      <c r="I265" s="1" t="s">
        <v>37</v>
      </c>
      <c r="J265" s="1" t="str">
        <f>IF(IFERROR(IF(M265="",INDEX('Review Approach Lookup'!D:D,MATCH('Eligible Components'!G265,'Review Approach Lookup'!A:A,0)),INDEX('Tableau FR Download'!I:I,MATCH(M265,'Tableau FR Download'!G:G,0))),"")=0,"TBC",IFERROR(IF(M265="",INDEX('Review Approach Lookup'!D:D,MATCH('Eligible Components'!G265,'Review Approach Lookup'!A:A,0)),INDEX('Tableau FR Download'!I:I,MATCH(M265,'Tableau FR Download'!G:G,0))),""))</f>
        <v>Full Review</v>
      </c>
      <c r="K265" s="1" t="s">
        <v>182</v>
      </c>
      <c r="L265" s="1">
        <f>_xlfn.MAXIFS('Tableau FR Download'!A:A,'Tableau FR Download'!B:B,'Eligible Components'!G265)</f>
        <v>881</v>
      </c>
      <c r="M265" s="1" t="str">
        <f>IF(L265=0,"",INDEX('Tableau FR Download'!G:G,MATCH('Eligible Components'!L265,'Tableau FR Download'!A:A,0)))</f>
        <v>FR881-TCD-M</v>
      </c>
      <c r="N265" s="2" t="str">
        <f>IFERROR(IF(LEFT(INDEX('Tableau FR Download'!J:J,MATCH('Eligible Components'!M265,'Tableau FR Download'!G:G,0)),FIND(" - ",INDEX('Tableau FR Download'!J:J,MATCH('Eligible Components'!M265,'Tableau FR Download'!G:G,0)))-1) = 0,"",LEFT(INDEX('Tableau FR Download'!J:J,MATCH('Eligible Components'!M265,'Tableau FR Download'!G:G,0)),FIND(" - ",INDEX('Tableau FR Download'!J:J,MATCH('Eligible Components'!M265,'Tableau FR Download'!G:G,0)))-1)),"")</f>
        <v>Window 3</v>
      </c>
      <c r="O265" s="2" t="str">
        <f>IF(T265="No","",IFERROR(IF(INDEX('Tableau FR Download'!M:M,MATCH('Eligible Components'!M265,'Tableau FR Download'!G:G,0))=0,"",INDEX('Tableau FR Download'!M:M,MATCH('Eligible Components'!M265,'Tableau FR Download'!G:G,0))),""))</f>
        <v>Grant Making</v>
      </c>
      <c r="P265" s="37">
        <f>IF(IFERROR(INDEX('Funding Request Tracker'!$G$6:$G$13,MATCH('Eligible Components'!N265,'Funding Request Tracker'!$F$6:$F$13,0)),"")=0,"",IFERROR(INDEX('Funding Request Tracker'!$G$6:$G$13,MATCH('Eligible Components'!N265,'Funding Request Tracker'!$F$6:$F$13,0)),""))</f>
        <v>44074</v>
      </c>
      <c r="Q265" s="37">
        <f>IF(IFERROR(INDEX('Tableau FR Download'!N:N,MATCH('Eligible Components'!M265,'Tableau FR Download'!G:G,0)),"")=0,"",IFERROR(INDEX('Tableau FR Download'!N:N,MATCH('Eligible Components'!M265,'Tableau FR Download'!G:G,0)),""))</f>
        <v>44364</v>
      </c>
      <c r="R265" s="37">
        <f>IF(IFERROR(INDEX('Tableau FR Download'!O:O,MATCH('Eligible Components'!M265,'Tableau FR Download'!G:G,0)),"")=0,"",IFERROR(INDEX('Tableau FR Download'!O:O,MATCH('Eligible Components'!M265,'Tableau FR Download'!G:G,0)),""))</f>
        <v>44385</v>
      </c>
      <c r="S265" s="13">
        <f t="shared" si="14"/>
        <v>10.196721311475409</v>
      </c>
      <c r="T265" s="1" t="str">
        <f>IFERROR(INDEX('User Instructions'!$E$3:$E$10,MATCH('Eligible Components'!N265,'User Instructions'!$D$3:$D$10,0)),"")</f>
        <v>Yes</v>
      </c>
      <c r="U265" s="1" t="str">
        <f>IFERROR(IF(INDEX('Tableau FR Download'!M:M,MATCH('Eligible Components'!M265,'Tableau FR Download'!G:G,0))=0,"",INDEX('Tableau FR Download'!M:M,MATCH('Eligible Components'!M265,'Tableau FR Download'!G:G,0))),"")</f>
        <v>Grant Making</v>
      </c>
    </row>
    <row r="266" spans="1:21" hidden="1" x14ac:dyDescent="0.2">
      <c r="A266" s="1">
        <f t="shared" si="12"/>
        <v>0</v>
      </c>
      <c r="B266" s="1">
        <v>0</v>
      </c>
      <c r="C266" s="1" t="s">
        <v>85</v>
      </c>
      <c r="D266" s="1" t="s">
        <v>108</v>
      </c>
      <c r="E266" s="1" t="s">
        <v>415</v>
      </c>
      <c r="F266" s="1" t="s">
        <v>93</v>
      </c>
      <c r="G266" s="1" t="str">
        <f t="shared" si="13"/>
        <v>Chad-Malaria,RSSH</v>
      </c>
      <c r="H266" s="1">
        <v>1</v>
      </c>
      <c r="I266" s="1" t="s">
        <v>37</v>
      </c>
      <c r="J266" s="1" t="str">
        <f>IF(IFERROR(IF(M266="",INDEX('Review Approach Lookup'!D:D,MATCH('Eligible Components'!G266,'Review Approach Lookup'!A:A,0)),INDEX('Tableau FR Download'!I:I,MATCH(M266,'Tableau FR Download'!G:G,0))),"")=0,"TBC",IFERROR(IF(M266="",INDEX('Review Approach Lookup'!D:D,MATCH('Eligible Components'!G266,'Review Approach Lookup'!A:A,0)),INDEX('Tableau FR Download'!I:I,MATCH(M266,'Tableau FR Download'!G:G,0))),""))</f>
        <v/>
      </c>
      <c r="K266" s="1" t="s">
        <v>182</v>
      </c>
      <c r="L266" s="1">
        <f>_xlfn.MAXIFS('Tableau FR Download'!A:A,'Tableau FR Download'!B:B,'Eligible Components'!G266)</f>
        <v>0</v>
      </c>
      <c r="M266" s="1" t="str">
        <f>IF(L266=0,"",INDEX('Tableau FR Download'!G:G,MATCH('Eligible Components'!L266,'Tableau FR Download'!A:A,0)))</f>
        <v/>
      </c>
      <c r="N266" s="2" t="str">
        <f>IFERROR(IF(LEFT(INDEX('Tableau FR Download'!J:J,MATCH('Eligible Components'!M266,'Tableau FR Download'!G:G,0)),FIND(" - ",INDEX('Tableau FR Download'!J:J,MATCH('Eligible Components'!M266,'Tableau FR Download'!G:G,0)))-1) = 0,"",LEFT(INDEX('Tableau FR Download'!J:J,MATCH('Eligible Components'!M266,'Tableau FR Download'!G:G,0)),FIND(" - ",INDEX('Tableau FR Download'!J:J,MATCH('Eligible Components'!M266,'Tableau FR Download'!G:G,0)))-1)),"")</f>
        <v/>
      </c>
      <c r="O266" s="2" t="str">
        <f>IF(T266="No","",IFERROR(IF(INDEX('Tableau FR Download'!M:M,MATCH('Eligible Components'!M266,'Tableau FR Download'!G:G,0))=0,"",INDEX('Tableau FR Download'!M:M,MATCH('Eligible Components'!M266,'Tableau FR Download'!G:G,0))),""))</f>
        <v/>
      </c>
      <c r="P266" s="37" t="str">
        <f>IF(IFERROR(INDEX('Funding Request Tracker'!$G$6:$G$13,MATCH('Eligible Components'!N266,'Funding Request Tracker'!$F$6:$F$13,0)),"")=0,"",IFERROR(INDEX('Funding Request Tracker'!$G$6:$G$13,MATCH('Eligible Components'!N266,'Funding Request Tracker'!$F$6:$F$13,0)),""))</f>
        <v/>
      </c>
      <c r="Q266" s="37" t="str">
        <f>IF(IFERROR(INDEX('Tableau FR Download'!N:N,MATCH('Eligible Components'!M266,'Tableau FR Download'!G:G,0)),"")=0,"",IFERROR(INDEX('Tableau FR Download'!N:N,MATCH('Eligible Components'!M266,'Tableau FR Download'!G:G,0)),""))</f>
        <v/>
      </c>
      <c r="R266" s="37" t="str">
        <f>IF(IFERROR(INDEX('Tableau FR Download'!O:O,MATCH('Eligible Components'!M266,'Tableau FR Download'!G:G,0)),"")=0,"",IFERROR(INDEX('Tableau FR Download'!O:O,MATCH('Eligible Components'!M266,'Tableau FR Download'!G:G,0)),""))</f>
        <v/>
      </c>
      <c r="S266" s="13" t="str">
        <f t="shared" si="14"/>
        <v/>
      </c>
      <c r="T266" s="1" t="str">
        <f>IFERROR(INDEX('User Instructions'!$E$3:$E$10,MATCH('Eligible Components'!N266,'User Instructions'!$D$3:$D$10,0)),"")</f>
        <v/>
      </c>
      <c r="U266" s="1" t="str">
        <f>IFERROR(IF(INDEX('Tableau FR Download'!M:M,MATCH('Eligible Components'!M266,'Tableau FR Download'!G:G,0))=0,"",INDEX('Tableau FR Download'!M:M,MATCH('Eligible Components'!M266,'Tableau FR Download'!G:G,0))),"")</f>
        <v/>
      </c>
    </row>
    <row r="267" spans="1:21" hidden="1" x14ac:dyDescent="0.2">
      <c r="A267" s="1">
        <f t="shared" si="12"/>
        <v>0</v>
      </c>
      <c r="B267" s="1">
        <v>0</v>
      </c>
      <c r="C267" s="1" t="s">
        <v>85</v>
      </c>
      <c r="D267" s="1" t="s">
        <v>108</v>
      </c>
      <c r="E267" s="1" t="s">
        <v>94</v>
      </c>
      <c r="F267" s="1" t="s">
        <v>94</v>
      </c>
      <c r="G267" s="1" t="str">
        <f t="shared" si="13"/>
        <v>Chad-RSSH</v>
      </c>
      <c r="H267" s="1">
        <v>1</v>
      </c>
      <c r="I267" s="1" t="s">
        <v>37</v>
      </c>
      <c r="J267" s="1" t="str">
        <f>IF(IFERROR(IF(M267="",INDEX('Review Approach Lookup'!D:D,MATCH('Eligible Components'!G267,'Review Approach Lookup'!A:A,0)),INDEX('Tableau FR Download'!I:I,MATCH(M267,'Tableau FR Download'!G:G,0))),"")=0,"TBC",IFERROR(IF(M267="",INDEX('Review Approach Lookup'!D:D,MATCH('Eligible Components'!G267,'Review Approach Lookup'!A:A,0)),INDEX('Tableau FR Download'!I:I,MATCH(M267,'Tableau FR Download'!G:G,0))),""))</f>
        <v>TBC</v>
      </c>
      <c r="K267" s="1" t="s">
        <v>182</v>
      </c>
      <c r="L267" s="1">
        <f>_xlfn.MAXIFS('Tableau FR Download'!A:A,'Tableau FR Download'!B:B,'Eligible Components'!G267)</f>
        <v>0</v>
      </c>
      <c r="M267" s="1" t="str">
        <f>IF(L267=0,"",INDEX('Tableau FR Download'!G:G,MATCH('Eligible Components'!L267,'Tableau FR Download'!A:A,0)))</f>
        <v/>
      </c>
      <c r="N267" s="2" t="str">
        <f>IFERROR(IF(LEFT(INDEX('Tableau FR Download'!J:J,MATCH('Eligible Components'!M267,'Tableau FR Download'!G:G,0)),FIND(" - ",INDEX('Tableau FR Download'!J:J,MATCH('Eligible Components'!M267,'Tableau FR Download'!G:G,0)))-1) = 0,"",LEFT(INDEX('Tableau FR Download'!J:J,MATCH('Eligible Components'!M267,'Tableau FR Download'!G:G,0)),FIND(" - ",INDEX('Tableau FR Download'!J:J,MATCH('Eligible Components'!M267,'Tableau FR Download'!G:G,0)))-1)),"")</f>
        <v/>
      </c>
      <c r="O267" s="2" t="str">
        <f>IF(T267="No","",IFERROR(IF(INDEX('Tableau FR Download'!M:M,MATCH('Eligible Components'!M267,'Tableau FR Download'!G:G,0))=0,"",INDEX('Tableau FR Download'!M:M,MATCH('Eligible Components'!M267,'Tableau FR Download'!G:G,0))),""))</f>
        <v/>
      </c>
      <c r="P267" s="37" t="str">
        <f>IF(IFERROR(INDEX('Funding Request Tracker'!$G$6:$G$13,MATCH('Eligible Components'!N267,'Funding Request Tracker'!$F$6:$F$13,0)),"")=0,"",IFERROR(INDEX('Funding Request Tracker'!$G$6:$G$13,MATCH('Eligible Components'!N267,'Funding Request Tracker'!$F$6:$F$13,0)),""))</f>
        <v/>
      </c>
      <c r="Q267" s="37" t="str">
        <f>IF(IFERROR(INDEX('Tableau FR Download'!N:N,MATCH('Eligible Components'!M267,'Tableau FR Download'!G:G,0)),"")=0,"",IFERROR(INDEX('Tableau FR Download'!N:N,MATCH('Eligible Components'!M267,'Tableau FR Download'!G:G,0)),""))</f>
        <v/>
      </c>
      <c r="R267" s="37" t="str">
        <f>IF(IFERROR(INDEX('Tableau FR Download'!O:O,MATCH('Eligible Components'!M267,'Tableau FR Download'!G:G,0)),"")=0,"",IFERROR(INDEX('Tableau FR Download'!O:O,MATCH('Eligible Components'!M267,'Tableau FR Download'!G:G,0)),""))</f>
        <v/>
      </c>
      <c r="S267" s="13" t="str">
        <f t="shared" si="14"/>
        <v/>
      </c>
      <c r="T267" s="1" t="str">
        <f>IFERROR(INDEX('User Instructions'!$E$3:$E$10,MATCH('Eligible Components'!N267,'User Instructions'!$D$3:$D$10,0)),"")</f>
        <v/>
      </c>
      <c r="U267" s="1" t="str">
        <f>IFERROR(IF(INDEX('Tableau FR Download'!M:M,MATCH('Eligible Components'!M267,'Tableau FR Download'!G:G,0))=0,"",INDEX('Tableau FR Download'!M:M,MATCH('Eligible Components'!M267,'Tableau FR Download'!G:G,0))),"")</f>
        <v/>
      </c>
    </row>
    <row r="268" spans="1:21" hidden="1" x14ac:dyDescent="0.2">
      <c r="A268" s="1">
        <f t="shared" si="12"/>
        <v>0</v>
      </c>
      <c r="B268" s="1">
        <v>1</v>
      </c>
      <c r="C268" s="1" t="s">
        <v>85</v>
      </c>
      <c r="D268" s="1" t="s">
        <v>108</v>
      </c>
      <c r="E268" s="1" t="s">
        <v>416</v>
      </c>
      <c r="F268" s="1" t="s">
        <v>35</v>
      </c>
      <c r="G268" s="1" t="str">
        <f t="shared" si="13"/>
        <v>Chad-Tuberculosis</v>
      </c>
      <c r="H268" s="1">
        <v>1</v>
      </c>
      <c r="I268" s="1" t="s">
        <v>37</v>
      </c>
      <c r="J268" s="1" t="str">
        <f>IF(IFERROR(IF(M268="",INDEX('Review Approach Lookup'!D:D,MATCH('Eligible Components'!G268,'Review Approach Lookup'!A:A,0)),INDEX('Tableau FR Download'!I:I,MATCH(M268,'Tableau FR Download'!G:G,0))),"")=0,"TBC",IFERROR(IF(M268="",INDEX('Review Approach Lookup'!D:D,MATCH('Eligible Components'!G268,'Review Approach Lookup'!A:A,0)),INDEX('Tableau FR Download'!I:I,MATCH(M268,'Tableau FR Download'!G:G,0))),""))</f>
        <v>TBC</v>
      </c>
      <c r="K268" s="1" t="s">
        <v>182</v>
      </c>
      <c r="L268" s="1">
        <f>_xlfn.MAXIFS('Tableau FR Download'!A:A,'Tableau FR Download'!B:B,'Eligible Components'!G268)</f>
        <v>0</v>
      </c>
      <c r="M268" s="1" t="str">
        <f>IF(L268=0,"",INDEX('Tableau FR Download'!G:G,MATCH('Eligible Components'!L268,'Tableau FR Download'!A:A,0)))</f>
        <v/>
      </c>
      <c r="N268" s="2" t="str">
        <f>IFERROR(IF(LEFT(INDEX('Tableau FR Download'!J:J,MATCH('Eligible Components'!M268,'Tableau FR Download'!G:G,0)),FIND(" - ",INDEX('Tableau FR Download'!J:J,MATCH('Eligible Components'!M268,'Tableau FR Download'!G:G,0)))-1) = 0,"",LEFT(INDEX('Tableau FR Download'!J:J,MATCH('Eligible Components'!M268,'Tableau FR Download'!G:G,0)),FIND(" - ",INDEX('Tableau FR Download'!J:J,MATCH('Eligible Components'!M268,'Tableau FR Download'!G:G,0)))-1)),"")</f>
        <v/>
      </c>
      <c r="O268" s="2" t="str">
        <f>IF(T268="No","",IFERROR(IF(INDEX('Tableau FR Download'!M:M,MATCH('Eligible Components'!M268,'Tableau FR Download'!G:G,0))=0,"",INDEX('Tableau FR Download'!M:M,MATCH('Eligible Components'!M268,'Tableau FR Download'!G:G,0))),""))</f>
        <v/>
      </c>
      <c r="P268" s="37" t="str">
        <f>IF(IFERROR(INDEX('Funding Request Tracker'!$G$6:$G$13,MATCH('Eligible Components'!N268,'Funding Request Tracker'!$F$6:$F$13,0)),"")=0,"",IFERROR(INDEX('Funding Request Tracker'!$G$6:$G$13,MATCH('Eligible Components'!N268,'Funding Request Tracker'!$F$6:$F$13,0)),""))</f>
        <v/>
      </c>
      <c r="Q268" s="37" t="str">
        <f>IF(IFERROR(INDEX('Tableau FR Download'!N:N,MATCH('Eligible Components'!M268,'Tableau FR Download'!G:G,0)),"")=0,"",IFERROR(INDEX('Tableau FR Download'!N:N,MATCH('Eligible Components'!M268,'Tableau FR Download'!G:G,0)),""))</f>
        <v/>
      </c>
      <c r="R268" s="37" t="str">
        <f>IF(IFERROR(INDEX('Tableau FR Download'!O:O,MATCH('Eligible Components'!M268,'Tableau FR Download'!G:G,0)),"")=0,"",IFERROR(INDEX('Tableau FR Download'!O:O,MATCH('Eligible Components'!M268,'Tableau FR Download'!G:G,0)),""))</f>
        <v/>
      </c>
      <c r="S268" s="13" t="str">
        <f t="shared" si="14"/>
        <v/>
      </c>
      <c r="T268" s="1" t="str">
        <f>IFERROR(INDEX('User Instructions'!$E$3:$E$10,MATCH('Eligible Components'!N268,'User Instructions'!$D$3:$D$10,0)),"")</f>
        <v/>
      </c>
      <c r="U268" s="1" t="str">
        <f>IFERROR(IF(INDEX('Tableau FR Download'!M:M,MATCH('Eligible Components'!M268,'Tableau FR Download'!G:G,0))=0,"",INDEX('Tableau FR Download'!M:M,MATCH('Eligible Components'!M268,'Tableau FR Download'!G:G,0))),"")</f>
        <v/>
      </c>
    </row>
    <row r="269" spans="1:21" hidden="1" x14ac:dyDescent="0.2">
      <c r="A269" s="1">
        <f t="shared" si="12"/>
        <v>0</v>
      </c>
      <c r="B269" s="1">
        <v>0</v>
      </c>
      <c r="C269" s="1" t="s">
        <v>85</v>
      </c>
      <c r="D269" s="1" t="s">
        <v>108</v>
      </c>
      <c r="E269" s="1" t="s">
        <v>417</v>
      </c>
      <c r="F269" s="1" t="s">
        <v>95</v>
      </c>
      <c r="G269" s="1" t="str">
        <f t="shared" si="13"/>
        <v>Chad-Tuberculosis,Malaria</v>
      </c>
      <c r="H269" s="1">
        <v>1</v>
      </c>
      <c r="I269" s="1" t="s">
        <v>37</v>
      </c>
      <c r="J269" s="1" t="str">
        <f>IF(IFERROR(IF(M269="",INDEX('Review Approach Lookup'!D:D,MATCH('Eligible Components'!G269,'Review Approach Lookup'!A:A,0)),INDEX('Tableau FR Download'!I:I,MATCH(M269,'Tableau FR Download'!G:G,0))),"")=0,"TBC",IFERROR(IF(M269="",INDEX('Review Approach Lookup'!D:D,MATCH('Eligible Components'!G269,'Review Approach Lookup'!A:A,0)),INDEX('Tableau FR Download'!I:I,MATCH(M269,'Tableau FR Download'!G:G,0))),""))</f>
        <v/>
      </c>
      <c r="K269" s="1" t="s">
        <v>182</v>
      </c>
      <c r="L269" s="1">
        <f>_xlfn.MAXIFS('Tableau FR Download'!A:A,'Tableau FR Download'!B:B,'Eligible Components'!G269)</f>
        <v>0</v>
      </c>
      <c r="M269" s="1" t="str">
        <f>IF(L269=0,"",INDEX('Tableau FR Download'!G:G,MATCH('Eligible Components'!L269,'Tableau FR Download'!A:A,0)))</f>
        <v/>
      </c>
      <c r="N269" s="2" t="str">
        <f>IFERROR(IF(LEFT(INDEX('Tableau FR Download'!J:J,MATCH('Eligible Components'!M269,'Tableau FR Download'!G:G,0)),FIND(" - ",INDEX('Tableau FR Download'!J:J,MATCH('Eligible Components'!M269,'Tableau FR Download'!G:G,0)))-1) = 0,"",LEFT(INDEX('Tableau FR Download'!J:J,MATCH('Eligible Components'!M269,'Tableau FR Download'!G:G,0)),FIND(" - ",INDEX('Tableau FR Download'!J:J,MATCH('Eligible Components'!M269,'Tableau FR Download'!G:G,0)))-1)),"")</f>
        <v/>
      </c>
      <c r="O269" s="2" t="str">
        <f>IF(T269="No","",IFERROR(IF(INDEX('Tableau FR Download'!M:M,MATCH('Eligible Components'!M269,'Tableau FR Download'!G:G,0))=0,"",INDEX('Tableau FR Download'!M:M,MATCH('Eligible Components'!M269,'Tableau FR Download'!G:G,0))),""))</f>
        <v/>
      </c>
      <c r="P269" s="37" t="str">
        <f>IF(IFERROR(INDEX('Funding Request Tracker'!$G$6:$G$13,MATCH('Eligible Components'!N269,'Funding Request Tracker'!$F$6:$F$13,0)),"")=0,"",IFERROR(INDEX('Funding Request Tracker'!$G$6:$G$13,MATCH('Eligible Components'!N269,'Funding Request Tracker'!$F$6:$F$13,0)),""))</f>
        <v/>
      </c>
      <c r="Q269" s="37" t="str">
        <f>IF(IFERROR(INDEX('Tableau FR Download'!N:N,MATCH('Eligible Components'!M269,'Tableau FR Download'!G:G,0)),"")=0,"",IFERROR(INDEX('Tableau FR Download'!N:N,MATCH('Eligible Components'!M269,'Tableau FR Download'!G:G,0)),""))</f>
        <v/>
      </c>
      <c r="R269" s="37" t="str">
        <f>IF(IFERROR(INDEX('Tableau FR Download'!O:O,MATCH('Eligible Components'!M269,'Tableau FR Download'!G:G,0)),"")=0,"",IFERROR(INDEX('Tableau FR Download'!O:O,MATCH('Eligible Components'!M269,'Tableau FR Download'!G:G,0)),""))</f>
        <v/>
      </c>
      <c r="S269" s="13" t="str">
        <f t="shared" si="14"/>
        <v/>
      </c>
      <c r="T269" s="1" t="str">
        <f>IFERROR(INDEX('User Instructions'!$E$3:$E$10,MATCH('Eligible Components'!N269,'User Instructions'!$D$3:$D$10,0)),"")</f>
        <v/>
      </c>
      <c r="U269" s="1" t="str">
        <f>IFERROR(IF(INDEX('Tableau FR Download'!M:M,MATCH('Eligible Components'!M269,'Tableau FR Download'!G:G,0))=0,"",INDEX('Tableau FR Download'!M:M,MATCH('Eligible Components'!M269,'Tableau FR Download'!G:G,0))),"")</f>
        <v/>
      </c>
    </row>
    <row r="270" spans="1:21" hidden="1" x14ac:dyDescent="0.2">
      <c r="A270" s="1">
        <f t="shared" si="12"/>
        <v>0</v>
      </c>
      <c r="B270" s="1">
        <v>0</v>
      </c>
      <c r="C270" s="1" t="s">
        <v>85</v>
      </c>
      <c r="D270" s="1" t="s">
        <v>108</v>
      </c>
      <c r="E270" s="1" t="s">
        <v>418</v>
      </c>
      <c r="F270" s="1" t="s">
        <v>96</v>
      </c>
      <c r="G270" s="1" t="str">
        <f t="shared" si="13"/>
        <v>Chad-Tuberculosis,Malaria,RSSH</v>
      </c>
      <c r="H270" s="1">
        <v>1</v>
      </c>
      <c r="I270" s="1" t="s">
        <v>37</v>
      </c>
      <c r="J270" s="1" t="str">
        <f>IF(IFERROR(IF(M270="",INDEX('Review Approach Lookup'!D:D,MATCH('Eligible Components'!G270,'Review Approach Lookup'!A:A,0)),INDEX('Tableau FR Download'!I:I,MATCH(M270,'Tableau FR Download'!G:G,0))),"")=0,"TBC",IFERROR(IF(M270="",INDEX('Review Approach Lookup'!D:D,MATCH('Eligible Components'!G270,'Review Approach Lookup'!A:A,0)),INDEX('Tableau FR Download'!I:I,MATCH(M270,'Tableau FR Download'!G:G,0))),""))</f>
        <v/>
      </c>
      <c r="K270" s="1" t="s">
        <v>182</v>
      </c>
      <c r="L270" s="1">
        <f>_xlfn.MAXIFS('Tableau FR Download'!A:A,'Tableau FR Download'!B:B,'Eligible Components'!G270)</f>
        <v>0</v>
      </c>
      <c r="M270" s="1" t="str">
        <f>IF(L270=0,"",INDEX('Tableau FR Download'!G:G,MATCH('Eligible Components'!L270,'Tableau FR Download'!A:A,0)))</f>
        <v/>
      </c>
      <c r="N270" s="2" t="str">
        <f>IFERROR(IF(LEFT(INDEX('Tableau FR Download'!J:J,MATCH('Eligible Components'!M270,'Tableau FR Download'!G:G,0)),FIND(" - ",INDEX('Tableau FR Download'!J:J,MATCH('Eligible Components'!M270,'Tableau FR Download'!G:G,0)))-1) = 0,"",LEFT(INDEX('Tableau FR Download'!J:J,MATCH('Eligible Components'!M270,'Tableau FR Download'!G:G,0)),FIND(" - ",INDEX('Tableau FR Download'!J:J,MATCH('Eligible Components'!M270,'Tableau FR Download'!G:G,0)))-1)),"")</f>
        <v/>
      </c>
      <c r="O270" s="2" t="str">
        <f>IF(T270="No","",IFERROR(IF(INDEX('Tableau FR Download'!M:M,MATCH('Eligible Components'!M270,'Tableau FR Download'!G:G,0))=0,"",INDEX('Tableau FR Download'!M:M,MATCH('Eligible Components'!M270,'Tableau FR Download'!G:G,0))),""))</f>
        <v/>
      </c>
      <c r="P270" s="37" t="str">
        <f>IF(IFERROR(INDEX('Funding Request Tracker'!$G$6:$G$13,MATCH('Eligible Components'!N270,'Funding Request Tracker'!$F$6:$F$13,0)),"")=0,"",IFERROR(INDEX('Funding Request Tracker'!$G$6:$G$13,MATCH('Eligible Components'!N270,'Funding Request Tracker'!$F$6:$F$13,0)),""))</f>
        <v/>
      </c>
      <c r="Q270" s="37" t="str">
        <f>IF(IFERROR(INDEX('Tableau FR Download'!N:N,MATCH('Eligible Components'!M270,'Tableau FR Download'!G:G,0)),"")=0,"",IFERROR(INDEX('Tableau FR Download'!N:N,MATCH('Eligible Components'!M270,'Tableau FR Download'!G:G,0)),""))</f>
        <v/>
      </c>
      <c r="R270" s="37" t="str">
        <f>IF(IFERROR(INDEX('Tableau FR Download'!O:O,MATCH('Eligible Components'!M270,'Tableau FR Download'!G:G,0)),"")=0,"",IFERROR(INDEX('Tableau FR Download'!O:O,MATCH('Eligible Components'!M270,'Tableau FR Download'!G:G,0)),""))</f>
        <v/>
      </c>
      <c r="S270" s="13" t="str">
        <f t="shared" si="14"/>
        <v/>
      </c>
      <c r="T270" s="1" t="str">
        <f>IFERROR(INDEX('User Instructions'!$E$3:$E$10,MATCH('Eligible Components'!N270,'User Instructions'!$D$3:$D$10,0)),"")</f>
        <v/>
      </c>
      <c r="U270" s="1" t="str">
        <f>IFERROR(IF(INDEX('Tableau FR Download'!M:M,MATCH('Eligible Components'!M270,'Tableau FR Download'!G:G,0))=0,"",INDEX('Tableau FR Download'!M:M,MATCH('Eligible Components'!M270,'Tableau FR Download'!G:G,0))),"")</f>
        <v/>
      </c>
    </row>
    <row r="271" spans="1:21" hidden="1" x14ac:dyDescent="0.2">
      <c r="A271" s="1">
        <f t="shared" si="12"/>
        <v>0</v>
      </c>
      <c r="B271" s="1">
        <v>0</v>
      </c>
      <c r="C271" s="1" t="s">
        <v>85</v>
      </c>
      <c r="D271" s="1" t="s">
        <v>108</v>
      </c>
      <c r="E271" s="1" t="s">
        <v>419</v>
      </c>
      <c r="F271" s="1" t="s">
        <v>97</v>
      </c>
      <c r="G271" s="1" t="str">
        <f t="shared" si="13"/>
        <v>Chad-Tuberculosis,RSSH</v>
      </c>
      <c r="H271" s="1">
        <v>1</v>
      </c>
      <c r="I271" s="1" t="s">
        <v>37</v>
      </c>
      <c r="J271" s="1" t="str">
        <f>IF(IFERROR(IF(M271="",INDEX('Review Approach Lookup'!D:D,MATCH('Eligible Components'!G271,'Review Approach Lookup'!A:A,0)),INDEX('Tableau FR Download'!I:I,MATCH(M271,'Tableau FR Download'!G:G,0))),"")=0,"TBC",IFERROR(IF(M271="",INDEX('Review Approach Lookup'!D:D,MATCH('Eligible Components'!G271,'Review Approach Lookup'!A:A,0)),INDEX('Tableau FR Download'!I:I,MATCH(M271,'Tableau FR Download'!G:G,0))),""))</f>
        <v/>
      </c>
      <c r="K271" s="1" t="s">
        <v>182</v>
      </c>
      <c r="L271" s="1">
        <f>_xlfn.MAXIFS('Tableau FR Download'!A:A,'Tableau FR Download'!B:B,'Eligible Components'!G271)</f>
        <v>0</v>
      </c>
      <c r="M271" s="1" t="str">
        <f>IF(L271=0,"",INDEX('Tableau FR Download'!G:G,MATCH('Eligible Components'!L271,'Tableau FR Download'!A:A,0)))</f>
        <v/>
      </c>
      <c r="N271" s="2" t="str">
        <f>IFERROR(IF(LEFT(INDEX('Tableau FR Download'!J:J,MATCH('Eligible Components'!M271,'Tableau FR Download'!G:G,0)),FIND(" - ",INDEX('Tableau FR Download'!J:J,MATCH('Eligible Components'!M271,'Tableau FR Download'!G:G,0)))-1) = 0,"",LEFT(INDEX('Tableau FR Download'!J:J,MATCH('Eligible Components'!M271,'Tableau FR Download'!G:G,0)),FIND(" - ",INDEX('Tableau FR Download'!J:J,MATCH('Eligible Components'!M271,'Tableau FR Download'!G:G,0)))-1)),"")</f>
        <v/>
      </c>
      <c r="O271" s="2" t="str">
        <f>IF(T271="No","",IFERROR(IF(INDEX('Tableau FR Download'!M:M,MATCH('Eligible Components'!M271,'Tableau FR Download'!G:G,0))=0,"",INDEX('Tableau FR Download'!M:M,MATCH('Eligible Components'!M271,'Tableau FR Download'!G:G,0))),""))</f>
        <v/>
      </c>
      <c r="P271" s="37" t="str">
        <f>IF(IFERROR(INDEX('Funding Request Tracker'!$G$6:$G$13,MATCH('Eligible Components'!N271,'Funding Request Tracker'!$F$6:$F$13,0)),"")=0,"",IFERROR(INDEX('Funding Request Tracker'!$G$6:$G$13,MATCH('Eligible Components'!N271,'Funding Request Tracker'!$F$6:$F$13,0)),""))</f>
        <v/>
      </c>
      <c r="Q271" s="37" t="str">
        <f>IF(IFERROR(INDEX('Tableau FR Download'!N:N,MATCH('Eligible Components'!M271,'Tableau FR Download'!G:G,0)),"")=0,"",IFERROR(INDEX('Tableau FR Download'!N:N,MATCH('Eligible Components'!M271,'Tableau FR Download'!G:G,0)),""))</f>
        <v/>
      </c>
      <c r="R271" s="37" t="str">
        <f>IF(IFERROR(INDEX('Tableau FR Download'!O:O,MATCH('Eligible Components'!M271,'Tableau FR Download'!G:G,0)),"")=0,"",IFERROR(INDEX('Tableau FR Download'!O:O,MATCH('Eligible Components'!M271,'Tableau FR Download'!G:G,0)),""))</f>
        <v/>
      </c>
      <c r="S271" s="13" t="str">
        <f t="shared" si="14"/>
        <v/>
      </c>
      <c r="T271" s="1" t="str">
        <f>IFERROR(INDEX('User Instructions'!$E$3:$E$10,MATCH('Eligible Components'!N271,'User Instructions'!$D$3:$D$10,0)),"")</f>
        <v/>
      </c>
      <c r="U271" s="1" t="str">
        <f>IFERROR(IF(INDEX('Tableau FR Download'!M:M,MATCH('Eligible Components'!M271,'Tableau FR Download'!G:G,0))=0,"",INDEX('Tableau FR Download'!M:M,MATCH('Eligible Components'!M271,'Tableau FR Download'!G:G,0))),"")</f>
        <v/>
      </c>
    </row>
    <row r="272" spans="1:21" x14ac:dyDescent="0.2">
      <c r="A272" s="1">
        <f t="shared" si="12"/>
        <v>1</v>
      </c>
      <c r="B272" s="1">
        <v>0</v>
      </c>
      <c r="C272" s="1" t="s">
        <v>85</v>
      </c>
      <c r="D272" s="1" t="s">
        <v>109</v>
      </c>
      <c r="E272" s="1" t="s">
        <v>26</v>
      </c>
      <c r="F272" s="1" t="s">
        <v>26</v>
      </c>
      <c r="G272" s="1" t="str">
        <f t="shared" si="13"/>
        <v>Colombia-HIV/AIDS</v>
      </c>
      <c r="H272" s="1">
        <v>1</v>
      </c>
      <c r="I272" s="1" t="s">
        <v>45</v>
      </c>
      <c r="J272" s="1" t="str">
        <f>IF(IFERROR(IF(M272="",INDEX('Review Approach Lookup'!D:D,MATCH('Eligible Components'!G272,'Review Approach Lookup'!A:A,0)),INDEX('Tableau FR Download'!I:I,MATCH(M272,'Tableau FR Download'!G:G,0))),"")=0,"TBC",IFERROR(IF(M272="",INDEX('Review Approach Lookup'!D:D,MATCH('Eligible Components'!G272,'Review Approach Lookup'!A:A,0)),INDEX('Tableau FR Download'!I:I,MATCH(M272,'Tableau FR Download'!G:G,0))),""))</f>
        <v>Tailored for Focused Portfolios</v>
      </c>
      <c r="K272" s="1" t="s">
        <v>188</v>
      </c>
      <c r="L272" s="1">
        <f>_xlfn.MAXIFS('Tableau FR Download'!A:A,'Tableau FR Download'!B:B,'Eligible Components'!G272)</f>
        <v>1029</v>
      </c>
      <c r="M272" s="1" t="str">
        <f>IF(L272=0,"",INDEX('Tableau FR Download'!G:G,MATCH('Eligible Components'!L272,'Tableau FR Download'!A:A,0)))</f>
        <v>FR1029-COL-H</v>
      </c>
      <c r="N272" s="2" t="str">
        <f>IFERROR(IF(LEFT(INDEX('Tableau FR Download'!J:J,MATCH('Eligible Components'!M272,'Tableau FR Download'!G:G,0)),FIND(" - ",INDEX('Tableau FR Download'!J:J,MATCH('Eligible Components'!M272,'Tableau FR Download'!G:G,0)))-1) = 0,"",LEFT(INDEX('Tableau FR Download'!J:J,MATCH('Eligible Components'!M272,'Tableau FR Download'!G:G,0)),FIND(" - ",INDEX('Tableau FR Download'!J:J,MATCH('Eligible Components'!M272,'Tableau FR Download'!G:G,0)))-1)),"")</f>
        <v>Window 7</v>
      </c>
      <c r="O272" s="2" t="str">
        <f>IF(T272="No","",IFERROR(IF(INDEX('Tableau FR Download'!M:M,MATCH('Eligible Components'!M272,'Tableau FR Download'!G:G,0))=0,"",INDEX('Tableau FR Download'!M:M,MATCH('Eligible Components'!M272,'Tableau FR Download'!G:G,0))),""))</f>
        <v>Grant Making</v>
      </c>
      <c r="P272" s="37" t="str">
        <f>IF(IFERROR(INDEX('Funding Request Tracker'!$G$6:$G$13,MATCH('Eligible Components'!N272,'Funding Request Tracker'!$F$6:$F$13,0)),"")=0,"",IFERROR(INDEX('Funding Request Tracker'!$G$6:$G$13,MATCH('Eligible Components'!N272,'Funding Request Tracker'!$F$6:$F$13,0)),""))</f>
        <v/>
      </c>
      <c r="Q272" s="37" t="str">
        <f>IF(IFERROR(INDEX('Tableau FR Download'!N:N,MATCH('Eligible Components'!M272,'Tableau FR Download'!G:G,0)),"")=0,"",IFERROR(INDEX('Tableau FR Download'!N:N,MATCH('Eligible Components'!M272,'Tableau FR Download'!G:G,0)),""))</f>
        <v/>
      </c>
      <c r="R272" s="37" t="str">
        <f>IF(IFERROR(INDEX('Tableau FR Download'!O:O,MATCH('Eligible Components'!M272,'Tableau FR Download'!G:G,0)),"")=0,"",IFERROR(INDEX('Tableau FR Download'!O:O,MATCH('Eligible Components'!M272,'Tableau FR Download'!G:G,0)),""))</f>
        <v/>
      </c>
      <c r="S272" s="13" t="str">
        <f t="shared" si="14"/>
        <v/>
      </c>
      <c r="T272" s="1" t="str">
        <f>IFERROR(INDEX('User Instructions'!$E$3:$E$10,MATCH('Eligible Components'!N272,'User Instructions'!$D$3:$D$10,0)),"")</f>
        <v/>
      </c>
      <c r="U272" s="1" t="str">
        <f>IFERROR(IF(INDEX('Tableau FR Download'!M:M,MATCH('Eligible Components'!M272,'Tableau FR Download'!G:G,0))=0,"",INDEX('Tableau FR Download'!M:M,MATCH('Eligible Components'!M272,'Tableau FR Download'!G:G,0))),"")</f>
        <v>Grant Making</v>
      </c>
    </row>
    <row r="273" spans="1:21" hidden="1" x14ac:dyDescent="0.2">
      <c r="A273" s="1">
        <f t="shared" si="12"/>
        <v>0</v>
      </c>
      <c r="B273" s="1">
        <v>0</v>
      </c>
      <c r="C273" s="1" t="s">
        <v>85</v>
      </c>
      <c r="D273" s="1" t="s">
        <v>109</v>
      </c>
      <c r="E273" s="1" t="s">
        <v>409</v>
      </c>
      <c r="F273" s="1" t="s">
        <v>86</v>
      </c>
      <c r="G273" s="1" t="str">
        <f t="shared" si="13"/>
        <v>Colombia-HIV/AIDS,Malaria</v>
      </c>
      <c r="H273" s="1">
        <v>0</v>
      </c>
      <c r="I273" s="1" t="s">
        <v>45</v>
      </c>
      <c r="J273" s="1" t="str">
        <f>IF(IFERROR(IF(M273="",INDEX('Review Approach Lookup'!D:D,MATCH('Eligible Components'!G273,'Review Approach Lookup'!A:A,0)),INDEX('Tableau FR Download'!I:I,MATCH(M273,'Tableau FR Download'!G:G,0))),"")=0,"TBC",IFERROR(IF(M273="",INDEX('Review Approach Lookup'!D:D,MATCH('Eligible Components'!G273,'Review Approach Lookup'!A:A,0)),INDEX('Tableau FR Download'!I:I,MATCH(M273,'Tableau FR Download'!G:G,0))),""))</f>
        <v/>
      </c>
      <c r="K273" s="1" t="s">
        <v>188</v>
      </c>
      <c r="L273" s="1">
        <f>_xlfn.MAXIFS('Tableau FR Download'!A:A,'Tableau FR Download'!B:B,'Eligible Components'!G273)</f>
        <v>0</v>
      </c>
      <c r="M273" s="1" t="str">
        <f>IF(L273=0,"",INDEX('Tableau FR Download'!G:G,MATCH('Eligible Components'!L273,'Tableau FR Download'!A:A,0)))</f>
        <v/>
      </c>
      <c r="N273" s="2" t="str">
        <f>IFERROR(IF(LEFT(INDEX('Tableau FR Download'!J:J,MATCH('Eligible Components'!M273,'Tableau FR Download'!G:G,0)),FIND(" - ",INDEX('Tableau FR Download'!J:J,MATCH('Eligible Components'!M273,'Tableau FR Download'!G:G,0)))-1) = 0,"",LEFT(INDEX('Tableau FR Download'!J:J,MATCH('Eligible Components'!M273,'Tableau FR Download'!G:G,0)),FIND(" - ",INDEX('Tableau FR Download'!J:J,MATCH('Eligible Components'!M273,'Tableau FR Download'!G:G,0)))-1)),"")</f>
        <v/>
      </c>
      <c r="O273" s="2" t="str">
        <f>IF(T273="No","",IFERROR(IF(INDEX('Tableau FR Download'!M:M,MATCH('Eligible Components'!M273,'Tableau FR Download'!G:G,0))=0,"",INDEX('Tableau FR Download'!M:M,MATCH('Eligible Components'!M273,'Tableau FR Download'!G:G,0))),""))</f>
        <v/>
      </c>
      <c r="P273" s="37" t="str">
        <f>IF(IFERROR(INDEX('Funding Request Tracker'!$G$6:$G$13,MATCH('Eligible Components'!N273,'Funding Request Tracker'!$F$6:$F$13,0)),"")=0,"",IFERROR(INDEX('Funding Request Tracker'!$G$6:$G$13,MATCH('Eligible Components'!N273,'Funding Request Tracker'!$F$6:$F$13,0)),""))</f>
        <v/>
      </c>
      <c r="Q273" s="37" t="str">
        <f>IF(IFERROR(INDEX('Tableau FR Download'!N:N,MATCH('Eligible Components'!M273,'Tableau FR Download'!G:G,0)),"")=0,"",IFERROR(INDEX('Tableau FR Download'!N:N,MATCH('Eligible Components'!M273,'Tableau FR Download'!G:G,0)),""))</f>
        <v/>
      </c>
      <c r="R273" s="37" t="str">
        <f>IF(IFERROR(INDEX('Tableau FR Download'!O:O,MATCH('Eligible Components'!M273,'Tableau FR Download'!G:G,0)),"")=0,"",IFERROR(INDEX('Tableau FR Download'!O:O,MATCH('Eligible Components'!M273,'Tableau FR Download'!G:G,0)),""))</f>
        <v/>
      </c>
      <c r="S273" s="13" t="str">
        <f t="shared" si="14"/>
        <v/>
      </c>
      <c r="T273" s="1" t="str">
        <f>IFERROR(INDEX('User Instructions'!$E$3:$E$10,MATCH('Eligible Components'!N273,'User Instructions'!$D$3:$D$10,0)),"")</f>
        <v/>
      </c>
      <c r="U273" s="1" t="str">
        <f>IFERROR(IF(INDEX('Tableau FR Download'!M:M,MATCH('Eligible Components'!M273,'Tableau FR Download'!G:G,0))=0,"",INDEX('Tableau FR Download'!M:M,MATCH('Eligible Components'!M273,'Tableau FR Download'!G:G,0))),"")</f>
        <v/>
      </c>
    </row>
    <row r="274" spans="1:21" hidden="1" x14ac:dyDescent="0.2">
      <c r="A274" s="1">
        <f t="shared" si="12"/>
        <v>0</v>
      </c>
      <c r="B274" s="1">
        <v>0</v>
      </c>
      <c r="C274" s="1" t="s">
        <v>85</v>
      </c>
      <c r="D274" s="1" t="s">
        <v>109</v>
      </c>
      <c r="E274" s="1" t="s">
        <v>410</v>
      </c>
      <c r="F274" s="1" t="s">
        <v>87</v>
      </c>
      <c r="G274" s="1" t="str">
        <f t="shared" si="13"/>
        <v>Colombia-HIV/AIDS,Malaria,RSSH</v>
      </c>
      <c r="H274" s="1">
        <v>0</v>
      </c>
      <c r="I274" s="1" t="s">
        <v>45</v>
      </c>
      <c r="J274" s="1" t="str">
        <f>IF(IFERROR(IF(M274="",INDEX('Review Approach Lookup'!D:D,MATCH('Eligible Components'!G274,'Review Approach Lookup'!A:A,0)),INDEX('Tableau FR Download'!I:I,MATCH(M274,'Tableau FR Download'!G:G,0))),"")=0,"TBC",IFERROR(IF(M274="",INDEX('Review Approach Lookup'!D:D,MATCH('Eligible Components'!G274,'Review Approach Lookup'!A:A,0)),INDEX('Tableau FR Download'!I:I,MATCH(M274,'Tableau FR Download'!G:G,0))),""))</f>
        <v/>
      </c>
      <c r="K274" s="1" t="s">
        <v>188</v>
      </c>
      <c r="L274" s="1">
        <f>_xlfn.MAXIFS('Tableau FR Download'!A:A,'Tableau FR Download'!B:B,'Eligible Components'!G274)</f>
        <v>0</v>
      </c>
      <c r="M274" s="1" t="str">
        <f>IF(L274=0,"",INDEX('Tableau FR Download'!G:G,MATCH('Eligible Components'!L274,'Tableau FR Download'!A:A,0)))</f>
        <v/>
      </c>
      <c r="N274" s="2" t="str">
        <f>IFERROR(IF(LEFT(INDEX('Tableau FR Download'!J:J,MATCH('Eligible Components'!M274,'Tableau FR Download'!G:G,0)),FIND(" - ",INDEX('Tableau FR Download'!J:J,MATCH('Eligible Components'!M274,'Tableau FR Download'!G:G,0)))-1) = 0,"",LEFT(INDEX('Tableau FR Download'!J:J,MATCH('Eligible Components'!M274,'Tableau FR Download'!G:G,0)),FIND(" - ",INDEX('Tableau FR Download'!J:J,MATCH('Eligible Components'!M274,'Tableau FR Download'!G:G,0)))-1)),"")</f>
        <v/>
      </c>
      <c r="O274" s="2" t="str">
        <f>IF(T274="No","",IFERROR(IF(INDEX('Tableau FR Download'!M:M,MATCH('Eligible Components'!M274,'Tableau FR Download'!G:G,0))=0,"",INDEX('Tableau FR Download'!M:M,MATCH('Eligible Components'!M274,'Tableau FR Download'!G:G,0))),""))</f>
        <v/>
      </c>
      <c r="P274" s="37" t="str">
        <f>IF(IFERROR(INDEX('Funding Request Tracker'!$G$6:$G$13,MATCH('Eligible Components'!N274,'Funding Request Tracker'!$F$6:$F$13,0)),"")=0,"",IFERROR(INDEX('Funding Request Tracker'!$G$6:$G$13,MATCH('Eligible Components'!N274,'Funding Request Tracker'!$F$6:$F$13,0)),""))</f>
        <v/>
      </c>
      <c r="Q274" s="37" t="str">
        <f>IF(IFERROR(INDEX('Tableau FR Download'!N:N,MATCH('Eligible Components'!M274,'Tableau FR Download'!G:G,0)),"")=0,"",IFERROR(INDEX('Tableau FR Download'!N:N,MATCH('Eligible Components'!M274,'Tableau FR Download'!G:G,0)),""))</f>
        <v/>
      </c>
      <c r="R274" s="37" t="str">
        <f>IF(IFERROR(INDEX('Tableau FR Download'!O:O,MATCH('Eligible Components'!M274,'Tableau FR Download'!G:G,0)),"")=0,"",IFERROR(INDEX('Tableau FR Download'!O:O,MATCH('Eligible Components'!M274,'Tableau FR Download'!G:G,0)),""))</f>
        <v/>
      </c>
      <c r="S274" s="13" t="str">
        <f t="shared" si="14"/>
        <v/>
      </c>
      <c r="T274" s="1" t="str">
        <f>IFERROR(INDEX('User Instructions'!$E$3:$E$10,MATCH('Eligible Components'!N274,'User Instructions'!$D$3:$D$10,0)),"")</f>
        <v/>
      </c>
      <c r="U274" s="1" t="str">
        <f>IFERROR(IF(INDEX('Tableau FR Download'!M:M,MATCH('Eligible Components'!M274,'Tableau FR Download'!G:G,0))=0,"",INDEX('Tableau FR Download'!M:M,MATCH('Eligible Components'!M274,'Tableau FR Download'!G:G,0))),"")</f>
        <v/>
      </c>
    </row>
    <row r="275" spans="1:21" hidden="1" x14ac:dyDescent="0.2">
      <c r="A275" s="1">
        <f t="shared" si="12"/>
        <v>0</v>
      </c>
      <c r="B275" s="1">
        <v>0</v>
      </c>
      <c r="C275" s="1" t="s">
        <v>85</v>
      </c>
      <c r="D275" s="1" t="s">
        <v>109</v>
      </c>
      <c r="E275" s="1" t="s">
        <v>411</v>
      </c>
      <c r="F275" s="1" t="s">
        <v>88</v>
      </c>
      <c r="G275" s="1" t="str">
        <f t="shared" si="13"/>
        <v>Colombia-HIV/AIDS,RSSH</v>
      </c>
      <c r="H275" s="1">
        <v>1</v>
      </c>
      <c r="I275" s="1" t="s">
        <v>45</v>
      </c>
      <c r="J275" s="1" t="str">
        <f>IF(IFERROR(IF(M275="",INDEX('Review Approach Lookup'!D:D,MATCH('Eligible Components'!G275,'Review Approach Lookup'!A:A,0)),INDEX('Tableau FR Download'!I:I,MATCH(M275,'Tableau FR Download'!G:G,0))),"")=0,"TBC",IFERROR(IF(M275="",INDEX('Review Approach Lookup'!D:D,MATCH('Eligible Components'!G275,'Review Approach Lookup'!A:A,0)),INDEX('Tableau FR Download'!I:I,MATCH(M275,'Tableau FR Download'!G:G,0))),""))</f>
        <v/>
      </c>
      <c r="K275" s="1" t="s">
        <v>188</v>
      </c>
      <c r="L275" s="1">
        <f>_xlfn.MAXIFS('Tableau FR Download'!A:A,'Tableau FR Download'!B:B,'Eligible Components'!G275)</f>
        <v>0</v>
      </c>
      <c r="M275" s="1" t="str">
        <f>IF(L275=0,"",INDEX('Tableau FR Download'!G:G,MATCH('Eligible Components'!L275,'Tableau FR Download'!A:A,0)))</f>
        <v/>
      </c>
      <c r="N275" s="2" t="str">
        <f>IFERROR(IF(LEFT(INDEX('Tableau FR Download'!J:J,MATCH('Eligible Components'!M275,'Tableau FR Download'!G:G,0)),FIND(" - ",INDEX('Tableau FR Download'!J:J,MATCH('Eligible Components'!M275,'Tableau FR Download'!G:G,0)))-1) = 0,"",LEFT(INDEX('Tableau FR Download'!J:J,MATCH('Eligible Components'!M275,'Tableau FR Download'!G:G,0)),FIND(" - ",INDEX('Tableau FR Download'!J:J,MATCH('Eligible Components'!M275,'Tableau FR Download'!G:G,0)))-1)),"")</f>
        <v/>
      </c>
      <c r="O275" s="2" t="str">
        <f>IF(T275="No","",IFERROR(IF(INDEX('Tableau FR Download'!M:M,MATCH('Eligible Components'!M275,'Tableau FR Download'!G:G,0))=0,"",INDEX('Tableau FR Download'!M:M,MATCH('Eligible Components'!M275,'Tableau FR Download'!G:G,0))),""))</f>
        <v/>
      </c>
      <c r="P275" s="37" t="str">
        <f>IF(IFERROR(INDEX('Funding Request Tracker'!$G$6:$G$13,MATCH('Eligible Components'!N275,'Funding Request Tracker'!$F$6:$F$13,0)),"")=0,"",IFERROR(INDEX('Funding Request Tracker'!$G$6:$G$13,MATCH('Eligible Components'!N275,'Funding Request Tracker'!$F$6:$F$13,0)),""))</f>
        <v/>
      </c>
      <c r="Q275" s="37" t="str">
        <f>IF(IFERROR(INDEX('Tableau FR Download'!N:N,MATCH('Eligible Components'!M275,'Tableau FR Download'!G:G,0)),"")=0,"",IFERROR(INDEX('Tableau FR Download'!N:N,MATCH('Eligible Components'!M275,'Tableau FR Download'!G:G,0)),""))</f>
        <v/>
      </c>
      <c r="R275" s="37" t="str">
        <f>IF(IFERROR(INDEX('Tableau FR Download'!O:O,MATCH('Eligible Components'!M275,'Tableau FR Download'!G:G,0)),"")=0,"",IFERROR(INDEX('Tableau FR Download'!O:O,MATCH('Eligible Components'!M275,'Tableau FR Download'!G:G,0)),""))</f>
        <v/>
      </c>
      <c r="S275" s="13" t="str">
        <f t="shared" si="14"/>
        <v/>
      </c>
      <c r="T275" s="1" t="str">
        <f>IFERROR(INDEX('User Instructions'!$E$3:$E$10,MATCH('Eligible Components'!N275,'User Instructions'!$D$3:$D$10,0)),"")</f>
        <v/>
      </c>
      <c r="U275" s="1" t="str">
        <f>IFERROR(IF(INDEX('Tableau FR Download'!M:M,MATCH('Eligible Components'!M275,'Tableau FR Download'!G:G,0))=0,"",INDEX('Tableau FR Download'!M:M,MATCH('Eligible Components'!M275,'Tableau FR Download'!G:G,0))),"")</f>
        <v/>
      </c>
    </row>
    <row r="276" spans="1:21" hidden="1" x14ac:dyDescent="0.2">
      <c r="A276" s="1">
        <f t="shared" si="12"/>
        <v>0</v>
      </c>
      <c r="B276" s="1">
        <v>0</v>
      </c>
      <c r="C276" s="1" t="s">
        <v>85</v>
      </c>
      <c r="D276" s="1" t="s">
        <v>109</v>
      </c>
      <c r="E276" s="1" t="s">
        <v>408</v>
      </c>
      <c r="F276" s="1" t="s">
        <v>89</v>
      </c>
      <c r="G276" s="1" t="str">
        <f t="shared" si="13"/>
        <v>Colombia-HIV/AIDS, Tuberculosis</v>
      </c>
      <c r="H276" s="1">
        <v>0</v>
      </c>
      <c r="I276" s="1" t="s">
        <v>45</v>
      </c>
      <c r="J276" s="1" t="str">
        <f>IF(IFERROR(IF(M276="",INDEX('Review Approach Lookup'!D:D,MATCH('Eligible Components'!G276,'Review Approach Lookup'!A:A,0)),INDEX('Tableau FR Download'!I:I,MATCH(M276,'Tableau FR Download'!G:G,0))),"")=0,"TBC",IFERROR(IF(M276="",INDEX('Review Approach Lookup'!D:D,MATCH('Eligible Components'!G276,'Review Approach Lookup'!A:A,0)),INDEX('Tableau FR Download'!I:I,MATCH(M276,'Tableau FR Download'!G:G,0))),""))</f>
        <v/>
      </c>
      <c r="K276" s="1" t="s">
        <v>188</v>
      </c>
      <c r="L276" s="1">
        <f>_xlfn.MAXIFS('Tableau FR Download'!A:A,'Tableau FR Download'!B:B,'Eligible Components'!G276)</f>
        <v>0</v>
      </c>
      <c r="M276" s="1" t="str">
        <f>IF(L276=0,"",INDEX('Tableau FR Download'!G:G,MATCH('Eligible Components'!L276,'Tableau FR Download'!A:A,0)))</f>
        <v/>
      </c>
      <c r="N276" s="2" t="str">
        <f>IFERROR(IF(LEFT(INDEX('Tableau FR Download'!J:J,MATCH('Eligible Components'!M276,'Tableau FR Download'!G:G,0)),FIND(" - ",INDEX('Tableau FR Download'!J:J,MATCH('Eligible Components'!M276,'Tableau FR Download'!G:G,0)))-1) = 0,"",LEFT(INDEX('Tableau FR Download'!J:J,MATCH('Eligible Components'!M276,'Tableau FR Download'!G:G,0)),FIND(" - ",INDEX('Tableau FR Download'!J:J,MATCH('Eligible Components'!M276,'Tableau FR Download'!G:G,0)))-1)),"")</f>
        <v/>
      </c>
      <c r="O276" s="2" t="str">
        <f>IF(T276="No","",IFERROR(IF(INDEX('Tableau FR Download'!M:M,MATCH('Eligible Components'!M276,'Tableau FR Download'!G:G,0))=0,"",INDEX('Tableau FR Download'!M:M,MATCH('Eligible Components'!M276,'Tableau FR Download'!G:G,0))),""))</f>
        <v/>
      </c>
      <c r="P276" s="37" t="str">
        <f>IF(IFERROR(INDEX('Funding Request Tracker'!$G$6:$G$13,MATCH('Eligible Components'!N276,'Funding Request Tracker'!$F$6:$F$13,0)),"")=0,"",IFERROR(INDEX('Funding Request Tracker'!$G$6:$G$13,MATCH('Eligible Components'!N276,'Funding Request Tracker'!$F$6:$F$13,0)),""))</f>
        <v/>
      </c>
      <c r="Q276" s="37" t="str">
        <f>IF(IFERROR(INDEX('Tableau FR Download'!N:N,MATCH('Eligible Components'!M276,'Tableau FR Download'!G:G,0)),"")=0,"",IFERROR(INDEX('Tableau FR Download'!N:N,MATCH('Eligible Components'!M276,'Tableau FR Download'!G:G,0)),""))</f>
        <v/>
      </c>
      <c r="R276" s="37" t="str">
        <f>IF(IFERROR(INDEX('Tableau FR Download'!O:O,MATCH('Eligible Components'!M276,'Tableau FR Download'!G:G,0)),"")=0,"",IFERROR(INDEX('Tableau FR Download'!O:O,MATCH('Eligible Components'!M276,'Tableau FR Download'!G:G,0)),""))</f>
        <v/>
      </c>
      <c r="S276" s="13" t="str">
        <f t="shared" si="14"/>
        <v/>
      </c>
      <c r="T276" s="1" t="str">
        <f>IFERROR(INDEX('User Instructions'!$E$3:$E$10,MATCH('Eligible Components'!N276,'User Instructions'!$D$3:$D$10,0)),"")</f>
        <v/>
      </c>
      <c r="U276" s="1" t="str">
        <f>IFERROR(IF(INDEX('Tableau FR Download'!M:M,MATCH('Eligible Components'!M276,'Tableau FR Download'!G:G,0))=0,"",INDEX('Tableau FR Download'!M:M,MATCH('Eligible Components'!M276,'Tableau FR Download'!G:G,0))),"")</f>
        <v/>
      </c>
    </row>
    <row r="277" spans="1:21" hidden="1" x14ac:dyDescent="0.2">
      <c r="A277" s="1">
        <f t="shared" si="12"/>
        <v>0</v>
      </c>
      <c r="B277" s="1">
        <v>0</v>
      </c>
      <c r="C277" s="1" t="s">
        <v>85</v>
      </c>
      <c r="D277" s="1" t="s">
        <v>109</v>
      </c>
      <c r="E277" s="1" t="s">
        <v>412</v>
      </c>
      <c r="F277" s="1" t="s">
        <v>90</v>
      </c>
      <c r="G277" s="1" t="str">
        <f t="shared" si="13"/>
        <v>Colombia-HIV/AIDS,Tuberculosis,Malaria</v>
      </c>
      <c r="H277" s="1">
        <v>0</v>
      </c>
      <c r="I277" s="1" t="s">
        <v>45</v>
      </c>
      <c r="J277" s="1" t="str">
        <f>IF(IFERROR(IF(M277="",INDEX('Review Approach Lookup'!D:D,MATCH('Eligible Components'!G277,'Review Approach Lookup'!A:A,0)),INDEX('Tableau FR Download'!I:I,MATCH(M277,'Tableau FR Download'!G:G,0))),"")=0,"TBC",IFERROR(IF(M277="",INDEX('Review Approach Lookup'!D:D,MATCH('Eligible Components'!G277,'Review Approach Lookup'!A:A,0)),INDEX('Tableau FR Download'!I:I,MATCH(M277,'Tableau FR Download'!G:G,0))),""))</f>
        <v/>
      </c>
      <c r="K277" s="1" t="s">
        <v>188</v>
      </c>
      <c r="L277" s="1">
        <f>_xlfn.MAXIFS('Tableau FR Download'!A:A,'Tableau FR Download'!B:B,'Eligible Components'!G277)</f>
        <v>0</v>
      </c>
      <c r="M277" s="1" t="str">
        <f>IF(L277=0,"",INDEX('Tableau FR Download'!G:G,MATCH('Eligible Components'!L277,'Tableau FR Download'!A:A,0)))</f>
        <v/>
      </c>
      <c r="N277" s="2" t="str">
        <f>IFERROR(IF(LEFT(INDEX('Tableau FR Download'!J:J,MATCH('Eligible Components'!M277,'Tableau FR Download'!G:G,0)),FIND(" - ",INDEX('Tableau FR Download'!J:J,MATCH('Eligible Components'!M277,'Tableau FR Download'!G:G,0)))-1) = 0,"",LEFT(INDEX('Tableau FR Download'!J:J,MATCH('Eligible Components'!M277,'Tableau FR Download'!G:G,0)),FIND(" - ",INDEX('Tableau FR Download'!J:J,MATCH('Eligible Components'!M277,'Tableau FR Download'!G:G,0)))-1)),"")</f>
        <v/>
      </c>
      <c r="O277" s="2" t="str">
        <f>IF(T277="No","",IFERROR(IF(INDEX('Tableau FR Download'!M:M,MATCH('Eligible Components'!M277,'Tableau FR Download'!G:G,0))=0,"",INDEX('Tableau FR Download'!M:M,MATCH('Eligible Components'!M277,'Tableau FR Download'!G:G,0))),""))</f>
        <v/>
      </c>
      <c r="P277" s="37" t="str">
        <f>IF(IFERROR(INDEX('Funding Request Tracker'!$G$6:$G$13,MATCH('Eligible Components'!N277,'Funding Request Tracker'!$F$6:$F$13,0)),"")=0,"",IFERROR(INDEX('Funding Request Tracker'!$G$6:$G$13,MATCH('Eligible Components'!N277,'Funding Request Tracker'!$F$6:$F$13,0)),""))</f>
        <v/>
      </c>
      <c r="Q277" s="37" t="str">
        <f>IF(IFERROR(INDEX('Tableau FR Download'!N:N,MATCH('Eligible Components'!M277,'Tableau FR Download'!G:G,0)),"")=0,"",IFERROR(INDEX('Tableau FR Download'!N:N,MATCH('Eligible Components'!M277,'Tableau FR Download'!G:G,0)),""))</f>
        <v/>
      </c>
      <c r="R277" s="37" t="str">
        <f>IF(IFERROR(INDEX('Tableau FR Download'!O:O,MATCH('Eligible Components'!M277,'Tableau FR Download'!G:G,0)),"")=0,"",IFERROR(INDEX('Tableau FR Download'!O:O,MATCH('Eligible Components'!M277,'Tableau FR Download'!G:G,0)),""))</f>
        <v/>
      </c>
      <c r="S277" s="13" t="str">
        <f t="shared" si="14"/>
        <v/>
      </c>
      <c r="T277" s="1" t="str">
        <f>IFERROR(INDEX('User Instructions'!$E$3:$E$10,MATCH('Eligible Components'!N277,'User Instructions'!$D$3:$D$10,0)),"")</f>
        <v/>
      </c>
      <c r="U277" s="1" t="str">
        <f>IFERROR(IF(INDEX('Tableau FR Download'!M:M,MATCH('Eligible Components'!M277,'Tableau FR Download'!G:G,0))=0,"",INDEX('Tableau FR Download'!M:M,MATCH('Eligible Components'!M277,'Tableau FR Download'!G:G,0))),"")</f>
        <v/>
      </c>
    </row>
    <row r="278" spans="1:21" hidden="1" x14ac:dyDescent="0.2">
      <c r="A278" s="1">
        <f t="shared" si="12"/>
        <v>0</v>
      </c>
      <c r="B278" s="1">
        <v>0</v>
      </c>
      <c r="C278" s="1" t="s">
        <v>85</v>
      </c>
      <c r="D278" s="1" t="s">
        <v>109</v>
      </c>
      <c r="E278" s="1" t="s">
        <v>413</v>
      </c>
      <c r="F278" s="1" t="s">
        <v>91</v>
      </c>
      <c r="G278" s="1" t="str">
        <f t="shared" si="13"/>
        <v>Colombia-HIV/AIDS,Tuberculosis,Malaria,RSSH</v>
      </c>
      <c r="H278" s="1">
        <v>0</v>
      </c>
      <c r="I278" s="1" t="s">
        <v>45</v>
      </c>
      <c r="J278" s="1" t="str">
        <f>IF(IFERROR(IF(M278="",INDEX('Review Approach Lookup'!D:D,MATCH('Eligible Components'!G278,'Review Approach Lookup'!A:A,0)),INDEX('Tableau FR Download'!I:I,MATCH(M278,'Tableau FR Download'!G:G,0))),"")=0,"TBC",IFERROR(IF(M278="",INDEX('Review Approach Lookup'!D:D,MATCH('Eligible Components'!G278,'Review Approach Lookup'!A:A,0)),INDEX('Tableau FR Download'!I:I,MATCH(M278,'Tableau FR Download'!G:G,0))),""))</f>
        <v/>
      </c>
      <c r="K278" s="1" t="s">
        <v>188</v>
      </c>
      <c r="L278" s="1">
        <f>_xlfn.MAXIFS('Tableau FR Download'!A:A,'Tableau FR Download'!B:B,'Eligible Components'!G278)</f>
        <v>0</v>
      </c>
      <c r="M278" s="1" t="str">
        <f>IF(L278=0,"",INDEX('Tableau FR Download'!G:G,MATCH('Eligible Components'!L278,'Tableau FR Download'!A:A,0)))</f>
        <v/>
      </c>
      <c r="N278" s="2" t="str">
        <f>IFERROR(IF(LEFT(INDEX('Tableau FR Download'!J:J,MATCH('Eligible Components'!M278,'Tableau FR Download'!G:G,0)),FIND(" - ",INDEX('Tableau FR Download'!J:J,MATCH('Eligible Components'!M278,'Tableau FR Download'!G:G,0)))-1) = 0,"",LEFT(INDEX('Tableau FR Download'!J:J,MATCH('Eligible Components'!M278,'Tableau FR Download'!G:G,0)),FIND(" - ",INDEX('Tableau FR Download'!J:J,MATCH('Eligible Components'!M278,'Tableau FR Download'!G:G,0)))-1)),"")</f>
        <v/>
      </c>
      <c r="O278" s="2" t="str">
        <f>IF(T278="No","",IFERROR(IF(INDEX('Tableau FR Download'!M:M,MATCH('Eligible Components'!M278,'Tableau FR Download'!G:G,0))=0,"",INDEX('Tableau FR Download'!M:M,MATCH('Eligible Components'!M278,'Tableau FR Download'!G:G,0))),""))</f>
        <v/>
      </c>
      <c r="P278" s="37" t="str">
        <f>IF(IFERROR(INDEX('Funding Request Tracker'!$G$6:$G$13,MATCH('Eligible Components'!N278,'Funding Request Tracker'!$F$6:$F$13,0)),"")=0,"",IFERROR(INDEX('Funding Request Tracker'!$G$6:$G$13,MATCH('Eligible Components'!N278,'Funding Request Tracker'!$F$6:$F$13,0)),""))</f>
        <v/>
      </c>
      <c r="Q278" s="37" t="str">
        <f>IF(IFERROR(INDEX('Tableau FR Download'!N:N,MATCH('Eligible Components'!M278,'Tableau FR Download'!G:G,0)),"")=0,"",IFERROR(INDEX('Tableau FR Download'!N:N,MATCH('Eligible Components'!M278,'Tableau FR Download'!G:G,0)),""))</f>
        <v/>
      </c>
      <c r="R278" s="37" t="str">
        <f>IF(IFERROR(INDEX('Tableau FR Download'!O:O,MATCH('Eligible Components'!M278,'Tableau FR Download'!G:G,0)),"")=0,"",IFERROR(INDEX('Tableau FR Download'!O:O,MATCH('Eligible Components'!M278,'Tableau FR Download'!G:G,0)),""))</f>
        <v/>
      </c>
      <c r="S278" s="13" t="str">
        <f t="shared" si="14"/>
        <v/>
      </c>
      <c r="T278" s="1" t="str">
        <f>IFERROR(INDEX('User Instructions'!$E$3:$E$10,MATCH('Eligible Components'!N278,'User Instructions'!$D$3:$D$10,0)),"")</f>
        <v/>
      </c>
      <c r="U278" s="1" t="str">
        <f>IFERROR(IF(INDEX('Tableau FR Download'!M:M,MATCH('Eligible Components'!M278,'Tableau FR Download'!G:G,0))=0,"",INDEX('Tableau FR Download'!M:M,MATCH('Eligible Components'!M278,'Tableau FR Download'!G:G,0))),"")</f>
        <v/>
      </c>
    </row>
    <row r="279" spans="1:21" hidden="1" x14ac:dyDescent="0.2">
      <c r="A279" s="1">
        <f t="shared" si="12"/>
        <v>0</v>
      </c>
      <c r="B279" s="1">
        <v>0</v>
      </c>
      <c r="C279" s="1" t="s">
        <v>85</v>
      </c>
      <c r="D279" s="1" t="s">
        <v>109</v>
      </c>
      <c r="E279" s="1" t="s">
        <v>414</v>
      </c>
      <c r="F279" s="1" t="s">
        <v>92</v>
      </c>
      <c r="G279" s="1" t="str">
        <f t="shared" si="13"/>
        <v>Colombia-HIV/AIDS,Tuberculosis,RSSH</v>
      </c>
      <c r="H279" s="1">
        <v>0</v>
      </c>
      <c r="I279" s="1" t="s">
        <v>45</v>
      </c>
      <c r="J279" s="1" t="str">
        <f>IF(IFERROR(IF(M279="",INDEX('Review Approach Lookup'!D:D,MATCH('Eligible Components'!G279,'Review Approach Lookup'!A:A,0)),INDEX('Tableau FR Download'!I:I,MATCH(M279,'Tableau FR Download'!G:G,0))),"")=0,"TBC",IFERROR(IF(M279="",INDEX('Review Approach Lookup'!D:D,MATCH('Eligible Components'!G279,'Review Approach Lookup'!A:A,0)),INDEX('Tableau FR Download'!I:I,MATCH(M279,'Tableau FR Download'!G:G,0))),""))</f>
        <v/>
      </c>
      <c r="K279" s="1" t="s">
        <v>188</v>
      </c>
      <c r="L279" s="1">
        <f>_xlfn.MAXIFS('Tableau FR Download'!A:A,'Tableau FR Download'!B:B,'Eligible Components'!G279)</f>
        <v>0</v>
      </c>
      <c r="M279" s="1" t="str">
        <f>IF(L279=0,"",INDEX('Tableau FR Download'!G:G,MATCH('Eligible Components'!L279,'Tableau FR Download'!A:A,0)))</f>
        <v/>
      </c>
      <c r="N279" s="2" t="str">
        <f>IFERROR(IF(LEFT(INDEX('Tableau FR Download'!J:J,MATCH('Eligible Components'!M279,'Tableau FR Download'!G:G,0)),FIND(" - ",INDEX('Tableau FR Download'!J:J,MATCH('Eligible Components'!M279,'Tableau FR Download'!G:G,0)))-1) = 0,"",LEFT(INDEX('Tableau FR Download'!J:J,MATCH('Eligible Components'!M279,'Tableau FR Download'!G:G,0)),FIND(" - ",INDEX('Tableau FR Download'!J:J,MATCH('Eligible Components'!M279,'Tableau FR Download'!G:G,0)))-1)),"")</f>
        <v/>
      </c>
      <c r="O279" s="2" t="str">
        <f>IF(T279="No","",IFERROR(IF(INDEX('Tableau FR Download'!M:M,MATCH('Eligible Components'!M279,'Tableau FR Download'!G:G,0))=0,"",INDEX('Tableau FR Download'!M:M,MATCH('Eligible Components'!M279,'Tableau FR Download'!G:G,0))),""))</f>
        <v/>
      </c>
      <c r="P279" s="37" t="str">
        <f>IF(IFERROR(INDEX('Funding Request Tracker'!$G$6:$G$13,MATCH('Eligible Components'!N279,'Funding Request Tracker'!$F$6:$F$13,0)),"")=0,"",IFERROR(INDEX('Funding Request Tracker'!$G$6:$G$13,MATCH('Eligible Components'!N279,'Funding Request Tracker'!$F$6:$F$13,0)),""))</f>
        <v/>
      </c>
      <c r="Q279" s="37" t="str">
        <f>IF(IFERROR(INDEX('Tableau FR Download'!N:N,MATCH('Eligible Components'!M279,'Tableau FR Download'!G:G,0)),"")=0,"",IFERROR(INDEX('Tableau FR Download'!N:N,MATCH('Eligible Components'!M279,'Tableau FR Download'!G:G,0)),""))</f>
        <v/>
      </c>
      <c r="R279" s="37" t="str">
        <f>IF(IFERROR(INDEX('Tableau FR Download'!O:O,MATCH('Eligible Components'!M279,'Tableau FR Download'!G:G,0)),"")=0,"",IFERROR(INDEX('Tableau FR Download'!O:O,MATCH('Eligible Components'!M279,'Tableau FR Download'!G:G,0)),""))</f>
        <v/>
      </c>
      <c r="S279" s="13" t="str">
        <f t="shared" si="14"/>
        <v/>
      </c>
      <c r="T279" s="1" t="str">
        <f>IFERROR(INDEX('User Instructions'!$E$3:$E$10,MATCH('Eligible Components'!N279,'User Instructions'!$D$3:$D$10,0)),"")</f>
        <v/>
      </c>
      <c r="U279" s="1" t="str">
        <f>IFERROR(IF(INDEX('Tableau FR Download'!M:M,MATCH('Eligible Components'!M279,'Tableau FR Download'!G:G,0))=0,"",INDEX('Tableau FR Download'!M:M,MATCH('Eligible Components'!M279,'Tableau FR Download'!G:G,0))),"")</f>
        <v/>
      </c>
    </row>
    <row r="280" spans="1:21" hidden="1" x14ac:dyDescent="0.2">
      <c r="A280" s="1">
        <f t="shared" si="12"/>
        <v>0</v>
      </c>
      <c r="B280" s="1">
        <v>0</v>
      </c>
      <c r="C280" s="1" t="s">
        <v>85</v>
      </c>
      <c r="D280" s="1" t="s">
        <v>109</v>
      </c>
      <c r="E280" s="1" t="s">
        <v>28</v>
      </c>
      <c r="F280" s="1" t="s">
        <v>28</v>
      </c>
      <c r="G280" s="1" t="str">
        <f t="shared" si="13"/>
        <v>Colombia-Malaria</v>
      </c>
      <c r="H280" s="1">
        <v>0</v>
      </c>
      <c r="I280" s="1" t="s">
        <v>45</v>
      </c>
      <c r="J280" s="1" t="str">
        <f>IF(IFERROR(IF(M280="",INDEX('Review Approach Lookup'!D:D,MATCH('Eligible Components'!G280,'Review Approach Lookup'!A:A,0)),INDEX('Tableau FR Download'!I:I,MATCH(M280,'Tableau FR Download'!G:G,0))),"")=0,"TBC",IFERROR(IF(M280="",INDEX('Review Approach Lookup'!D:D,MATCH('Eligible Components'!G280,'Review Approach Lookup'!A:A,0)),INDEX('Tableau FR Download'!I:I,MATCH(M280,'Tableau FR Download'!G:G,0))),""))</f>
        <v/>
      </c>
      <c r="K280" s="1" t="s">
        <v>188</v>
      </c>
      <c r="L280" s="1">
        <f>_xlfn.MAXIFS('Tableau FR Download'!A:A,'Tableau FR Download'!B:B,'Eligible Components'!G280)</f>
        <v>0</v>
      </c>
      <c r="M280" s="1" t="str">
        <f>IF(L280=0,"",INDEX('Tableau FR Download'!G:G,MATCH('Eligible Components'!L280,'Tableau FR Download'!A:A,0)))</f>
        <v/>
      </c>
      <c r="N280" s="2" t="str">
        <f>IFERROR(IF(LEFT(INDEX('Tableau FR Download'!J:J,MATCH('Eligible Components'!M280,'Tableau FR Download'!G:G,0)),FIND(" - ",INDEX('Tableau FR Download'!J:J,MATCH('Eligible Components'!M280,'Tableau FR Download'!G:G,0)))-1) = 0,"",LEFT(INDEX('Tableau FR Download'!J:J,MATCH('Eligible Components'!M280,'Tableau FR Download'!G:G,0)),FIND(" - ",INDEX('Tableau FR Download'!J:J,MATCH('Eligible Components'!M280,'Tableau FR Download'!G:G,0)))-1)),"")</f>
        <v/>
      </c>
      <c r="O280" s="2" t="str">
        <f>IF(T280="No","",IFERROR(IF(INDEX('Tableau FR Download'!M:M,MATCH('Eligible Components'!M280,'Tableau FR Download'!G:G,0))=0,"",INDEX('Tableau FR Download'!M:M,MATCH('Eligible Components'!M280,'Tableau FR Download'!G:G,0))),""))</f>
        <v/>
      </c>
      <c r="P280" s="37" t="str">
        <f>IF(IFERROR(INDEX('Funding Request Tracker'!$G$6:$G$13,MATCH('Eligible Components'!N280,'Funding Request Tracker'!$F$6:$F$13,0)),"")=0,"",IFERROR(INDEX('Funding Request Tracker'!$G$6:$G$13,MATCH('Eligible Components'!N280,'Funding Request Tracker'!$F$6:$F$13,0)),""))</f>
        <v/>
      </c>
      <c r="Q280" s="37" t="str">
        <f>IF(IFERROR(INDEX('Tableau FR Download'!N:N,MATCH('Eligible Components'!M280,'Tableau FR Download'!G:G,0)),"")=0,"",IFERROR(INDEX('Tableau FR Download'!N:N,MATCH('Eligible Components'!M280,'Tableau FR Download'!G:G,0)),""))</f>
        <v/>
      </c>
      <c r="R280" s="37" t="str">
        <f>IF(IFERROR(INDEX('Tableau FR Download'!O:O,MATCH('Eligible Components'!M280,'Tableau FR Download'!G:G,0)),"")=0,"",IFERROR(INDEX('Tableau FR Download'!O:O,MATCH('Eligible Components'!M280,'Tableau FR Download'!G:G,0)),""))</f>
        <v/>
      </c>
      <c r="S280" s="13" t="str">
        <f t="shared" si="14"/>
        <v/>
      </c>
      <c r="T280" s="1" t="str">
        <f>IFERROR(INDEX('User Instructions'!$E$3:$E$10,MATCH('Eligible Components'!N280,'User Instructions'!$D$3:$D$10,0)),"")</f>
        <v/>
      </c>
      <c r="U280" s="1" t="str">
        <f>IFERROR(IF(INDEX('Tableau FR Download'!M:M,MATCH('Eligible Components'!M280,'Tableau FR Download'!G:G,0))=0,"",INDEX('Tableau FR Download'!M:M,MATCH('Eligible Components'!M280,'Tableau FR Download'!G:G,0))),"")</f>
        <v/>
      </c>
    </row>
    <row r="281" spans="1:21" hidden="1" x14ac:dyDescent="0.2">
      <c r="A281" s="1">
        <f t="shared" si="12"/>
        <v>0</v>
      </c>
      <c r="B281" s="1">
        <v>0</v>
      </c>
      <c r="C281" s="1" t="s">
        <v>85</v>
      </c>
      <c r="D281" s="1" t="s">
        <v>109</v>
      </c>
      <c r="E281" s="1" t="s">
        <v>415</v>
      </c>
      <c r="F281" s="1" t="s">
        <v>93</v>
      </c>
      <c r="G281" s="1" t="str">
        <f t="shared" si="13"/>
        <v>Colombia-Malaria,RSSH</v>
      </c>
      <c r="H281" s="1">
        <v>0</v>
      </c>
      <c r="I281" s="1" t="s">
        <v>45</v>
      </c>
      <c r="J281" s="1" t="str">
        <f>IF(IFERROR(IF(M281="",INDEX('Review Approach Lookup'!D:D,MATCH('Eligible Components'!G281,'Review Approach Lookup'!A:A,0)),INDEX('Tableau FR Download'!I:I,MATCH(M281,'Tableau FR Download'!G:G,0))),"")=0,"TBC",IFERROR(IF(M281="",INDEX('Review Approach Lookup'!D:D,MATCH('Eligible Components'!G281,'Review Approach Lookup'!A:A,0)),INDEX('Tableau FR Download'!I:I,MATCH(M281,'Tableau FR Download'!G:G,0))),""))</f>
        <v/>
      </c>
      <c r="K281" s="1" t="s">
        <v>188</v>
      </c>
      <c r="L281" s="1">
        <f>_xlfn.MAXIFS('Tableau FR Download'!A:A,'Tableau FR Download'!B:B,'Eligible Components'!G281)</f>
        <v>0</v>
      </c>
      <c r="M281" s="1" t="str">
        <f>IF(L281=0,"",INDEX('Tableau FR Download'!G:G,MATCH('Eligible Components'!L281,'Tableau FR Download'!A:A,0)))</f>
        <v/>
      </c>
      <c r="N281" s="2" t="str">
        <f>IFERROR(IF(LEFT(INDEX('Tableau FR Download'!J:J,MATCH('Eligible Components'!M281,'Tableau FR Download'!G:G,0)),FIND(" - ",INDEX('Tableau FR Download'!J:J,MATCH('Eligible Components'!M281,'Tableau FR Download'!G:G,0)))-1) = 0,"",LEFT(INDEX('Tableau FR Download'!J:J,MATCH('Eligible Components'!M281,'Tableau FR Download'!G:G,0)),FIND(" - ",INDEX('Tableau FR Download'!J:J,MATCH('Eligible Components'!M281,'Tableau FR Download'!G:G,0)))-1)),"")</f>
        <v/>
      </c>
      <c r="O281" s="2" t="str">
        <f>IF(T281="No","",IFERROR(IF(INDEX('Tableau FR Download'!M:M,MATCH('Eligible Components'!M281,'Tableau FR Download'!G:G,0))=0,"",INDEX('Tableau FR Download'!M:M,MATCH('Eligible Components'!M281,'Tableau FR Download'!G:G,0))),""))</f>
        <v/>
      </c>
      <c r="P281" s="37" t="str">
        <f>IF(IFERROR(INDEX('Funding Request Tracker'!$G$6:$G$13,MATCH('Eligible Components'!N281,'Funding Request Tracker'!$F$6:$F$13,0)),"")=0,"",IFERROR(INDEX('Funding Request Tracker'!$G$6:$G$13,MATCH('Eligible Components'!N281,'Funding Request Tracker'!$F$6:$F$13,0)),""))</f>
        <v/>
      </c>
      <c r="Q281" s="37" t="str">
        <f>IF(IFERROR(INDEX('Tableau FR Download'!N:N,MATCH('Eligible Components'!M281,'Tableau FR Download'!G:G,0)),"")=0,"",IFERROR(INDEX('Tableau FR Download'!N:N,MATCH('Eligible Components'!M281,'Tableau FR Download'!G:G,0)),""))</f>
        <v/>
      </c>
      <c r="R281" s="37" t="str">
        <f>IF(IFERROR(INDEX('Tableau FR Download'!O:O,MATCH('Eligible Components'!M281,'Tableau FR Download'!G:G,0)),"")=0,"",IFERROR(INDEX('Tableau FR Download'!O:O,MATCH('Eligible Components'!M281,'Tableau FR Download'!G:G,0)),""))</f>
        <v/>
      </c>
      <c r="S281" s="13" t="str">
        <f t="shared" si="14"/>
        <v/>
      </c>
      <c r="T281" s="1" t="str">
        <f>IFERROR(INDEX('User Instructions'!$E$3:$E$10,MATCH('Eligible Components'!N281,'User Instructions'!$D$3:$D$10,0)),"")</f>
        <v/>
      </c>
      <c r="U281" s="1" t="str">
        <f>IFERROR(IF(INDEX('Tableau FR Download'!M:M,MATCH('Eligible Components'!M281,'Tableau FR Download'!G:G,0))=0,"",INDEX('Tableau FR Download'!M:M,MATCH('Eligible Components'!M281,'Tableau FR Download'!G:G,0))),"")</f>
        <v/>
      </c>
    </row>
    <row r="282" spans="1:21" hidden="1" x14ac:dyDescent="0.2">
      <c r="A282" s="1">
        <f t="shared" si="12"/>
        <v>0</v>
      </c>
      <c r="B282" s="1">
        <v>0</v>
      </c>
      <c r="C282" s="1" t="s">
        <v>85</v>
      </c>
      <c r="D282" s="1" t="s">
        <v>109</v>
      </c>
      <c r="E282" s="1" t="s">
        <v>94</v>
      </c>
      <c r="F282" s="1" t="s">
        <v>94</v>
      </c>
      <c r="G282" s="1" t="str">
        <f t="shared" si="13"/>
        <v>Colombia-RSSH</v>
      </c>
      <c r="H282" s="1">
        <v>1</v>
      </c>
      <c r="I282" s="1" t="s">
        <v>45</v>
      </c>
      <c r="J282" s="1" t="str">
        <f>IF(IFERROR(IF(M282="",INDEX('Review Approach Lookup'!D:D,MATCH('Eligible Components'!G282,'Review Approach Lookup'!A:A,0)),INDEX('Tableau FR Download'!I:I,MATCH(M282,'Tableau FR Download'!G:G,0))),"")=0,"TBC",IFERROR(IF(M282="",INDEX('Review Approach Lookup'!D:D,MATCH('Eligible Components'!G282,'Review Approach Lookup'!A:A,0)),INDEX('Tableau FR Download'!I:I,MATCH(M282,'Tableau FR Download'!G:G,0))),""))</f>
        <v>TBC</v>
      </c>
      <c r="K282" s="1" t="s">
        <v>188</v>
      </c>
      <c r="L282" s="1">
        <f>_xlfn.MAXIFS('Tableau FR Download'!A:A,'Tableau FR Download'!B:B,'Eligible Components'!G282)</f>
        <v>0</v>
      </c>
      <c r="M282" s="1" t="str">
        <f>IF(L282=0,"",INDEX('Tableau FR Download'!G:G,MATCH('Eligible Components'!L282,'Tableau FR Download'!A:A,0)))</f>
        <v/>
      </c>
      <c r="N282" s="2" t="str">
        <f>IFERROR(IF(LEFT(INDEX('Tableau FR Download'!J:J,MATCH('Eligible Components'!M282,'Tableau FR Download'!G:G,0)),FIND(" - ",INDEX('Tableau FR Download'!J:J,MATCH('Eligible Components'!M282,'Tableau FR Download'!G:G,0)))-1) = 0,"",LEFT(INDEX('Tableau FR Download'!J:J,MATCH('Eligible Components'!M282,'Tableau FR Download'!G:G,0)),FIND(" - ",INDEX('Tableau FR Download'!J:J,MATCH('Eligible Components'!M282,'Tableau FR Download'!G:G,0)))-1)),"")</f>
        <v/>
      </c>
      <c r="O282" s="2" t="str">
        <f>IF(T282="No","",IFERROR(IF(INDEX('Tableau FR Download'!M:M,MATCH('Eligible Components'!M282,'Tableau FR Download'!G:G,0))=0,"",INDEX('Tableau FR Download'!M:M,MATCH('Eligible Components'!M282,'Tableau FR Download'!G:G,0))),""))</f>
        <v/>
      </c>
      <c r="P282" s="37" t="str">
        <f>IF(IFERROR(INDEX('Funding Request Tracker'!$G$6:$G$13,MATCH('Eligible Components'!N282,'Funding Request Tracker'!$F$6:$F$13,0)),"")=0,"",IFERROR(INDEX('Funding Request Tracker'!$G$6:$G$13,MATCH('Eligible Components'!N282,'Funding Request Tracker'!$F$6:$F$13,0)),""))</f>
        <v/>
      </c>
      <c r="Q282" s="37" t="str">
        <f>IF(IFERROR(INDEX('Tableau FR Download'!N:N,MATCH('Eligible Components'!M282,'Tableau FR Download'!G:G,0)),"")=0,"",IFERROR(INDEX('Tableau FR Download'!N:N,MATCH('Eligible Components'!M282,'Tableau FR Download'!G:G,0)),""))</f>
        <v/>
      </c>
      <c r="R282" s="37" t="str">
        <f>IF(IFERROR(INDEX('Tableau FR Download'!O:O,MATCH('Eligible Components'!M282,'Tableau FR Download'!G:G,0)),"")=0,"",IFERROR(INDEX('Tableau FR Download'!O:O,MATCH('Eligible Components'!M282,'Tableau FR Download'!G:G,0)),""))</f>
        <v/>
      </c>
      <c r="S282" s="13" t="str">
        <f t="shared" si="14"/>
        <v/>
      </c>
      <c r="T282" s="1" t="str">
        <f>IFERROR(INDEX('User Instructions'!$E$3:$E$10,MATCH('Eligible Components'!N282,'User Instructions'!$D$3:$D$10,0)),"")</f>
        <v/>
      </c>
      <c r="U282" s="1" t="str">
        <f>IFERROR(IF(INDEX('Tableau FR Download'!M:M,MATCH('Eligible Components'!M282,'Tableau FR Download'!G:G,0))=0,"",INDEX('Tableau FR Download'!M:M,MATCH('Eligible Components'!M282,'Tableau FR Download'!G:G,0))),"")</f>
        <v/>
      </c>
    </row>
    <row r="283" spans="1:21" hidden="1" x14ac:dyDescent="0.2">
      <c r="A283" s="1">
        <f t="shared" si="12"/>
        <v>0</v>
      </c>
      <c r="B283" s="1">
        <v>0</v>
      </c>
      <c r="C283" s="1" t="s">
        <v>85</v>
      </c>
      <c r="D283" s="1" t="s">
        <v>109</v>
      </c>
      <c r="E283" s="1" t="s">
        <v>416</v>
      </c>
      <c r="F283" s="1" t="s">
        <v>35</v>
      </c>
      <c r="G283" s="1" t="str">
        <f t="shared" si="13"/>
        <v>Colombia-Tuberculosis</v>
      </c>
      <c r="H283" s="1">
        <v>0</v>
      </c>
      <c r="I283" s="1" t="s">
        <v>45</v>
      </c>
      <c r="J283" s="1" t="str">
        <f>IF(IFERROR(IF(M283="",INDEX('Review Approach Lookup'!D:D,MATCH('Eligible Components'!G283,'Review Approach Lookup'!A:A,0)),INDEX('Tableau FR Download'!I:I,MATCH(M283,'Tableau FR Download'!G:G,0))),"")=0,"TBC",IFERROR(IF(M283="",INDEX('Review Approach Lookup'!D:D,MATCH('Eligible Components'!G283,'Review Approach Lookup'!A:A,0)),INDEX('Tableau FR Download'!I:I,MATCH(M283,'Tableau FR Download'!G:G,0))),""))</f>
        <v/>
      </c>
      <c r="K283" s="1" t="s">
        <v>188</v>
      </c>
      <c r="L283" s="1">
        <f>_xlfn.MAXIFS('Tableau FR Download'!A:A,'Tableau FR Download'!B:B,'Eligible Components'!G283)</f>
        <v>0</v>
      </c>
      <c r="M283" s="1" t="str">
        <f>IF(L283=0,"",INDEX('Tableau FR Download'!G:G,MATCH('Eligible Components'!L283,'Tableau FR Download'!A:A,0)))</f>
        <v/>
      </c>
      <c r="N283" s="2" t="str">
        <f>IFERROR(IF(LEFT(INDEX('Tableau FR Download'!J:J,MATCH('Eligible Components'!M283,'Tableau FR Download'!G:G,0)),FIND(" - ",INDEX('Tableau FR Download'!J:J,MATCH('Eligible Components'!M283,'Tableau FR Download'!G:G,0)))-1) = 0,"",LEFT(INDEX('Tableau FR Download'!J:J,MATCH('Eligible Components'!M283,'Tableau FR Download'!G:G,0)),FIND(" - ",INDEX('Tableau FR Download'!J:J,MATCH('Eligible Components'!M283,'Tableau FR Download'!G:G,0)))-1)),"")</f>
        <v/>
      </c>
      <c r="O283" s="2" t="str">
        <f>IF(T283="No","",IFERROR(IF(INDEX('Tableau FR Download'!M:M,MATCH('Eligible Components'!M283,'Tableau FR Download'!G:G,0))=0,"",INDEX('Tableau FR Download'!M:M,MATCH('Eligible Components'!M283,'Tableau FR Download'!G:G,0))),""))</f>
        <v/>
      </c>
      <c r="P283" s="37" t="str">
        <f>IF(IFERROR(INDEX('Funding Request Tracker'!$G$6:$G$13,MATCH('Eligible Components'!N283,'Funding Request Tracker'!$F$6:$F$13,0)),"")=0,"",IFERROR(INDEX('Funding Request Tracker'!$G$6:$G$13,MATCH('Eligible Components'!N283,'Funding Request Tracker'!$F$6:$F$13,0)),""))</f>
        <v/>
      </c>
      <c r="Q283" s="37" t="str">
        <f>IF(IFERROR(INDEX('Tableau FR Download'!N:N,MATCH('Eligible Components'!M283,'Tableau FR Download'!G:G,0)),"")=0,"",IFERROR(INDEX('Tableau FR Download'!N:N,MATCH('Eligible Components'!M283,'Tableau FR Download'!G:G,0)),""))</f>
        <v/>
      </c>
      <c r="R283" s="37" t="str">
        <f>IF(IFERROR(INDEX('Tableau FR Download'!O:O,MATCH('Eligible Components'!M283,'Tableau FR Download'!G:G,0)),"")=0,"",IFERROR(INDEX('Tableau FR Download'!O:O,MATCH('Eligible Components'!M283,'Tableau FR Download'!G:G,0)),""))</f>
        <v/>
      </c>
      <c r="S283" s="13" t="str">
        <f t="shared" si="14"/>
        <v/>
      </c>
      <c r="T283" s="1" t="str">
        <f>IFERROR(INDEX('User Instructions'!$E$3:$E$10,MATCH('Eligible Components'!N283,'User Instructions'!$D$3:$D$10,0)),"")</f>
        <v/>
      </c>
      <c r="U283" s="1" t="str">
        <f>IFERROR(IF(INDEX('Tableau FR Download'!M:M,MATCH('Eligible Components'!M283,'Tableau FR Download'!G:G,0))=0,"",INDEX('Tableau FR Download'!M:M,MATCH('Eligible Components'!M283,'Tableau FR Download'!G:G,0))),"")</f>
        <v/>
      </c>
    </row>
    <row r="284" spans="1:21" hidden="1" x14ac:dyDescent="0.2">
      <c r="A284" s="1">
        <f t="shared" si="12"/>
        <v>0</v>
      </c>
      <c r="B284" s="1">
        <v>0</v>
      </c>
      <c r="C284" s="1" t="s">
        <v>85</v>
      </c>
      <c r="D284" s="1" t="s">
        <v>109</v>
      </c>
      <c r="E284" s="1" t="s">
        <v>417</v>
      </c>
      <c r="F284" s="1" t="s">
        <v>95</v>
      </c>
      <c r="G284" s="1" t="str">
        <f t="shared" si="13"/>
        <v>Colombia-Tuberculosis,Malaria</v>
      </c>
      <c r="H284" s="1">
        <v>0</v>
      </c>
      <c r="I284" s="1" t="s">
        <v>45</v>
      </c>
      <c r="J284" s="1" t="str">
        <f>IF(IFERROR(IF(M284="",INDEX('Review Approach Lookup'!D:D,MATCH('Eligible Components'!G284,'Review Approach Lookup'!A:A,0)),INDEX('Tableau FR Download'!I:I,MATCH(M284,'Tableau FR Download'!G:G,0))),"")=0,"TBC",IFERROR(IF(M284="",INDEX('Review Approach Lookup'!D:D,MATCH('Eligible Components'!G284,'Review Approach Lookup'!A:A,0)),INDEX('Tableau FR Download'!I:I,MATCH(M284,'Tableau FR Download'!G:G,0))),""))</f>
        <v/>
      </c>
      <c r="K284" s="1" t="s">
        <v>188</v>
      </c>
      <c r="L284" s="1">
        <f>_xlfn.MAXIFS('Tableau FR Download'!A:A,'Tableau FR Download'!B:B,'Eligible Components'!G284)</f>
        <v>0</v>
      </c>
      <c r="M284" s="1" t="str">
        <f>IF(L284=0,"",INDEX('Tableau FR Download'!G:G,MATCH('Eligible Components'!L284,'Tableau FR Download'!A:A,0)))</f>
        <v/>
      </c>
      <c r="N284" s="2" t="str">
        <f>IFERROR(IF(LEFT(INDEX('Tableau FR Download'!J:J,MATCH('Eligible Components'!M284,'Tableau FR Download'!G:G,0)),FIND(" - ",INDEX('Tableau FR Download'!J:J,MATCH('Eligible Components'!M284,'Tableau FR Download'!G:G,0)))-1) = 0,"",LEFT(INDEX('Tableau FR Download'!J:J,MATCH('Eligible Components'!M284,'Tableau FR Download'!G:G,0)),FIND(" - ",INDEX('Tableau FR Download'!J:J,MATCH('Eligible Components'!M284,'Tableau FR Download'!G:G,0)))-1)),"")</f>
        <v/>
      </c>
      <c r="O284" s="2" t="str">
        <f>IF(T284="No","",IFERROR(IF(INDEX('Tableau FR Download'!M:M,MATCH('Eligible Components'!M284,'Tableau FR Download'!G:G,0))=0,"",INDEX('Tableau FR Download'!M:M,MATCH('Eligible Components'!M284,'Tableau FR Download'!G:G,0))),""))</f>
        <v/>
      </c>
      <c r="P284" s="37" t="str">
        <f>IF(IFERROR(INDEX('Funding Request Tracker'!$G$6:$G$13,MATCH('Eligible Components'!N284,'Funding Request Tracker'!$F$6:$F$13,0)),"")=0,"",IFERROR(INDEX('Funding Request Tracker'!$G$6:$G$13,MATCH('Eligible Components'!N284,'Funding Request Tracker'!$F$6:$F$13,0)),""))</f>
        <v/>
      </c>
      <c r="Q284" s="37" t="str">
        <f>IF(IFERROR(INDEX('Tableau FR Download'!N:N,MATCH('Eligible Components'!M284,'Tableau FR Download'!G:G,0)),"")=0,"",IFERROR(INDEX('Tableau FR Download'!N:N,MATCH('Eligible Components'!M284,'Tableau FR Download'!G:G,0)),""))</f>
        <v/>
      </c>
      <c r="R284" s="37" t="str">
        <f>IF(IFERROR(INDEX('Tableau FR Download'!O:O,MATCH('Eligible Components'!M284,'Tableau FR Download'!G:G,0)),"")=0,"",IFERROR(INDEX('Tableau FR Download'!O:O,MATCH('Eligible Components'!M284,'Tableau FR Download'!G:G,0)),""))</f>
        <v/>
      </c>
      <c r="S284" s="13" t="str">
        <f t="shared" si="14"/>
        <v/>
      </c>
      <c r="T284" s="1" t="str">
        <f>IFERROR(INDEX('User Instructions'!$E$3:$E$10,MATCH('Eligible Components'!N284,'User Instructions'!$D$3:$D$10,0)),"")</f>
        <v/>
      </c>
      <c r="U284" s="1" t="str">
        <f>IFERROR(IF(INDEX('Tableau FR Download'!M:M,MATCH('Eligible Components'!M284,'Tableau FR Download'!G:G,0))=0,"",INDEX('Tableau FR Download'!M:M,MATCH('Eligible Components'!M284,'Tableau FR Download'!G:G,0))),"")</f>
        <v/>
      </c>
    </row>
    <row r="285" spans="1:21" hidden="1" x14ac:dyDescent="0.2">
      <c r="A285" s="1">
        <f t="shared" si="12"/>
        <v>0</v>
      </c>
      <c r="B285" s="1">
        <v>0</v>
      </c>
      <c r="C285" s="1" t="s">
        <v>85</v>
      </c>
      <c r="D285" s="1" t="s">
        <v>109</v>
      </c>
      <c r="E285" s="1" t="s">
        <v>418</v>
      </c>
      <c r="F285" s="1" t="s">
        <v>96</v>
      </c>
      <c r="G285" s="1" t="str">
        <f t="shared" si="13"/>
        <v>Colombia-Tuberculosis,Malaria,RSSH</v>
      </c>
      <c r="H285" s="1">
        <v>0</v>
      </c>
      <c r="I285" s="1" t="s">
        <v>45</v>
      </c>
      <c r="J285" s="1" t="str">
        <f>IF(IFERROR(IF(M285="",INDEX('Review Approach Lookup'!D:D,MATCH('Eligible Components'!G285,'Review Approach Lookup'!A:A,0)),INDEX('Tableau FR Download'!I:I,MATCH(M285,'Tableau FR Download'!G:G,0))),"")=0,"TBC",IFERROR(IF(M285="",INDEX('Review Approach Lookup'!D:D,MATCH('Eligible Components'!G285,'Review Approach Lookup'!A:A,0)),INDEX('Tableau FR Download'!I:I,MATCH(M285,'Tableau FR Download'!G:G,0))),""))</f>
        <v/>
      </c>
      <c r="K285" s="1" t="s">
        <v>188</v>
      </c>
      <c r="L285" s="1">
        <f>_xlfn.MAXIFS('Tableau FR Download'!A:A,'Tableau FR Download'!B:B,'Eligible Components'!G285)</f>
        <v>0</v>
      </c>
      <c r="M285" s="1" t="str">
        <f>IF(L285=0,"",INDEX('Tableau FR Download'!G:G,MATCH('Eligible Components'!L285,'Tableau FR Download'!A:A,0)))</f>
        <v/>
      </c>
      <c r="N285" s="2" t="str">
        <f>IFERROR(IF(LEFT(INDEX('Tableau FR Download'!J:J,MATCH('Eligible Components'!M285,'Tableau FR Download'!G:G,0)),FIND(" - ",INDEX('Tableau FR Download'!J:J,MATCH('Eligible Components'!M285,'Tableau FR Download'!G:G,0)))-1) = 0,"",LEFT(INDEX('Tableau FR Download'!J:J,MATCH('Eligible Components'!M285,'Tableau FR Download'!G:G,0)),FIND(" - ",INDEX('Tableau FR Download'!J:J,MATCH('Eligible Components'!M285,'Tableau FR Download'!G:G,0)))-1)),"")</f>
        <v/>
      </c>
      <c r="O285" s="2" t="str">
        <f>IF(T285="No","",IFERROR(IF(INDEX('Tableau FR Download'!M:M,MATCH('Eligible Components'!M285,'Tableau FR Download'!G:G,0))=0,"",INDEX('Tableau FR Download'!M:M,MATCH('Eligible Components'!M285,'Tableau FR Download'!G:G,0))),""))</f>
        <v/>
      </c>
      <c r="P285" s="37" t="str">
        <f>IF(IFERROR(INDEX('Funding Request Tracker'!$G$6:$G$13,MATCH('Eligible Components'!N285,'Funding Request Tracker'!$F$6:$F$13,0)),"")=0,"",IFERROR(INDEX('Funding Request Tracker'!$G$6:$G$13,MATCH('Eligible Components'!N285,'Funding Request Tracker'!$F$6:$F$13,0)),""))</f>
        <v/>
      </c>
      <c r="Q285" s="37" t="str">
        <f>IF(IFERROR(INDEX('Tableau FR Download'!N:N,MATCH('Eligible Components'!M285,'Tableau FR Download'!G:G,0)),"")=0,"",IFERROR(INDEX('Tableau FR Download'!N:N,MATCH('Eligible Components'!M285,'Tableau FR Download'!G:G,0)),""))</f>
        <v/>
      </c>
      <c r="R285" s="37" t="str">
        <f>IF(IFERROR(INDEX('Tableau FR Download'!O:O,MATCH('Eligible Components'!M285,'Tableau FR Download'!G:G,0)),"")=0,"",IFERROR(INDEX('Tableau FR Download'!O:O,MATCH('Eligible Components'!M285,'Tableau FR Download'!G:G,0)),""))</f>
        <v/>
      </c>
      <c r="S285" s="13" t="str">
        <f t="shared" si="14"/>
        <v/>
      </c>
      <c r="T285" s="1" t="str">
        <f>IFERROR(INDEX('User Instructions'!$E$3:$E$10,MATCH('Eligible Components'!N285,'User Instructions'!$D$3:$D$10,0)),"")</f>
        <v/>
      </c>
      <c r="U285" s="1" t="str">
        <f>IFERROR(IF(INDEX('Tableau FR Download'!M:M,MATCH('Eligible Components'!M285,'Tableau FR Download'!G:G,0))=0,"",INDEX('Tableau FR Download'!M:M,MATCH('Eligible Components'!M285,'Tableau FR Download'!G:G,0))),"")</f>
        <v/>
      </c>
    </row>
    <row r="286" spans="1:21" hidden="1" x14ac:dyDescent="0.2">
      <c r="A286" s="1">
        <f t="shared" si="12"/>
        <v>0</v>
      </c>
      <c r="B286" s="1">
        <v>0</v>
      </c>
      <c r="C286" s="1" t="s">
        <v>85</v>
      </c>
      <c r="D286" s="1" t="s">
        <v>109</v>
      </c>
      <c r="E286" s="1" t="s">
        <v>419</v>
      </c>
      <c r="F286" s="1" t="s">
        <v>97</v>
      </c>
      <c r="G286" s="1" t="str">
        <f t="shared" si="13"/>
        <v>Colombia-Tuberculosis,RSSH</v>
      </c>
      <c r="H286" s="1">
        <v>0</v>
      </c>
      <c r="I286" s="1" t="s">
        <v>45</v>
      </c>
      <c r="J286" s="1" t="str">
        <f>IF(IFERROR(IF(M286="",INDEX('Review Approach Lookup'!D:D,MATCH('Eligible Components'!G286,'Review Approach Lookup'!A:A,0)),INDEX('Tableau FR Download'!I:I,MATCH(M286,'Tableau FR Download'!G:G,0))),"")=0,"TBC",IFERROR(IF(M286="",INDEX('Review Approach Lookup'!D:D,MATCH('Eligible Components'!G286,'Review Approach Lookup'!A:A,0)),INDEX('Tableau FR Download'!I:I,MATCH(M286,'Tableau FR Download'!G:G,0))),""))</f>
        <v/>
      </c>
      <c r="K286" s="1" t="s">
        <v>188</v>
      </c>
      <c r="L286" s="1">
        <f>_xlfn.MAXIFS('Tableau FR Download'!A:A,'Tableau FR Download'!B:B,'Eligible Components'!G286)</f>
        <v>0</v>
      </c>
      <c r="M286" s="1" t="str">
        <f>IF(L286=0,"",INDEX('Tableau FR Download'!G:G,MATCH('Eligible Components'!L286,'Tableau FR Download'!A:A,0)))</f>
        <v/>
      </c>
      <c r="N286" s="2" t="str">
        <f>IFERROR(IF(LEFT(INDEX('Tableau FR Download'!J:J,MATCH('Eligible Components'!M286,'Tableau FR Download'!G:G,0)),FIND(" - ",INDEX('Tableau FR Download'!J:J,MATCH('Eligible Components'!M286,'Tableau FR Download'!G:G,0)))-1) = 0,"",LEFT(INDEX('Tableau FR Download'!J:J,MATCH('Eligible Components'!M286,'Tableau FR Download'!G:G,0)),FIND(" - ",INDEX('Tableau FR Download'!J:J,MATCH('Eligible Components'!M286,'Tableau FR Download'!G:G,0)))-1)),"")</f>
        <v/>
      </c>
      <c r="O286" s="2" t="str">
        <f>IF(T286="No","",IFERROR(IF(INDEX('Tableau FR Download'!M:M,MATCH('Eligible Components'!M286,'Tableau FR Download'!G:G,0))=0,"",INDEX('Tableau FR Download'!M:M,MATCH('Eligible Components'!M286,'Tableau FR Download'!G:G,0))),""))</f>
        <v/>
      </c>
      <c r="P286" s="37" t="str">
        <f>IF(IFERROR(INDEX('Funding Request Tracker'!$G$6:$G$13,MATCH('Eligible Components'!N286,'Funding Request Tracker'!$F$6:$F$13,0)),"")=0,"",IFERROR(INDEX('Funding Request Tracker'!$G$6:$G$13,MATCH('Eligible Components'!N286,'Funding Request Tracker'!$F$6:$F$13,0)),""))</f>
        <v/>
      </c>
      <c r="Q286" s="37" t="str">
        <f>IF(IFERROR(INDEX('Tableau FR Download'!N:N,MATCH('Eligible Components'!M286,'Tableau FR Download'!G:G,0)),"")=0,"",IFERROR(INDEX('Tableau FR Download'!N:N,MATCH('Eligible Components'!M286,'Tableau FR Download'!G:G,0)),""))</f>
        <v/>
      </c>
      <c r="R286" s="37" t="str">
        <f>IF(IFERROR(INDEX('Tableau FR Download'!O:O,MATCH('Eligible Components'!M286,'Tableau FR Download'!G:G,0)),"")=0,"",IFERROR(INDEX('Tableau FR Download'!O:O,MATCH('Eligible Components'!M286,'Tableau FR Download'!G:G,0)),""))</f>
        <v/>
      </c>
      <c r="S286" s="13" t="str">
        <f t="shared" si="14"/>
        <v/>
      </c>
      <c r="T286" s="1" t="str">
        <f>IFERROR(INDEX('User Instructions'!$E$3:$E$10,MATCH('Eligible Components'!N286,'User Instructions'!$D$3:$D$10,0)),"")</f>
        <v/>
      </c>
      <c r="U286" s="1" t="str">
        <f>IFERROR(IF(INDEX('Tableau FR Download'!M:M,MATCH('Eligible Components'!M286,'Tableau FR Download'!G:G,0))=0,"",INDEX('Tableau FR Download'!M:M,MATCH('Eligible Components'!M286,'Tableau FR Download'!G:G,0))),"")</f>
        <v/>
      </c>
    </row>
    <row r="287" spans="1:21" hidden="1" x14ac:dyDescent="0.2">
      <c r="A287" s="1">
        <f t="shared" si="12"/>
        <v>0</v>
      </c>
      <c r="B287" s="1">
        <v>1</v>
      </c>
      <c r="C287" s="1" t="s">
        <v>85</v>
      </c>
      <c r="D287" s="1" t="s">
        <v>110</v>
      </c>
      <c r="E287" s="1" t="s">
        <v>26</v>
      </c>
      <c r="F287" s="1" t="s">
        <v>26</v>
      </c>
      <c r="G287" s="1" t="str">
        <f t="shared" si="13"/>
        <v>Comoros-HIV/AIDS</v>
      </c>
      <c r="H287" s="1">
        <v>1</v>
      </c>
      <c r="I287" s="1" t="s">
        <v>60</v>
      </c>
      <c r="J287" s="1" t="str">
        <f>IF(IFERROR(IF(M287="",INDEX('Review Approach Lookup'!D:D,MATCH('Eligible Components'!G287,'Review Approach Lookup'!A:A,0)),INDEX('Tableau FR Download'!I:I,MATCH(M287,'Tableau FR Download'!G:G,0))),"")=0,"TBC",IFERROR(IF(M287="",INDEX('Review Approach Lookup'!D:D,MATCH('Eligible Components'!G287,'Review Approach Lookup'!A:A,0)),INDEX('Tableau FR Download'!I:I,MATCH(M287,'Tableau FR Download'!G:G,0))),""))</f>
        <v>Tailored for Focused Portfolios</v>
      </c>
      <c r="K287" s="1" t="s">
        <v>188</v>
      </c>
      <c r="L287" s="1">
        <f>_xlfn.MAXIFS('Tableau FR Download'!A:A,'Tableau FR Download'!B:B,'Eligible Components'!G287)</f>
        <v>0</v>
      </c>
      <c r="M287" s="1" t="str">
        <f>IF(L287=0,"",INDEX('Tableau FR Download'!G:G,MATCH('Eligible Components'!L287,'Tableau FR Download'!A:A,0)))</f>
        <v/>
      </c>
      <c r="N287" s="2" t="str">
        <f>IFERROR(IF(LEFT(INDEX('Tableau FR Download'!J:J,MATCH('Eligible Components'!M287,'Tableau FR Download'!G:G,0)),FIND(" - ",INDEX('Tableau FR Download'!J:J,MATCH('Eligible Components'!M287,'Tableau FR Download'!G:G,0)))-1) = 0,"",LEFT(INDEX('Tableau FR Download'!J:J,MATCH('Eligible Components'!M287,'Tableau FR Download'!G:G,0)),FIND(" - ",INDEX('Tableau FR Download'!J:J,MATCH('Eligible Components'!M287,'Tableau FR Download'!G:G,0)))-1)),"")</f>
        <v/>
      </c>
      <c r="O287" s="2" t="str">
        <f>IF(T287="No","",IFERROR(IF(INDEX('Tableau FR Download'!M:M,MATCH('Eligible Components'!M287,'Tableau FR Download'!G:G,0))=0,"",INDEX('Tableau FR Download'!M:M,MATCH('Eligible Components'!M287,'Tableau FR Download'!G:G,0))),""))</f>
        <v/>
      </c>
      <c r="P287" s="37" t="str">
        <f>IF(IFERROR(INDEX('Funding Request Tracker'!$G$6:$G$13,MATCH('Eligible Components'!N287,'Funding Request Tracker'!$F$6:$F$13,0)),"")=0,"",IFERROR(INDEX('Funding Request Tracker'!$G$6:$G$13,MATCH('Eligible Components'!N287,'Funding Request Tracker'!$F$6:$F$13,0)),""))</f>
        <v/>
      </c>
      <c r="Q287" s="37" t="str">
        <f>IF(IFERROR(INDEX('Tableau FR Download'!N:N,MATCH('Eligible Components'!M287,'Tableau FR Download'!G:G,0)),"")=0,"",IFERROR(INDEX('Tableau FR Download'!N:N,MATCH('Eligible Components'!M287,'Tableau FR Download'!G:G,0)),""))</f>
        <v/>
      </c>
      <c r="R287" s="37" t="str">
        <f>IF(IFERROR(INDEX('Tableau FR Download'!O:O,MATCH('Eligible Components'!M287,'Tableau FR Download'!G:G,0)),"")=0,"",IFERROR(INDEX('Tableau FR Download'!O:O,MATCH('Eligible Components'!M287,'Tableau FR Download'!G:G,0)),""))</f>
        <v/>
      </c>
      <c r="S287" s="13" t="str">
        <f t="shared" si="14"/>
        <v/>
      </c>
      <c r="T287" s="1" t="str">
        <f>IFERROR(INDEX('User Instructions'!$E$3:$E$10,MATCH('Eligible Components'!N287,'User Instructions'!$D$3:$D$10,0)),"")</f>
        <v/>
      </c>
      <c r="U287" s="1" t="str">
        <f>IFERROR(IF(INDEX('Tableau FR Download'!M:M,MATCH('Eligible Components'!M287,'Tableau FR Download'!G:G,0))=0,"",INDEX('Tableau FR Download'!M:M,MATCH('Eligible Components'!M287,'Tableau FR Download'!G:G,0))),"")</f>
        <v/>
      </c>
    </row>
    <row r="288" spans="1:21" hidden="1" x14ac:dyDescent="0.2">
      <c r="A288" s="1">
        <f t="shared" si="12"/>
        <v>0</v>
      </c>
      <c r="B288" s="1">
        <v>0</v>
      </c>
      <c r="C288" s="1" t="s">
        <v>85</v>
      </c>
      <c r="D288" s="1" t="s">
        <v>110</v>
      </c>
      <c r="E288" s="1" t="s">
        <v>409</v>
      </c>
      <c r="F288" s="1" t="s">
        <v>86</v>
      </c>
      <c r="G288" s="1" t="str">
        <f t="shared" si="13"/>
        <v>Comoros-HIV/AIDS,Malaria</v>
      </c>
      <c r="H288" s="1">
        <v>1</v>
      </c>
      <c r="I288" s="1" t="s">
        <v>60</v>
      </c>
      <c r="J288" s="1" t="str">
        <f>IF(IFERROR(IF(M288="",INDEX('Review Approach Lookup'!D:D,MATCH('Eligible Components'!G288,'Review Approach Lookup'!A:A,0)),INDEX('Tableau FR Download'!I:I,MATCH(M288,'Tableau FR Download'!G:G,0))),"")=0,"TBC",IFERROR(IF(M288="",INDEX('Review Approach Lookup'!D:D,MATCH('Eligible Components'!G288,'Review Approach Lookup'!A:A,0)),INDEX('Tableau FR Download'!I:I,MATCH(M288,'Tableau FR Download'!G:G,0))),""))</f>
        <v/>
      </c>
      <c r="K288" s="1" t="s">
        <v>188</v>
      </c>
      <c r="L288" s="1">
        <f>_xlfn.MAXIFS('Tableau FR Download'!A:A,'Tableau FR Download'!B:B,'Eligible Components'!G288)</f>
        <v>0</v>
      </c>
      <c r="M288" s="1" t="str">
        <f>IF(L288=0,"",INDEX('Tableau FR Download'!G:G,MATCH('Eligible Components'!L288,'Tableau FR Download'!A:A,0)))</f>
        <v/>
      </c>
      <c r="N288" s="2" t="str">
        <f>IFERROR(IF(LEFT(INDEX('Tableau FR Download'!J:J,MATCH('Eligible Components'!M288,'Tableau FR Download'!G:G,0)),FIND(" - ",INDEX('Tableau FR Download'!J:J,MATCH('Eligible Components'!M288,'Tableau FR Download'!G:G,0)))-1) = 0,"",LEFT(INDEX('Tableau FR Download'!J:J,MATCH('Eligible Components'!M288,'Tableau FR Download'!G:G,0)),FIND(" - ",INDEX('Tableau FR Download'!J:J,MATCH('Eligible Components'!M288,'Tableau FR Download'!G:G,0)))-1)),"")</f>
        <v/>
      </c>
      <c r="O288" s="2" t="str">
        <f>IF(T288="No","",IFERROR(IF(INDEX('Tableau FR Download'!M:M,MATCH('Eligible Components'!M288,'Tableau FR Download'!G:G,0))=0,"",INDEX('Tableau FR Download'!M:M,MATCH('Eligible Components'!M288,'Tableau FR Download'!G:G,0))),""))</f>
        <v/>
      </c>
      <c r="P288" s="37" t="str">
        <f>IF(IFERROR(INDEX('Funding Request Tracker'!$G$6:$G$13,MATCH('Eligible Components'!N288,'Funding Request Tracker'!$F$6:$F$13,0)),"")=0,"",IFERROR(INDEX('Funding Request Tracker'!$G$6:$G$13,MATCH('Eligible Components'!N288,'Funding Request Tracker'!$F$6:$F$13,0)),""))</f>
        <v/>
      </c>
      <c r="Q288" s="37" t="str">
        <f>IF(IFERROR(INDEX('Tableau FR Download'!N:N,MATCH('Eligible Components'!M288,'Tableau FR Download'!G:G,0)),"")=0,"",IFERROR(INDEX('Tableau FR Download'!N:N,MATCH('Eligible Components'!M288,'Tableau FR Download'!G:G,0)),""))</f>
        <v/>
      </c>
      <c r="R288" s="37" t="str">
        <f>IF(IFERROR(INDEX('Tableau FR Download'!O:O,MATCH('Eligible Components'!M288,'Tableau FR Download'!G:G,0)),"")=0,"",IFERROR(INDEX('Tableau FR Download'!O:O,MATCH('Eligible Components'!M288,'Tableau FR Download'!G:G,0)),""))</f>
        <v/>
      </c>
      <c r="S288" s="13" t="str">
        <f t="shared" si="14"/>
        <v/>
      </c>
      <c r="T288" s="1" t="str">
        <f>IFERROR(INDEX('User Instructions'!$E$3:$E$10,MATCH('Eligible Components'!N288,'User Instructions'!$D$3:$D$10,0)),"")</f>
        <v/>
      </c>
      <c r="U288" s="1" t="str">
        <f>IFERROR(IF(INDEX('Tableau FR Download'!M:M,MATCH('Eligible Components'!M288,'Tableau FR Download'!G:G,0))=0,"",INDEX('Tableau FR Download'!M:M,MATCH('Eligible Components'!M288,'Tableau FR Download'!G:G,0))),"")</f>
        <v/>
      </c>
    </row>
    <row r="289" spans="1:21" hidden="1" x14ac:dyDescent="0.2">
      <c r="A289" s="1">
        <f t="shared" si="12"/>
        <v>0</v>
      </c>
      <c r="B289" s="1">
        <v>0</v>
      </c>
      <c r="C289" s="1" t="s">
        <v>85</v>
      </c>
      <c r="D289" s="1" t="s">
        <v>110</v>
      </c>
      <c r="E289" s="1" t="s">
        <v>410</v>
      </c>
      <c r="F289" s="1" t="s">
        <v>87</v>
      </c>
      <c r="G289" s="1" t="str">
        <f t="shared" si="13"/>
        <v>Comoros-HIV/AIDS,Malaria,RSSH</v>
      </c>
      <c r="H289" s="1">
        <v>1</v>
      </c>
      <c r="I289" s="1" t="s">
        <v>60</v>
      </c>
      <c r="J289" s="1" t="str">
        <f>IF(IFERROR(IF(M289="",INDEX('Review Approach Lookup'!D:D,MATCH('Eligible Components'!G289,'Review Approach Lookup'!A:A,0)),INDEX('Tableau FR Download'!I:I,MATCH(M289,'Tableau FR Download'!G:G,0))),"")=0,"TBC",IFERROR(IF(M289="",INDEX('Review Approach Lookup'!D:D,MATCH('Eligible Components'!G289,'Review Approach Lookup'!A:A,0)),INDEX('Tableau FR Download'!I:I,MATCH(M289,'Tableau FR Download'!G:G,0))),""))</f>
        <v/>
      </c>
      <c r="K289" s="1" t="s">
        <v>188</v>
      </c>
      <c r="L289" s="1">
        <f>_xlfn.MAXIFS('Tableau FR Download'!A:A,'Tableau FR Download'!B:B,'Eligible Components'!G289)</f>
        <v>0</v>
      </c>
      <c r="M289" s="1" t="str">
        <f>IF(L289=0,"",INDEX('Tableau FR Download'!G:G,MATCH('Eligible Components'!L289,'Tableau FR Download'!A:A,0)))</f>
        <v/>
      </c>
      <c r="N289" s="2" t="str">
        <f>IFERROR(IF(LEFT(INDEX('Tableau FR Download'!J:J,MATCH('Eligible Components'!M289,'Tableau FR Download'!G:G,0)),FIND(" - ",INDEX('Tableau FR Download'!J:J,MATCH('Eligible Components'!M289,'Tableau FR Download'!G:G,0)))-1) = 0,"",LEFT(INDEX('Tableau FR Download'!J:J,MATCH('Eligible Components'!M289,'Tableau FR Download'!G:G,0)),FIND(" - ",INDEX('Tableau FR Download'!J:J,MATCH('Eligible Components'!M289,'Tableau FR Download'!G:G,0)))-1)),"")</f>
        <v/>
      </c>
      <c r="O289" s="2" t="str">
        <f>IF(T289="No","",IFERROR(IF(INDEX('Tableau FR Download'!M:M,MATCH('Eligible Components'!M289,'Tableau FR Download'!G:G,0))=0,"",INDEX('Tableau FR Download'!M:M,MATCH('Eligible Components'!M289,'Tableau FR Download'!G:G,0))),""))</f>
        <v/>
      </c>
      <c r="P289" s="37" t="str">
        <f>IF(IFERROR(INDEX('Funding Request Tracker'!$G$6:$G$13,MATCH('Eligible Components'!N289,'Funding Request Tracker'!$F$6:$F$13,0)),"")=0,"",IFERROR(INDEX('Funding Request Tracker'!$G$6:$G$13,MATCH('Eligible Components'!N289,'Funding Request Tracker'!$F$6:$F$13,0)),""))</f>
        <v/>
      </c>
      <c r="Q289" s="37" t="str">
        <f>IF(IFERROR(INDEX('Tableau FR Download'!N:N,MATCH('Eligible Components'!M289,'Tableau FR Download'!G:G,0)),"")=0,"",IFERROR(INDEX('Tableau FR Download'!N:N,MATCH('Eligible Components'!M289,'Tableau FR Download'!G:G,0)),""))</f>
        <v/>
      </c>
      <c r="R289" s="37" t="str">
        <f>IF(IFERROR(INDEX('Tableau FR Download'!O:O,MATCH('Eligible Components'!M289,'Tableau FR Download'!G:G,0)),"")=0,"",IFERROR(INDEX('Tableau FR Download'!O:O,MATCH('Eligible Components'!M289,'Tableau FR Download'!G:G,0)),""))</f>
        <v/>
      </c>
      <c r="S289" s="13" t="str">
        <f t="shared" si="14"/>
        <v/>
      </c>
      <c r="T289" s="1" t="str">
        <f>IFERROR(INDEX('User Instructions'!$E$3:$E$10,MATCH('Eligible Components'!N289,'User Instructions'!$D$3:$D$10,0)),"")</f>
        <v/>
      </c>
      <c r="U289" s="1" t="str">
        <f>IFERROR(IF(INDEX('Tableau FR Download'!M:M,MATCH('Eligible Components'!M289,'Tableau FR Download'!G:G,0))=0,"",INDEX('Tableau FR Download'!M:M,MATCH('Eligible Components'!M289,'Tableau FR Download'!G:G,0))),"")</f>
        <v/>
      </c>
    </row>
    <row r="290" spans="1:21" hidden="1" x14ac:dyDescent="0.2">
      <c r="A290" s="1">
        <f t="shared" si="12"/>
        <v>0</v>
      </c>
      <c r="B290" s="1">
        <v>0</v>
      </c>
      <c r="C290" s="1" t="s">
        <v>85</v>
      </c>
      <c r="D290" s="1" t="s">
        <v>110</v>
      </c>
      <c r="E290" s="1" t="s">
        <v>411</v>
      </c>
      <c r="F290" s="1" t="s">
        <v>88</v>
      </c>
      <c r="G290" s="1" t="str">
        <f t="shared" si="13"/>
        <v>Comoros-HIV/AIDS,RSSH</v>
      </c>
      <c r="H290" s="1">
        <v>1</v>
      </c>
      <c r="I290" s="1" t="s">
        <v>60</v>
      </c>
      <c r="J290" s="1" t="str">
        <f>IF(IFERROR(IF(M290="",INDEX('Review Approach Lookup'!D:D,MATCH('Eligible Components'!G290,'Review Approach Lookup'!A:A,0)),INDEX('Tableau FR Download'!I:I,MATCH(M290,'Tableau FR Download'!G:G,0))),"")=0,"TBC",IFERROR(IF(M290="",INDEX('Review Approach Lookup'!D:D,MATCH('Eligible Components'!G290,'Review Approach Lookup'!A:A,0)),INDEX('Tableau FR Download'!I:I,MATCH(M290,'Tableau FR Download'!G:G,0))),""))</f>
        <v/>
      </c>
      <c r="K290" s="1" t="s">
        <v>188</v>
      </c>
      <c r="L290" s="1">
        <f>_xlfn.MAXIFS('Tableau FR Download'!A:A,'Tableau FR Download'!B:B,'Eligible Components'!G290)</f>
        <v>0</v>
      </c>
      <c r="M290" s="1" t="str">
        <f>IF(L290=0,"",INDEX('Tableau FR Download'!G:G,MATCH('Eligible Components'!L290,'Tableau FR Download'!A:A,0)))</f>
        <v/>
      </c>
      <c r="N290" s="2" t="str">
        <f>IFERROR(IF(LEFT(INDEX('Tableau FR Download'!J:J,MATCH('Eligible Components'!M290,'Tableau FR Download'!G:G,0)),FIND(" - ",INDEX('Tableau FR Download'!J:J,MATCH('Eligible Components'!M290,'Tableau FR Download'!G:G,0)))-1) = 0,"",LEFT(INDEX('Tableau FR Download'!J:J,MATCH('Eligible Components'!M290,'Tableau FR Download'!G:G,0)),FIND(" - ",INDEX('Tableau FR Download'!J:J,MATCH('Eligible Components'!M290,'Tableau FR Download'!G:G,0)))-1)),"")</f>
        <v/>
      </c>
      <c r="O290" s="2" t="str">
        <f>IF(T290="No","",IFERROR(IF(INDEX('Tableau FR Download'!M:M,MATCH('Eligible Components'!M290,'Tableau FR Download'!G:G,0))=0,"",INDEX('Tableau FR Download'!M:M,MATCH('Eligible Components'!M290,'Tableau FR Download'!G:G,0))),""))</f>
        <v/>
      </c>
      <c r="P290" s="37" t="str">
        <f>IF(IFERROR(INDEX('Funding Request Tracker'!$G$6:$G$13,MATCH('Eligible Components'!N290,'Funding Request Tracker'!$F$6:$F$13,0)),"")=0,"",IFERROR(INDEX('Funding Request Tracker'!$G$6:$G$13,MATCH('Eligible Components'!N290,'Funding Request Tracker'!$F$6:$F$13,0)),""))</f>
        <v/>
      </c>
      <c r="Q290" s="37" t="str">
        <f>IF(IFERROR(INDEX('Tableau FR Download'!N:N,MATCH('Eligible Components'!M290,'Tableau FR Download'!G:G,0)),"")=0,"",IFERROR(INDEX('Tableau FR Download'!N:N,MATCH('Eligible Components'!M290,'Tableau FR Download'!G:G,0)),""))</f>
        <v/>
      </c>
      <c r="R290" s="37" t="str">
        <f>IF(IFERROR(INDEX('Tableau FR Download'!O:O,MATCH('Eligible Components'!M290,'Tableau FR Download'!G:G,0)),"")=0,"",IFERROR(INDEX('Tableau FR Download'!O:O,MATCH('Eligible Components'!M290,'Tableau FR Download'!G:G,0)),""))</f>
        <v/>
      </c>
      <c r="S290" s="13" t="str">
        <f t="shared" si="14"/>
        <v/>
      </c>
      <c r="T290" s="1" t="str">
        <f>IFERROR(INDEX('User Instructions'!$E$3:$E$10,MATCH('Eligible Components'!N290,'User Instructions'!$D$3:$D$10,0)),"")</f>
        <v/>
      </c>
      <c r="U290" s="1" t="str">
        <f>IFERROR(IF(INDEX('Tableau FR Download'!M:M,MATCH('Eligible Components'!M290,'Tableau FR Download'!G:G,0))=0,"",INDEX('Tableau FR Download'!M:M,MATCH('Eligible Components'!M290,'Tableau FR Download'!G:G,0))),"")</f>
        <v/>
      </c>
    </row>
    <row r="291" spans="1:21" hidden="1" x14ac:dyDescent="0.2">
      <c r="A291" s="1">
        <f t="shared" si="12"/>
        <v>1</v>
      </c>
      <c r="B291" s="1">
        <v>0</v>
      </c>
      <c r="C291" s="1" t="s">
        <v>85</v>
      </c>
      <c r="D291" s="1" t="s">
        <v>110</v>
      </c>
      <c r="E291" s="1" t="s">
        <v>408</v>
      </c>
      <c r="F291" s="1" t="s">
        <v>89</v>
      </c>
      <c r="G291" s="1" t="str">
        <f t="shared" si="13"/>
        <v>Comoros-HIV/AIDS, Tuberculosis</v>
      </c>
      <c r="H291" s="1">
        <v>1</v>
      </c>
      <c r="I291" s="1" t="s">
        <v>60</v>
      </c>
      <c r="J291" s="1" t="str">
        <f>IF(IFERROR(IF(M291="",INDEX('Review Approach Lookup'!D:D,MATCH('Eligible Components'!G291,'Review Approach Lookup'!A:A,0)),INDEX('Tableau FR Download'!I:I,MATCH(M291,'Tableau FR Download'!G:G,0))),"")=0,"TBC",IFERROR(IF(M291="",INDEX('Review Approach Lookup'!D:D,MATCH('Eligible Components'!G291,'Review Approach Lookup'!A:A,0)),INDEX('Tableau FR Download'!I:I,MATCH(M291,'Tableau FR Download'!G:G,0))),""))</f>
        <v>Tailored for Focused Portfolios</v>
      </c>
      <c r="K291" s="1" t="s">
        <v>188</v>
      </c>
      <c r="L291" s="1">
        <f>_xlfn.MAXIFS('Tableau FR Download'!A:A,'Tableau FR Download'!B:B,'Eligible Components'!G291)</f>
        <v>1038</v>
      </c>
      <c r="M291" s="1" t="str">
        <f>IF(L291=0,"",INDEX('Tableau FR Download'!G:G,MATCH('Eligible Components'!L291,'Tableau FR Download'!A:A,0)))</f>
        <v>FR1038-COM-C</v>
      </c>
      <c r="N291" s="2" t="str">
        <f>IFERROR(IF(LEFT(INDEX('Tableau FR Download'!J:J,MATCH('Eligible Components'!M291,'Tableau FR Download'!G:G,0)),FIND(" - ",INDEX('Tableau FR Download'!J:J,MATCH('Eligible Components'!M291,'Tableau FR Download'!G:G,0)))-1) = 0,"",LEFT(INDEX('Tableau FR Download'!J:J,MATCH('Eligible Components'!M291,'Tableau FR Download'!G:G,0)),FIND(" - ",INDEX('Tableau FR Download'!J:J,MATCH('Eligible Components'!M291,'Tableau FR Download'!G:G,0)))-1)),"")</f>
        <v>Window 5</v>
      </c>
      <c r="O291" s="2" t="str">
        <f>IF(T291="No","",IFERROR(IF(INDEX('Tableau FR Download'!M:M,MATCH('Eligible Components'!M291,'Tableau FR Download'!G:G,0))=0,"",INDEX('Tableau FR Download'!M:M,MATCH('Eligible Components'!M291,'Tableau FR Download'!G:G,0))),""))</f>
        <v>Grant Making</v>
      </c>
      <c r="P291" s="37">
        <f>IF(IFERROR(INDEX('Funding Request Tracker'!$G$6:$G$13,MATCH('Eligible Components'!N291,'Funding Request Tracker'!$F$6:$F$13,0)),"")=0,"",IFERROR(INDEX('Funding Request Tracker'!$G$6:$G$13,MATCH('Eligible Components'!N291,'Funding Request Tracker'!$F$6:$F$13,0)),""))</f>
        <v>44316</v>
      </c>
      <c r="Q291" s="37">
        <f>IF(IFERROR(INDEX('Tableau FR Download'!N:N,MATCH('Eligible Components'!M291,'Tableau FR Download'!G:G,0)),"")=0,"",IFERROR(INDEX('Tableau FR Download'!N:N,MATCH('Eligible Components'!M291,'Tableau FR Download'!G:G,0)),""))</f>
        <v>44490</v>
      </c>
      <c r="R291" s="37">
        <f>IF(IFERROR(INDEX('Tableau FR Download'!O:O,MATCH('Eligible Components'!M291,'Tableau FR Download'!G:G,0)),"")=0,"",IFERROR(INDEX('Tableau FR Download'!O:O,MATCH('Eligible Components'!M291,'Tableau FR Download'!G:G,0)),""))</f>
        <v>44516</v>
      </c>
      <c r="S291" s="13">
        <f t="shared" si="14"/>
        <v>6.557377049180328</v>
      </c>
      <c r="T291" s="1" t="str">
        <f>IFERROR(INDEX('User Instructions'!$E$3:$E$10,MATCH('Eligible Components'!N291,'User Instructions'!$D$3:$D$10,0)),"")</f>
        <v>Yes</v>
      </c>
      <c r="U291" s="1" t="str">
        <f>IFERROR(IF(INDEX('Tableau FR Download'!M:M,MATCH('Eligible Components'!M291,'Tableau FR Download'!G:G,0))=0,"",INDEX('Tableau FR Download'!M:M,MATCH('Eligible Components'!M291,'Tableau FR Download'!G:G,0))),"")</f>
        <v>Grant Making</v>
      </c>
    </row>
    <row r="292" spans="1:21" hidden="1" x14ac:dyDescent="0.2">
      <c r="A292" s="1">
        <f t="shared" si="12"/>
        <v>0</v>
      </c>
      <c r="B292" s="1">
        <v>0</v>
      </c>
      <c r="C292" s="1" t="s">
        <v>85</v>
      </c>
      <c r="D292" s="1" t="s">
        <v>110</v>
      </c>
      <c r="E292" s="1" t="s">
        <v>412</v>
      </c>
      <c r="F292" s="1" t="s">
        <v>90</v>
      </c>
      <c r="G292" s="1" t="str">
        <f t="shared" si="13"/>
        <v>Comoros-HIV/AIDS,Tuberculosis,Malaria</v>
      </c>
      <c r="H292" s="1">
        <v>1</v>
      </c>
      <c r="I292" s="1" t="s">
        <v>60</v>
      </c>
      <c r="J292" s="1" t="str">
        <f>IF(IFERROR(IF(M292="",INDEX('Review Approach Lookup'!D:D,MATCH('Eligible Components'!G292,'Review Approach Lookup'!A:A,0)),INDEX('Tableau FR Download'!I:I,MATCH(M292,'Tableau FR Download'!G:G,0))),"")=0,"TBC",IFERROR(IF(M292="",INDEX('Review Approach Lookup'!D:D,MATCH('Eligible Components'!G292,'Review Approach Lookup'!A:A,0)),INDEX('Tableau FR Download'!I:I,MATCH(M292,'Tableau FR Download'!G:G,0))),""))</f>
        <v/>
      </c>
      <c r="K292" s="1" t="s">
        <v>188</v>
      </c>
      <c r="L292" s="1">
        <f>_xlfn.MAXIFS('Tableau FR Download'!A:A,'Tableau FR Download'!B:B,'Eligible Components'!G292)</f>
        <v>0</v>
      </c>
      <c r="M292" s="1" t="str">
        <f>IF(L292=0,"",INDEX('Tableau FR Download'!G:G,MATCH('Eligible Components'!L292,'Tableau FR Download'!A:A,0)))</f>
        <v/>
      </c>
      <c r="N292" s="2" t="str">
        <f>IFERROR(IF(LEFT(INDEX('Tableau FR Download'!J:J,MATCH('Eligible Components'!M292,'Tableau FR Download'!G:G,0)),FIND(" - ",INDEX('Tableau FR Download'!J:J,MATCH('Eligible Components'!M292,'Tableau FR Download'!G:G,0)))-1) = 0,"",LEFT(INDEX('Tableau FR Download'!J:J,MATCH('Eligible Components'!M292,'Tableau FR Download'!G:G,0)),FIND(" - ",INDEX('Tableau FR Download'!J:J,MATCH('Eligible Components'!M292,'Tableau FR Download'!G:G,0)))-1)),"")</f>
        <v/>
      </c>
      <c r="O292" s="2" t="str">
        <f>IF(T292="No","",IFERROR(IF(INDEX('Tableau FR Download'!M:M,MATCH('Eligible Components'!M292,'Tableau FR Download'!G:G,0))=0,"",INDEX('Tableau FR Download'!M:M,MATCH('Eligible Components'!M292,'Tableau FR Download'!G:G,0))),""))</f>
        <v/>
      </c>
      <c r="P292" s="37" t="str">
        <f>IF(IFERROR(INDEX('Funding Request Tracker'!$G$6:$G$13,MATCH('Eligible Components'!N292,'Funding Request Tracker'!$F$6:$F$13,0)),"")=0,"",IFERROR(INDEX('Funding Request Tracker'!$G$6:$G$13,MATCH('Eligible Components'!N292,'Funding Request Tracker'!$F$6:$F$13,0)),""))</f>
        <v/>
      </c>
      <c r="Q292" s="37" t="str">
        <f>IF(IFERROR(INDEX('Tableau FR Download'!N:N,MATCH('Eligible Components'!M292,'Tableau FR Download'!G:G,0)),"")=0,"",IFERROR(INDEX('Tableau FR Download'!N:N,MATCH('Eligible Components'!M292,'Tableau FR Download'!G:G,0)),""))</f>
        <v/>
      </c>
      <c r="R292" s="37" t="str">
        <f>IF(IFERROR(INDEX('Tableau FR Download'!O:O,MATCH('Eligible Components'!M292,'Tableau FR Download'!G:G,0)),"")=0,"",IFERROR(INDEX('Tableau FR Download'!O:O,MATCH('Eligible Components'!M292,'Tableau FR Download'!G:G,0)),""))</f>
        <v/>
      </c>
      <c r="S292" s="13" t="str">
        <f t="shared" si="14"/>
        <v/>
      </c>
      <c r="T292" s="1" t="str">
        <f>IFERROR(INDEX('User Instructions'!$E$3:$E$10,MATCH('Eligible Components'!N292,'User Instructions'!$D$3:$D$10,0)),"")</f>
        <v/>
      </c>
      <c r="U292" s="1" t="str">
        <f>IFERROR(IF(INDEX('Tableau FR Download'!M:M,MATCH('Eligible Components'!M292,'Tableau FR Download'!G:G,0))=0,"",INDEX('Tableau FR Download'!M:M,MATCH('Eligible Components'!M292,'Tableau FR Download'!G:G,0))),"")</f>
        <v/>
      </c>
    </row>
    <row r="293" spans="1:21" hidden="1" x14ac:dyDescent="0.2">
      <c r="A293" s="1">
        <f t="shared" si="12"/>
        <v>0</v>
      </c>
      <c r="B293" s="1">
        <v>0</v>
      </c>
      <c r="C293" s="1" t="s">
        <v>85</v>
      </c>
      <c r="D293" s="1" t="s">
        <v>110</v>
      </c>
      <c r="E293" s="1" t="s">
        <v>413</v>
      </c>
      <c r="F293" s="1" t="s">
        <v>91</v>
      </c>
      <c r="G293" s="1" t="str">
        <f t="shared" si="13"/>
        <v>Comoros-HIV/AIDS,Tuberculosis,Malaria,RSSH</v>
      </c>
      <c r="H293" s="1">
        <v>1</v>
      </c>
      <c r="I293" s="1" t="s">
        <v>60</v>
      </c>
      <c r="J293" s="1" t="str">
        <f>IF(IFERROR(IF(M293="",INDEX('Review Approach Lookup'!D:D,MATCH('Eligible Components'!G293,'Review Approach Lookup'!A:A,0)),INDEX('Tableau FR Download'!I:I,MATCH(M293,'Tableau FR Download'!G:G,0))),"")=0,"TBC",IFERROR(IF(M293="",INDEX('Review Approach Lookup'!D:D,MATCH('Eligible Components'!G293,'Review Approach Lookup'!A:A,0)),INDEX('Tableau FR Download'!I:I,MATCH(M293,'Tableau FR Download'!G:G,0))),""))</f>
        <v/>
      </c>
      <c r="K293" s="1" t="s">
        <v>188</v>
      </c>
      <c r="L293" s="1">
        <f>_xlfn.MAXIFS('Tableau FR Download'!A:A,'Tableau FR Download'!B:B,'Eligible Components'!G293)</f>
        <v>0</v>
      </c>
      <c r="M293" s="1" t="str">
        <f>IF(L293=0,"",INDEX('Tableau FR Download'!G:G,MATCH('Eligible Components'!L293,'Tableau FR Download'!A:A,0)))</f>
        <v/>
      </c>
      <c r="N293" s="2" t="str">
        <f>IFERROR(IF(LEFT(INDEX('Tableau FR Download'!J:J,MATCH('Eligible Components'!M293,'Tableau FR Download'!G:G,0)),FIND(" - ",INDEX('Tableau FR Download'!J:J,MATCH('Eligible Components'!M293,'Tableau FR Download'!G:G,0)))-1) = 0,"",LEFT(INDEX('Tableau FR Download'!J:J,MATCH('Eligible Components'!M293,'Tableau FR Download'!G:G,0)),FIND(" - ",INDEX('Tableau FR Download'!J:J,MATCH('Eligible Components'!M293,'Tableau FR Download'!G:G,0)))-1)),"")</f>
        <v/>
      </c>
      <c r="O293" s="2" t="str">
        <f>IF(T293="No","",IFERROR(IF(INDEX('Tableau FR Download'!M:M,MATCH('Eligible Components'!M293,'Tableau FR Download'!G:G,0))=0,"",INDEX('Tableau FR Download'!M:M,MATCH('Eligible Components'!M293,'Tableau FR Download'!G:G,0))),""))</f>
        <v/>
      </c>
      <c r="P293" s="37" t="str">
        <f>IF(IFERROR(INDEX('Funding Request Tracker'!$G$6:$G$13,MATCH('Eligible Components'!N293,'Funding Request Tracker'!$F$6:$F$13,0)),"")=0,"",IFERROR(INDEX('Funding Request Tracker'!$G$6:$G$13,MATCH('Eligible Components'!N293,'Funding Request Tracker'!$F$6:$F$13,0)),""))</f>
        <v/>
      </c>
      <c r="Q293" s="37" t="str">
        <f>IF(IFERROR(INDEX('Tableau FR Download'!N:N,MATCH('Eligible Components'!M293,'Tableau FR Download'!G:G,0)),"")=0,"",IFERROR(INDEX('Tableau FR Download'!N:N,MATCH('Eligible Components'!M293,'Tableau FR Download'!G:G,0)),""))</f>
        <v/>
      </c>
      <c r="R293" s="37" t="str">
        <f>IF(IFERROR(INDEX('Tableau FR Download'!O:O,MATCH('Eligible Components'!M293,'Tableau FR Download'!G:G,0)),"")=0,"",IFERROR(INDEX('Tableau FR Download'!O:O,MATCH('Eligible Components'!M293,'Tableau FR Download'!G:G,0)),""))</f>
        <v/>
      </c>
      <c r="S293" s="13" t="str">
        <f t="shared" si="14"/>
        <v/>
      </c>
      <c r="T293" s="1" t="str">
        <f>IFERROR(INDEX('User Instructions'!$E$3:$E$10,MATCH('Eligible Components'!N293,'User Instructions'!$D$3:$D$10,0)),"")</f>
        <v/>
      </c>
      <c r="U293" s="1" t="str">
        <f>IFERROR(IF(INDEX('Tableau FR Download'!M:M,MATCH('Eligible Components'!M293,'Tableau FR Download'!G:G,0))=0,"",INDEX('Tableau FR Download'!M:M,MATCH('Eligible Components'!M293,'Tableau FR Download'!G:G,0))),"")</f>
        <v/>
      </c>
    </row>
    <row r="294" spans="1:21" hidden="1" x14ac:dyDescent="0.2">
      <c r="A294" s="1">
        <f t="shared" si="12"/>
        <v>0</v>
      </c>
      <c r="B294" s="1">
        <v>0</v>
      </c>
      <c r="C294" s="1" t="s">
        <v>85</v>
      </c>
      <c r="D294" s="1" t="s">
        <v>110</v>
      </c>
      <c r="E294" s="1" t="s">
        <v>414</v>
      </c>
      <c r="F294" s="1" t="s">
        <v>92</v>
      </c>
      <c r="G294" s="1" t="str">
        <f t="shared" si="13"/>
        <v>Comoros-HIV/AIDS,Tuberculosis,RSSH</v>
      </c>
      <c r="H294" s="1">
        <v>1</v>
      </c>
      <c r="I294" s="1" t="s">
        <v>60</v>
      </c>
      <c r="J294" s="1" t="str">
        <f>IF(IFERROR(IF(M294="",INDEX('Review Approach Lookup'!D:D,MATCH('Eligible Components'!G294,'Review Approach Lookup'!A:A,0)),INDEX('Tableau FR Download'!I:I,MATCH(M294,'Tableau FR Download'!G:G,0))),"")=0,"TBC",IFERROR(IF(M294="",INDEX('Review Approach Lookup'!D:D,MATCH('Eligible Components'!G294,'Review Approach Lookup'!A:A,0)),INDEX('Tableau FR Download'!I:I,MATCH(M294,'Tableau FR Download'!G:G,0))),""))</f>
        <v/>
      </c>
      <c r="K294" s="1" t="s">
        <v>188</v>
      </c>
      <c r="L294" s="1">
        <f>_xlfn.MAXIFS('Tableau FR Download'!A:A,'Tableau FR Download'!B:B,'Eligible Components'!G294)</f>
        <v>0</v>
      </c>
      <c r="M294" s="1" t="str">
        <f>IF(L294=0,"",INDEX('Tableau FR Download'!G:G,MATCH('Eligible Components'!L294,'Tableau FR Download'!A:A,0)))</f>
        <v/>
      </c>
      <c r="N294" s="2" t="str">
        <f>IFERROR(IF(LEFT(INDEX('Tableau FR Download'!J:J,MATCH('Eligible Components'!M294,'Tableau FR Download'!G:G,0)),FIND(" - ",INDEX('Tableau FR Download'!J:J,MATCH('Eligible Components'!M294,'Tableau FR Download'!G:G,0)))-1) = 0,"",LEFT(INDEX('Tableau FR Download'!J:J,MATCH('Eligible Components'!M294,'Tableau FR Download'!G:G,0)),FIND(" - ",INDEX('Tableau FR Download'!J:J,MATCH('Eligible Components'!M294,'Tableau FR Download'!G:G,0)))-1)),"")</f>
        <v/>
      </c>
      <c r="O294" s="2" t="str">
        <f>IF(T294="No","",IFERROR(IF(INDEX('Tableau FR Download'!M:M,MATCH('Eligible Components'!M294,'Tableau FR Download'!G:G,0))=0,"",INDEX('Tableau FR Download'!M:M,MATCH('Eligible Components'!M294,'Tableau FR Download'!G:G,0))),""))</f>
        <v/>
      </c>
      <c r="P294" s="37" t="str">
        <f>IF(IFERROR(INDEX('Funding Request Tracker'!$G$6:$G$13,MATCH('Eligible Components'!N294,'Funding Request Tracker'!$F$6:$F$13,0)),"")=0,"",IFERROR(INDEX('Funding Request Tracker'!$G$6:$G$13,MATCH('Eligible Components'!N294,'Funding Request Tracker'!$F$6:$F$13,0)),""))</f>
        <v/>
      </c>
      <c r="Q294" s="37" t="str">
        <f>IF(IFERROR(INDEX('Tableau FR Download'!N:N,MATCH('Eligible Components'!M294,'Tableau FR Download'!G:G,0)),"")=0,"",IFERROR(INDEX('Tableau FR Download'!N:N,MATCH('Eligible Components'!M294,'Tableau FR Download'!G:G,0)),""))</f>
        <v/>
      </c>
      <c r="R294" s="37" t="str">
        <f>IF(IFERROR(INDEX('Tableau FR Download'!O:O,MATCH('Eligible Components'!M294,'Tableau FR Download'!G:G,0)),"")=0,"",IFERROR(INDEX('Tableau FR Download'!O:O,MATCH('Eligible Components'!M294,'Tableau FR Download'!G:G,0)),""))</f>
        <v/>
      </c>
      <c r="S294" s="13" t="str">
        <f t="shared" si="14"/>
        <v/>
      </c>
      <c r="T294" s="1" t="str">
        <f>IFERROR(INDEX('User Instructions'!$E$3:$E$10,MATCH('Eligible Components'!N294,'User Instructions'!$D$3:$D$10,0)),"")</f>
        <v/>
      </c>
      <c r="U294" s="1" t="str">
        <f>IFERROR(IF(INDEX('Tableau FR Download'!M:M,MATCH('Eligible Components'!M294,'Tableau FR Download'!G:G,0))=0,"",INDEX('Tableau FR Download'!M:M,MATCH('Eligible Components'!M294,'Tableau FR Download'!G:G,0))),"")</f>
        <v/>
      </c>
    </row>
    <row r="295" spans="1:21" hidden="1" x14ac:dyDescent="0.2">
      <c r="A295" s="1">
        <f t="shared" si="12"/>
        <v>1</v>
      </c>
      <c r="B295" s="1">
        <v>0</v>
      </c>
      <c r="C295" s="1" t="s">
        <v>85</v>
      </c>
      <c r="D295" s="1" t="s">
        <v>110</v>
      </c>
      <c r="E295" s="1" t="s">
        <v>28</v>
      </c>
      <c r="F295" s="1" t="s">
        <v>28</v>
      </c>
      <c r="G295" s="1" t="str">
        <f t="shared" si="13"/>
        <v>Comoros-Malaria</v>
      </c>
      <c r="H295" s="1">
        <v>1</v>
      </c>
      <c r="I295" s="1" t="s">
        <v>60</v>
      </c>
      <c r="J295" s="1" t="str">
        <f>IF(IFERROR(IF(M295="",INDEX('Review Approach Lookup'!D:D,MATCH('Eligible Components'!G295,'Review Approach Lookup'!A:A,0)),INDEX('Tableau FR Download'!I:I,MATCH(M295,'Tableau FR Download'!G:G,0))),"")=0,"TBC",IFERROR(IF(M295="",INDEX('Review Approach Lookup'!D:D,MATCH('Eligible Components'!G295,'Review Approach Lookup'!A:A,0)),INDEX('Tableau FR Download'!I:I,MATCH(M295,'Tableau FR Download'!G:G,0))),""))</f>
        <v>Tailored for Focused Portfolios</v>
      </c>
      <c r="K295" s="1" t="s">
        <v>188</v>
      </c>
      <c r="L295" s="1">
        <f>_xlfn.MAXIFS('Tableau FR Download'!A:A,'Tableau FR Download'!B:B,'Eligible Components'!G295)</f>
        <v>1037</v>
      </c>
      <c r="M295" s="1" t="str">
        <f>IF(L295=0,"",INDEX('Tableau FR Download'!G:G,MATCH('Eligible Components'!L295,'Tableau FR Download'!A:A,0)))</f>
        <v>FR1037-COM-M</v>
      </c>
      <c r="N295" s="2" t="str">
        <f>IFERROR(IF(LEFT(INDEX('Tableau FR Download'!J:J,MATCH('Eligible Components'!M295,'Tableau FR Download'!G:G,0)),FIND(" - ",INDEX('Tableau FR Download'!J:J,MATCH('Eligible Components'!M295,'Tableau FR Download'!G:G,0)))-1) = 0,"",LEFT(INDEX('Tableau FR Download'!J:J,MATCH('Eligible Components'!M295,'Tableau FR Download'!G:G,0)),FIND(" - ",INDEX('Tableau FR Download'!J:J,MATCH('Eligible Components'!M295,'Tableau FR Download'!G:G,0)))-1)),"")</f>
        <v>Window 5</v>
      </c>
      <c r="O295" s="2" t="str">
        <f>IF(T295="No","",IFERROR(IF(INDEX('Tableau FR Download'!M:M,MATCH('Eligible Components'!M295,'Tableau FR Download'!G:G,0))=0,"",INDEX('Tableau FR Download'!M:M,MATCH('Eligible Components'!M295,'Tableau FR Download'!G:G,0))),""))</f>
        <v>Grant Making</v>
      </c>
      <c r="P295" s="37">
        <f>IF(IFERROR(INDEX('Funding Request Tracker'!$G$6:$G$13,MATCH('Eligible Components'!N295,'Funding Request Tracker'!$F$6:$F$13,0)),"")=0,"",IFERROR(INDEX('Funding Request Tracker'!$G$6:$G$13,MATCH('Eligible Components'!N295,'Funding Request Tracker'!$F$6:$F$13,0)),""))</f>
        <v>44316</v>
      </c>
      <c r="Q295" s="37">
        <f>IF(IFERROR(INDEX('Tableau FR Download'!N:N,MATCH('Eligible Components'!M295,'Tableau FR Download'!G:G,0)),"")=0,"",IFERROR(INDEX('Tableau FR Download'!N:N,MATCH('Eligible Components'!M295,'Tableau FR Download'!G:G,0)),""))</f>
        <v>44490</v>
      </c>
      <c r="R295" s="37">
        <f>IF(IFERROR(INDEX('Tableau FR Download'!O:O,MATCH('Eligible Components'!M295,'Tableau FR Download'!G:G,0)),"")=0,"",IFERROR(INDEX('Tableau FR Download'!O:O,MATCH('Eligible Components'!M295,'Tableau FR Download'!G:G,0)),""))</f>
        <v>44524</v>
      </c>
      <c r="S295" s="13">
        <f t="shared" si="14"/>
        <v>6.8196721311475406</v>
      </c>
      <c r="T295" s="1" t="str">
        <f>IFERROR(INDEX('User Instructions'!$E$3:$E$10,MATCH('Eligible Components'!N295,'User Instructions'!$D$3:$D$10,0)),"")</f>
        <v>Yes</v>
      </c>
      <c r="U295" s="1" t="str">
        <f>IFERROR(IF(INDEX('Tableau FR Download'!M:M,MATCH('Eligible Components'!M295,'Tableau FR Download'!G:G,0))=0,"",INDEX('Tableau FR Download'!M:M,MATCH('Eligible Components'!M295,'Tableau FR Download'!G:G,0))),"")</f>
        <v>Grant Making</v>
      </c>
    </row>
    <row r="296" spans="1:21" hidden="1" x14ac:dyDescent="0.2">
      <c r="A296" s="1">
        <f t="shared" si="12"/>
        <v>0</v>
      </c>
      <c r="B296" s="1">
        <v>0</v>
      </c>
      <c r="C296" s="1" t="s">
        <v>85</v>
      </c>
      <c r="D296" s="1" t="s">
        <v>110</v>
      </c>
      <c r="E296" s="1" t="s">
        <v>415</v>
      </c>
      <c r="F296" s="1" t="s">
        <v>93</v>
      </c>
      <c r="G296" s="1" t="str">
        <f t="shared" si="13"/>
        <v>Comoros-Malaria,RSSH</v>
      </c>
      <c r="H296" s="1">
        <v>1</v>
      </c>
      <c r="I296" s="1" t="s">
        <v>60</v>
      </c>
      <c r="J296" s="1" t="str">
        <f>IF(IFERROR(IF(M296="",INDEX('Review Approach Lookup'!D:D,MATCH('Eligible Components'!G296,'Review Approach Lookup'!A:A,0)),INDEX('Tableau FR Download'!I:I,MATCH(M296,'Tableau FR Download'!G:G,0))),"")=0,"TBC",IFERROR(IF(M296="",INDEX('Review Approach Lookup'!D:D,MATCH('Eligible Components'!G296,'Review Approach Lookup'!A:A,0)),INDEX('Tableau FR Download'!I:I,MATCH(M296,'Tableau FR Download'!G:G,0))),""))</f>
        <v/>
      </c>
      <c r="K296" s="1" t="s">
        <v>188</v>
      </c>
      <c r="L296" s="1">
        <f>_xlfn.MAXIFS('Tableau FR Download'!A:A,'Tableau FR Download'!B:B,'Eligible Components'!G296)</f>
        <v>0</v>
      </c>
      <c r="M296" s="1" t="str">
        <f>IF(L296=0,"",INDEX('Tableau FR Download'!G:G,MATCH('Eligible Components'!L296,'Tableau FR Download'!A:A,0)))</f>
        <v/>
      </c>
      <c r="N296" s="2" t="str">
        <f>IFERROR(IF(LEFT(INDEX('Tableau FR Download'!J:J,MATCH('Eligible Components'!M296,'Tableau FR Download'!G:G,0)),FIND(" - ",INDEX('Tableau FR Download'!J:J,MATCH('Eligible Components'!M296,'Tableau FR Download'!G:G,0)))-1) = 0,"",LEFT(INDEX('Tableau FR Download'!J:J,MATCH('Eligible Components'!M296,'Tableau FR Download'!G:G,0)),FIND(" - ",INDEX('Tableau FR Download'!J:J,MATCH('Eligible Components'!M296,'Tableau FR Download'!G:G,0)))-1)),"")</f>
        <v/>
      </c>
      <c r="O296" s="2" t="str">
        <f>IF(T296="No","",IFERROR(IF(INDEX('Tableau FR Download'!M:M,MATCH('Eligible Components'!M296,'Tableau FR Download'!G:G,0))=0,"",INDEX('Tableau FR Download'!M:M,MATCH('Eligible Components'!M296,'Tableau FR Download'!G:G,0))),""))</f>
        <v/>
      </c>
      <c r="P296" s="37" t="str">
        <f>IF(IFERROR(INDEX('Funding Request Tracker'!$G$6:$G$13,MATCH('Eligible Components'!N296,'Funding Request Tracker'!$F$6:$F$13,0)),"")=0,"",IFERROR(INDEX('Funding Request Tracker'!$G$6:$G$13,MATCH('Eligible Components'!N296,'Funding Request Tracker'!$F$6:$F$13,0)),""))</f>
        <v/>
      </c>
      <c r="Q296" s="37" t="str">
        <f>IF(IFERROR(INDEX('Tableau FR Download'!N:N,MATCH('Eligible Components'!M296,'Tableau FR Download'!G:G,0)),"")=0,"",IFERROR(INDEX('Tableau FR Download'!N:N,MATCH('Eligible Components'!M296,'Tableau FR Download'!G:G,0)),""))</f>
        <v/>
      </c>
      <c r="R296" s="37" t="str">
        <f>IF(IFERROR(INDEX('Tableau FR Download'!O:O,MATCH('Eligible Components'!M296,'Tableau FR Download'!G:G,0)),"")=0,"",IFERROR(INDEX('Tableau FR Download'!O:O,MATCH('Eligible Components'!M296,'Tableau FR Download'!G:G,0)),""))</f>
        <v/>
      </c>
      <c r="S296" s="13" t="str">
        <f t="shared" si="14"/>
        <v/>
      </c>
      <c r="T296" s="1" t="str">
        <f>IFERROR(INDEX('User Instructions'!$E$3:$E$10,MATCH('Eligible Components'!N296,'User Instructions'!$D$3:$D$10,0)),"")</f>
        <v/>
      </c>
      <c r="U296" s="1" t="str">
        <f>IFERROR(IF(INDEX('Tableau FR Download'!M:M,MATCH('Eligible Components'!M296,'Tableau FR Download'!G:G,0))=0,"",INDEX('Tableau FR Download'!M:M,MATCH('Eligible Components'!M296,'Tableau FR Download'!G:G,0))),"")</f>
        <v/>
      </c>
    </row>
    <row r="297" spans="1:21" hidden="1" x14ac:dyDescent="0.2">
      <c r="A297" s="1">
        <f t="shared" si="12"/>
        <v>0</v>
      </c>
      <c r="B297" s="1">
        <v>0</v>
      </c>
      <c r="C297" s="1" t="s">
        <v>85</v>
      </c>
      <c r="D297" s="1" t="s">
        <v>110</v>
      </c>
      <c r="E297" s="1" t="s">
        <v>94</v>
      </c>
      <c r="F297" s="1" t="s">
        <v>94</v>
      </c>
      <c r="G297" s="1" t="str">
        <f t="shared" si="13"/>
        <v>Comoros-RSSH</v>
      </c>
      <c r="H297" s="1">
        <v>1</v>
      </c>
      <c r="I297" s="1" t="s">
        <v>60</v>
      </c>
      <c r="J297" s="1" t="str">
        <f>IF(IFERROR(IF(M297="",INDEX('Review Approach Lookup'!D:D,MATCH('Eligible Components'!G297,'Review Approach Lookup'!A:A,0)),INDEX('Tableau FR Download'!I:I,MATCH(M297,'Tableau FR Download'!G:G,0))),"")=0,"TBC",IFERROR(IF(M297="",INDEX('Review Approach Lookup'!D:D,MATCH('Eligible Components'!G297,'Review Approach Lookup'!A:A,0)),INDEX('Tableau FR Download'!I:I,MATCH(M297,'Tableau FR Download'!G:G,0))),""))</f>
        <v>TBC</v>
      </c>
      <c r="K297" s="1" t="s">
        <v>188</v>
      </c>
      <c r="L297" s="1">
        <f>_xlfn.MAXIFS('Tableau FR Download'!A:A,'Tableau FR Download'!B:B,'Eligible Components'!G297)</f>
        <v>0</v>
      </c>
      <c r="M297" s="1" t="str">
        <f>IF(L297=0,"",INDEX('Tableau FR Download'!G:G,MATCH('Eligible Components'!L297,'Tableau FR Download'!A:A,0)))</f>
        <v/>
      </c>
      <c r="N297" s="2" t="str">
        <f>IFERROR(IF(LEFT(INDEX('Tableau FR Download'!J:J,MATCH('Eligible Components'!M297,'Tableau FR Download'!G:G,0)),FIND(" - ",INDEX('Tableau FR Download'!J:J,MATCH('Eligible Components'!M297,'Tableau FR Download'!G:G,0)))-1) = 0,"",LEFT(INDEX('Tableau FR Download'!J:J,MATCH('Eligible Components'!M297,'Tableau FR Download'!G:G,0)),FIND(" - ",INDEX('Tableau FR Download'!J:J,MATCH('Eligible Components'!M297,'Tableau FR Download'!G:G,0)))-1)),"")</f>
        <v/>
      </c>
      <c r="O297" s="2" t="str">
        <f>IF(T297="No","",IFERROR(IF(INDEX('Tableau FR Download'!M:M,MATCH('Eligible Components'!M297,'Tableau FR Download'!G:G,0))=0,"",INDEX('Tableau FR Download'!M:M,MATCH('Eligible Components'!M297,'Tableau FR Download'!G:G,0))),""))</f>
        <v/>
      </c>
      <c r="P297" s="37" t="str">
        <f>IF(IFERROR(INDEX('Funding Request Tracker'!$G$6:$G$13,MATCH('Eligible Components'!N297,'Funding Request Tracker'!$F$6:$F$13,0)),"")=0,"",IFERROR(INDEX('Funding Request Tracker'!$G$6:$G$13,MATCH('Eligible Components'!N297,'Funding Request Tracker'!$F$6:$F$13,0)),""))</f>
        <v/>
      </c>
      <c r="Q297" s="37" t="str">
        <f>IF(IFERROR(INDEX('Tableau FR Download'!N:N,MATCH('Eligible Components'!M297,'Tableau FR Download'!G:G,0)),"")=0,"",IFERROR(INDEX('Tableau FR Download'!N:N,MATCH('Eligible Components'!M297,'Tableau FR Download'!G:G,0)),""))</f>
        <v/>
      </c>
      <c r="R297" s="37" t="str">
        <f>IF(IFERROR(INDEX('Tableau FR Download'!O:O,MATCH('Eligible Components'!M297,'Tableau FR Download'!G:G,0)),"")=0,"",IFERROR(INDEX('Tableau FR Download'!O:O,MATCH('Eligible Components'!M297,'Tableau FR Download'!G:G,0)),""))</f>
        <v/>
      </c>
      <c r="S297" s="13" t="str">
        <f t="shared" si="14"/>
        <v/>
      </c>
      <c r="T297" s="1" t="str">
        <f>IFERROR(INDEX('User Instructions'!$E$3:$E$10,MATCH('Eligible Components'!N297,'User Instructions'!$D$3:$D$10,0)),"")</f>
        <v/>
      </c>
      <c r="U297" s="1" t="str">
        <f>IFERROR(IF(INDEX('Tableau FR Download'!M:M,MATCH('Eligible Components'!M297,'Tableau FR Download'!G:G,0))=0,"",INDEX('Tableau FR Download'!M:M,MATCH('Eligible Components'!M297,'Tableau FR Download'!G:G,0))),"")</f>
        <v/>
      </c>
    </row>
    <row r="298" spans="1:21" hidden="1" x14ac:dyDescent="0.2">
      <c r="A298" s="1">
        <f t="shared" si="12"/>
        <v>0</v>
      </c>
      <c r="B298" s="1">
        <v>1</v>
      </c>
      <c r="C298" s="1" t="s">
        <v>85</v>
      </c>
      <c r="D298" s="1" t="s">
        <v>110</v>
      </c>
      <c r="E298" s="1" t="s">
        <v>416</v>
      </c>
      <c r="F298" s="1" t="s">
        <v>35</v>
      </c>
      <c r="G298" s="1" t="str">
        <f t="shared" si="13"/>
        <v>Comoros-Tuberculosis</v>
      </c>
      <c r="H298" s="1">
        <v>1</v>
      </c>
      <c r="I298" s="1" t="s">
        <v>60</v>
      </c>
      <c r="J298" s="1" t="str">
        <f>IF(IFERROR(IF(M298="",INDEX('Review Approach Lookup'!D:D,MATCH('Eligible Components'!G298,'Review Approach Lookup'!A:A,0)),INDEX('Tableau FR Download'!I:I,MATCH(M298,'Tableau FR Download'!G:G,0))),"")=0,"TBC",IFERROR(IF(M298="",INDEX('Review Approach Lookup'!D:D,MATCH('Eligible Components'!G298,'Review Approach Lookup'!A:A,0)),INDEX('Tableau FR Download'!I:I,MATCH(M298,'Tableau FR Download'!G:G,0))),""))</f>
        <v>Tailored for Focused Portfolios</v>
      </c>
      <c r="K298" s="1" t="s">
        <v>188</v>
      </c>
      <c r="L298" s="1">
        <f>_xlfn.MAXIFS('Tableau FR Download'!A:A,'Tableau FR Download'!B:B,'Eligible Components'!G298)</f>
        <v>0</v>
      </c>
      <c r="M298" s="1" t="str">
        <f>IF(L298=0,"",INDEX('Tableau FR Download'!G:G,MATCH('Eligible Components'!L298,'Tableau FR Download'!A:A,0)))</f>
        <v/>
      </c>
      <c r="N298" s="2" t="str">
        <f>IFERROR(IF(LEFT(INDEX('Tableau FR Download'!J:J,MATCH('Eligible Components'!M298,'Tableau FR Download'!G:G,0)),FIND(" - ",INDEX('Tableau FR Download'!J:J,MATCH('Eligible Components'!M298,'Tableau FR Download'!G:G,0)))-1) = 0,"",LEFT(INDEX('Tableau FR Download'!J:J,MATCH('Eligible Components'!M298,'Tableau FR Download'!G:G,0)),FIND(" - ",INDEX('Tableau FR Download'!J:J,MATCH('Eligible Components'!M298,'Tableau FR Download'!G:G,0)))-1)),"")</f>
        <v/>
      </c>
      <c r="O298" s="2" t="str">
        <f>IF(T298="No","",IFERROR(IF(INDEX('Tableau FR Download'!M:M,MATCH('Eligible Components'!M298,'Tableau FR Download'!G:G,0))=0,"",INDEX('Tableau FR Download'!M:M,MATCH('Eligible Components'!M298,'Tableau FR Download'!G:G,0))),""))</f>
        <v/>
      </c>
      <c r="P298" s="37" t="str">
        <f>IF(IFERROR(INDEX('Funding Request Tracker'!$G$6:$G$13,MATCH('Eligible Components'!N298,'Funding Request Tracker'!$F$6:$F$13,0)),"")=0,"",IFERROR(INDEX('Funding Request Tracker'!$G$6:$G$13,MATCH('Eligible Components'!N298,'Funding Request Tracker'!$F$6:$F$13,0)),""))</f>
        <v/>
      </c>
      <c r="Q298" s="37" t="str">
        <f>IF(IFERROR(INDEX('Tableau FR Download'!N:N,MATCH('Eligible Components'!M298,'Tableau FR Download'!G:G,0)),"")=0,"",IFERROR(INDEX('Tableau FR Download'!N:N,MATCH('Eligible Components'!M298,'Tableau FR Download'!G:G,0)),""))</f>
        <v/>
      </c>
      <c r="R298" s="37" t="str">
        <f>IF(IFERROR(INDEX('Tableau FR Download'!O:O,MATCH('Eligible Components'!M298,'Tableau FR Download'!G:G,0)),"")=0,"",IFERROR(INDEX('Tableau FR Download'!O:O,MATCH('Eligible Components'!M298,'Tableau FR Download'!G:G,0)),""))</f>
        <v/>
      </c>
      <c r="S298" s="13" t="str">
        <f t="shared" si="14"/>
        <v/>
      </c>
      <c r="T298" s="1" t="str">
        <f>IFERROR(INDEX('User Instructions'!$E$3:$E$10,MATCH('Eligible Components'!N298,'User Instructions'!$D$3:$D$10,0)),"")</f>
        <v/>
      </c>
      <c r="U298" s="1" t="str">
        <f>IFERROR(IF(INDEX('Tableau FR Download'!M:M,MATCH('Eligible Components'!M298,'Tableau FR Download'!G:G,0))=0,"",INDEX('Tableau FR Download'!M:M,MATCH('Eligible Components'!M298,'Tableau FR Download'!G:G,0))),"")</f>
        <v/>
      </c>
    </row>
    <row r="299" spans="1:21" hidden="1" x14ac:dyDescent="0.2">
      <c r="A299" s="1">
        <f t="shared" si="12"/>
        <v>0</v>
      </c>
      <c r="B299" s="1">
        <v>0</v>
      </c>
      <c r="C299" s="1" t="s">
        <v>85</v>
      </c>
      <c r="D299" s="1" t="s">
        <v>110</v>
      </c>
      <c r="E299" s="1" t="s">
        <v>417</v>
      </c>
      <c r="F299" s="1" t="s">
        <v>95</v>
      </c>
      <c r="G299" s="1" t="str">
        <f t="shared" si="13"/>
        <v>Comoros-Tuberculosis,Malaria</v>
      </c>
      <c r="H299" s="1">
        <v>1</v>
      </c>
      <c r="I299" s="1" t="s">
        <v>60</v>
      </c>
      <c r="J299" s="1" t="str">
        <f>IF(IFERROR(IF(M299="",INDEX('Review Approach Lookup'!D:D,MATCH('Eligible Components'!G299,'Review Approach Lookup'!A:A,0)),INDEX('Tableau FR Download'!I:I,MATCH(M299,'Tableau FR Download'!G:G,0))),"")=0,"TBC",IFERROR(IF(M299="",INDEX('Review Approach Lookup'!D:D,MATCH('Eligible Components'!G299,'Review Approach Lookup'!A:A,0)),INDEX('Tableau FR Download'!I:I,MATCH(M299,'Tableau FR Download'!G:G,0))),""))</f>
        <v/>
      </c>
      <c r="K299" s="1" t="s">
        <v>188</v>
      </c>
      <c r="L299" s="1">
        <f>_xlfn.MAXIFS('Tableau FR Download'!A:A,'Tableau FR Download'!B:B,'Eligible Components'!G299)</f>
        <v>0</v>
      </c>
      <c r="M299" s="1" t="str">
        <f>IF(L299=0,"",INDEX('Tableau FR Download'!G:G,MATCH('Eligible Components'!L299,'Tableau FR Download'!A:A,0)))</f>
        <v/>
      </c>
      <c r="N299" s="2" t="str">
        <f>IFERROR(IF(LEFT(INDEX('Tableau FR Download'!J:J,MATCH('Eligible Components'!M299,'Tableau FR Download'!G:G,0)),FIND(" - ",INDEX('Tableau FR Download'!J:J,MATCH('Eligible Components'!M299,'Tableau FR Download'!G:G,0)))-1) = 0,"",LEFT(INDEX('Tableau FR Download'!J:J,MATCH('Eligible Components'!M299,'Tableau FR Download'!G:G,0)),FIND(" - ",INDEX('Tableau FR Download'!J:J,MATCH('Eligible Components'!M299,'Tableau FR Download'!G:G,0)))-1)),"")</f>
        <v/>
      </c>
      <c r="O299" s="2" t="str">
        <f>IF(T299="No","",IFERROR(IF(INDEX('Tableau FR Download'!M:M,MATCH('Eligible Components'!M299,'Tableau FR Download'!G:G,0))=0,"",INDEX('Tableau FR Download'!M:M,MATCH('Eligible Components'!M299,'Tableau FR Download'!G:G,0))),""))</f>
        <v/>
      </c>
      <c r="P299" s="37" t="str">
        <f>IF(IFERROR(INDEX('Funding Request Tracker'!$G$6:$G$13,MATCH('Eligible Components'!N299,'Funding Request Tracker'!$F$6:$F$13,0)),"")=0,"",IFERROR(INDEX('Funding Request Tracker'!$G$6:$G$13,MATCH('Eligible Components'!N299,'Funding Request Tracker'!$F$6:$F$13,0)),""))</f>
        <v/>
      </c>
      <c r="Q299" s="37" t="str">
        <f>IF(IFERROR(INDEX('Tableau FR Download'!N:N,MATCH('Eligible Components'!M299,'Tableau FR Download'!G:G,0)),"")=0,"",IFERROR(INDEX('Tableau FR Download'!N:N,MATCH('Eligible Components'!M299,'Tableau FR Download'!G:G,0)),""))</f>
        <v/>
      </c>
      <c r="R299" s="37" t="str">
        <f>IF(IFERROR(INDEX('Tableau FR Download'!O:O,MATCH('Eligible Components'!M299,'Tableau FR Download'!G:G,0)),"")=0,"",IFERROR(INDEX('Tableau FR Download'!O:O,MATCH('Eligible Components'!M299,'Tableau FR Download'!G:G,0)),""))</f>
        <v/>
      </c>
      <c r="S299" s="13" t="str">
        <f t="shared" si="14"/>
        <v/>
      </c>
      <c r="T299" s="1" t="str">
        <f>IFERROR(INDEX('User Instructions'!$E$3:$E$10,MATCH('Eligible Components'!N299,'User Instructions'!$D$3:$D$10,0)),"")</f>
        <v/>
      </c>
      <c r="U299" s="1" t="str">
        <f>IFERROR(IF(INDEX('Tableau FR Download'!M:M,MATCH('Eligible Components'!M299,'Tableau FR Download'!G:G,0))=0,"",INDEX('Tableau FR Download'!M:M,MATCH('Eligible Components'!M299,'Tableau FR Download'!G:G,0))),"")</f>
        <v/>
      </c>
    </row>
    <row r="300" spans="1:21" hidden="1" x14ac:dyDescent="0.2">
      <c r="A300" s="1">
        <f t="shared" si="12"/>
        <v>0</v>
      </c>
      <c r="B300" s="1">
        <v>0</v>
      </c>
      <c r="C300" s="1" t="s">
        <v>85</v>
      </c>
      <c r="D300" s="1" t="s">
        <v>110</v>
      </c>
      <c r="E300" s="1" t="s">
        <v>418</v>
      </c>
      <c r="F300" s="1" t="s">
        <v>96</v>
      </c>
      <c r="G300" s="1" t="str">
        <f t="shared" si="13"/>
        <v>Comoros-Tuberculosis,Malaria,RSSH</v>
      </c>
      <c r="H300" s="1">
        <v>1</v>
      </c>
      <c r="I300" s="1" t="s">
        <v>60</v>
      </c>
      <c r="J300" s="1" t="str">
        <f>IF(IFERROR(IF(M300="",INDEX('Review Approach Lookup'!D:D,MATCH('Eligible Components'!G300,'Review Approach Lookup'!A:A,0)),INDEX('Tableau FR Download'!I:I,MATCH(M300,'Tableau FR Download'!G:G,0))),"")=0,"TBC",IFERROR(IF(M300="",INDEX('Review Approach Lookup'!D:D,MATCH('Eligible Components'!G300,'Review Approach Lookup'!A:A,0)),INDEX('Tableau FR Download'!I:I,MATCH(M300,'Tableau FR Download'!G:G,0))),""))</f>
        <v/>
      </c>
      <c r="K300" s="1" t="s">
        <v>188</v>
      </c>
      <c r="L300" s="1">
        <f>_xlfn.MAXIFS('Tableau FR Download'!A:A,'Tableau FR Download'!B:B,'Eligible Components'!G300)</f>
        <v>0</v>
      </c>
      <c r="M300" s="1" t="str">
        <f>IF(L300=0,"",INDEX('Tableau FR Download'!G:G,MATCH('Eligible Components'!L300,'Tableau FR Download'!A:A,0)))</f>
        <v/>
      </c>
      <c r="N300" s="2" t="str">
        <f>IFERROR(IF(LEFT(INDEX('Tableau FR Download'!J:J,MATCH('Eligible Components'!M300,'Tableau FR Download'!G:G,0)),FIND(" - ",INDEX('Tableau FR Download'!J:J,MATCH('Eligible Components'!M300,'Tableau FR Download'!G:G,0)))-1) = 0,"",LEFT(INDEX('Tableau FR Download'!J:J,MATCH('Eligible Components'!M300,'Tableau FR Download'!G:G,0)),FIND(" - ",INDEX('Tableau FR Download'!J:J,MATCH('Eligible Components'!M300,'Tableau FR Download'!G:G,0)))-1)),"")</f>
        <v/>
      </c>
      <c r="O300" s="2" t="str">
        <f>IF(T300="No","",IFERROR(IF(INDEX('Tableau FR Download'!M:M,MATCH('Eligible Components'!M300,'Tableau FR Download'!G:G,0))=0,"",INDEX('Tableau FR Download'!M:M,MATCH('Eligible Components'!M300,'Tableau FR Download'!G:G,0))),""))</f>
        <v/>
      </c>
      <c r="P300" s="37" t="str">
        <f>IF(IFERROR(INDEX('Funding Request Tracker'!$G$6:$G$13,MATCH('Eligible Components'!N300,'Funding Request Tracker'!$F$6:$F$13,0)),"")=0,"",IFERROR(INDEX('Funding Request Tracker'!$G$6:$G$13,MATCH('Eligible Components'!N300,'Funding Request Tracker'!$F$6:$F$13,0)),""))</f>
        <v/>
      </c>
      <c r="Q300" s="37" t="str">
        <f>IF(IFERROR(INDEX('Tableau FR Download'!N:N,MATCH('Eligible Components'!M300,'Tableau FR Download'!G:G,0)),"")=0,"",IFERROR(INDEX('Tableau FR Download'!N:N,MATCH('Eligible Components'!M300,'Tableau FR Download'!G:G,0)),""))</f>
        <v/>
      </c>
      <c r="R300" s="37" t="str">
        <f>IF(IFERROR(INDEX('Tableau FR Download'!O:O,MATCH('Eligible Components'!M300,'Tableau FR Download'!G:G,0)),"")=0,"",IFERROR(INDEX('Tableau FR Download'!O:O,MATCH('Eligible Components'!M300,'Tableau FR Download'!G:G,0)),""))</f>
        <v/>
      </c>
      <c r="S300" s="13" t="str">
        <f t="shared" si="14"/>
        <v/>
      </c>
      <c r="T300" s="1" t="str">
        <f>IFERROR(INDEX('User Instructions'!$E$3:$E$10,MATCH('Eligible Components'!N300,'User Instructions'!$D$3:$D$10,0)),"")</f>
        <v/>
      </c>
      <c r="U300" s="1" t="str">
        <f>IFERROR(IF(INDEX('Tableau FR Download'!M:M,MATCH('Eligible Components'!M300,'Tableau FR Download'!G:G,0))=0,"",INDEX('Tableau FR Download'!M:M,MATCH('Eligible Components'!M300,'Tableau FR Download'!G:G,0))),"")</f>
        <v/>
      </c>
    </row>
    <row r="301" spans="1:21" hidden="1" x14ac:dyDescent="0.2">
      <c r="A301" s="1">
        <f t="shared" si="12"/>
        <v>0</v>
      </c>
      <c r="B301" s="1">
        <v>0</v>
      </c>
      <c r="C301" s="1" t="s">
        <v>85</v>
      </c>
      <c r="D301" s="1" t="s">
        <v>110</v>
      </c>
      <c r="E301" s="1" t="s">
        <v>419</v>
      </c>
      <c r="F301" s="1" t="s">
        <v>97</v>
      </c>
      <c r="G301" s="1" t="str">
        <f t="shared" si="13"/>
        <v>Comoros-Tuberculosis,RSSH</v>
      </c>
      <c r="H301" s="1">
        <v>1</v>
      </c>
      <c r="I301" s="1" t="s">
        <v>60</v>
      </c>
      <c r="J301" s="1" t="str">
        <f>IF(IFERROR(IF(M301="",INDEX('Review Approach Lookup'!D:D,MATCH('Eligible Components'!G301,'Review Approach Lookup'!A:A,0)),INDEX('Tableau FR Download'!I:I,MATCH(M301,'Tableau FR Download'!G:G,0))),"")=0,"TBC",IFERROR(IF(M301="",INDEX('Review Approach Lookup'!D:D,MATCH('Eligible Components'!G301,'Review Approach Lookup'!A:A,0)),INDEX('Tableau FR Download'!I:I,MATCH(M301,'Tableau FR Download'!G:G,0))),""))</f>
        <v/>
      </c>
      <c r="K301" s="1" t="s">
        <v>188</v>
      </c>
      <c r="L301" s="1">
        <f>_xlfn.MAXIFS('Tableau FR Download'!A:A,'Tableau FR Download'!B:B,'Eligible Components'!G301)</f>
        <v>0</v>
      </c>
      <c r="M301" s="1" t="str">
        <f>IF(L301=0,"",INDEX('Tableau FR Download'!G:G,MATCH('Eligible Components'!L301,'Tableau FR Download'!A:A,0)))</f>
        <v/>
      </c>
      <c r="N301" s="2" t="str">
        <f>IFERROR(IF(LEFT(INDEX('Tableau FR Download'!J:J,MATCH('Eligible Components'!M301,'Tableau FR Download'!G:G,0)),FIND(" - ",INDEX('Tableau FR Download'!J:J,MATCH('Eligible Components'!M301,'Tableau FR Download'!G:G,0)))-1) = 0,"",LEFT(INDEX('Tableau FR Download'!J:J,MATCH('Eligible Components'!M301,'Tableau FR Download'!G:G,0)),FIND(" - ",INDEX('Tableau FR Download'!J:J,MATCH('Eligible Components'!M301,'Tableau FR Download'!G:G,0)))-1)),"")</f>
        <v/>
      </c>
      <c r="O301" s="2" t="str">
        <f>IF(T301="No","",IFERROR(IF(INDEX('Tableau FR Download'!M:M,MATCH('Eligible Components'!M301,'Tableau FR Download'!G:G,0))=0,"",INDEX('Tableau FR Download'!M:M,MATCH('Eligible Components'!M301,'Tableau FR Download'!G:G,0))),""))</f>
        <v/>
      </c>
      <c r="P301" s="37" t="str">
        <f>IF(IFERROR(INDEX('Funding Request Tracker'!$G$6:$G$13,MATCH('Eligible Components'!N301,'Funding Request Tracker'!$F$6:$F$13,0)),"")=0,"",IFERROR(INDEX('Funding Request Tracker'!$G$6:$G$13,MATCH('Eligible Components'!N301,'Funding Request Tracker'!$F$6:$F$13,0)),""))</f>
        <v/>
      </c>
      <c r="Q301" s="37" t="str">
        <f>IF(IFERROR(INDEX('Tableau FR Download'!N:N,MATCH('Eligible Components'!M301,'Tableau FR Download'!G:G,0)),"")=0,"",IFERROR(INDEX('Tableau FR Download'!N:N,MATCH('Eligible Components'!M301,'Tableau FR Download'!G:G,0)),""))</f>
        <v/>
      </c>
      <c r="R301" s="37" t="str">
        <f>IF(IFERROR(INDEX('Tableau FR Download'!O:O,MATCH('Eligible Components'!M301,'Tableau FR Download'!G:G,0)),"")=0,"",IFERROR(INDEX('Tableau FR Download'!O:O,MATCH('Eligible Components'!M301,'Tableau FR Download'!G:G,0)),""))</f>
        <v/>
      </c>
      <c r="S301" s="13" t="str">
        <f t="shared" si="14"/>
        <v/>
      </c>
      <c r="T301" s="1" t="str">
        <f>IFERROR(INDEX('User Instructions'!$E$3:$E$10,MATCH('Eligible Components'!N301,'User Instructions'!$D$3:$D$10,0)),"")</f>
        <v/>
      </c>
      <c r="U301" s="1" t="str">
        <f>IFERROR(IF(INDEX('Tableau FR Download'!M:M,MATCH('Eligible Components'!M301,'Tableau FR Download'!G:G,0))=0,"",INDEX('Tableau FR Download'!M:M,MATCH('Eligible Components'!M301,'Tableau FR Download'!G:G,0))),"")</f>
        <v/>
      </c>
    </row>
    <row r="302" spans="1:21" hidden="1" x14ac:dyDescent="0.2">
      <c r="A302" s="1">
        <f t="shared" si="12"/>
        <v>0</v>
      </c>
      <c r="B302" s="1">
        <v>1</v>
      </c>
      <c r="C302" s="1" t="s">
        <v>85</v>
      </c>
      <c r="D302" s="1" t="s">
        <v>40</v>
      </c>
      <c r="E302" s="1" t="s">
        <v>26</v>
      </c>
      <c r="F302" s="1" t="s">
        <v>26</v>
      </c>
      <c r="G302" s="1" t="str">
        <f t="shared" si="13"/>
        <v>Congo-HIV/AIDS</v>
      </c>
      <c r="H302" s="1">
        <v>1</v>
      </c>
      <c r="I302" s="1" t="s">
        <v>37</v>
      </c>
      <c r="J302" s="1" t="str">
        <f>IF(IFERROR(IF(M302="",INDEX('Review Approach Lookup'!D:D,MATCH('Eligible Components'!G302,'Review Approach Lookup'!A:A,0)),INDEX('Tableau FR Download'!I:I,MATCH(M302,'Tableau FR Download'!G:G,0))),"")=0,"TBC",IFERROR(IF(M302="",INDEX('Review Approach Lookup'!D:D,MATCH('Eligible Components'!G302,'Review Approach Lookup'!A:A,0)),INDEX('Tableau FR Download'!I:I,MATCH(M302,'Tableau FR Download'!G:G,0))),""))</f>
        <v>Full Review</v>
      </c>
      <c r="K302" s="1" t="s">
        <v>182</v>
      </c>
      <c r="L302" s="1">
        <f>_xlfn.MAXIFS('Tableau FR Download'!A:A,'Tableau FR Download'!B:B,'Eligible Components'!G302)</f>
        <v>0</v>
      </c>
      <c r="M302" s="1" t="str">
        <f>IF(L302=0,"",INDEX('Tableau FR Download'!G:G,MATCH('Eligible Components'!L302,'Tableau FR Download'!A:A,0)))</f>
        <v/>
      </c>
      <c r="N302" s="2" t="str">
        <f>IFERROR(IF(LEFT(INDEX('Tableau FR Download'!J:J,MATCH('Eligible Components'!M302,'Tableau FR Download'!G:G,0)),FIND(" - ",INDEX('Tableau FR Download'!J:J,MATCH('Eligible Components'!M302,'Tableau FR Download'!G:G,0)))-1) = 0,"",LEFT(INDEX('Tableau FR Download'!J:J,MATCH('Eligible Components'!M302,'Tableau FR Download'!G:G,0)),FIND(" - ",INDEX('Tableau FR Download'!J:J,MATCH('Eligible Components'!M302,'Tableau FR Download'!G:G,0)))-1)),"")</f>
        <v/>
      </c>
      <c r="O302" s="2" t="str">
        <f>IF(T302="No","",IFERROR(IF(INDEX('Tableau FR Download'!M:M,MATCH('Eligible Components'!M302,'Tableau FR Download'!G:G,0))=0,"",INDEX('Tableau FR Download'!M:M,MATCH('Eligible Components'!M302,'Tableau FR Download'!G:G,0))),""))</f>
        <v/>
      </c>
      <c r="P302" s="37" t="str">
        <f>IF(IFERROR(INDEX('Funding Request Tracker'!$G$6:$G$13,MATCH('Eligible Components'!N302,'Funding Request Tracker'!$F$6:$F$13,0)),"")=0,"",IFERROR(INDEX('Funding Request Tracker'!$G$6:$G$13,MATCH('Eligible Components'!N302,'Funding Request Tracker'!$F$6:$F$13,0)),""))</f>
        <v/>
      </c>
      <c r="Q302" s="37" t="str">
        <f>IF(IFERROR(INDEX('Tableau FR Download'!N:N,MATCH('Eligible Components'!M302,'Tableau FR Download'!G:G,0)),"")=0,"",IFERROR(INDEX('Tableau FR Download'!N:N,MATCH('Eligible Components'!M302,'Tableau FR Download'!G:G,0)),""))</f>
        <v/>
      </c>
      <c r="R302" s="37" t="str">
        <f>IF(IFERROR(INDEX('Tableau FR Download'!O:O,MATCH('Eligible Components'!M302,'Tableau FR Download'!G:G,0)),"")=0,"",IFERROR(INDEX('Tableau FR Download'!O:O,MATCH('Eligible Components'!M302,'Tableau FR Download'!G:G,0)),""))</f>
        <v/>
      </c>
      <c r="S302" s="13" t="str">
        <f t="shared" si="14"/>
        <v/>
      </c>
      <c r="T302" s="1" t="str">
        <f>IFERROR(INDEX('User Instructions'!$E$3:$E$10,MATCH('Eligible Components'!N302,'User Instructions'!$D$3:$D$10,0)),"")</f>
        <v/>
      </c>
      <c r="U302" s="1" t="str">
        <f>IFERROR(IF(INDEX('Tableau FR Download'!M:M,MATCH('Eligible Components'!M302,'Tableau FR Download'!G:G,0))=0,"",INDEX('Tableau FR Download'!M:M,MATCH('Eligible Components'!M302,'Tableau FR Download'!G:G,0))),"")</f>
        <v/>
      </c>
    </row>
    <row r="303" spans="1:21" hidden="1" x14ac:dyDescent="0.2">
      <c r="A303" s="1">
        <f t="shared" si="12"/>
        <v>0</v>
      </c>
      <c r="B303" s="1">
        <v>0</v>
      </c>
      <c r="C303" s="1" t="s">
        <v>85</v>
      </c>
      <c r="D303" s="1" t="s">
        <v>40</v>
      </c>
      <c r="E303" s="1" t="s">
        <v>409</v>
      </c>
      <c r="F303" s="1" t="s">
        <v>86</v>
      </c>
      <c r="G303" s="1" t="str">
        <f t="shared" si="13"/>
        <v>Congo-HIV/AIDS,Malaria</v>
      </c>
      <c r="H303" s="1">
        <v>1</v>
      </c>
      <c r="I303" s="1" t="s">
        <v>37</v>
      </c>
      <c r="J303" s="1" t="str">
        <f>IF(IFERROR(IF(M303="",INDEX('Review Approach Lookup'!D:D,MATCH('Eligible Components'!G303,'Review Approach Lookup'!A:A,0)),INDEX('Tableau FR Download'!I:I,MATCH(M303,'Tableau FR Download'!G:G,0))),"")=0,"TBC",IFERROR(IF(M303="",INDEX('Review Approach Lookup'!D:D,MATCH('Eligible Components'!G303,'Review Approach Lookup'!A:A,0)),INDEX('Tableau FR Download'!I:I,MATCH(M303,'Tableau FR Download'!G:G,0))),""))</f>
        <v/>
      </c>
      <c r="K303" s="1" t="s">
        <v>182</v>
      </c>
      <c r="L303" s="1">
        <f>_xlfn.MAXIFS('Tableau FR Download'!A:A,'Tableau FR Download'!B:B,'Eligible Components'!G303)</f>
        <v>0</v>
      </c>
      <c r="M303" s="1" t="str">
        <f>IF(L303=0,"",INDEX('Tableau FR Download'!G:G,MATCH('Eligible Components'!L303,'Tableau FR Download'!A:A,0)))</f>
        <v/>
      </c>
      <c r="N303" s="2" t="str">
        <f>IFERROR(IF(LEFT(INDEX('Tableau FR Download'!J:J,MATCH('Eligible Components'!M303,'Tableau FR Download'!G:G,0)),FIND(" - ",INDEX('Tableau FR Download'!J:J,MATCH('Eligible Components'!M303,'Tableau FR Download'!G:G,0)))-1) = 0,"",LEFT(INDEX('Tableau FR Download'!J:J,MATCH('Eligible Components'!M303,'Tableau FR Download'!G:G,0)),FIND(" - ",INDEX('Tableau FR Download'!J:J,MATCH('Eligible Components'!M303,'Tableau FR Download'!G:G,0)))-1)),"")</f>
        <v/>
      </c>
      <c r="O303" s="2" t="str">
        <f>IF(T303="No","",IFERROR(IF(INDEX('Tableau FR Download'!M:M,MATCH('Eligible Components'!M303,'Tableau FR Download'!G:G,0))=0,"",INDEX('Tableau FR Download'!M:M,MATCH('Eligible Components'!M303,'Tableau FR Download'!G:G,0))),""))</f>
        <v/>
      </c>
      <c r="P303" s="37" t="str">
        <f>IF(IFERROR(INDEX('Funding Request Tracker'!$G$6:$G$13,MATCH('Eligible Components'!N303,'Funding Request Tracker'!$F$6:$F$13,0)),"")=0,"",IFERROR(INDEX('Funding Request Tracker'!$G$6:$G$13,MATCH('Eligible Components'!N303,'Funding Request Tracker'!$F$6:$F$13,0)),""))</f>
        <v/>
      </c>
      <c r="Q303" s="37" t="str">
        <f>IF(IFERROR(INDEX('Tableau FR Download'!N:N,MATCH('Eligible Components'!M303,'Tableau FR Download'!G:G,0)),"")=0,"",IFERROR(INDEX('Tableau FR Download'!N:N,MATCH('Eligible Components'!M303,'Tableau FR Download'!G:G,0)),""))</f>
        <v/>
      </c>
      <c r="R303" s="37" t="str">
        <f>IF(IFERROR(INDEX('Tableau FR Download'!O:O,MATCH('Eligible Components'!M303,'Tableau FR Download'!G:G,0)),"")=0,"",IFERROR(INDEX('Tableau FR Download'!O:O,MATCH('Eligible Components'!M303,'Tableau FR Download'!G:G,0)),""))</f>
        <v/>
      </c>
      <c r="S303" s="13" t="str">
        <f t="shared" si="14"/>
        <v/>
      </c>
      <c r="T303" s="1" t="str">
        <f>IFERROR(INDEX('User Instructions'!$E$3:$E$10,MATCH('Eligible Components'!N303,'User Instructions'!$D$3:$D$10,0)),"")</f>
        <v/>
      </c>
      <c r="U303" s="1" t="str">
        <f>IFERROR(IF(INDEX('Tableau FR Download'!M:M,MATCH('Eligible Components'!M303,'Tableau FR Download'!G:G,0))=0,"",INDEX('Tableau FR Download'!M:M,MATCH('Eligible Components'!M303,'Tableau FR Download'!G:G,0))),"")</f>
        <v/>
      </c>
    </row>
    <row r="304" spans="1:21" hidden="1" x14ac:dyDescent="0.2">
      <c r="A304" s="1">
        <f t="shared" si="12"/>
        <v>0</v>
      </c>
      <c r="B304" s="1">
        <v>0</v>
      </c>
      <c r="C304" s="1" t="s">
        <v>85</v>
      </c>
      <c r="D304" s="1" t="s">
        <v>40</v>
      </c>
      <c r="E304" s="1" t="s">
        <v>410</v>
      </c>
      <c r="F304" s="1" t="s">
        <v>87</v>
      </c>
      <c r="G304" s="1" t="str">
        <f t="shared" si="13"/>
        <v>Congo-HIV/AIDS,Malaria,RSSH</v>
      </c>
      <c r="H304" s="1">
        <v>1</v>
      </c>
      <c r="I304" s="1" t="s">
        <v>37</v>
      </c>
      <c r="J304" s="1" t="str">
        <f>IF(IFERROR(IF(M304="",INDEX('Review Approach Lookup'!D:D,MATCH('Eligible Components'!G304,'Review Approach Lookup'!A:A,0)),INDEX('Tableau FR Download'!I:I,MATCH(M304,'Tableau FR Download'!G:G,0))),"")=0,"TBC",IFERROR(IF(M304="",INDEX('Review Approach Lookup'!D:D,MATCH('Eligible Components'!G304,'Review Approach Lookup'!A:A,0)),INDEX('Tableau FR Download'!I:I,MATCH(M304,'Tableau FR Download'!G:G,0))),""))</f>
        <v/>
      </c>
      <c r="K304" s="1" t="s">
        <v>182</v>
      </c>
      <c r="L304" s="1">
        <f>_xlfn.MAXIFS('Tableau FR Download'!A:A,'Tableau FR Download'!B:B,'Eligible Components'!G304)</f>
        <v>0</v>
      </c>
      <c r="M304" s="1" t="str">
        <f>IF(L304=0,"",INDEX('Tableau FR Download'!G:G,MATCH('Eligible Components'!L304,'Tableau FR Download'!A:A,0)))</f>
        <v/>
      </c>
      <c r="N304" s="2" t="str">
        <f>IFERROR(IF(LEFT(INDEX('Tableau FR Download'!J:J,MATCH('Eligible Components'!M304,'Tableau FR Download'!G:G,0)),FIND(" - ",INDEX('Tableau FR Download'!J:J,MATCH('Eligible Components'!M304,'Tableau FR Download'!G:G,0)))-1) = 0,"",LEFT(INDEX('Tableau FR Download'!J:J,MATCH('Eligible Components'!M304,'Tableau FR Download'!G:G,0)),FIND(" - ",INDEX('Tableau FR Download'!J:J,MATCH('Eligible Components'!M304,'Tableau FR Download'!G:G,0)))-1)),"")</f>
        <v/>
      </c>
      <c r="O304" s="2" t="str">
        <f>IF(T304="No","",IFERROR(IF(INDEX('Tableau FR Download'!M:M,MATCH('Eligible Components'!M304,'Tableau FR Download'!G:G,0))=0,"",INDEX('Tableau FR Download'!M:M,MATCH('Eligible Components'!M304,'Tableau FR Download'!G:G,0))),""))</f>
        <v/>
      </c>
      <c r="P304" s="37" t="str">
        <f>IF(IFERROR(INDEX('Funding Request Tracker'!$G$6:$G$13,MATCH('Eligible Components'!N304,'Funding Request Tracker'!$F$6:$F$13,0)),"")=0,"",IFERROR(INDEX('Funding Request Tracker'!$G$6:$G$13,MATCH('Eligible Components'!N304,'Funding Request Tracker'!$F$6:$F$13,0)),""))</f>
        <v/>
      </c>
      <c r="Q304" s="37" t="str">
        <f>IF(IFERROR(INDEX('Tableau FR Download'!N:N,MATCH('Eligible Components'!M304,'Tableau FR Download'!G:G,0)),"")=0,"",IFERROR(INDEX('Tableau FR Download'!N:N,MATCH('Eligible Components'!M304,'Tableau FR Download'!G:G,0)),""))</f>
        <v/>
      </c>
      <c r="R304" s="37" t="str">
        <f>IF(IFERROR(INDEX('Tableau FR Download'!O:O,MATCH('Eligible Components'!M304,'Tableau FR Download'!G:G,0)),"")=0,"",IFERROR(INDEX('Tableau FR Download'!O:O,MATCH('Eligible Components'!M304,'Tableau FR Download'!G:G,0)),""))</f>
        <v/>
      </c>
      <c r="S304" s="13" t="str">
        <f t="shared" si="14"/>
        <v/>
      </c>
      <c r="T304" s="1" t="str">
        <f>IFERROR(INDEX('User Instructions'!$E$3:$E$10,MATCH('Eligible Components'!N304,'User Instructions'!$D$3:$D$10,0)),"")</f>
        <v/>
      </c>
      <c r="U304" s="1" t="str">
        <f>IFERROR(IF(INDEX('Tableau FR Download'!M:M,MATCH('Eligible Components'!M304,'Tableau FR Download'!G:G,0))=0,"",INDEX('Tableau FR Download'!M:M,MATCH('Eligible Components'!M304,'Tableau FR Download'!G:G,0))),"")</f>
        <v/>
      </c>
    </row>
    <row r="305" spans="1:21" hidden="1" x14ac:dyDescent="0.2">
      <c r="A305" s="1">
        <f t="shared" si="12"/>
        <v>0</v>
      </c>
      <c r="B305" s="1">
        <v>0</v>
      </c>
      <c r="C305" s="1" t="s">
        <v>85</v>
      </c>
      <c r="D305" s="1" t="s">
        <v>40</v>
      </c>
      <c r="E305" s="1" t="s">
        <v>411</v>
      </c>
      <c r="F305" s="1" t="s">
        <v>88</v>
      </c>
      <c r="G305" s="1" t="str">
        <f t="shared" si="13"/>
        <v>Congo-HIV/AIDS,RSSH</v>
      </c>
      <c r="H305" s="1">
        <v>1</v>
      </c>
      <c r="I305" s="1" t="s">
        <v>37</v>
      </c>
      <c r="J305" s="1" t="str">
        <f>IF(IFERROR(IF(M305="",INDEX('Review Approach Lookup'!D:D,MATCH('Eligible Components'!G305,'Review Approach Lookup'!A:A,0)),INDEX('Tableau FR Download'!I:I,MATCH(M305,'Tableau FR Download'!G:G,0))),"")=0,"TBC",IFERROR(IF(M305="",INDEX('Review Approach Lookup'!D:D,MATCH('Eligible Components'!G305,'Review Approach Lookup'!A:A,0)),INDEX('Tableau FR Download'!I:I,MATCH(M305,'Tableau FR Download'!G:G,0))),""))</f>
        <v/>
      </c>
      <c r="K305" s="1" t="s">
        <v>182</v>
      </c>
      <c r="L305" s="1">
        <f>_xlfn.MAXIFS('Tableau FR Download'!A:A,'Tableau FR Download'!B:B,'Eligible Components'!G305)</f>
        <v>0</v>
      </c>
      <c r="M305" s="1" t="str">
        <f>IF(L305=0,"",INDEX('Tableau FR Download'!G:G,MATCH('Eligible Components'!L305,'Tableau FR Download'!A:A,0)))</f>
        <v/>
      </c>
      <c r="N305" s="2" t="str">
        <f>IFERROR(IF(LEFT(INDEX('Tableau FR Download'!J:J,MATCH('Eligible Components'!M305,'Tableau FR Download'!G:G,0)),FIND(" - ",INDEX('Tableau FR Download'!J:J,MATCH('Eligible Components'!M305,'Tableau FR Download'!G:G,0)))-1) = 0,"",LEFT(INDEX('Tableau FR Download'!J:J,MATCH('Eligible Components'!M305,'Tableau FR Download'!G:G,0)),FIND(" - ",INDEX('Tableau FR Download'!J:J,MATCH('Eligible Components'!M305,'Tableau FR Download'!G:G,0)))-1)),"")</f>
        <v/>
      </c>
      <c r="O305" s="2" t="str">
        <f>IF(T305="No","",IFERROR(IF(INDEX('Tableau FR Download'!M:M,MATCH('Eligible Components'!M305,'Tableau FR Download'!G:G,0))=0,"",INDEX('Tableau FR Download'!M:M,MATCH('Eligible Components'!M305,'Tableau FR Download'!G:G,0))),""))</f>
        <v/>
      </c>
      <c r="P305" s="37" t="str">
        <f>IF(IFERROR(INDEX('Funding Request Tracker'!$G$6:$G$13,MATCH('Eligible Components'!N305,'Funding Request Tracker'!$F$6:$F$13,0)),"")=0,"",IFERROR(INDEX('Funding Request Tracker'!$G$6:$G$13,MATCH('Eligible Components'!N305,'Funding Request Tracker'!$F$6:$F$13,0)),""))</f>
        <v/>
      </c>
      <c r="Q305" s="37" t="str">
        <f>IF(IFERROR(INDEX('Tableau FR Download'!N:N,MATCH('Eligible Components'!M305,'Tableau FR Download'!G:G,0)),"")=0,"",IFERROR(INDEX('Tableau FR Download'!N:N,MATCH('Eligible Components'!M305,'Tableau FR Download'!G:G,0)),""))</f>
        <v/>
      </c>
      <c r="R305" s="37" t="str">
        <f>IF(IFERROR(INDEX('Tableau FR Download'!O:O,MATCH('Eligible Components'!M305,'Tableau FR Download'!G:G,0)),"")=0,"",IFERROR(INDEX('Tableau FR Download'!O:O,MATCH('Eligible Components'!M305,'Tableau FR Download'!G:G,0)),""))</f>
        <v/>
      </c>
      <c r="S305" s="13" t="str">
        <f t="shared" si="14"/>
        <v/>
      </c>
      <c r="T305" s="1" t="str">
        <f>IFERROR(INDEX('User Instructions'!$E$3:$E$10,MATCH('Eligible Components'!N305,'User Instructions'!$D$3:$D$10,0)),"")</f>
        <v/>
      </c>
      <c r="U305" s="1" t="str">
        <f>IFERROR(IF(INDEX('Tableau FR Download'!M:M,MATCH('Eligible Components'!M305,'Tableau FR Download'!G:G,0))=0,"",INDEX('Tableau FR Download'!M:M,MATCH('Eligible Components'!M305,'Tableau FR Download'!G:G,0))),"")</f>
        <v/>
      </c>
    </row>
    <row r="306" spans="1:21" hidden="1" x14ac:dyDescent="0.2">
      <c r="A306" s="1">
        <f t="shared" si="12"/>
        <v>1</v>
      </c>
      <c r="B306" s="1">
        <v>0</v>
      </c>
      <c r="C306" s="1" t="s">
        <v>85</v>
      </c>
      <c r="D306" s="1" t="s">
        <v>40</v>
      </c>
      <c r="E306" s="1" t="s">
        <v>408</v>
      </c>
      <c r="F306" s="1" t="s">
        <v>89</v>
      </c>
      <c r="G306" s="1" t="str">
        <f t="shared" si="13"/>
        <v>Congo-HIV/AIDS, Tuberculosis</v>
      </c>
      <c r="H306" s="1">
        <v>1</v>
      </c>
      <c r="I306" s="1" t="s">
        <v>37</v>
      </c>
      <c r="J306" s="1" t="str">
        <f>IF(IFERROR(IF(M306="",INDEX('Review Approach Lookup'!D:D,MATCH('Eligible Components'!G306,'Review Approach Lookup'!A:A,0)),INDEX('Tableau FR Download'!I:I,MATCH(M306,'Tableau FR Download'!G:G,0))),"")=0,"TBC",IFERROR(IF(M306="",INDEX('Review Approach Lookup'!D:D,MATCH('Eligible Components'!G306,'Review Approach Lookup'!A:A,0)),INDEX('Tableau FR Download'!I:I,MATCH(M306,'Tableau FR Download'!G:G,0))),""))</f>
        <v>Full Review</v>
      </c>
      <c r="K306" s="1" t="s">
        <v>182</v>
      </c>
      <c r="L306" s="1">
        <f>_xlfn.MAXIFS('Tableau FR Download'!A:A,'Tableau FR Download'!B:B,'Eligible Components'!G306)</f>
        <v>1883</v>
      </c>
      <c r="M306" s="1" t="str">
        <f>IF(L306=0,"",INDEX('Tableau FR Download'!G:G,MATCH('Eligible Components'!L306,'Tableau FR Download'!A:A,0)))</f>
        <v>FR883-COG-C-01</v>
      </c>
      <c r="N306" s="2" t="str">
        <f>IFERROR(IF(LEFT(INDEX('Tableau FR Download'!J:J,MATCH('Eligible Components'!M306,'Tableau FR Download'!G:G,0)),FIND(" - ",INDEX('Tableau FR Download'!J:J,MATCH('Eligible Components'!M306,'Tableau FR Download'!G:G,0)))-1) = 0,"",LEFT(INDEX('Tableau FR Download'!J:J,MATCH('Eligible Components'!M306,'Tableau FR Download'!G:G,0)),FIND(" - ",INDEX('Tableau FR Download'!J:J,MATCH('Eligible Components'!M306,'Tableau FR Download'!G:G,0)))-1)),"")</f>
        <v>Window 3</v>
      </c>
      <c r="O306" s="2" t="str">
        <f>IF(T306="No","",IFERROR(IF(INDEX('Tableau FR Download'!M:M,MATCH('Eligible Components'!M306,'Tableau FR Download'!G:G,0))=0,"",INDEX('Tableau FR Download'!M:M,MATCH('Eligible Components'!M306,'Tableau FR Download'!G:G,0))),""))</f>
        <v>Grant Making</v>
      </c>
      <c r="P306" s="37">
        <f>IF(IFERROR(INDEX('Funding Request Tracker'!$G$6:$G$13,MATCH('Eligible Components'!N306,'Funding Request Tracker'!$F$6:$F$13,0)),"")=0,"",IFERROR(INDEX('Funding Request Tracker'!$G$6:$G$13,MATCH('Eligible Components'!N306,'Funding Request Tracker'!$F$6:$F$13,0)),""))</f>
        <v>44074</v>
      </c>
      <c r="Q306" s="37">
        <f>IF(IFERROR(INDEX('Tableau FR Download'!N:N,MATCH('Eligible Components'!M306,'Tableau FR Download'!G:G,0)),"")=0,"",IFERROR(INDEX('Tableau FR Download'!N:N,MATCH('Eligible Components'!M306,'Tableau FR Download'!G:G,0)),""))</f>
        <v>44175</v>
      </c>
      <c r="R306" s="37">
        <f>IF(IFERROR(INDEX('Tableau FR Download'!O:O,MATCH('Eligible Components'!M306,'Tableau FR Download'!G:G,0)),"")=0,"",IFERROR(INDEX('Tableau FR Download'!O:O,MATCH('Eligible Components'!M306,'Tableau FR Download'!G:G,0)),""))</f>
        <v>44187</v>
      </c>
      <c r="S306" s="13">
        <f t="shared" si="14"/>
        <v>3.7049180327868854</v>
      </c>
      <c r="T306" s="1" t="str">
        <f>IFERROR(INDEX('User Instructions'!$E$3:$E$10,MATCH('Eligible Components'!N306,'User Instructions'!$D$3:$D$10,0)),"")</f>
        <v>Yes</v>
      </c>
      <c r="U306" s="1" t="str">
        <f>IFERROR(IF(INDEX('Tableau FR Download'!M:M,MATCH('Eligible Components'!M306,'Tableau FR Download'!G:G,0))=0,"",INDEX('Tableau FR Download'!M:M,MATCH('Eligible Components'!M306,'Tableau FR Download'!G:G,0))),"")</f>
        <v>Grant Making</v>
      </c>
    </row>
    <row r="307" spans="1:21" hidden="1" x14ac:dyDescent="0.2">
      <c r="A307" s="1">
        <f t="shared" si="12"/>
        <v>0</v>
      </c>
      <c r="B307" s="1">
        <v>0</v>
      </c>
      <c r="C307" s="1" t="s">
        <v>85</v>
      </c>
      <c r="D307" s="1" t="s">
        <v>40</v>
      </c>
      <c r="E307" s="1" t="s">
        <v>412</v>
      </c>
      <c r="F307" s="1" t="s">
        <v>90</v>
      </c>
      <c r="G307" s="1" t="str">
        <f t="shared" si="13"/>
        <v>Congo-HIV/AIDS,Tuberculosis,Malaria</v>
      </c>
      <c r="H307" s="1">
        <v>1</v>
      </c>
      <c r="I307" s="1" t="s">
        <v>37</v>
      </c>
      <c r="J307" s="1" t="str">
        <f>IF(IFERROR(IF(M307="",INDEX('Review Approach Lookup'!D:D,MATCH('Eligible Components'!G307,'Review Approach Lookup'!A:A,0)),INDEX('Tableau FR Download'!I:I,MATCH(M307,'Tableau FR Download'!G:G,0))),"")=0,"TBC",IFERROR(IF(M307="",INDEX('Review Approach Lookup'!D:D,MATCH('Eligible Components'!G307,'Review Approach Lookup'!A:A,0)),INDEX('Tableau FR Download'!I:I,MATCH(M307,'Tableau FR Download'!G:G,0))),""))</f>
        <v/>
      </c>
      <c r="K307" s="1" t="s">
        <v>182</v>
      </c>
      <c r="L307" s="1">
        <f>_xlfn.MAXIFS('Tableau FR Download'!A:A,'Tableau FR Download'!B:B,'Eligible Components'!G307)</f>
        <v>0</v>
      </c>
      <c r="M307" s="1" t="str">
        <f>IF(L307=0,"",INDEX('Tableau FR Download'!G:G,MATCH('Eligible Components'!L307,'Tableau FR Download'!A:A,0)))</f>
        <v/>
      </c>
      <c r="N307" s="2" t="str">
        <f>IFERROR(IF(LEFT(INDEX('Tableau FR Download'!J:J,MATCH('Eligible Components'!M307,'Tableau FR Download'!G:G,0)),FIND(" - ",INDEX('Tableau FR Download'!J:J,MATCH('Eligible Components'!M307,'Tableau FR Download'!G:G,0)))-1) = 0,"",LEFT(INDEX('Tableau FR Download'!J:J,MATCH('Eligible Components'!M307,'Tableau FR Download'!G:G,0)),FIND(" - ",INDEX('Tableau FR Download'!J:J,MATCH('Eligible Components'!M307,'Tableau FR Download'!G:G,0)))-1)),"")</f>
        <v/>
      </c>
      <c r="O307" s="2" t="str">
        <f>IF(T307="No","",IFERROR(IF(INDEX('Tableau FR Download'!M:M,MATCH('Eligible Components'!M307,'Tableau FR Download'!G:G,0))=0,"",INDEX('Tableau FR Download'!M:M,MATCH('Eligible Components'!M307,'Tableau FR Download'!G:G,0))),""))</f>
        <v/>
      </c>
      <c r="P307" s="37" t="str">
        <f>IF(IFERROR(INDEX('Funding Request Tracker'!$G$6:$G$13,MATCH('Eligible Components'!N307,'Funding Request Tracker'!$F$6:$F$13,0)),"")=0,"",IFERROR(INDEX('Funding Request Tracker'!$G$6:$G$13,MATCH('Eligible Components'!N307,'Funding Request Tracker'!$F$6:$F$13,0)),""))</f>
        <v/>
      </c>
      <c r="Q307" s="37" t="str">
        <f>IF(IFERROR(INDEX('Tableau FR Download'!N:N,MATCH('Eligible Components'!M307,'Tableau FR Download'!G:G,0)),"")=0,"",IFERROR(INDEX('Tableau FR Download'!N:N,MATCH('Eligible Components'!M307,'Tableau FR Download'!G:G,0)),""))</f>
        <v/>
      </c>
      <c r="R307" s="37" t="str">
        <f>IF(IFERROR(INDEX('Tableau FR Download'!O:O,MATCH('Eligible Components'!M307,'Tableau FR Download'!G:G,0)),"")=0,"",IFERROR(INDEX('Tableau FR Download'!O:O,MATCH('Eligible Components'!M307,'Tableau FR Download'!G:G,0)),""))</f>
        <v/>
      </c>
      <c r="S307" s="13" t="str">
        <f t="shared" si="14"/>
        <v/>
      </c>
      <c r="T307" s="1" t="str">
        <f>IFERROR(INDEX('User Instructions'!$E$3:$E$10,MATCH('Eligible Components'!N307,'User Instructions'!$D$3:$D$10,0)),"")</f>
        <v/>
      </c>
      <c r="U307" s="1" t="str">
        <f>IFERROR(IF(INDEX('Tableau FR Download'!M:M,MATCH('Eligible Components'!M307,'Tableau FR Download'!G:G,0))=0,"",INDEX('Tableau FR Download'!M:M,MATCH('Eligible Components'!M307,'Tableau FR Download'!G:G,0))),"")</f>
        <v/>
      </c>
    </row>
    <row r="308" spans="1:21" hidden="1" x14ac:dyDescent="0.2">
      <c r="A308" s="1">
        <f t="shared" si="12"/>
        <v>0</v>
      </c>
      <c r="B308" s="1">
        <v>0</v>
      </c>
      <c r="C308" s="1" t="s">
        <v>85</v>
      </c>
      <c r="D308" s="1" t="s">
        <v>40</v>
      </c>
      <c r="E308" s="1" t="s">
        <v>413</v>
      </c>
      <c r="F308" s="1" t="s">
        <v>91</v>
      </c>
      <c r="G308" s="1" t="str">
        <f t="shared" si="13"/>
        <v>Congo-HIV/AIDS,Tuberculosis,Malaria,RSSH</v>
      </c>
      <c r="H308" s="1">
        <v>1</v>
      </c>
      <c r="I308" s="1" t="s">
        <v>37</v>
      </c>
      <c r="J308" s="1" t="str">
        <f>IF(IFERROR(IF(M308="",INDEX('Review Approach Lookup'!D:D,MATCH('Eligible Components'!G308,'Review Approach Lookup'!A:A,0)),INDEX('Tableau FR Download'!I:I,MATCH(M308,'Tableau FR Download'!G:G,0))),"")=0,"TBC",IFERROR(IF(M308="",INDEX('Review Approach Lookup'!D:D,MATCH('Eligible Components'!G308,'Review Approach Lookup'!A:A,0)),INDEX('Tableau FR Download'!I:I,MATCH(M308,'Tableau FR Download'!G:G,0))),""))</f>
        <v/>
      </c>
      <c r="K308" s="1" t="s">
        <v>182</v>
      </c>
      <c r="L308" s="1">
        <f>_xlfn.MAXIFS('Tableau FR Download'!A:A,'Tableau FR Download'!B:B,'Eligible Components'!G308)</f>
        <v>0</v>
      </c>
      <c r="M308" s="1" t="str">
        <f>IF(L308=0,"",INDEX('Tableau FR Download'!G:G,MATCH('Eligible Components'!L308,'Tableau FR Download'!A:A,0)))</f>
        <v/>
      </c>
      <c r="N308" s="2" t="str">
        <f>IFERROR(IF(LEFT(INDEX('Tableau FR Download'!J:J,MATCH('Eligible Components'!M308,'Tableau FR Download'!G:G,0)),FIND(" - ",INDEX('Tableau FR Download'!J:J,MATCH('Eligible Components'!M308,'Tableau FR Download'!G:G,0)))-1) = 0,"",LEFT(INDEX('Tableau FR Download'!J:J,MATCH('Eligible Components'!M308,'Tableau FR Download'!G:G,0)),FIND(" - ",INDEX('Tableau FR Download'!J:J,MATCH('Eligible Components'!M308,'Tableau FR Download'!G:G,0)))-1)),"")</f>
        <v/>
      </c>
      <c r="O308" s="2" t="str">
        <f>IF(T308="No","",IFERROR(IF(INDEX('Tableau FR Download'!M:M,MATCH('Eligible Components'!M308,'Tableau FR Download'!G:G,0))=0,"",INDEX('Tableau FR Download'!M:M,MATCH('Eligible Components'!M308,'Tableau FR Download'!G:G,0))),""))</f>
        <v/>
      </c>
      <c r="P308" s="37" t="str">
        <f>IF(IFERROR(INDEX('Funding Request Tracker'!$G$6:$G$13,MATCH('Eligible Components'!N308,'Funding Request Tracker'!$F$6:$F$13,0)),"")=0,"",IFERROR(INDEX('Funding Request Tracker'!$G$6:$G$13,MATCH('Eligible Components'!N308,'Funding Request Tracker'!$F$6:$F$13,0)),""))</f>
        <v/>
      </c>
      <c r="Q308" s="37" t="str">
        <f>IF(IFERROR(INDEX('Tableau FR Download'!N:N,MATCH('Eligible Components'!M308,'Tableau FR Download'!G:G,0)),"")=0,"",IFERROR(INDEX('Tableau FR Download'!N:N,MATCH('Eligible Components'!M308,'Tableau FR Download'!G:G,0)),""))</f>
        <v/>
      </c>
      <c r="R308" s="37" t="str">
        <f>IF(IFERROR(INDEX('Tableau FR Download'!O:O,MATCH('Eligible Components'!M308,'Tableau FR Download'!G:G,0)),"")=0,"",IFERROR(INDEX('Tableau FR Download'!O:O,MATCH('Eligible Components'!M308,'Tableau FR Download'!G:G,0)),""))</f>
        <v/>
      </c>
      <c r="S308" s="13" t="str">
        <f t="shared" si="14"/>
        <v/>
      </c>
      <c r="T308" s="1" t="str">
        <f>IFERROR(INDEX('User Instructions'!$E$3:$E$10,MATCH('Eligible Components'!N308,'User Instructions'!$D$3:$D$10,0)),"")</f>
        <v/>
      </c>
      <c r="U308" s="1" t="str">
        <f>IFERROR(IF(INDEX('Tableau FR Download'!M:M,MATCH('Eligible Components'!M308,'Tableau FR Download'!G:G,0))=0,"",INDEX('Tableau FR Download'!M:M,MATCH('Eligible Components'!M308,'Tableau FR Download'!G:G,0))),"")</f>
        <v/>
      </c>
    </row>
    <row r="309" spans="1:21" hidden="1" x14ac:dyDescent="0.2">
      <c r="A309" s="1">
        <f t="shared" si="12"/>
        <v>0</v>
      </c>
      <c r="B309" s="1">
        <v>0</v>
      </c>
      <c r="C309" s="1" t="s">
        <v>85</v>
      </c>
      <c r="D309" s="1" t="s">
        <v>40</v>
      </c>
      <c r="E309" s="1" t="s">
        <v>414</v>
      </c>
      <c r="F309" s="1" t="s">
        <v>92</v>
      </c>
      <c r="G309" s="1" t="str">
        <f t="shared" si="13"/>
        <v>Congo-HIV/AIDS,Tuberculosis,RSSH</v>
      </c>
      <c r="H309" s="1">
        <v>1</v>
      </c>
      <c r="I309" s="1" t="s">
        <v>37</v>
      </c>
      <c r="J309" s="1" t="str">
        <f>IF(IFERROR(IF(M309="",INDEX('Review Approach Lookup'!D:D,MATCH('Eligible Components'!G309,'Review Approach Lookup'!A:A,0)),INDEX('Tableau FR Download'!I:I,MATCH(M309,'Tableau FR Download'!G:G,0))),"")=0,"TBC",IFERROR(IF(M309="",INDEX('Review Approach Lookup'!D:D,MATCH('Eligible Components'!G309,'Review Approach Lookup'!A:A,0)),INDEX('Tableau FR Download'!I:I,MATCH(M309,'Tableau FR Download'!G:G,0))),""))</f>
        <v/>
      </c>
      <c r="K309" s="1" t="s">
        <v>182</v>
      </c>
      <c r="L309" s="1">
        <f>_xlfn.MAXIFS('Tableau FR Download'!A:A,'Tableau FR Download'!B:B,'Eligible Components'!G309)</f>
        <v>0</v>
      </c>
      <c r="M309" s="1" t="str">
        <f>IF(L309=0,"",INDEX('Tableau FR Download'!G:G,MATCH('Eligible Components'!L309,'Tableau FR Download'!A:A,0)))</f>
        <v/>
      </c>
      <c r="N309" s="2" t="str">
        <f>IFERROR(IF(LEFT(INDEX('Tableau FR Download'!J:J,MATCH('Eligible Components'!M309,'Tableau FR Download'!G:G,0)),FIND(" - ",INDEX('Tableau FR Download'!J:J,MATCH('Eligible Components'!M309,'Tableau FR Download'!G:G,0)))-1) = 0,"",LEFT(INDEX('Tableau FR Download'!J:J,MATCH('Eligible Components'!M309,'Tableau FR Download'!G:G,0)),FIND(" - ",INDEX('Tableau FR Download'!J:J,MATCH('Eligible Components'!M309,'Tableau FR Download'!G:G,0)))-1)),"")</f>
        <v/>
      </c>
      <c r="O309" s="2" t="str">
        <f>IF(T309="No","",IFERROR(IF(INDEX('Tableau FR Download'!M:M,MATCH('Eligible Components'!M309,'Tableau FR Download'!G:G,0))=0,"",INDEX('Tableau FR Download'!M:M,MATCH('Eligible Components'!M309,'Tableau FR Download'!G:G,0))),""))</f>
        <v/>
      </c>
      <c r="P309" s="37" t="str">
        <f>IF(IFERROR(INDEX('Funding Request Tracker'!$G$6:$G$13,MATCH('Eligible Components'!N309,'Funding Request Tracker'!$F$6:$F$13,0)),"")=0,"",IFERROR(INDEX('Funding Request Tracker'!$G$6:$G$13,MATCH('Eligible Components'!N309,'Funding Request Tracker'!$F$6:$F$13,0)),""))</f>
        <v/>
      </c>
      <c r="Q309" s="37" t="str">
        <f>IF(IFERROR(INDEX('Tableau FR Download'!N:N,MATCH('Eligible Components'!M309,'Tableau FR Download'!G:G,0)),"")=0,"",IFERROR(INDEX('Tableau FR Download'!N:N,MATCH('Eligible Components'!M309,'Tableau FR Download'!G:G,0)),""))</f>
        <v/>
      </c>
      <c r="R309" s="37" t="str">
        <f>IF(IFERROR(INDEX('Tableau FR Download'!O:O,MATCH('Eligible Components'!M309,'Tableau FR Download'!G:G,0)),"")=0,"",IFERROR(INDEX('Tableau FR Download'!O:O,MATCH('Eligible Components'!M309,'Tableau FR Download'!G:G,0)),""))</f>
        <v/>
      </c>
      <c r="S309" s="13" t="str">
        <f t="shared" si="14"/>
        <v/>
      </c>
      <c r="T309" s="1" t="str">
        <f>IFERROR(INDEX('User Instructions'!$E$3:$E$10,MATCH('Eligible Components'!N309,'User Instructions'!$D$3:$D$10,0)),"")</f>
        <v/>
      </c>
      <c r="U309" s="1" t="str">
        <f>IFERROR(IF(INDEX('Tableau FR Download'!M:M,MATCH('Eligible Components'!M309,'Tableau FR Download'!G:G,0))=0,"",INDEX('Tableau FR Download'!M:M,MATCH('Eligible Components'!M309,'Tableau FR Download'!G:G,0))),"")</f>
        <v/>
      </c>
    </row>
    <row r="310" spans="1:21" hidden="1" x14ac:dyDescent="0.2">
      <c r="A310" s="1">
        <f t="shared" si="12"/>
        <v>1</v>
      </c>
      <c r="B310" s="1">
        <v>0</v>
      </c>
      <c r="C310" s="1" t="s">
        <v>85</v>
      </c>
      <c r="D310" s="1" t="s">
        <v>40</v>
      </c>
      <c r="E310" s="1" t="s">
        <v>28</v>
      </c>
      <c r="F310" s="1" t="s">
        <v>28</v>
      </c>
      <c r="G310" s="1" t="str">
        <f t="shared" si="13"/>
        <v>Congo-Malaria</v>
      </c>
      <c r="H310" s="1">
        <v>1</v>
      </c>
      <c r="I310" s="1" t="s">
        <v>37</v>
      </c>
      <c r="J310" s="1" t="str">
        <f>IF(IFERROR(IF(M310="",INDEX('Review Approach Lookup'!D:D,MATCH('Eligible Components'!G310,'Review Approach Lookup'!A:A,0)),INDEX('Tableau FR Download'!I:I,MATCH(M310,'Tableau FR Download'!G:G,0))),"")=0,"TBC",IFERROR(IF(M310="",INDEX('Review Approach Lookup'!D:D,MATCH('Eligible Components'!G310,'Review Approach Lookup'!A:A,0)),INDEX('Tableau FR Download'!I:I,MATCH(M310,'Tableau FR Download'!G:G,0))),""))</f>
        <v>Full Review</v>
      </c>
      <c r="K310" s="1" t="s">
        <v>182</v>
      </c>
      <c r="L310" s="1">
        <f>_xlfn.MAXIFS('Tableau FR Download'!A:A,'Tableau FR Download'!B:B,'Eligible Components'!G310)</f>
        <v>735</v>
      </c>
      <c r="M310" s="1" t="str">
        <f>IF(L310=0,"",INDEX('Tableau FR Download'!G:G,MATCH('Eligible Components'!L310,'Tableau FR Download'!A:A,0)))</f>
        <v>FR735-COG-M</v>
      </c>
      <c r="N310" s="2" t="str">
        <f>IFERROR(IF(LEFT(INDEX('Tableau FR Download'!J:J,MATCH('Eligible Components'!M310,'Tableau FR Download'!G:G,0)),FIND(" - ",INDEX('Tableau FR Download'!J:J,MATCH('Eligible Components'!M310,'Tableau FR Download'!G:G,0)))-1) = 0,"",LEFT(INDEX('Tableau FR Download'!J:J,MATCH('Eligible Components'!M310,'Tableau FR Download'!G:G,0)),FIND(" - ",INDEX('Tableau FR Download'!J:J,MATCH('Eligible Components'!M310,'Tableau FR Download'!G:G,0)))-1)),"")</f>
        <v>Window 1</v>
      </c>
      <c r="O310" s="2" t="str">
        <f>IF(T310="No","",IFERROR(IF(INDEX('Tableau FR Download'!M:M,MATCH('Eligible Components'!M310,'Tableau FR Download'!G:G,0))=0,"",INDEX('Tableau FR Download'!M:M,MATCH('Eligible Components'!M310,'Tableau FR Download'!G:G,0))),""))</f>
        <v>Grant Making</v>
      </c>
      <c r="P310" s="37">
        <f>IF(IFERROR(INDEX('Funding Request Tracker'!$G$6:$G$13,MATCH('Eligible Components'!N310,'Funding Request Tracker'!$F$6:$F$13,0)),"")=0,"",IFERROR(INDEX('Funding Request Tracker'!$G$6:$G$13,MATCH('Eligible Components'!N310,'Funding Request Tracker'!$F$6:$F$13,0)),""))</f>
        <v>43913</v>
      </c>
      <c r="Q310" s="37">
        <f>IF(IFERROR(INDEX('Tableau FR Download'!N:N,MATCH('Eligible Components'!M310,'Tableau FR Download'!G:G,0)),"")=0,"",IFERROR(INDEX('Tableau FR Download'!N:N,MATCH('Eligible Components'!M310,'Tableau FR Download'!G:G,0)),""))</f>
        <v>44154</v>
      </c>
      <c r="R310" s="37">
        <f>IF(IFERROR(INDEX('Tableau FR Download'!O:O,MATCH('Eligible Components'!M310,'Tableau FR Download'!G:G,0)),"")=0,"",IFERROR(INDEX('Tableau FR Download'!O:O,MATCH('Eligible Components'!M310,'Tableau FR Download'!G:G,0)),""))</f>
        <v>44175</v>
      </c>
      <c r="S310" s="13">
        <f t="shared" si="14"/>
        <v>8.5901639344262293</v>
      </c>
      <c r="T310" s="1" t="str">
        <f>IFERROR(INDEX('User Instructions'!$E$3:$E$10,MATCH('Eligible Components'!N310,'User Instructions'!$D$3:$D$10,0)),"")</f>
        <v>Yes</v>
      </c>
      <c r="U310" s="1" t="str">
        <f>IFERROR(IF(INDEX('Tableau FR Download'!M:M,MATCH('Eligible Components'!M310,'Tableau FR Download'!G:G,0))=0,"",INDEX('Tableau FR Download'!M:M,MATCH('Eligible Components'!M310,'Tableau FR Download'!G:G,0))),"")</f>
        <v>Grant Making</v>
      </c>
    </row>
    <row r="311" spans="1:21" hidden="1" x14ac:dyDescent="0.2">
      <c r="A311" s="1">
        <f t="shared" si="12"/>
        <v>0</v>
      </c>
      <c r="B311" s="1">
        <v>0</v>
      </c>
      <c r="C311" s="1" t="s">
        <v>85</v>
      </c>
      <c r="D311" s="1" t="s">
        <v>40</v>
      </c>
      <c r="E311" s="1" t="s">
        <v>415</v>
      </c>
      <c r="F311" s="1" t="s">
        <v>93</v>
      </c>
      <c r="G311" s="1" t="str">
        <f t="shared" si="13"/>
        <v>Congo-Malaria,RSSH</v>
      </c>
      <c r="H311" s="1">
        <v>1</v>
      </c>
      <c r="I311" s="1" t="s">
        <v>37</v>
      </c>
      <c r="J311" s="1" t="str">
        <f>IF(IFERROR(IF(M311="",INDEX('Review Approach Lookup'!D:D,MATCH('Eligible Components'!G311,'Review Approach Lookup'!A:A,0)),INDEX('Tableau FR Download'!I:I,MATCH(M311,'Tableau FR Download'!G:G,0))),"")=0,"TBC",IFERROR(IF(M311="",INDEX('Review Approach Lookup'!D:D,MATCH('Eligible Components'!G311,'Review Approach Lookup'!A:A,0)),INDEX('Tableau FR Download'!I:I,MATCH(M311,'Tableau FR Download'!G:G,0))),""))</f>
        <v/>
      </c>
      <c r="K311" s="1" t="s">
        <v>182</v>
      </c>
      <c r="L311" s="1">
        <f>_xlfn.MAXIFS('Tableau FR Download'!A:A,'Tableau FR Download'!B:B,'Eligible Components'!G311)</f>
        <v>0</v>
      </c>
      <c r="M311" s="1" t="str">
        <f>IF(L311=0,"",INDEX('Tableau FR Download'!G:G,MATCH('Eligible Components'!L311,'Tableau FR Download'!A:A,0)))</f>
        <v/>
      </c>
      <c r="N311" s="2" t="str">
        <f>IFERROR(IF(LEFT(INDEX('Tableau FR Download'!J:J,MATCH('Eligible Components'!M311,'Tableau FR Download'!G:G,0)),FIND(" - ",INDEX('Tableau FR Download'!J:J,MATCH('Eligible Components'!M311,'Tableau FR Download'!G:G,0)))-1) = 0,"",LEFT(INDEX('Tableau FR Download'!J:J,MATCH('Eligible Components'!M311,'Tableau FR Download'!G:G,0)),FIND(" - ",INDEX('Tableau FR Download'!J:J,MATCH('Eligible Components'!M311,'Tableau FR Download'!G:G,0)))-1)),"")</f>
        <v/>
      </c>
      <c r="O311" s="2" t="str">
        <f>IF(T311="No","",IFERROR(IF(INDEX('Tableau FR Download'!M:M,MATCH('Eligible Components'!M311,'Tableau FR Download'!G:G,0))=0,"",INDEX('Tableau FR Download'!M:M,MATCH('Eligible Components'!M311,'Tableau FR Download'!G:G,0))),""))</f>
        <v/>
      </c>
      <c r="P311" s="37" t="str">
        <f>IF(IFERROR(INDEX('Funding Request Tracker'!$G$6:$G$13,MATCH('Eligible Components'!N311,'Funding Request Tracker'!$F$6:$F$13,0)),"")=0,"",IFERROR(INDEX('Funding Request Tracker'!$G$6:$G$13,MATCH('Eligible Components'!N311,'Funding Request Tracker'!$F$6:$F$13,0)),""))</f>
        <v/>
      </c>
      <c r="Q311" s="37" t="str">
        <f>IF(IFERROR(INDEX('Tableau FR Download'!N:N,MATCH('Eligible Components'!M311,'Tableau FR Download'!G:G,0)),"")=0,"",IFERROR(INDEX('Tableau FR Download'!N:N,MATCH('Eligible Components'!M311,'Tableau FR Download'!G:G,0)),""))</f>
        <v/>
      </c>
      <c r="R311" s="37" t="str">
        <f>IF(IFERROR(INDEX('Tableau FR Download'!O:O,MATCH('Eligible Components'!M311,'Tableau FR Download'!G:G,0)),"")=0,"",IFERROR(INDEX('Tableau FR Download'!O:O,MATCH('Eligible Components'!M311,'Tableau FR Download'!G:G,0)),""))</f>
        <v/>
      </c>
      <c r="S311" s="13" t="str">
        <f t="shared" si="14"/>
        <v/>
      </c>
      <c r="T311" s="1" t="str">
        <f>IFERROR(INDEX('User Instructions'!$E$3:$E$10,MATCH('Eligible Components'!N311,'User Instructions'!$D$3:$D$10,0)),"")</f>
        <v/>
      </c>
      <c r="U311" s="1" t="str">
        <f>IFERROR(IF(INDEX('Tableau FR Download'!M:M,MATCH('Eligible Components'!M311,'Tableau FR Download'!G:G,0))=0,"",INDEX('Tableau FR Download'!M:M,MATCH('Eligible Components'!M311,'Tableau FR Download'!G:G,0))),"")</f>
        <v/>
      </c>
    </row>
    <row r="312" spans="1:21" hidden="1" x14ac:dyDescent="0.2">
      <c r="A312" s="1">
        <f t="shared" si="12"/>
        <v>0</v>
      </c>
      <c r="B312" s="1">
        <v>0</v>
      </c>
      <c r="C312" s="1" t="s">
        <v>85</v>
      </c>
      <c r="D312" s="1" t="s">
        <v>40</v>
      </c>
      <c r="E312" s="1" t="s">
        <v>94</v>
      </c>
      <c r="F312" s="1" t="s">
        <v>94</v>
      </c>
      <c r="G312" s="1" t="str">
        <f t="shared" si="13"/>
        <v>Congo-RSSH</v>
      </c>
      <c r="H312" s="1">
        <v>1</v>
      </c>
      <c r="I312" s="1" t="s">
        <v>37</v>
      </c>
      <c r="J312" s="1" t="str">
        <f>IF(IFERROR(IF(M312="",INDEX('Review Approach Lookup'!D:D,MATCH('Eligible Components'!G312,'Review Approach Lookup'!A:A,0)),INDEX('Tableau FR Download'!I:I,MATCH(M312,'Tableau FR Download'!G:G,0))),"")=0,"TBC",IFERROR(IF(M312="",INDEX('Review Approach Lookup'!D:D,MATCH('Eligible Components'!G312,'Review Approach Lookup'!A:A,0)),INDEX('Tableau FR Download'!I:I,MATCH(M312,'Tableau FR Download'!G:G,0))),""))</f>
        <v>TBC</v>
      </c>
      <c r="K312" s="1" t="s">
        <v>182</v>
      </c>
      <c r="L312" s="1">
        <f>_xlfn.MAXIFS('Tableau FR Download'!A:A,'Tableau FR Download'!B:B,'Eligible Components'!G312)</f>
        <v>0</v>
      </c>
      <c r="M312" s="1" t="str">
        <f>IF(L312=0,"",INDEX('Tableau FR Download'!G:G,MATCH('Eligible Components'!L312,'Tableau FR Download'!A:A,0)))</f>
        <v/>
      </c>
      <c r="N312" s="2" t="str">
        <f>IFERROR(IF(LEFT(INDEX('Tableau FR Download'!J:J,MATCH('Eligible Components'!M312,'Tableau FR Download'!G:G,0)),FIND(" - ",INDEX('Tableau FR Download'!J:J,MATCH('Eligible Components'!M312,'Tableau FR Download'!G:G,0)))-1) = 0,"",LEFT(INDEX('Tableau FR Download'!J:J,MATCH('Eligible Components'!M312,'Tableau FR Download'!G:G,0)),FIND(" - ",INDEX('Tableau FR Download'!J:J,MATCH('Eligible Components'!M312,'Tableau FR Download'!G:G,0)))-1)),"")</f>
        <v/>
      </c>
      <c r="O312" s="2" t="str">
        <f>IF(T312="No","",IFERROR(IF(INDEX('Tableau FR Download'!M:M,MATCH('Eligible Components'!M312,'Tableau FR Download'!G:G,0))=0,"",INDEX('Tableau FR Download'!M:M,MATCH('Eligible Components'!M312,'Tableau FR Download'!G:G,0))),""))</f>
        <v/>
      </c>
      <c r="P312" s="37" t="str">
        <f>IF(IFERROR(INDEX('Funding Request Tracker'!$G$6:$G$13,MATCH('Eligible Components'!N312,'Funding Request Tracker'!$F$6:$F$13,0)),"")=0,"",IFERROR(INDEX('Funding Request Tracker'!$G$6:$G$13,MATCH('Eligible Components'!N312,'Funding Request Tracker'!$F$6:$F$13,0)),""))</f>
        <v/>
      </c>
      <c r="Q312" s="37" t="str">
        <f>IF(IFERROR(INDEX('Tableau FR Download'!N:N,MATCH('Eligible Components'!M312,'Tableau FR Download'!G:G,0)),"")=0,"",IFERROR(INDEX('Tableau FR Download'!N:N,MATCH('Eligible Components'!M312,'Tableau FR Download'!G:G,0)),""))</f>
        <v/>
      </c>
      <c r="R312" s="37" t="str">
        <f>IF(IFERROR(INDEX('Tableau FR Download'!O:O,MATCH('Eligible Components'!M312,'Tableau FR Download'!G:G,0)),"")=0,"",IFERROR(INDEX('Tableau FR Download'!O:O,MATCH('Eligible Components'!M312,'Tableau FR Download'!G:G,0)),""))</f>
        <v/>
      </c>
      <c r="S312" s="13" t="str">
        <f t="shared" si="14"/>
        <v/>
      </c>
      <c r="T312" s="1" t="str">
        <f>IFERROR(INDEX('User Instructions'!$E$3:$E$10,MATCH('Eligible Components'!N312,'User Instructions'!$D$3:$D$10,0)),"")</f>
        <v/>
      </c>
      <c r="U312" s="1" t="str">
        <f>IFERROR(IF(INDEX('Tableau FR Download'!M:M,MATCH('Eligible Components'!M312,'Tableau FR Download'!G:G,0))=0,"",INDEX('Tableau FR Download'!M:M,MATCH('Eligible Components'!M312,'Tableau FR Download'!G:G,0))),"")</f>
        <v/>
      </c>
    </row>
    <row r="313" spans="1:21" hidden="1" x14ac:dyDescent="0.2">
      <c r="A313" s="1">
        <f t="shared" si="12"/>
        <v>0</v>
      </c>
      <c r="B313" s="1">
        <v>1</v>
      </c>
      <c r="C313" s="1" t="s">
        <v>85</v>
      </c>
      <c r="D313" s="1" t="s">
        <v>40</v>
      </c>
      <c r="E313" s="1" t="s">
        <v>416</v>
      </c>
      <c r="F313" s="1" t="s">
        <v>35</v>
      </c>
      <c r="G313" s="1" t="str">
        <f t="shared" si="13"/>
        <v>Congo-Tuberculosis</v>
      </c>
      <c r="H313" s="1">
        <v>1</v>
      </c>
      <c r="I313" s="1" t="s">
        <v>37</v>
      </c>
      <c r="J313" s="1" t="str">
        <f>IF(IFERROR(IF(M313="",INDEX('Review Approach Lookup'!D:D,MATCH('Eligible Components'!G313,'Review Approach Lookup'!A:A,0)),INDEX('Tableau FR Download'!I:I,MATCH(M313,'Tableau FR Download'!G:G,0))),"")=0,"TBC",IFERROR(IF(M313="",INDEX('Review Approach Lookup'!D:D,MATCH('Eligible Components'!G313,'Review Approach Lookup'!A:A,0)),INDEX('Tableau FR Download'!I:I,MATCH(M313,'Tableau FR Download'!G:G,0))),""))</f>
        <v>Full Review</v>
      </c>
      <c r="K313" s="1" t="s">
        <v>182</v>
      </c>
      <c r="L313" s="1">
        <f>_xlfn.MAXIFS('Tableau FR Download'!A:A,'Tableau FR Download'!B:B,'Eligible Components'!G313)</f>
        <v>0</v>
      </c>
      <c r="M313" s="1" t="str">
        <f>IF(L313=0,"",INDEX('Tableau FR Download'!G:G,MATCH('Eligible Components'!L313,'Tableau FR Download'!A:A,0)))</f>
        <v/>
      </c>
      <c r="N313" s="2" t="str">
        <f>IFERROR(IF(LEFT(INDEX('Tableau FR Download'!J:J,MATCH('Eligible Components'!M313,'Tableau FR Download'!G:G,0)),FIND(" - ",INDEX('Tableau FR Download'!J:J,MATCH('Eligible Components'!M313,'Tableau FR Download'!G:G,0)))-1) = 0,"",LEFT(INDEX('Tableau FR Download'!J:J,MATCH('Eligible Components'!M313,'Tableau FR Download'!G:G,0)),FIND(" - ",INDEX('Tableau FR Download'!J:J,MATCH('Eligible Components'!M313,'Tableau FR Download'!G:G,0)))-1)),"")</f>
        <v/>
      </c>
      <c r="O313" s="2" t="str">
        <f>IF(T313="No","",IFERROR(IF(INDEX('Tableau FR Download'!M:M,MATCH('Eligible Components'!M313,'Tableau FR Download'!G:G,0))=0,"",INDEX('Tableau FR Download'!M:M,MATCH('Eligible Components'!M313,'Tableau FR Download'!G:G,0))),""))</f>
        <v/>
      </c>
      <c r="P313" s="37" t="str">
        <f>IF(IFERROR(INDEX('Funding Request Tracker'!$G$6:$G$13,MATCH('Eligible Components'!N313,'Funding Request Tracker'!$F$6:$F$13,0)),"")=0,"",IFERROR(INDEX('Funding Request Tracker'!$G$6:$G$13,MATCH('Eligible Components'!N313,'Funding Request Tracker'!$F$6:$F$13,0)),""))</f>
        <v/>
      </c>
      <c r="Q313" s="37" t="str">
        <f>IF(IFERROR(INDEX('Tableau FR Download'!N:N,MATCH('Eligible Components'!M313,'Tableau FR Download'!G:G,0)),"")=0,"",IFERROR(INDEX('Tableau FR Download'!N:N,MATCH('Eligible Components'!M313,'Tableau FR Download'!G:G,0)),""))</f>
        <v/>
      </c>
      <c r="R313" s="37" t="str">
        <f>IF(IFERROR(INDEX('Tableau FR Download'!O:O,MATCH('Eligible Components'!M313,'Tableau FR Download'!G:G,0)),"")=0,"",IFERROR(INDEX('Tableau FR Download'!O:O,MATCH('Eligible Components'!M313,'Tableau FR Download'!G:G,0)),""))</f>
        <v/>
      </c>
      <c r="S313" s="13" t="str">
        <f t="shared" si="14"/>
        <v/>
      </c>
      <c r="T313" s="1" t="str">
        <f>IFERROR(INDEX('User Instructions'!$E$3:$E$10,MATCH('Eligible Components'!N313,'User Instructions'!$D$3:$D$10,0)),"")</f>
        <v/>
      </c>
      <c r="U313" s="1" t="str">
        <f>IFERROR(IF(INDEX('Tableau FR Download'!M:M,MATCH('Eligible Components'!M313,'Tableau FR Download'!G:G,0))=0,"",INDEX('Tableau FR Download'!M:M,MATCH('Eligible Components'!M313,'Tableau FR Download'!G:G,0))),"")</f>
        <v/>
      </c>
    </row>
    <row r="314" spans="1:21" hidden="1" x14ac:dyDescent="0.2">
      <c r="A314" s="1">
        <f t="shared" si="12"/>
        <v>0</v>
      </c>
      <c r="B314" s="1">
        <v>0</v>
      </c>
      <c r="C314" s="1" t="s">
        <v>85</v>
      </c>
      <c r="D314" s="1" t="s">
        <v>40</v>
      </c>
      <c r="E314" s="1" t="s">
        <v>417</v>
      </c>
      <c r="F314" s="1" t="s">
        <v>95</v>
      </c>
      <c r="G314" s="1" t="str">
        <f t="shared" si="13"/>
        <v>Congo-Tuberculosis,Malaria</v>
      </c>
      <c r="H314" s="1">
        <v>1</v>
      </c>
      <c r="I314" s="1" t="s">
        <v>37</v>
      </c>
      <c r="J314" s="1" t="str">
        <f>IF(IFERROR(IF(M314="",INDEX('Review Approach Lookup'!D:D,MATCH('Eligible Components'!G314,'Review Approach Lookup'!A:A,0)),INDEX('Tableau FR Download'!I:I,MATCH(M314,'Tableau FR Download'!G:G,0))),"")=0,"TBC",IFERROR(IF(M314="",INDEX('Review Approach Lookup'!D:D,MATCH('Eligible Components'!G314,'Review Approach Lookup'!A:A,0)),INDEX('Tableau FR Download'!I:I,MATCH(M314,'Tableau FR Download'!G:G,0))),""))</f>
        <v/>
      </c>
      <c r="K314" s="1" t="s">
        <v>182</v>
      </c>
      <c r="L314" s="1">
        <f>_xlfn.MAXIFS('Tableau FR Download'!A:A,'Tableau FR Download'!B:B,'Eligible Components'!G314)</f>
        <v>0</v>
      </c>
      <c r="M314" s="1" t="str">
        <f>IF(L314=0,"",INDEX('Tableau FR Download'!G:G,MATCH('Eligible Components'!L314,'Tableau FR Download'!A:A,0)))</f>
        <v/>
      </c>
      <c r="N314" s="2" t="str">
        <f>IFERROR(IF(LEFT(INDEX('Tableau FR Download'!J:J,MATCH('Eligible Components'!M314,'Tableau FR Download'!G:G,0)),FIND(" - ",INDEX('Tableau FR Download'!J:J,MATCH('Eligible Components'!M314,'Tableau FR Download'!G:G,0)))-1) = 0,"",LEFT(INDEX('Tableau FR Download'!J:J,MATCH('Eligible Components'!M314,'Tableau FR Download'!G:G,0)),FIND(" - ",INDEX('Tableau FR Download'!J:J,MATCH('Eligible Components'!M314,'Tableau FR Download'!G:G,0)))-1)),"")</f>
        <v/>
      </c>
      <c r="O314" s="2" t="str">
        <f>IF(T314="No","",IFERROR(IF(INDEX('Tableau FR Download'!M:M,MATCH('Eligible Components'!M314,'Tableau FR Download'!G:G,0))=0,"",INDEX('Tableau FR Download'!M:M,MATCH('Eligible Components'!M314,'Tableau FR Download'!G:G,0))),""))</f>
        <v/>
      </c>
      <c r="P314" s="37" t="str">
        <f>IF(IFERROR(INDEX('Funding Request Tracker'!$G$6:$G$13,MATCH('Eligible Components'!N314,'Funding Request Tracker'!$F$6:$F$13,0)),"")=0,"",IFERROR(INDEX('Funding Request Tracker'!$G$6:$G$13,MATCH('Eligible Components'!N314,'Funding Request Tracker'!$F$6:$F$13,0)),""))</f>
        <v/>
      </c>
      <c r="Q314" s="37" t="str">
        <f>IF(IFERROR(INDEX('Tableau FR Download'!N:N,MATCH('Eligible Components'!M314,'Tableau FR Download'!G:G,0)),"")=0,"",IFERROR(INDEX('Tableau FR Download'!N:N,MATCH('Eligible Components'!M314,'Tableau FR Download'!G:G,0)),""))</f>
        <v/>
      </c>
      <c r="R314" s="37" t="str">
        <f>IF(IFERROR(INDEX('Tableau FR Download'!O:O,MATCH('Eligible Components'!M314,'Tableau FR Download'!G:G,0)),"")=0,"",IFERROR(INDEX('Tableau FR Download'!O:O,MATCH('Eligible Components'!M314,'Tableau FR Download'!G:G,0)),""))</f>
        <v/>
      </c>
      <c r="S314" s="13" t="str">
        <f t="shared" si="14"/>
        <v/>
      </c>
      <c r="T314" s="1" t="str">
        <f>IFERROR(INDEX('User Instructions'!$E$3:$E$10,MATCH('Eligible Components'!N314,'User Instructions'!$D$3:$D$10,0)),"")</f>
        <v/>
      </c>
      <c r="U314" s="1" t="str">
        <f>IFERROR(IF(INDEX('Tableau FR Download'!M:M,MATCH('Eligible Components'!M314,'Tableau FR Download'!G:G,0))=0,"",INDEX('Tableau FR Download'!M:M,MATCH('Eligible Components'!M314,'Tableau FR Download'!G:G,0))),"")</f>
        <v/>
      </c>
    </row>
    <row r="315" spans="1:21" hidden="1" x14ac:dyDescent="0.2">
      <c r="A315" s="1">
        <f t="shared" si="12"/>
        <v>0</v>
      </c>
      <c r="B315" s="1">
        <v>0</v>
      </c>
      <c r="C315" s="1" t="s">
        <v>85</v>
      </c>
      <c r="D315" s="1" t="s">
        <v>40</v>
      </c>
      <c r="E315" s="1" t="s">
        <v>418</v>
      </c>
      <c r="F315" s="1" t="s">
        <v>96</v>
      </c>
      <c r="G315" s="1" t="str">
        <f t="shared" si="13"/>
        <v>Congo-Tuberculosis,Malaria,RSSH</v>
      </c>
      <c r="H315" s="1">
        <v>1</v>
      </c>
      <c r="I315" s="1" t="s">
        <v>37</v>
      </c>
      <c r="J315" s="1" t="str">
        <f>IF(IFERROR(IF(M315="",INDEX('Review Approach Lookup'!D:D,MATCH('Eligible Components'!G315,'Review Approach Lookup'!A:A,0)),INDEX('Tableau FR Download'!I:I,MATCH(M315,'Tableau FR Download'!G:G,0))),"")=0,"TBC",IFERROR(IF(M315="",INDEX('Review Approach Lookup'!D:D,MATCH('Eligible Components'!G315,'Review Approach Lookup'!A:A,0)),INDEX('Tableau FR Download'!I:I,MATCH(M315,'Tableau FR Download'!G:G,0))),""))</f>
        <v/>
      </c>
      <c r="K315" s="1" t="s">
        <v>182</v>
      </c>
      <c r="L315" s="1">
        <f>_xlfn.MAXIFS('Tableau FR Download'!A:A,'Tableau FR Download'!B:B,'Eligible Components'!G315)</f>
        <v>0</v>
      </c>
      <c r="M315" s="1" t="str">
        <f>IF(L315=0,"",INDEX('Tableau FR Download'!G:G,MATCH('Eligible Components'!L315,'Tableau FR Download'!A:A,0)))</f>
        <v/>
      </c>
      <c r="N315" s="2" t="str">
        <f>IFERROR(IF(LEFT(INDEX('Tableau FR Download'!J:J,MATCH('Eligible Components'!M315,'Tableau FR Download'!G:G,0)),FIND(" - ",INDEX('Tableau FR Download'!J:J,MATCH('Eligible Components'!M315,'Tableau FR Download'!G:G,0)))-1) = 0,"",LEFT(INDEX('Tableau FR Download'!J:J,MATCH('Eligible Components'!M315,'Tableau FR Download'!G:G,0)),FIND(" - ",INDEX('Tableau FR Download'!J:J,MATCH('Eligible Components'!M315,'Tableau FR Download'!G:G,0)))-1)),"")</f>
        <v/>
      </c>
      <c r="O315" s="2" t="str">
        <f>IF(T315="No","",IFERROR(IF(INDEX('Tableau FR Download'!M:M,MATCH('Eligible Components'!M315,'Tableau FR Download'!G:G,0))=0,"",INDEX('Tableau FR Download'!M:M,MATCH('Eligible Components'!M315,'Tableau FR Download'!G:G,0))),""))</f>
        <v/>
      </c>
      <c r="P315" s="37" t="str">
        <f>IF(IFERROR(INDEX('Funding Request Tracker'!$G$6:$G$13,MATCH('Eligible Components'!N315,'Funding Request Tracker'!$F$6:$F$13,0)),"")=0,"",IFERROR(INDEX('Funding Request Tracker'!$G$6:$G$13,MATCH('Eligible Components'!N315,'Funding Request Tracker'!$F$6:$F$13,0)),""))</f>
        <v/>
      </c>
      <c r="Q315" s="37" t="str">
        <f>IF(IFERROR(INDEX('Tableau FR Download'!N:N,MATCH('Eligible Components'!M315,'Tableau FR Download'!G:G,0)),"")=0,"",IFERROR(INDEX('Tableau FR Download'!N:N,MATCH('Eligible Components'!M315,'Tableau FR Download'!G:G,0)),""))</f>
        <v/>
      </c>
      <c r="R315" s="37" t="str">
        <f>IF(IFERROR(INDEX('Tableau FR Download'!O:O,MATCH('Eligible Components'!M315,'Tableau FR Download'!G:G,0)),"")=0,"",IFERROR(INDEX('Tableau FR Download'!O:O,MATCH('Eligible Components'!M315,'Tableau FR Download'!G:G,0)),""))</f>
        <v/>
      </c>
      <c r="S315" s="13" t="str">
        <f t="shared" si="14"/>
        <v/>
      </c>
      <c r="T315" s="1" t="str">
        <f>IFERROR(INDEX('User Instructions'!$E$3:$E$10,MATCH('Eligible Components'!N315,'User Instructions'!$D$3:$D$10,0)),"")</f>
        <v/>
      </c>
      <c r="U315" s="1" t="str">
        <f>IFERROR(IF(INDEX('Tableau FR Download'!M:M,MATCH('Eligible Components'!M315,'Tableau FR Download'!G:G,0))=0,"",INDEX('Tableau FR Download'!M:M,MATCH('Eligible Components'!M315,'Tableau FR Download'!G:G,0))),"")</f>
        <v/>
      </c>
    </row>
    <row r="316" spans="1:21" hidden="1" x14ac:dyDescent="0.2">
      <c r="A316" s="1">
        <f t="shared" si="12"/>
        <v>0</v>
      </c>
      <c r="B316" s="1">
        <v>0</v>
      </c>
      <c r="C316" s="1" t="s">
        <v>85</v>
      </c>
      <c r="D316" s="1" t="s">
        <v>40</v>
      </c>
      <c r="E316" s="1" t="s">
        <v>419</v>
      </c>
      <c r="F316" s="1" t="s">
        <v>97</v>
      </c>
      <c r="G316" s="1" t="str">
        <f t="shared" si="13"/>
        <v>Congo-Tuberculosis,RSSH</v>
      </c>
      <c r="H316" s="1">
        <v>1</v>
      </c>
      <c r="I316" s="1" t="s">
        <v>37</v>
      </c>
      <c r="J316" s="1" t="str">
        <f>IF(IFERROR(IF(M316="",INDEX('Review Approach Lookup'!D:D,MATCH('Eligible Components'!G316,'Review Approach Lookup'!A:A,0)),INDEX('Tableau FR Download'!I:I,MATCH(M316,'Tableau FR Download'!G:G,0))),"")=0,"TBC",IFERROR(IF(M316="",INDEX('Review Approach Lookup'!D:D,MATCH('Eligible Components'!G316,'Review Approach Lookup'!A:A,0)),INDEX('Tableau FR Download'!I:I,MATCH(M316,'Tableau FR Download'!G:G,0))),""))</f>
        <v/>
      </c>
      <c r="K316" s="1" t="s">
        <v>182</v>
      </c>
      <c r="L316" s="1">
        <f>_xlfn.MAXIFS('Tableau FR Download'!A:A,'Tableau FR Download'!B:B,'Eligible Components'!G316)</f>
        <v>0</v>
      </c>
      <c r="M316" s="1" t="str">
        <f>IF(L316=0,"",INDEX('Tableau FR Download'!G:G,MATCH('Eligible Components'!L316,'Tableau FR Download'!A:A,0)))</f>
        <v/>
      </c>
      <c r="N316" s="2" t="str">
        <f>IFERROR(IF(LEFT(INDEX('Tableau FR Download'!J:J,MATCH('Eligible Components'!M316,'Tableau FR Download'!G:G,0)),FIND(" - ",INDEX('Tableau FR Download'!J:J,MATCH('Eligible Components'!M316,'Tableau FR Download'!G:G,0)))-1) = 0,"",LEFT(INDEX('Tableau FR Download'!J:J,MATCH('Eligible Components'!M316,'Tableau FR Download'!G:G,0)),FIND(" - ",INDEX('Tableau FR Download'!J:J,MATCH('Eligible Components'!M316,'Tableau FR Download'!G:G,0)))-1)),"")</f>
        <v/>
      </c>
      <c r="O316" s="2" t="str">
        <f>IF(T316="No","",IFERROR(IF(INDEX('Tableau FR Download'!M:M,MATCH('Eligible Components'!M316,'Tableau FR Download'!G:G,0))=0,"",INDEX('Tableau FR Download'!M:M,MATCH('Eligible Components'!M316,'Tableau FR Download'!G:G,0))),""))</f>
        <v/>
      </c>
      <c r="P316" s="37" t="str">
        <f>IF(IFERROR(INDEX('Funding Request Tracker'!$G$6:$G$13,MATCH('Eligible Components'!N316,'Funding Request Tracker'!$F$6:$F$13,0)),"")=0,"",IFERROR(INDEX('Funding Request Tracker'!$G$6:$G$13,MATCH('Eligible Components'!N316,'Funding Request Tracker'!$F$6:$F$13,0)),""))</f>
        <v/>
      </c>
      <c r="Q316" s="37" t="str">
        <f>IF(IFERROR(INDEX('Tableau FR Download'!N:N,MATCH('Eligible Components'!M316,'Tableau FR Download'!G:G,0)),"")=0,"",IFERROR(INDEX('Tableau FR Download'!N:N,MATCH('Eligible Components'!M316,'Tableau FR Download'!G:G,0)),""))</f>
        <v/>
      </c>
      <c r="R316" s="37" t="str">
        <f>IF(IFERROR(INDEX('Tableau FR Download'!O:O,MATCH('Eligible Components'!M316,'Tableau FR Download'!G:G,0)),"")=0,"",IFERROR(INDEX('Tableau FR Download'!O:O,MATCH('Eligible Components'!M316,'Tableau FR Download'!G:G,0)),""))</f>
        <v/>
      </c>
      <c r="S316" s="13" t="str">
        <f t="shared" si="14"/>
        <v/>
      </c>
      <c r="T316" s="1" t="str">
        <f>IFERROR(INDEX('User Instructions'!$E$3:$E$10,MATCH('Eligible Components'!N316,'User Instructions'!$D$3:$D$10,0)),"")</f>
        <v/>
      </c>
      <c r="U316" s="1" t="str">
        <f>IFERROR(IF(INDEX('Tableau FR Download'!M:M,MATCH('Eligible Components'!M316,'Tableau FR Download'!G:G,0))=0,"",INDEX('Tableau FR Download'!M:M,MATCH('Eligible Components'!M316,'Tableau FR Download'!G:G,0))),"")</f>
        <v/>
      </c>
    </row>
    <row r="317" spans="1:21" hidden="1" x14ac:dyDescent="0.2">
      <c r="A317" s="1">
        <f t="shared" si="12"/>
        <v>0</v>
      </c>
      <c r="B317" s="1">
        <v>1</v>
      </c>
      <c r="C317" s="1" t="s">
        <v>85</v>
      </c>
      <c r="D317" s="1" t="s">
        <v>41</v>
      </c>
      <c r="E317" s="1" t="s">
        <v>26</v>
      </c>
      <c r="F317" s="1" t="s">
        <v>26</v>
      </c>
      <c r="G317" s="1" t="str">
        <f t="shared" si="13"/>
        <v>Congo (Democratic Republic)-HIV/AIDS</v>
      </c>
      <c r="H317" s="1">
        <v>1</v>
      </c>
      <c r="I317" s="1" t="s">
        <v>42</v>
      </c>
      <c r="J317" s="1" t="str">
        <f>IF(IFERROR(IF(M317="",INDEX('Review Approach Lookup'!D:D,MATCH('Eligible Components'!G317,'Review Approach Lookup'!A:A,0)),INDEX('Tableau FR Download'!I:I,MATCH(M317,'Tableau FR Download'!G:G,0))),"")=0,"TBC",IFERROR(IF(M317="",INDEX('Review Approach Lookup'!D:D,MATCH('Eligible Components'!G317,'Review Approach Lookup'!A:A,0)),INDEX('Tableau FR Download'!I:I,MATCH(M317,'Tableau FR Download'!G:G,0))),""))</f>
        <v/>
      </c>
      <c r="K317" s="1" t="s">
        <v>184</v>
      </c>
      <c r="L317" s="1">
        <f>_xlfn.MAXIFS('Tableau FR Download'!A:A,'Tableau FR Download'!B:B,'Eligible Components'!G317)</f>
        <v>0</v>
      </c>
      <c r="M317" s="1" t="str">
        <f>IF(L317=0,"",INDEX('Tableau FR Download'!G:G,MATCH('Eligible Components'!L317,'Tableau FR Download'!A:A,0)))</f>
        <v/>
      </c>
      <c r="N317" s="2" t="str">
        <f>IFERROR(IF(LEFT(INDEX('Tableau FR Download'!J:J,MATCH('Eligible Components'!M317,'Tableau FR Download'!G:G,0)),FIND(" - ",INDEX('Tableau FR Download'!J:J,MATCH('Eligible Components'!M317,'Tableau FR Download'!G:G,0)))-1) = 0,"",LEFT(INDEX('Tableau FR Download'!J:J,MATCH('Eligible Components'!M317,'Tableau FR Download'!G:G,0)),FIND(" - ",INDEX('Tableau FR Download'!J:J,MATCH('Eligible Components'!M317,'Tableau FR Download'!G:G,0)))-1)),"")</f>
        <v/>
      </c>
      <c r="O317" s="2" t="str">
        <f>IF(T317="No","",IFERROR(IF(INDEX('Tableau FR Download'!M:M,MATCH('Eligible Components'!M317,'Tableau FR Download'!G:G,0))=0,"",INDEX('Tableau FR Download'!M:M,MATCH('Eligible Components'!M317,'Tableau FR Download'!G:G,0))),""))</f>
        <v/>
      </c>
      <c r="P317" s="37" t="str">
        <f>IF(IFERROR(INDEX('Funding Request Tracker'!$G$6:$G$13,MATCH('Eligible Components'!N317,'Funding Request Tracker'!$F$6:$F$13,0)),"")=0,"",IFERROR(INDEX('Funding Request Tracker'!$G$6:$G$13,MATCH('Eligible Components'!N317,'Funding Request Tracker'!$F$6:$F$13,0)),""))</f>
        <v/>
      </c>
      <c r="Q317" s="37" t="str">
        <f>IF(IFERROR(INDEX('Tableau FR Download'!N:N,MATCH('Eligible Components'!M317,'Tableau FR Download'!G:G,0)),"")=0,"",IFERROR(INDEX('Tableau FR Download'!N:N,MATCH('Eligible Components'!M317,'Tableau FR Download'!G:G,0)),""))</f>
        <v/>
      </c>
      <c r="R317" s="37" t="str">
        <f>IF(IFERROR(INDEX('Tableau FR Download'!O:O,MATCH('Eligible Components'!M317,'Tableau FR Download'!G:G,0)),"")=0,"",IFERROR(INDEX('Tableau FR Download'!O:O,MATCH('Eligible Components'!M317,'Tableau FR Download'!G:G,0)),""))</f>
        <v/>
      </c>
      <c r="S317" s="13" t="str">
        <f t="shared" si="14"/>
        <v/>
      </c>
      <c r="T317" s="1" t="str">
        <f>IFERROR(INDEX('User Instructions'!$E$3:$E$10,MATCH('Eligible Components'!N317,'User Instructions'!$D$3:$D$10,0)),"")</f>
        <v/>
      </c>
      <c r="U317" s="1" t="str">
        <f>IFERROR(IF(INDEX('Tableau FR Download'!M:M,MATCH('Eligible Components'!M317,'Tableau FR Download'!G:G,0))=0,"",INDEX('Tableau FR Download'!M:M,MATCH('Eligible Components'!M317,'Tableau FR Download'!G:G,0))),"")</f>
        <v/>
      </c>
    </row>
    <row r="318" spans="1:21" hidden="1" x14ac:dyDescent="0.2">
      <c r="A318" s="1">
        <f t="shared" si="12"/>
        <v>0</v>
      </c>
      <c r="B318" s="1">
        <v>0</v>
      </c>
      <c r="C318" s="1" t="s">
        <v>85</v>
      </c>
      <c r="D318" s="1" t="s">
        <v>41</v>
      </c>
      <c r="E318" s="1" t="s">
        <v>409</v>
      </c>
      <c r="F318" s="1" t="s">
        <v>86</v>
      </c>
      <c r="G318" s="1" t="str">
        <f t="shared" si="13"/>
        <v>Congo (Democratic Republic)-HIV/AIDS,Malaria</v>
      </c>
      <c r="H318" s="1">
        <v>1</v>
      </c>
      <c r="I318" s="1" t="s">
        <v>42</v>
      </c>
      <c r="J318" s="1" t="str">
        <f>IF(IFERROR(IF(M318="",INDEX('Review Approach Lookup'!D:D,MATCH('Eligible Components'!G318,'Review Approach Lookup'!A:A,0)),INDEX('Tableau FR Download'!I:I,MATCH(M318,'Tableau FR Download'!G:G,0))),"")=0,"TBC",IFERROR(IF(M318="",INDEX('Review Approach Lookup'!D:D,MATCH('Eligible Components'!G318,'Review Approach Lookup'!A:A,0)),INDEX('Tableau FR Download'!I:I,MATCH(M318,'Tableau FR Download'!G:G,0))),""))</f>
        <v/>
      </c>
      <c r="K318" s="1" t="s">
        <v>184</v>
      </c>
      <c r="L318" s="1">
        <f>_xlfn.MAXIFS('Tableau FR Download'!A:A,'Tableau FR Download'!B:B,'Eligible Components'!G318)</f>
        <v>0</v>
      </c>
      <c r="M318" s="1" t="str">
        <f>IF(L318=0,"",INDEX('Tableau FR Download'!G:G,MATCH('Eligible Components'!L318,'Tableau FR Download'!A:A,0)))</f>
        <v/>
      </c>
      <c r="N318" s="2" t="str">
        <f>IFERROR(IF(LEFT(INDEX('Tableau FR Download'!J:J,MATCH('Eligible Components'!M318,'Tableau FR Download'!G:G,0)),FIND(" - ",INDEX('Tableau FR Download'!J:J,MATCH('Eligible Components'!M318,'Tableau FR Download'!G:G,0)))-1) = 0,"",LEFT(INDEX('Tableau FR Download'!J:J,MATCH('Eligible Components'!M318,'Tableau FR Download'!G:G,0)),FIND(" - ",INDEX('Tableau FR Download'!J:J,MATCH('Eligible Components'!M318,'Tableau FR Download'!G:G,0)))-1)),"")</f>
        <v/>
      </c>
      <c r="O318" s="2" t="str">
        <f>IF(T318="No","",IFERROR(IF(INDEX('Tableau FR Download'!M:M,MATCH('Eligible Components'!M318,'Tableau FR Download'!G:G,0))=0,"",INDEX('Tableau FR Download'!M:M,MATCH('Eligible Components'!M318,'Tableau FR Download'!G:G,0))),""))</f>
        <v/>
      </c>
      <c r="P318" s="37" t="str">
        <f>IF(IFERROR(INDEX('Funding Request Tracker'!$G$6:$G$13,MATCH('Eligible Components'!N318,'Funding Request Tracker'!$F$6:$F$13,0)),"")=0,"",IFERROR(INDEX('Funding Request Tracker'!$G$6:$G$13,MATCH('Eligible Components'!N318,'Funding Request Tracker'!$F$6:$F$13,0)),""))</f>
        <v/>
      </c>
      <c r="Q318" s="37" t="str">
        <f>IF(IFERROR(INDEX('Tableau FR Download'!N:N,MATCH('Eligible Components'!M318,'Tableau FR Download'!G:G,0)),"")=0,"",IFERROR(INDEX('Tableau FR Download'!N:N,MATCH('Eligible Components'!M318,'Tableau FR Download'!G:G,0)),""))</f>
        <v/>
      </c>
      <c r="R318" s="37" t="str">
        <f>IF(IFERROR(INDEX('Tableau FR Download'!O:O,MATCH('Eligible Components'!M318,'Tableau FR Download'!G:G,0)),"")=0,"",IFERROR(INDEX('Tableau FR Download'!O:O,MATCH('Eligible Components'!M318,'Tableau FR Download'!G:G,0)),""))</f>
        <v/>
      </c>
      <c r="S318" s="13" t="str">
        <f t="shared" si="14"/>
        <v/>
      </c>
      <c r="T318" s="1" t="str">
        <f>IFERROR(INDEX('User Instructions'!$E$3:$E$10,MATCH('Eligible Components'!N318,'User Instructions'!$D$3:$D$10,0)),"")</f>
        <v/>
      </c>
      <c r="U318" s="1" t="str">
        <f>IFERROR(IF(INDEX('Tableau FR Download'!M:M,MATCH('Eligible Components'!M318,'Tableau FR Download'!G:G,0))=0,"",INDEX('Tableau FR Download'!M:M,MATCH('Eligible Components'!M318,'Tableau FR Download'!G:G,0))),"")</f>
        <v/>
      </c>
    </row>
    <row r="319" spans="1:21" hidden="1" x14ac:dyDescent="0.2">
      <c r="A319" s="1">
        <f t="shared" si="12"/>
        <v>0</v>
      </c>
      <c r="B319" s="1">
        <v>0</v>
      </c>
      <c r="C319" s="1" t="s">
        <v>85</v>
      </c>
      <c r="D319" s="1" t="s">
        <v>41</v>
      </c>
      <c r="E319" s="1" t="s">
        <v>410</v>
      </c>
      <c r="F319" s="1" t="s">
        <v>87</v>
      </c>
      <c r="G319" s="1" t="str">
        <f t="shared" si="13"/>
        <v>Congo (Democratic Republic)-HIV/AIDS,Malaria,RSSH</v>
      </c>
      <c r="H319" s="1">
        <v>1</v>
      </c>
      <c r="I319" s="1" t="s">
        <v>42</v>
      </c>
      <c r="J319" s="1" t="str">
        <f>IF(IFERROR(IF(M319="",INDEX('Review Approach Lookup'!D:D,MATCH('Eligible Components'!G319,'Review Approach Lookup'!A:A,0)),INDEX('Tableau FR Download'!I:I,MATCH(M319,'Tableau FR Download'!G:G,0))),"")=0,"TBC",IFERROR(IF(M319="",INDEX('Review Approach Lookup'!D:D,MATCH('Eligible Components'!G319,'Review Approach Lookup'!A:A,0)),INDEX('Tableau FR Download'!I:I,MATCH(M319,'Tableau FR Download'!G:G,0))),""))</f>
        <v/>
      </c>
      <c r="K319" s="1" t="s">
        <v>184</v>
      </c>
      <c r="L319" s="1">
        <f>_xlfn.MAXIFS('Tableau FR Download'!A:A,'Tableau FR Download'!B:B,'Eligible Components'!G319)</f>
        <v>0</v>
      </c>
      <c r="M319" s="1" t="str">
        <f>IF(L319=0,"",INDEX('Tableau FR Download'!G:G,MATCH('Eligible Components'!L319,'Tableau FR Download'!A:A,0)))</f>
        <v/>
      </c>
      <c r="N319" s="2" t="str">
        <f>IFERROR(IF(LEFT(INDEX('Tableau FR Download'!J:J,MATCH('Eligible Components'!M319,'Tableau FR Download'!G:G,0)),FIND(" - ",INDEX('Tableau FR Download'!J:J,MATCH('Eligible Components'!M319,'Tableau FR Download'!G:G,0)))-1) = 0,"",LEFT(INDEX('Tableau FR Download'!J:J,MATCH('Eligible Components'!M319,'Tableau FR Download'!G:G,0)),FIND(" - ",INDEX('Tableau FR Download'!J:J,MATCH('Eligible Components'!M319,'Tableau FR Download'!G:G,0)))-1)),"")</f>
        <v/>
      </c>
      <c r="O319" s="2" t="str">
        <f>IF(T319="No","",IFERROR(IF(INDEX('Tableau FR Download'!M:M,MATCH('Eligible Components'!M319,'Tableau FR Download'!G:G,0))=0,"",INDEX('Tableau FR Download'!M:M,MATCH('Eligible Components'!M319,'Tableau FR Download'!G:G,0))),""))</f>
        <v/>
      </c>
      <c r="P319" s="37" t="str">
        <f>IF(IFERROR(INDEX('Funding Request Tracker'!$G$6:$G$13,MATCH('Eligible Components'!N319,'Funding Request Tracker'!$F$6:$F$13,0)),"")=0,"",IFERROR(INDEX('Funding Request Tracker'!$G$6:$G$13,MATCH('Eligible Components'!N319,'Funding Request Tracker'!$F$6:$F$13,0)),""))</f>
        <v/>
      </c>
      <c r="Q319" s="37" t="str">
        <f>IF(IFERROR(INDEX('Tableau FR Download'!N:N,MATCH('Eligible Components'!M319,'Tableau FR Download'!G:G,0)),"")=0,"",IFERROR(INDEX('Tableau FR Download'!N:N,MATCH('Eligible Components'!M319,'Tableau FR Download'!G:G,0)),""))</f>
        <v/>
      </c>
      <c r="R319" s="37" t="str">
        <f>IF(IFERROR(INDEX('Tableau FR Download'!O:O,MATCH('Eligible Components'!M319,'Tableau FR Download'!G:G,0)),"")=0,"",IFERROR(INDEX('Tableau FR Download'!O:O,MATCH('Eligible Components'!M319,'Tableau FR Download'!G:G,0)),""))</f>
        <v/>
      </c>
      <c r="S319" s="13" t="str">
        <f t="shared" si="14"/>
        <v/>
      </c>
      <c r="T319" s="1" t="str">
        <f>IFERROR(INDEX('User Instructions'!$E$3:$E$10,MATCH('Eligible Components'!N319,'User Instructions'!$D$3:$D$10,0)),"")</f>
        <v/>
      </c>
      <c r="U319" s="1" t="str">
        <f>IFERROR(IF(INDEX('Tableau FR Download'!M:M,MATCH('Eligible Components'!M319,'Tableau FR Download'!G:G,0))=0,"",INDEX('Tableau FR Download'!M:M,MATCH('Eligible Components'!M319,'Tableau FR Download'!G:G,0))),"")</f>
        <v/>
      </c>
    </row>
    <row r="320" spans="1:21" hidden="1" x14ac:dyDescent="0.2">
      <c r="A320" s="1">
        <f t="shared" si="12"/>
        <v>0</v>
      </c>
      <c r="B320" s="1">
        <v>0</v>
      </c>
      <c r="C320" s="1" t="s">
        <v>85</v>
      </c>
      <c r="D320" s="1" t="s">
        <v>41</v>
      </c>
      <c r="E320" s="1" t="s">
        <v>411</v>
      </c>
      <c r="F320" s="1" t="s">
        <v>88</v>
      </c>
      <c r="G320" s="1" t="str">
        <f t="shared" si="13"/>
        <v>Congo (Democratic Republic)-HIV/AIDS,RSSH</v>
      </c>
      <c r="H320" s="1">
        <v>1</v>
      </c>
      <c r="I320" s="1" t="s">
        <v>42</v>
      </c>
      <c r="J320" s="1" t="str">
        <f>IF(IFERROR(IF(M320="",INDEX('Review Approach Lookup'!D:D,MATCH('Eligible Components'!G320,'Review Approach Lookup'!A:A,0)),INDEX('Tableau FR Download'!I:I,MATCH(M320,'Tableau FR Download'!G:G,0))),"")=0,"TBC",IFERROR(IF(M320="",INDEX('Review Approach Lookup'!D:D,MATCH('Eligible Components'!G320,'Review Approach Lookup'!A:A,0)),INDEX('Tableau FR Download'!I:I,MATCH(M320,'Tableau FR Download'!G:G,0))),""))</f>
        <v/>
      </c>
      <c r="K320" s="1" t="s">
        <v>184</v>
      </c>
      <c r="L320" s="1">
        <f>_xlfn.MAXIFS('Tableau FR Download'!A:A,'Tableau FR Download'!B:B,'Eligible Components'!G320)</f>
        <v>0</v>
      </c>
      <c r="M320" s="1" t="str">
        <f>IF(L320=0,"",INDEX('Tableau FR Download'!G:G,MATCH('Eligible Components'!L320,'Tableau FR Download'!A:A,0)))</f>
        <v/>
      </c>
      <c r="N320" s="2" t="str">
        <f>IFERROR(IF(LEFT(INDEX('Tableau FR Download'!J:J,MATCH('Eligible Components'!M320,'Tableau FR Download'!G:G,0)),FIND(" - ",INDEX('Tableau FR Download'!J:J,MATCH('Eligible Components'!M320,'Tableau FR Download'!G:G,0)))-1) = 0,"",LEFT(INDEX('Tableau FR Download'!J:J,MATCH('Eligible Components'!M320,'Tableau FR Download'!G:G,0)),FIND(" - ",INDEX('Tableau FR Download'!J:J,MATCH('Eligible Components'!M320,'Tableau FR Download'!G:G,0)))-1)),"")</f>
        <v/>
      </c>
      <c r="O320" s="2" t="str">
        <f>IF(T320="No","",IFERROR(IF(INDEX('Tableau FR Download'!M:M,MATCH('Eligible Components'!M320,'Tableau FR Download'!G:G,0))=0,"",INDEX('Tableau FR Download'!M:M,MATCH('Eligible Components'!M320,'Tableau FR Download'!G:G,0))),""))</f>
        <v/>
      </c>
      <c r="P320" s="37" t="str">
        <f>IF(IFERROR(INDEX('Funding Request Tracker'!$G$6:$G$13,MATCH('Eligible Components'!N320,'Funding Request Tracker'!$F$6:$F$13,0)),"")=0,"",IFERROR(INDEX('Funding Request Tracker'!$G$6:$G$13,MATCH('Eligible Components'!N320,'Funding Request Tracker'!$F$6:$F$13,0)),""))</f>
        <v/>
      </c>
      <c r="Q320" s="37" t="str">
        <f>IF(IFERROR(INDEX('Tableau FR Download'!N:N,MATCH('Eligible Components'!M320,'Tableau FR Download'!G:G,0)),"")=0,"",IFERROR(INDEX('Tableau FR Download'!N:N,MATCH('Eligible Components'!M320,'Tableau FR Download'!G:G,0)),""))</f>
        <v/>
      </c>
      <c r="R320" s="37" t="str">
        <f>IF(IFERROR(INDEX('Tableau FR Download'!O:O,MATCH('Eligible Components'!M320,'Tableau FR Download'!G:G,0)),"")=0,"",IFERROR(INDEX('Tableau FR Download'!O:O,MATCH('Eligible Components'!M320,'Tableau FR Download'!G:G,0)),""))</f>
        <v/>
      </c>
      <c r="S320" s="13" t="str">
        <f t="shared" si="14"/>
        <v/>
      </c>
      <c r="T320" s="1" t="str">
        <f>IFERROR(INDEX('User Instructions'!$E$3:$E$10,MATCH('Eligible Components'!N320,'User Instructions'!$D$3:$D$10,0)),"")</f>
        <v/>
      </c>
      <c r="U320" s="1" t="str">
        <f>IFERROR(IF(INDEX('Tableau FR Download'!M:M,MATCH('Eligible Components'!M320,'Tableau FR Download'!G:G,0))=0,"",INDEX('Tableau FR Download'!M:M,MATCH('Eligible Components'!M320,'Tableau FR Download'!G:G,0))),"")</f>
        <v/>
      </c>
    </row>
    <row r="321" spans="1:21" hidden="1" x14ac:dyDescent="0.2">
      <c r="A321" s="1">
        <f t="shared" si="12"/>
        <v>0</v>
      </c>
      <c r="B321" s="1">
        <v>0</v>
      </c>
      <c r="C321" s="1" t="s">
        <v>85</v>
      </c>
      <c r="D321" s="1" t="s">
        <v>41</v>
      </c>
      <c r="E321" s="1" t="s">
        <v>408</v>
      </c>
      <c r="F321" s="1" t="s">
        <v>89</v>
      </c>
      <c r="G321" s="1" t="str">
        <f t="shared" si="13"/>
        <v>Congo (Democratic Republic)-HIV/AIDS, Tuberculosis</v>
      </c>
      <c r="H321" s="1">
        <v>1</v>
      </c>
      <c r="I321" s="1" t="s">
        <v>42</v>
      </c>
      <c r="J321" s="1" t="str">
        <f>IF(IFERROR(IF(M321="",INDEX('Review Approach Lookup'!D:D,MATCH('Eligible Components'!G321,'Review Approach Lookup'!A:A,0)),INDEX('Tableau FR Download'!I:I,MATCH(M321,'Tableau FR Download'!G:G,0))),"")=0,"TBC",IFERROR(IF(M321="",INDEX('Review Approach Lookup'!D:D,MATCH('Eligible Components'!G321,'Review Approach Lookup'!A:A,0)),INDEX('Tableau FR Download'!I:I,MATCH(M321,'Tableau FR Download'!G:G,0))),""))</f>
        <v/>
      </c>
      <c r="K321" s="1" t="s">
        <v>184</v>
      </c>
      <c r="L321" s="1">
        <f>_xlfn.MAXIFS('Tableau FR Download'!A:A,'Tableau FR Download'!B:B,'Eligible Components'!G321)</f>
        <v>0</v>
      </c>
      <c r="M321" s="1" t="str">
        <f>IF(L321=0,"",INDEX('Tableau FR Download'!G:G,MATCH('Eligible Components'!L321,'Tableau FR Download'!A:A,0)))</f>
        <v/>
      </c>
      <c r="N321" s="2" t="str">
        <f>IFERROR(IF(LEFT(INDEX('Tableau FR Download'!J:J,MATCH('Eligible Components'!M321,'Tableau FR Download'!G:G,0)),FIND(" - ",INDEX('Tableau FR Download'!J:J,MATCH('Eligible Components'!M321,'Tableau FR Download'!G:G,0)))-1) = 0,"",LEFT(INDEX('Tableau FR Download'!J:J,MATCH('Eligible Components'!M321,'Tableau FR Download'!G:G,0)),FIND(" - ",INDEX('Tableau FR Download'!J:J,MATCH('Eligible Components'!M321,'Tableau FR Download'!G:G,0)))-1)),"")</f>
        <v/>
      </c>
      <c r="O321" s="2" t="str">
        <f>IF(T321="No","",IFERROR(IF(INDEX('Tableau FR Download'!M:M,MATCH('Eligible Components'!M321,'Tableau FR Download'!G:G,0))=0,"",INDEX('Tableau FR Download'!M:M,MATCH('Eligible Components'!M321,'Tableau FR Download'!G:G,0))),""))</f>
        <v/>
      </c>
      <c r="P321" s="37" t="str">
        <f>IF(IFERROR(INDEX('Funding Request Tracker'!$G$6:$G$13,MATCH('Eligible Components'!N321,'Funding Request Tracker'!$F$6:$F$13,0)),"")=0,"",IFERROR(INDEX('Funding Request Tracker'!$G$6:$G$13,MATCH('Eligible Components'!N321,'Funding Request Tracker'!$F$6:$F$13,0)),""))</f>
        <v/>
      </c>
      <c r="Q321" s="37" t="str">
        <f>IF(IFERROR(INDEX('Tableau FR Download'!N:N,MATCH('Eligible Components'!M321,'Tableau FR Download'!G:G,0)),"")=0,"",IFERROR(INDEX('Tableau FR Download'!N:N,MATCH('Eligible Components'!M321,'Tableau FR Download'!G:G,0)),""))</f>
        <v/>
      </c>
      <c r="R321" s="37" t="str">
        <f>IF(IFERROR(INDEX('Tableau FR Download'!O:O,MATCH('Eligible Components'!M321,'Tableau FR Download'!G:G,0)),"")=0,"",IFERROR(INDEX('Tableau FR Download'!O:O,MATCH('Eligible Components'!M321,'Tableau FR Download'!G:G,0)),""))</f>
        <v/>
      </c>
      <c r="S321" s="13" t="str">
        <f t="shared" si="14"/>
        <v/>
      </c>
      <c r="T321" s="1" t="str">
        <f>IFERROR(INDEX('User Instructions'!$E$3:$E$10,MATCH('Eligible Components'!N321,'User Instructions'!$D$3:$D$10,0)),"")</f>
        <v/>
      </c>
      <c r="U321" s="1" t="str">
        <f>IFERROR(IF(INDEX('Tableau FR Download'!M:M,MATCH('Eligible Components'!M321,'Tableau FR Download'!G:G,0))=0,"",INDEX('Tableau FR Download'!M:M,MATCH('Eligible Components'!M321,'Tableau FR Download'!G:G,0))),"")</f>
        <v/>
      </c>
    </row>
    <row r="322" spans="1:21" hidden="1" x14ac:dyDescent="0.2">
      <c r="A322" s="1">
        <f t="shared" ref="A322:A385" si="15">IF(B322=1,0,IF(AND(H322=1,OR(F322="HIV/AIDS",F322="Tuberculosis",F322="Malaria",M322&lt;&gt;"")),1,0))</f>
        <v>0</v>
      </c>
      <c r="B322" s="1">
        <v>0</v>
      </c>
      <c r="C322" s="1" t="s">
        <v>85</v>
      </c>
      <c r="D322" s="1" t="s">
        <v>41</v>
      </c>
      <c r="E322" s="1" t="s">
        <v>412</v>
      </c>
      <c r="F322" s="1" t="s">
        <v>90</v>
      </c>
      <c r="G322" s="1" t="str">
        <f t="shared" ref="G322:G385" si="16">_xlfn.CONCAT(D322,"-",F322)</f>
        <v>Congo (Democratic Republic)-HIV/AIDS,Tuberculosis,Malaria</v>
      </c>
      <c r="H322" s="1">
        <v>1</v>
      </c>
      <c r="I322" s="1" t="s">
        <v>42</v>
      </c>
      <c r="J322" s="1" t="str">
        <f>IF(IFERROR(IF(M322="",INDEX('Review Approach Lookup'!D:D,MATCH('Eligible Components'!G322,'Review Approach Lookup'!A:A,0)),INDEX('Tableau FR Download'!I:I,MATCH(M322,'Tableau FR Download'!G:G,0))),"")=0,"TBC",IFERROR(IF(M322="",INDEX('Review Approach Lookup'!D:D,MATCH('Eligible Components'!G322,'Review Approach Lookup'!A:A,0)),INDEX('Tableau FR Download'!I:I,MATCH(M322,'Tableau FR Download'!G:G,0))),""))</f>
        <v/>
      </c>
      <c r="K322" s="1" t="s">
        <v>184</v>
      </c>
      <c r="L322" s="1">
        <f>_xlfn.MAXIFS('Tableau FR Download'!A:A,'Tableau FR Download'!B:B,'Eligible Components'!G322)</f>
        <v>0</v>
      </c>
      <c r="M322" s="1" t="str">
        <f>IF(L322=0,"",INDEX('Tableau FR Download'!G:G,MATCH('Eligible Components'!L322,'Tableau FR Download'!A:A,0)))</f>
        <v/>
      </c>
      <c r="N322" s="2" t="str">
        <f>IFERROR(IF(LEFT(INDEX('Tableau FR Download'!J:J,MATCH('Eligible Components'!M322,'Tableau FR Download'!G:G,0)),FIND(" - ",INDEX('Tableau FR Download'!J:J,MATCH('Eligible Components'!M322,'Tableau FR Download'!G:G,0)))-1) = 0,"",LEFT(INDEX('Tableau FR Download'!J:J,MATCH('Eligible Components'!M322,'Tableau FR Download'!G:G,0)),FIND(" - ",INDEX('Tableau FR Download'!J:J,MATCH('Eligible Components'!M322,'Tableau FR Download'!G:G,0)))-1)),"")</f>
        <v/>
      </c>
      <c r="O322" s="2" t="str">
        <f>IF(T322="No","",IFERROR(IF(INDEX('Tableau FR Download'!M:M,MATCH('Eligible Components'!M322,'Tableau FR Download'!G:G,0))=0,"",INDEX('Tableau FR Download'!M:M,MATCH('Eligible Components'!M322,'Tableau FR Download'!G:G,0))),""))</f>
        <v/>
      </c>
      <c r="P322" s="37" t="str">
        <f>IF(IFERROR(INDEX('Funding Request Tracker'!$G$6:$G$13,MATCH('Eligible Components'!N322,'Funding Request Tracker'!$F$6:$F$13,0)),"")=0,"",IFERROR(INDEX('Funding Request Tracker'!$G$6:$G$13,MATCH('Eligible Components'!N322,'Funding Request Tracker'!$F$6:$F$13,0)),""))</f>
        <v/>
      </c>
      <c r="Q322" s="37" t="str">
        <f>IF(IFERROR(INDEX('Tableau FR Download'!N:N,MATCH('Eligible Components'!M322,'Tableau FR Download'!G:G,0)),"")=0,"",IFERROR(INDEX('Tableau FR Download'!N:N,MATCH('Eligible Components'!M322,'Tableau FR Download'!G:G,0)),""))</f>
        <v/>
      </c>
      <c r="R322" s="37" t="str">
        <f>IF(IFERROR(INDEX('Tableau FR Download'!O:O,MATCH('Eligible Components'!M322,'Tableau FR Download'!G:G,0)),"")=0,"",IFERROR(INDEX('Tableau FR Download'!O:O,MATCH('Eligible Components'!M322,'Tableau FR Download'!G:G,0)),""))</f>
        <v/>
      </c>
      <c r="S322" s="13" t="str">
        <f t="shared" ref="S322:S385" si="17">IFERROR((R322-P322)/30.5,"")</f>
        <v/>
      </c>
      <c r="T322" s="1" t="str">
        <f>IFERROR(INDEX('User Instructions'!$E$3:$E$10,MATCH('Eligible Components'!N322,'User Instructions'!$D$3:$D$10,0)),"")</f>
        <v/>
      </c>
      <c r="U322" s="1" t="str">
        <f>IFERROR(IF(INDEX('Tableau FR Download'!M:M,MATCH('Eligible Components'!M322,'Tableau FR Download'!G:G,0))=0,"",INDEX('Tableau FR Download'!M:M,MATCH('Eligible Components'!M322,'Tableau FR Download'!G:G,0))),"")</f>
        <v/>
      </c>
    </row>
    <row r="323" spans="1:21" hidden="1" x14ac:dyDescent="0.2">
      <c r="A323" s="1">
        <f t="shared" si="15"/>
        <v>0</v>
      </c>
      <c r="B323" s="1">
        <v>0</v>
      </c>
      <c r="C323" s="1" t="s">
        <v>85</v>
      </c>
      <c r="D323" s="1" t="s">
        <v>41</v>
      </c>
      <c r="E323" s="1" t="s">
        <v>413</v>
      </c>
      <c r="F323" s="1" t="s">
        <v>91</v>
      </c>
      <c r="G323" s="1" t="str">
        <f t="shared" si="16"/>
        <v>Congo (Democratic Republic)-HIV/AIDS,Tuberculosis,Malaria,RSSH</v>
      </c>
      <c r="H323" s="1">
        <v>1</v>
      </c>
      <c r="I323" s="1" t="s">
        <v>42</v>
      </c>
      <c r="J323" s="1" t="str">
        <f>IF(IFERROR(IF(M323="",INDEX('Review Approach Lookup'!D:D,MATCH('Eligible Components'!G323,'Review Approach Lookup'!A:A,0)),INDEX('Tableau FR Download'!I:I,MATCH(M323,'Tableau FR Download'!G:G,0))),"")=0,"TBC",IFERROR(IF(M323="",INDEX('Review Approach Lookup'!D:D,MATCH('Eligible Components'!G323,'Review Approach Lookup'!A:A,0)),INDEX('Tableau FR Download'!I:I,MATCH(M323,'Tableau FR Download'!G:G,0))),""))</f>
        <v/>
      </c>
      <c r="K323" s="1" t="s">
        <v>184</v>
      </c>
      <c r="L323" s="1">
        <f>_xlfn.MAXIFS('Tableau FR Download'!A:A,'Tableau FR Download'!B:B,'Eligible Components'!G323)</f>
        <v>0</v>
      </c>
      <c r="M323" s="1" t="str">
        <f>IF(L323=0,"",INDEX('Tableau FR Download'!G:G,MATCH('Eligible Components'!L323,'Tableau FR Download'!A:A,0)))</f>
        <v/>
      </c>
      <c r="N323" s="2" t="str">
        <f>IFERROR(IF(LEFT(INDEX('Tableau FR Download'!J:J,MATCH('Eligible Components'!M323,'Tableau FR Download'!G:G,0)),FIND(" - ",INDEX('Tableau FR Download'!J:J,MATCH('Eligible Components'!M323,'Tableau FR Download'!G:G,0)))-1) = 0,"",LEFT(INDEX('Tableau FR Download'!J:J,MATCH('Eligible Components'!M323,'Tableau FR Download'!G:G,0)),FIND(" - ",INDEX('Tableau FR Download'!J:J,MATCH('Eligible Components'!M323,'Tableau FR Download'!G:G,0)))-1)),"")</f>
        <v/>
      </c>
      <c r="O323" s="2" t="str">
        <f>IF(T323="No","",IFERROR(IF(INDEX('Tableau FR Download'!M:M,MATCH('Eligible Components'!M323,'Tableau FR Download'!G:G,0))=0,"",INDEX('Tableau FR Download'!M:M,MATCH('Eligible Components'!M323,'Tableau FR Download'!G:G,0))),""))</f>
        <v/>
      </c>
      <c r="P323" s="37" t="str">
        <f>IF(IFERROR(INDEX('Funding Request Tracker'!$G$6:$G$13,MATCH('Eligible Components'!N323,'Funding Request Tracker'!$F$6:$F$13,0)),"")=0,"",IFERROR(INDEX('Funding Request Tracker'!$G$6:$G$13,MATCH('Eligible Components'!N323,'Funding Request Tracker'!$F$6:$F$13,0)),""))</f>
        <v/>
      </c>
      <c r="Q323" s="37" t="str">
        <f>IF(IFERROR(INDEX('Tableau FR Download'!N:N,MATCH('Eligible Components'!M323,'Tableau FR Download'!G:G,0)),"")=0,"",IFERROR(INDEX('Tableau FR Download'!N:N,MATCH('Eligible Components'!M323,'Tableau FR Download'!G:G,0)),""))</f>
        <v/>
      </c>
      <c r="R323" s="37" t="str">
        <f>IF(IFERROR(INDEX('Tableau FR Download'!O:O,MATCH('Eligible Components'!M323,'Tableau FR Download'!G:G,0)),"")=0,"",IFERROR(INDEX('Tableau FR Download'!O:O,MATCH('Eligible Components'!M323,'Tableau FR Download'!G:G,0)),""))</f>
        <v/>
      </c>
      <c r="S323" s="13" t="str">
        <f t="shared" si="17"/>
        <v/>
      </c>
      <c r="T323" s="1" t="str">
        <f>IFERROR(INDEX('User Instructions'!$E$3:$E$10,MATCH('Eligible Components'!N323,'User Instructions'!$D$3:$D$10,0)),"")</f>
        <v/>
      </c>
      <c r="U323" s="1" t="str">
        <f>IFERROR(IF(INDEX('Tableau FR Download'!M:M,MATCH('Eligible Components'!M323,'Tableau FR Download'!G:G,0))=0,"",INDEX('Tableau FR Download'!M:M,MATCH('Eligible Components'!M323,'Tableau FR Download'!G:G,0))),"")</f>
        <v/>
      </c>
    </row>
    <row r="324" spans="1:21" hidden="1" x14ac:dyDescent="0.2">
      <c r="A324" s="1">
        <f t="shared" si="15"/>
        <v>1</v>
      </c>
      <c r="B324" s="1">
        <v>0</v>
      </c>
      <c r="C324" s="1" t="s">
        <v>85</v>
      </c>
      <c r="D324" s="1" t="s">
        <v>41</v>
      </c>
      <c r="E324" s="1" t="s">
        <v>414</v>
      </c>
      <c r="F324" s="1" t="s">
        <v>92</v>
      </c>
      <c r="G324" s="1" t="str">
        <f t="shared" si="16"/>
        <v>Congo (Democratic Republic)-HIV/AIDS,Tuberculosis,RSSH</v>
      </c>
      <c r="H324" s="1">
        <v>1</v>
      </c>
      <c r="I324" s="1" t="s">
        <v>42</v>
      </c>
      <c r="J324" s="1" t="str">
        <f>IF(IFERROR(IF(M324="",INDEX('Review Approach Lookup'!D:D,MATCH('Eligible Components'!G324,'Review Approach Lookup'!A:A,0)),INDEX('Tableau FR Download'!I:I,MATCH(M324,'Tableau FR Download'!G:G,0))),"")=0,"TBC",IFERROR(IF(M324="",INDEX('Review Approach Lookup'!D:D,MATCH('Eligible Components'!G324,'Review Approach Lookup'!A:A,0)),INDEX('Tableau FR Download'!I:I,MATCH(M324,'Tableau FR Download'!G:G,0))),""))</f>
        <v>Full Review</v>
      </c>
      <c r="K324" s="1" t="s">
        <v>184</v>
      </c>
      <c r="L324" s="1">
        <f>_xlfn.MAXIFS('Tableau FR Download'!A:A,'Tableau FR Download'!B:B,'Eligible Components'!G324)</f>
        <v>707</v>
      </c>
      <c r="M324" s="1" t="str">
        <f>IF(L324=0,"",INDEX('Tableau FR Download'!G:G,MATCH('Eligible Components'!L324,'Tableau FR Download'!A:A,0)))</f>
        <v>FR707-COD-Z</v>
      </c>
      <c r="N324" s="2" t="str">
        <f>IFERROR(IF(LEFT(INDEX('Tableau FR Download'!J:J,MATCH('Eligible Components'!M324,'Tableau FR Download'!G:G,0)),FIND(" - ",INDEX('Tableau FR Download'!J:J,MATCH('Eligible Components'!M324,'Tableau FR Download'!G:G,0)))-1) = 0,"",LEFT(INDEX('Tableau FR Download'!J:J,MATCH('Eligible Components'!M324,'Tableau FR Download'!G:G,0)),FIND(" - ",INDEX('Tableau FR Download'!J:J,MATCH('Eligible Components'!M324,'Tableau FR Download'!G:G,0)))-1)),"")</f>
        <v>Window 1</v>
      </c>
      <c r="O324" s="2" t="str">
        <f>IF(T324="No","",IFERROR(IF(INDEX('Tableau FR Download'!M:M,MATCH('Eligible Components'!M324,'Tableau FR Download'!G:G,0))=0,"",INDEX('Tableau FR Download'!M:M,MATCH('Eligible Components'!M324,'Tableau FR Download'!G:G,0))),""))</f>
        <v>Grant Making</v>
      </c>
      <c r="P324" s="37">
        <f>IF(IFERROR(INDEX('Funding Request Tracker'!$G$6:$G$13,MATCH('Eligible Components'!N324,'Funding Request Tracker'!$F$6:$F$13,0)),"")=0,"",IFERROR(INDEX('Funding Request Tracker'!$G$6:$G$13,MATCH('Eligible Components'!N324,'Funding Request Tracker'!$F$6:$F$13,0)),""))</f>
        <v>43913</v>
      </c>
      <c r="Q324" s="37">
        <f>IF(IFERROR(INDEX('Tableau FR Download'!N:N,MATCH('Eligible Components'!M324,'Tableau FR Download'!G:G,0)),"")=0,"",IFERROR(INDEX('Tableau FR Download'!N:N,MATCH('Eligible Components'!M324,'Tableau FR Download'!G:G,0)),""))</f>
        <v>44133</v>
      </c>
      <c r="R324" s="37">
        <f>IF(IFERROR(INDEX('Tableau FR Download'!O:O,MATCH('Eligible Components'!M324,'Tableau FR Download'!G:G,0)),"")=0,"",IFERROR(INDEX('Tableau FR Download'!O:O,MATCH('Eligible Components'!M324,'Tableau FR Download'!G:G,0)),""))</f>
        <v>44162</v>
      </c>
      <c r="S324" s="13">
        <f t="shared" si="17"/>
        <v>8.1639344262295079</v>
      </c>
      <c r="T324" s="1" t="str">
        <f>IFERROR(INDEX('User Instructions'!$E$3:$E$10,MATCH('Eligible Components'!N324,'User Instructions'!$D$3:$D$10,0)),"")</f>
        <v>Yes</v>
      </c>
      <c r="U324" s="1" t="str">
        <f>IFERROR(IF(INDEX('Tableau FR Download'!M:M,MATCH('Eligible Components'!M324,'Tableau FR Download'!G:G,0))=0,"",INDEX('Tableau FR Download'!M:M,MATCH('Eligible Components'!M324,'Tableau FR Download'!G:G,0))),"")</f>
        <v>Grant Making</v>
      </c>
    </row>
    <row r="325" spans="1:21" hidden="1" x14ac:dyDescent="0.2">
      <c r="A325" s="1">
        <f t="shared" si="15"/>
        <v>1</v>
      </c>
      <c r="B325" s="1">
        <v>0</v>
      </c>
      <c r="C325" s="1" t="s">
        <v>85</v>
      </c>
      <c r="D325" s="1" t="s">
        <v>41</v>
      </c>
      <c r="E325" s="1" t="s">
        <v>28</v>
      </c>
      <c r="F325" s="1" t="s">
        <v>28</v>
      </c>
      <c r="G325" s="1" t="str">
        <f t="shared" si="16"/>
        <v>Congo (Democratic Republic)-Malaria</v>
      </c>
      <c r="H325" s="1">
        <v>1</v>
      </c>
      <c r="I325" s="1" t="s">
        <v>42</v>
      </c>
      <c r="J325" s="1" t="str">
        <f>IF(IFERROR(IF(M325="",INDEX('Review Approach Lookup'!D:D,MATCH('Eligible Components'!G325,'Review Approach Lookup'!A:A,0)),INDEX('Tableau FR Download'!I:I,MATCH(M325,'Tableau FR Download'!G:G,0))),"")=0,"TBC",IFERROR(IF(M325="",INDEX('Review Approach Lookup'!D:D,MATCH('Eligible Components'!G325,'Review Approach Lookup'!A:A,0)),INDEX('Tableau FR Download'!I:I,MATCH(M325,'Tableau FR Download'!G:G,0))),""))</f>
        <v>Full Review</v>
      </c>
      <c r="K325" s="1" t="s">
        <v>184</v>
      </c>
      <c r="L325" s="1">
        <f>_xlfn.MAXIFS('Tableau FR Download'!A:A,'Tableau FR Download'!B:B,'Eligible Components'!G325)</f>
        <v>974</v>
      </c>
      <c r="M325" s="1" t="str">
        <f>IF(L325=0,"",INDEX('Tableau FR Download'!G:G,MATCH('Eligible Components'!L325,'Tableau FR Download'!A:A,0)))</f>
        <v>FR974-COD-M</v>
      </c>
      <c r="N325" s="2" t="str">
        <f>IFERROR(IF(LEFT(INDEX('Tableau FR Download'!J:J,MATCH('Eligible Components'!M325,'Tableau FR Download'!G:G,0)),FIND(" - ",INDEX('Tableau FR Download'!J:J,MATCH('Eligible Components'!M325,'Tableau FR Download'!G:G,0)))-1) = 0,"",LEFT(INDEX('Tableau FR Download'!J:J,MATCH('Eligible Components'!M325,'Tableau FR Download'!G:G,0)),FIND(" - ",INDEX('Tableau FR Download'!J:J,MATCH('Eligible Components'!M325,'Tableau FR Download'!G:G,0)))-1)),"")</f>
        <v>Window 3</v>
      </c>
      <c r="O325" s="2" t="str">
        <f>IF(T325="No","",IFERROR(IF(INDEX('Tableau FR Download'!M:M,MATCH('Eligible Components'!M325,'Tableau FR Download'!G:G,0))=0,"",INDEX('Tableau FR Download'!M:M,MATCH('Eligible Components'!M325,'Tableau FR Download'!G:G,0))),""))</f>
        <v>Grant Making</v>
      </c>
      <c r="P325" s="37">
        <f>IF(IFERROR(INDEX('Funding Request Tracker'!$G$6:$G$13,MATCH('Eligible Components'!N325,'Funding Request Tracker'!$F$6:$F$13,0)),"")=0,"",IFERROR(INDEX('Funding Request Tracker'!$G$6:$G$13,MATCH('Eligible Components'!N325,'Funding Request Tracker'!$F$6:$F$13,0)),""))</f>
        <v>44074</v>
      </c>
      <c r="Q325" s="37">
        <f>IF(IFERROR(INDEX('Tableau FR Download'!N:N,MATCH('Eligible Components'!M325,'Tableau FR Download'!G:G,0)),"")=0,"",IFERROR(INDEX('Tableau FR Download'!N:N,MATCH('Eligible Components'!M325,'Tableau FR Download'!G:G,0)),""))</f>
        <v>44175</v>
      </c>
      <c r="R325" s="37">
        <f>IF(IFERROR(INDEX('Tableau FR Download'!O:O,MATCH('Eligible Components'!M325,'Tableau FR Download'!G:G,0)),"")=0,"",IFERROR(INDEX('Tableau FR Download'!O:O,MATCH('Eligible Components'!M325,'Tableau FR Download'!G:G,0)),""))</f>
        <v>44187</v>
      </c>
      <c r="S325" s="13">
        <f t="shared" si="17"/>
        <v>3.7049180327868854</v>
      </c>
      <c r="T325" s="1" t="str">
        <f>IFERROR(INDEX('User Instructions'!$E$3:$E$10,MATCH('Eligible Components'!N325,'User Instructions'!$D$3:$D$10,0)),"")</f>
        <v>Yes</v>
      </c>
      <c r="U325" s="1" t="str">
        <f>IFERROR(IF(INDEX('Tableau FR Download'!M:M,MATCH('Eligible Components'!M325,'Tableau FR Download'!G:G,0))=0,"",INDEX('Tableau FR Download'!M:M,MATCH('Eligible Components'!M325,'Tableau FR Download'!G:G,0))),"")</f>
        <v>Grant Making</v>
      </c>
    </row>
    <row r="326" spans="1:21" hidden="1" x14ac:dyDescent="0.2">
      <c r="A326" s="1">
        <f t="shared" si="15"/>
        <v>0</v>
      </c>
      <c r="B326" s="1">
        <v>1</v>
      </c>
      <c r="C326" s="1" t="s">
        <v>85</v>
      </c>
      <c r="D326" s="1" t="s">
        <v>41</v>
      </c>
      <c r="E326" s="1" t="s">
        <v>415</v>
      </c>
      <c r="F326" s="1" t="s">
        <v>93</v>
      </c>
      <c r="G326" s="1" t="str">
        <f t="shared" si="16"/>
        <v>Congo (Democratic Republic)-Malaria,RSSH</v>
      </c>
      <c r="H326" s="1">
        <v>1</v>
      </c>
      <c r="I326" s="1" t="s">
        <v>42</v>
      </c>
      <c r="J326" s="1" t="str">
        <f>IF(IFERROR(IF(M326="",INDEX('Review Approach Lookup'!D:D,MATCH('Eligible Components'!G326,'Review Approach Lookup'!A:A,0)),INDEX('Tableau FR Download'!I:I,MATCH(M326,'Tableau FR Download'!G:G,0))),"")=0,"TBC",IFERROR(IF(M326="",INDEX('Review Approach Lookup'!D:D,MATCH('Eligible Components'!G326,'Review Approach Lookup'!A:A,0)),INDEX('Tableau FR Download'!I:I,MATCH(M326,'Tableau FR Download'!G:G,0))),""))</f>
        <v>Full Review</v>
      </c>
      <c r="K326" s="1" t="s">
        <v>184</v>
      </c>
      <c r="L326" s="1">
        <f>_xlfn.MAXIFS('Tableau FR Download'!A:A,'Tableau FR Download'!B:B,'Eligible Components'!G326)</f>
        <v>708</v>
      </c>
      <c r="M326" s="1" t="str">
        <f>IF(L326=0,"",INDEX('Tableau FR Download'!G:G,MATCH('Eligible Components'!L326,'Tableau FR Download'!A:A,0)))</f>
        <v>FR708-COD-Z</v>
      </c>
      <c r="N326" s="2" t="str">
        <f>IFERROR(IF(LEFT(INDEX('Tableau FR Download'!J:J,MATCH('Eligible Components'!M326,'Tableau FR Download'!G:G,0)),FIND(" - ",INDEX('Tableau FR Download'!J:J,MATCH('Eligible Components'!M326,'Tableau FR Download'!G:G,0)))-1) = 0,"",LEFT(INDEX('Tableau FR Download'!J:J,MATCH('Eligible Components'!M326,'Tableau FR Download'!G:G,0)),FIND(" - ",INDEX('Tableau FR Download'!J:J,MATCH('Eligible Components'!M326,'Tableau FR Download'!G:G,0)))-1)),"")</f>
        <v>Window 1</v>
      </c>
      <c r="O326" s="2" t="str">
        <f>IF(T326="No","",IFERROR(IF(INDEX('Tableau FR Download'!M:M,MATCH('Eligible Components'!M326,'Tableau FR Download'!G:G,0))=0,"",INDEX('Tableau FR Download'!M:M,MATCH('Eligible Components'!M326,'Tableau FR Download'!G:G,0))),""))</f>
        <v>Iteration</v>
      </c>
      <c r="P326" s="37">
        <f>IF(IFERROR(INDEX('Funding Request Tracker'!$G$6:$G$13,MATCH('Eligible Components'!N326,'Funding Request Tracker'!$F$6:$F$13,0)),"")=0,"",IFERROR(INDEX('Funding Request Tracker'!$G$6:$G$13,MATCH('Eligible Components'!N326,'Funding Request Tracker'!$F$6:$F$13,0)),""))</f>
        <v>43913</v>
      </c>
      <c r="Q326" s="37" t="str">
        <f>IF(IFERROR(INDEX('Tableau FR Download'!N:N,MATCH('Eligible Components'!M326,'Tableau FR Download'!G:G,0)),"")=0,"",IFERROR(INDEX('Tableau FR Download'!N:N,MATCH('Eligible Components'!M326,'Tableau FR Download'!G:G,0)),""))</f>
        <v/>
      </c>
      <c r="R326" s="37" t="str">
        <f>IF(IFERROR(INDEX('Tableau FR Download'!O:O,MATCH('Eligible Components'!M326,'Tableau FR Download'!G:G,0)),"")=0,"",IFERROR(INDEX('Tableau FR Download'!O:O,MATCH('Eligible Components'!M326,'Tableau FR Download'!G:G,0)),""))</f>
        <v/>
      </c>
      <c r="S326" s="13" t="str">
        <f t="shared" si="17"/>
        <v/>
      </c>
      <c r="T326" s="1" t="str">
        <f>IFERROR(INDEX('User Instructions'!$E$3:$E$10,MATCH('Eligible Components'!N326,'User Instructions'!$D$3:$D$10,0)),"")</f>
        <v>Yes</v>
      </c>
      <c r="U326" s="1" t="str">
        <f>IFERROR(IF(INDEX('Tableau FR Download'!M:M,MATCH('Eligible Components'!M326,'Tableau FR Download'!G:G,0))=0,"",INDEX('Tableau FR Download'!M:M,MATCH('Eligible Components'!M326,'Tableau FR Download'!G:G,0))),"")</f>
        <v>Iteration</v>
      </c>
    </row>
    <row r="327" spans="1:21" hidden="1" x14ac:dyDescent="0.2">
      <c r="A327" s="1">
        <f t="shared" si="15"/>
        <v>1</v>
      </c>
      <c r="B327" s="1">
        <v>0</v>
      </c>
      <c r="C327" s="1" t="s">
        <v>85</v>
      </c>
      <c r="D327" s="1" t="s">
        <v>41</v>
      </c>
      <c r="E327" s="1" t="s">
        <v>94</v>
      </c>
      <c r="F327" s="1" t="s">
        <v>94</v>
      </c>
      <c r="G327" s="1" t="str">
        <f t="shared" si="16"/>
        <v>Congo (Democratic Republic)-RSSH</v>
      </c>
      <c r="H327" s="1">
        <v>1</v>
      </c>
      <c r="I327" s="1" t="s">
        <v>42</v>
      </c>
      <c r="J327" s="1" t="str">
        <f>IF(IFERROR(IF(M327="",INDEX('Review Approach Lookup'!D:D,MATCH('Eligible Components'!G327,'Review Approach Lookup'!A:A,0)),INDEX('Tableau FR Download'!I:I,MATCH(M327,'Tableau FR Download'!G:G,0))),"")=0,"TBC",IFERROR(IF(M327="",INDEX('Review Approach Lookup'!D:D,MATCH('Eligible Components'!G327,'Review Approach Lookup'!A:A,0)),INDEX('Tableau FR Download'!I:I,MATCH(M327,'Tableau FR Download'!G:G,0))),""))</f>
        <v>Full Review</v>
      </c>
      <c r="K327" s="1" t="s">
        <v>184</v>
      </c>
      <c r="L327" s="1">
        <f>_xlfn.MAXIFS('Tableau FR Download'!A:A,'Tableau FR Download'!B:B,'Eligible Components'!G327)</f>
        <v>978</v>
      </c>
      <c r="M327" s="1" t="str">
        <f>IF(L327=0,"",INDEX('Tableau FR Download'!G:G,MATCH('Eligible Components'!L327,'Tableau FR Download'!A:A,0)))</f>
        <v>FR978-COD-S</v>
      </c>
      <c r="N327" s="2" t="str">
        <f>IFERROR(IF(LEFT(INDEX('Tableau FR Download'!J:J,MATCH('Eligible Components'!M327,'Tableau FR Download'!G:G,0)),FIND(" - ",INDEX('Tableau FR Download'!J:J,MATCH('Eligible Components'!M327,'Tableau FR Download'!G:G,0)))-1) = 0,"",LEFT(INDEX('Tableau FR Download'!J:J,MATCH('Eligible Components'!M327,'Tableau FR Download'!G:G,0)),FIND(" - ",INDEX('Tableau FR Download'!J:J,MATCH('Eligible Components'!M327,'Tableau FR Download'!G:G,0)))-1)),"")</f>
        <v>Window 3</v>
      </c>
      <c r="O327" s="2" t="str">
        <f>IF(T327="No","",IFERROR(IF(INDEX('Tableau FR Download'!M:M,MATCH('Eligible Components'!M327,'Tableau FR Download'!G:G,0))=0,"",INDEX('Tableau FR Download'!M:M,MATCH('Eligible Components'!M327,'Tableau FR Download'!G:G,0))),""))</f>
        <v>Grant Making</v>
      </c>
      <c r="P327" s="37">
        <f>IF(IFERROR(INDEX('Funding Request Tracker'!$G$6:$G$13,MATCH('Eligible Components'!N327,'Funding Request Tracker'!$F$6:$F$13,0)),"")=0,"",IFERROR(INDEX('Funding Request Tracker'!$G$6:$G$13,MATCH('Eligible Components'!N327,'Funding Request Tracker'!$F$6:$F$13,0)),""))</f>
        <v>44074</v>
      </c>
      <c r="Q327" s="37">
        <f>IF(IFERROR(INDEX('Tableau FR Download'!N:N,MATCH('Eligible Components'!M327,'Tableau FR Download'!G:G,0)),"")=0,"",IFERROR(INDEX('Tableau FR Download'!N:N,MATCH('Eligible Components'!M327,'Tableau FR Download'!G:G,0)),""))</f>
        <v>44175</v>
      </c>
      <c r="R327" s="37">
        <f>IF(IFERROR(INDEX('Tableau FR Download'!O:O,MATCH('Eligible Components'!M327,'Tableau FR Download'!G:G,0)),"")=0,"",IFERROR(INDEX('Tableau FR Download'!O:O,MATCH('Eligible Components'!M327,'Tableau FR Download'!G:G,0)),""))</f>
        <v>44187</v>
      </c>
      <c r="S327" s="13">
        <f t="shared" si="17"/>
        <v>3.7049180327868854</v>
      </c>
      <c r="T327" s="1" t="str">
        <f>IFERROR(INDEX('User Instructions'!$E$3:$E$10,MATCH('Eligible Components'!N327,'User Instructions'!$D$3:$D$10,0)),"")</f>
        <v>Yes</v>
      </c>
      <c r="U327" s="1" t="str">
        <f>IFERROR(IF(INDEX('Tableau FR Download'!M:M,MATCH('Eligible Components'!M327,'Tableau FR Download'!G:G,0))=0,"",INDEX('Tableau FR Download'!M:M,MATCH('Eligible Components'!M327,'Tableau FR Download'!G:G,0))),"")</f>
        <v>Grant Making</v>
      </c>
    </row>
    <row r="328" spans="1:21" hidden="1" x14ac:dyDescent="0.2">
      <c r="A328" s="1">
        <f t="shared" si="15"/>
        <v>0</v>
      </c>
      <c r="B328" s="1">
        <v>1</v>
      </c>
      <c r="C328" s="1" t="s">
        <v>85</v>
      </c>
      <c r="D328" s="1" t="s">
        <v>41</v>
      </c>
      <c r="E328" s="1" t="s">
        <v>416</v>
      </c>
      <c r="F328" s="1" t="s">
        <v>35</v>
      </c>
      <c r="G328" s="1" t="str">
        <f t="shared" si="16"/>
        <v>Congo (Democratic Republic)-Tuberculosis</v>
      </c>
      <c r="H328" s="1">
        <v>1</v>
      </c>
      <c r="I328" s="1" t="s">
        <v>42</v>
      </c>
      <c r="J328" s="1" t="str">
        <f>IF(IFERROR(IF(M328="",INDEX('Review Approach Lookup'!D:D,MATCH('Eligible Components'!G328,'Review Approach Lookup'!A:A,0)),INDEX('Tableau FR Download'!I:I,MATCH(M328,'Tableau FR Download'!G:G,0))),"")=0,"TBC",IFERROR(IF(M328="",INDEX('Review Approach Lookup'!D:D,MATCH('Eligible Components'!G328,'Review Approach Lookup'!A:A,0)),INDEX('Tableau FR Download'!I:I,MATCH(M328,'Tableau FR Download'!G:G,0))),""))</f>
        <v/>
      </c>
      <c r="K328" s="1" t="s">
        <v>184</v>
      </c>
      <c r="L328" s="1">
        <f>_xlfn.MAXIFS('Tableau FR Download'!A:A,'Tableau FR Download'!B:B,'Eligible Components'!G328)</f>
        <v>0</v>
      </c>
      <c r="M328" s="1" t="str">
        <f>IF(L328=0,"",INDEX('Tableau FR Download'!G:G,MATCH('Eligible Components'!L328,'Tableau FR Download'!A:A,0)))</f>
        <v/>
      </c>
      <c r="N328" s="2" t="str">
        <f>IFERROR(IF(LEFT(INDEX('Tableau FR Download'!J:J,MATCH('Eligible Components'!M328,'Tableau FR Download'!G:G,0)),FIND(" - ",INDEX('Tableau FR Download'!J:J,MATCH('Eligible Components'!M328,'Tableau FR Download'!G:G,0)))-1) = 0,"",LEFT(INDEX('Tableau FR Download'!J:J,MATCH('Eligible Components'!M328,'Tableau FR Download'!G:G,0)),FIND(" - ",INDEX('Tableau FR Download'!J:J,MATCH('Eligible Components'!M328,'Tableau FR Download'!G:G,0)))-1)),"")</f>
        <v/>
      </c>
      <c r="O328" s="2" t="str">
        <f>IF(T328="No","",IFERROR(IF(INDEX('Tableau FR Download'!M:M,MATCH('Eligible Components'!M328,'Tableau FR Download'!G:G,0))=0,"",INDEX('Tableau FR Download'!M:M,MATCH('Eligible Components'!M328,'Tableau FR Download'!G:G,0))),""))</f>
        <v/>
      </c>
      <c r="P328" s="37" t="str">
        <f>IF(IFERROR(INDEX('Funding Request Tracker'!$G$6:$G$13,MATCH('Eligible Components'!N328,'Funding Request Tracker'!$F$6:$F$13,0)),"")=0,"",IFERROR(INDEX('Funding Request Tracker'!$G$6:$G$13,MATCH('Eligible Components'!N328,'Funding Request Tracker'!$F$6:$F$13,0)),""))</f>
        <v/>
      </c>
      <c r="Q328" s="37" t="str">
        <f>IF(IFERROR(INDEX('Tableau FR Download'!N:N,MATCH('Eligible Components'!M328,'Tableau FR Download'!G:G,0)),"")=0,"",IFERROR(INDEX('Tableau FR Download'!N:N,MATCH('Eligible Components'!M328,'Tableau FR Download'!G:G,0)),""))</f>
        <v/>
      </c>
      <c r="R328" s="37" t="str">
        <f>IF(IFERROR(INDEX('Tableau FR Download'!O:O,MATCH('Eligible Components'!M328,'Tableau FR Download'!G:G,0)),"")=0,"",IFERROR(INDEX('Tableau FR Download'!O:O,MATCH('Eligible Components'!M328,'Tableau FR Download'!G:G,0)),""))</f>
        <v/>
      </c>
      <c r="S328" s="13" t="str">
        <f t="shared" si="17"/>
        <v/>
      </c>
      <c r="T328" s="1" t="str">
        <f>IFERROR(INDEX('User Instructions'!$E$3:$E$10,MATCH('Eligible Components'!N328,'User Instructions'!$D$3:$D$10,0)),"")</f>
        <v/>
      </c>
      <c r="U328" s="1" t="str">
        <f>IFERROR(IF(INDEX('Tableau FR Download'!M:M,MATCH('Eligible Components'!M328,'Tableau FR Download'!G:G,0))=0,"",INDEX('Tableau FR Download'!M:M,MATCH('Eligible Components'!M328,'Tableau FR Download'!G:G,0))),"")</f>
        <v/>
      </c>
    </row>
    <row r="329" spans="1:21" hidden="1" x14ac:dyDescent="0.2">
      <c r="A329" s="1">
        <f t="shared" si="15"/>
        <v>0</v>
      </c>
      <c r="B329" s="1">
        <v>0</v>
      </c>
      <c r="C329" s="1" t="s">
        <v>85</v>
      </c>
      <c r="D329" s="1" t="s">
        <v>41</v>
      </c>
      <c r="E329" s="1" t="s">
        <v>417</v>
      </c>
      <c r="F329" s="1" t="s">
        <v>95</v>
      </c>
      <c r="G329" s="1" t="str">
        <f t="shared" si="16"/>
        <v>Congo (Democratic Republic)-Tuberculosis,Malaria</v>
      </c>
      <c r="H329" s="1">
        <v>1</v>
      </c>
      <c r="I329" s="1" t="s">
        <v>42</v>
      </c>
      <c r="J329" s="1" t="str">
        <f>IF(IFERROR(IF(M329="",INDEX('Review Approach Lookup'!D:D,MATCH('Eligible Components'!G329,'Review Approach Lookup'!A:A,0)),INDEX('Tableau FR Download'!I:I,MATCH(M329,'Tableau FR Download'!G:G,0))),"")=0,"TBC",IFERROR(IF(M329="",INDEX('Review Approach Lookup'!D:D,MATCH('Eligible Components'!G329,'Review Approach Lookup'!A:A,0)),INDEX('Tableau FR Download'!I:I,MATCH(M329,'Tableau FR Download'!G:G,0))),""))</f>
        <v/>
      </c>
      <c r="K329" s="1" t="s">
        <v>184</v>
      </c>
      <c r="L329" s="1">
        <f>_xlfn.MAXIFS('Tableau FR Download'!A:A,'Tableau FR Download'!B:B,'Eligible Components'!G329)</f>
        <v>0</v>
      </c>
      <c r="M329" s="1" t="str">
        <f>IF(L329=0,"",INDEX('Tableau FR Download'!G:G,MATCH('Eligible Components'!L329,'Tableau FR Download'!A:A,0)))</f>
        <v/>
      </c>
      <c r="N329" s="2" t="str">
        <f>IFERROR(IF(LEFT(INDEX('Tableau FR Download'!J:J,MATCH('Eligible Components'!M329,'Tableau FR Download'!G:G,0)),FIND(" - ",INDEX('Tableau FR Download'!J:J,MATCH('Eligible Components'!M329,'Tableau FR Download'!G:G,0)))-1) = 0,"",LEFT(INDEX('Tableau FR Download'!J:J,MATCH('Eligible Components'!M329,'Tableau FR Download'!G:G,0)),FIND(" - ",INDEX('Tableau FR Download'!J:J,MATCH('Eligible Components'!M329,'Tableau FR Download'!G:G,0)))-1)),"")</f>
        <v/>
      </c>
      <c r="O329" s="2" t="str">
        <f>IF(T329="No","",IFERROR(IF(INDEX('Tableau FR Download'!M:M,MATCH('Eligible Components'!M329,'Tableau FR Download'!G:G,0))=0,"",INDEX('Tableau FR Download'!M:M,MATCH('Eligible Components'!M329,'Tableau FR Download'!G:G,0))),""))</f>
        <v/>
      </c>
      <c r="P329" s="37" t="str">
        <f>IF(IFERROR(INDEX('Funding Request Tracker'!$G$6:$G$13,MATCH('Eligible Components'!N329,'Funding Request Tracker'!$F$6:$F$13,0)),"")=0,"",IFERROR(INDEX('Funding Request Tracker'!$G$6:$G$13,MATCH('Eligible Components'!N329,'Funding Request Tracker'!$F$6:$F$13,0)),""))</f>
        <v/>
      </c>
      <c r="Q329" s="37" t="str">
        <f>IF(IFERROR(INDEX('Tableau FR Download'!N:N,MATCH('Eligible Components'!M329,'Tableau FR Download'!G:G,0)),"")=0,"",IFERROR(INDEX('Tableau FR Download'!N:N,MATCH('Eligible Components'!M329,'Tableau FR Download'!G:G,0)),""))</f>
        <v/>
      </c>
      <c r="R329" s="37" t="str">
        <f>IF(IFERROR(INDEX('Tableau FR Download'!O:O,MATCH('Eligible Components'!M329,'Tableau FR Download'!G:G,0)),"")=0,"",IFERROR(INDEX('Tableau FR Download'!O:O,MATCH('Eligible Components'!M329,'Tableau FR Download'!G:G,0)),""))</f>
        <v/>
      </c>
      <c r="S329" s="13" t="str">
        <f t="shared" si="17"/>
        <v/>
      </c>
      <c r="T329" s="1" t="str">
        <f>IFERROR(INDEX('User Instructions'!$E$3:$E$10,MATCH('Eligible Components'!N329,'User Instructions'!$D$3:$D$10,0)),"")</f>
        <v/>
      </c>
      <c r="U329" s="1" t="str">
        <f>IFERROR(IF(INDEX('Tableau FR Download'!M:M,MATCH('Eligible Components'!M329,'Tableau FR Download'!G:G,0))=0,"",INDEX('Tableau FR Download'!M:M,MATCH('Eligible Components'!M329,'Tableau FR Download'!G:G,0))),"")</f>
        <v/>
      </c>
    </row>
    <row r="330" spans="1:21" hidden="1" x14ac:dyDescent="0.2">
      <c r="A330" s="1">
        <f t="shared" si="15"/>
        <v>0</v>
      </c>
      <c r="B330" s="1">
        <v>0</v>
      </c>
      <c r="C330" s="1" t="s">
        <v>85</v>
      </c>
      <c r="D330" s="1" t="s">
        <v>41</v>
      </c>
      <c r="E330" s="1" t="s">
        <v>418</v>
      </c>
      <c r="F330" s="1" t="s">
        <v>96</v>
      </c>
      <c r="G330" s="1" t="str">
        <f t="shared" si="16"/>
        <v>Congo (Democratic Republic)-Tuberculosis,Malaria,RSSH</v>
      </c>
      <c r="H330" s="1">
        <v>1</v>
      </c>
      <c r="I330" s="1" t="s">
        <v>42</v>
      </c>
      <c r="J330" s="1" t="str">
        <f>IF(IFERROR(IF(M330="",INDEX('Review Approach Lookup'!D:D,MATCH('Eligible Components'!G330,'Review Approach Lookup'!A:A,0)),INDEX('Tableau FR Download'!I:I,MATCH(M330,'Tableau FR Download'!G:G,0))),"")=0,"TBC",IFERROR(IF(M330="",INDEX('Review Approach Lookup'!D:D,MATCH('Eligible Components'!G330,'Review Approach Lookup'!A:A,0)),INDEX('Tableau FR Download'!I:I,MATCH(M330,'Tableau FR Download'!G:G,0))),""))</f>
        <v/>
      </c>
      <c r="K330" s="1" t="s">
        <v>184</v>
      </c>
      <c r="L330" s="1">
        <f>_xlfn.MAXIFS('Tableau FR Download'!A:A,'Tableau FR Download'!B:B,'Eligible Components'!G330)</f>
        <v>0</v>
      </c>
      <c r="M330" s="1" t="str">
        <f>IF(L330=0,"",INDEX('Tableau FR Download'!G:G,MATCH('Eligible Components'!L330,'Tableau FR Download'!A:A,0)))</f>
        <v/>
      </c>
      <c r="N330" s="2" t="str">
        <f>IFERROR(IF(LEFT(INDEX('Tableau FR Download'!J:J,MATCH('Eligible Components'!M330,'Tableau FR Download'!G:G,0)),FIND(" - ",INDEX('Tableau FR Download'!J:J,MATCH('Eligible Components'!M330,'Tableau FR Download'!G:G,0)))-1) = 0,"",LEFT(INDEX('Tableau FR Download'!J:J,MATCH('Eligible Components'!M330,'Tableau FR Download'!G:G,0)),FIND(" - ",INDEX('Tableau FR Download'!J:J,MATCH('Eligible Components'!M330,'Tableau FR Download'!G:G,0)))-1)),"")</f>
        <v/>
      </c>
      <c r="O330" s="2" t="str">
        <f>IF(T330="No","",IFERROR(IF(INDEX('Tableau FR Download'!M:M,MATCH('Eligible Components'!M330,'Tableau FR Download'!G:G,0))=0,"",INDEX('Tableau FR Download'!M:M,MATCH('Eligible Components'!M330,'Tableau FR Download'!G:G,0))),""))</f>
        <v/>
      </c>
      <c r="P330" s="37" t="str">
        <f>IF(IFERROR(INDEX('Funding Request Tracker'!$G$6:$G$13,MATCH('Eligible Components'!N330,'Funding Request Tracker'!$F$6:$F$13,0)),"")=0,"",IFERROR(INDEX('Funding Request Tracker'!$G$6:$G$13,MATCH('Eligible Components'!N330,'Funding Request Tracker'!$F$6:$F$13,0)),""))</f>
        <v/>
      </c>
      <c r="Q330" s="37" t="str">
        <f>IF(IFERROR(INDEX('Tableau FR Download'!N:N,MATCH('Eligible Components'!M330,'Tableau FR Download'!G:G,0)),"")=0,"",IFERROR(INDEX('Tableau FR Download'!N:N,MATCH('Eligible Components'!M330,'Tableau FR Download'!G:G,0)),""))</f>
        <v/>
      </c>
      <c r="R330" s="37" t="str">
        <f>IF(IFERROR(INDEX('Tableau FR Download'!O:O,MATCH('Eligible Components'!M330,'Tableau FR Download'!G:G,0)),"")=0,"",IFERROR(INDEX('Tableau FR Download'!O:O,MATCH('Eligible Components'!M330,'Tableau FR Download'!G:G,0)),""))</f>
        <v/>
      </c>
      <c r="S330" s="13" t="str">
        <f t="shared" si="17"/>
        <v/>
      </c>
      <c r="T330" s="1" t="str">
        <f>IFERROR(INDEX('User Instructions'!$E$3:$E$10,MATCH('Eligible Components'!N330,'User Instructions'!$D$3:$D$10,0)),"")</f>
        <v/>
      </c>
      <c r="U330" s="1" t="str">
        <f>IFERROR(IF(INDEX('Tableau FR Download'!M:M,MATCH('Eligible Components'!M330,'Tableau FR Download'!G:G,0))=0,"",INDEX('Tableau FR Download'!M:M,MATCH('Eligible Components'!M330,'Tableau FR Download'!G:G,0))),"")</f>
        <v/>
      </c>
    </row>
    <row r="331" spans="1:21" hidden="1" x14ac:dyDescent="0.2">
      <c r="A331" s="1">
        <f t="shared" si="15"/>
        <v>0</v>
      </c>
      <c r="B331" s="1">
        <v>0</v>
      </c>
      <c r="C331" s="1" t="s">
        <v>85</v>
      </c>
      <c r="D331" s="1" t="s">
        <v>41</v>
      </c>
      <c r="E331" s="1" t="s">
        <v>419</v>
      </c>
      <c r="F331" s="1" t="s">
        <v>97</v>
      </c>
      <c r="G331" s="1" t="str">
        <f t="shared" si="16"/>
        <v>Congo (Democratic Republic)-Tuberculosis,RSSH</v>
      </c>
      <c r="H331" s="1">
        <v>1</v>
      </c>
      <c r="I331" s="1" t="s">
        <v>42</v>
      </c>
      <c r="J331" s="1" t="str">
        <f>IF(IFERROR(IF(M331="",INDEX('Review Approach Lookup'!D:D,MATCH('Eligible Components'!G331,'Review Approach Lookup'!A:A,0)),INDEX('Tableau FR Download'!I:I,MATCH(M331,'Tableau FR Download'!G:G,0))),"")=0,"TBC",IFERROR(IF(M331="",INDEX('Review Approach Lookup'!D:D,MATCH('Eligible Components'!G331,'Review Approach Lookup'!A:A,0)),INDEX('Tableau FR Download'!I:I,MATCH(M331,'Tableau FR Download'!G:G,0))),""))</f>
        <v/>
      </c>
      <c r="K331" s="1" t="s">
        <v>184</v>
      </c>
      <c r="L331" s="1">
        <f>_xlfn.MAXIFS('Tableau FR Download'!A:A,'Tableau FR Download'!B:B,'Eligible Components'!G331)</f>
        <v>0</v>
      </c>
      <c r="M331" s="1" t="str">
        <f>IF(L331=0,"",INDEX('Tableau FR Download'!G:G,MATCH('Eligible Components'!L331,'Tableau FR Download'!A:A,0)))</f>
        <v/>
      </c>
      <c r="N331" s="2" t="str">
        <f>IFERROR(IF(LEFT(INDEX('Tableau FR Download'!J:J,MATCH('Eligible Components'!M331,'Tableau FR Download'!G:G,0)),FIND(" - ",INDEX('Tableau FR Download'!J:J,MATCH('Eligible Components'!M331,'Tableau FR Download'!G:G,0)))-1) = 0,"",LEFT(INDEX('Tableau FR Download'!J:J,MATCH('Eligible Components'!M331,'Tableau FR Download'!G:G,0)),FIND(" - ",INDEX('Tableau FR Download'!J:J,MATCH('Eligible Components'!M331,'Tableau FR Download'!G:G,0)))-1)),"")</f>
        <v/>
      </c>
      <c r="O331" s="2" t="str">
        <f>IF(T331="No","",IFERROR(IF(INDEX('Tableau FR Download'!M:M,MATCH('Eligible Components'!M331,'Tableau FR Download'!G:G,0))=0,"",INDEX('Tableau FR Download'!M:M,MATCH('Eligible Components'!M331,'Tableau FR Download'!G:G,0))),""))</f>
        <v/>
      </c>
      <c r="P331" s="37" t="str">
        <f>IF(IFERROR(INDEX('Funding Request Tracker'!$G$6:$G$13,MATCH('Eligible Components'!N331,'Funding Request Tracker'!$F$6:$F$13,0)),"")=0,"",IFERROR(INDEX('Funding Request Tracker'!$G$6:$G$13,MATCH('Eligible Components'!N331,'Funding Request Tracker'!$F$6:$F$13,0)),""))</f>
        <v/>
      </c>
      <c r="Q331" s="37" t="str">
        <f>IF(IFERROR(INDEX('Tableau FR Download'!N:N,MATCH('Eligible Components'!M331,'Tableau FR Download'!G:G,0)),"")=0,"",IFERROR(INDEX('Tableau FR Download'!N:N,MATCH('Eligible Components'!M331,'Tableau FR Download'!G:G,0)),""))</f>
        <v/>
      </c>
      <c r="R331" s="37" t="str">
        <f>IF(IFERROR(INDEX('Tableau FR Download'!O:O,MATCH('Eligible Components'!M331,'Tableau FR Download'!G:G,0)),"")=0,"",IFERROR(INDEX('Tableau FR Download'!O:O,MATCH('Eligible Components'!M331,'Tableau FR Download'!G:G,0)),""))</f>
        <v/>
      </c>
      <c r="S331" s="13" t="str">
        <f t="shared" si="17"/>
        <v/>
      </c>
      <c r="T331" s="1" t="str">
        <f>IFERROR(INDEX('User Instructions'!$E$3:$E$10,MATCH('Eligible Components'!N331,'User Instructions'!$D$3:$D$10,0)),"")</f>
        <v/>
      </c>
      <c r="U331" s="1" t="str">
        <f>IFERROR(IF(INDEX('Tableau FR Download'!M:M,MATCH('Eligible Components'!M331,'Tableau FR Download'!G:G,0))=0,"",INDEX('Tableau FR Download'!M:M,MATCH('Eligible Components'!M331,'Tableau FR Download'!G:G,0))),"")</f>
        <v/>
      </c>
    </row>
    <row r="332" spans="1:21" hidden="1" x14ac:dyDescent="0.2">
      <c r="A332" s="1">
        <f t="shared" si="15"/>
        <v>1</v>
      </c>
      <c r="B332" s="1">
        <v>0</v>
      </c>
      <c r="C332" s="1" t="s">
        <v>85</v>
      </c>
      <c r="D332" s="1" t="s">
        <v>111</v>
      </c>
      <c r="E332" s="1" t="s">
        <v>26</v>
      </c>
      <c r="F332" s="1" t="s">
        <v>26</v>
      </c>
      <c r="G332" s="1" t="str">
        <f t="shared" si="16"/>
        <v>Costa Rica-HIV/AIDS</v>
      </c>
      <c r="H332" s="1">
        <v>1</v>
      </c>
      <c r="I332" s="1" t="s">
        <v>45</v>
      </c>
      <c r="J332" s="1" t="str">
        <f>IF(IFERROR(IF(M332="",INDEX('Review Approach Lookup'!D:D,MATCH('Eligible Components'!G332,'Review Approach Lookup'!A:A,0)),INDEX('Tableau FR Download'!I:I,MATCH(M332,'Tableau FR Download'!G:G,0))),"")=0,"TBC",IFERROR(IF(M332="",INDEX('Review Approach Lookup'!D:D,MATCH('Eligible Components'!G332,'Review Approach Lookup'!A:A,0)),INDEX('Tableau FR Download'!I:I,MATCH(M332,'Tableau FR Download'!G:G,0))),""))</f>
        <v>Tailored for Transition</v>
      </c>
      <c r="K332" s="1" t="s">
        <v>188</v>
      </c>
      <c r="L332" s="1">
        <f>_xlfn.MAXIFS('Tableau FR Download'!A:A,'Tableau FR Download'!B:B,'Eligible Components'!G332)</f>
        <v>955</v>
      </c>
      <c r="M332" s="1" t="str">
        <f>IF(L332=0,"",INDEX('Tableau FR Download'!G:G,MATCH('Eligible Components'!L332,'Tableau FR Download'!A:A,0)))</f>
        <v>FR955-CRI-H</v>
      </c>
      <c r="N332" s="2" t="str">
        <f>IFERROR(IF(LEFT(INDEX('Tableau FR Download'!J:J,MATCH('Eligible Components'!M332,'Tableau FR Download'!G:G,0)),FIND(" - ",INDEX('Tableau FR Download'!J:J,MATCH('Eligible Components'!M332,'Tableau FR Download'!G:G,0)))-1) = 0,"",LEFT(INDEX('Tableau FR Download'!J:J,MATCH('Eligible Components'!M332,'Tableau FR Download'!G:G,0)),FIND(" - ",INDEX('Tableau FR Download'!J:J,MATCH('Eligible Components'!M332,'Tableau FR Download'!G:G,0)))-1)),"")</f>
        <v>Window 3</v>
      </c>
      <c r="O332" s="2" t="str">
        <f>IF(T332="No","",IFERROR(IF(INDEX('Tableau FR Download'!M:M,MATCH('Eligible Components'!M332,'Tableau FR Download'!G:G,0))=0,"",INDEX('Tableau FR Download'!M:M,MATCH('Eligible Components'!M332,'Tableau FR Download'!G:G,0))),""))</f>
        <v>Grant Making</v>
      </c>
      <c r="P332" s="37">
        <f>IF(IFERROR(INDEX('Funding Request Tracker'!$G$6:$G$13,MATCH('Eligible Components'!N332,'Funding Request Tracker'!$F$6:$F$13,0)),"")=0,"",IFERROR(INDEX('Funding Request Tracker'!$G$6:$G$13,MATCH('Eligible Components'!N332,'Funding Request Tracker'!$F$6:$F$13,0)),""))</f>
        <v>44074</v>
      </c>
      <c r="Q332" s="37">
        <f>IF(IFERROR(INDEX('Tableau FR Download'!N:N,MATCH('Eligible Components'!M332,'Tableau FR Download'!G:G,0)),"")=0,"",IFERROR(INDEX('Tableau FR Download'!N:N,MATCH('Eligible Components'!M332,'Tableau FR Download'!G:G,0)),""))</f>
        <v>44308</v>
      </c>
      <c r="R332" s="37">
        <f>IF(IFERROR(INDEX('Tableau FR Download'!O:O,MATCH('Eligible Components'!M332,'Tableau FR Download'!G:G,0)),"")=0,"",IFERROR(INDEX('Tableau FR Download'!O:O,MATCH('Eligible Components'!M332,'Tableau FR Download'!G:G,0)),""))</f>
        <v>44335</v>
      </c>
      <c r="S332" s="13">
        <f t="shared" si="17"/>
        <v>8.557377049180328</v>
      </c>
      <c r="T332" s="1" t="str">
        <f>IFERROR(INDEX('User Instructions'!$E$3:$E$10,MATCH('Eligible Components'!N332,'User Instructions'!$D$3:$D$10,0)),"")</f>
        <v>Yes</v>
      </c>
      <c r="U332" s="1" t="str">
        <f>IFERROR(IF(INDEX('Tableau FR Download'!M:M,MATCH('Eligible Components'!M332,'Tableau FR Download'!G:G,0))=0,"",INDEX('Tableau FR Download'!M:M,MATCH('Eligible Components'!M332,'Tableau FR Download'!G:G,0))),"")</f>
        <v>Grant Making</v>
      </c>
    </row>
    <row r="333" spans="1:21" hidden="1" x14ac:dyDescent="0.2">
      <c r="A333" s="1">
        <f t="shared" si="15"/>
        <v>0</v>
      </c>
      <c r="B333" s="1">
        <v>0</v>
      </c>
      <c r="C333" s="1" t="s">
        <v>85</v>
      </c>
      <c r="D333" s="1" t="s">
        <v>111</v>
      </c>
      <c r="E333" s="1" t="s">
        <v>409</v>
      </c>
      <c r="F333" s="1" t="s">
        <v>86</v>
      </c>
      <c r="G333" s="1" t="str">
        <f t="shared" si="16"/>
        <v>Costa Rica-HIV/AIDS,Malaria</v>
      </c>
      <c r="H333" s="1">
        <v>0</v>
      </c>
      <c r="I333" s="1" t="s">
        <v>45</v>
      </c>
      <c r="J333" s="1" t="str">
        <f>IF(IFERROR(IF(M333="",INDEX('Review Approach Lookup'!D:D,MATCH('Eligible Components'!G333,'Review Approach Lookup'!A:A,0)),INDEX('Tableau FR Download'!I:I,MATCH(M333,'Tableau FR Download'!G:G,0))),"")=0,"TBC",IFERROR(IF(M333="",INDEX('Review Approach Lookup'!D:D,MATCH('Eligible Components'!G333,'Review Approach Lookup'!A:A,0)),INDEX('Tableau FR Download'!I:I,MATCH(M333,'Tableau FR Download'!G:G,0))),""))</f>
        <v/>
      </c>
      <c r="K333" s="1" t="s">
        <v>188</v>
      </c>
      <c r="L333" s="1">
        <f>_xlfn.MAXIFS('Tableau FR Download'!A:A,'Tableau FR Download'!B:B,'Eligible Components'!G333)</f>
        <v>0</v>
      </c>
      <c r="M333" s="1" t="str">
        <f>IF(L333=0,"",INDEX('Tableau FR Download'!G:G,MATCH('Eligible Components'!L333,'Tableau FR Download'!A:A,0)))</f>
        <v/>
      </c>
      <c r="N333" s="2" t="str">
        <f>IFERROR(IF(LEFT(INDEX('Tableau FR Download'!J:J,MATCH('Eligible Components'!M333,'Tableau FR Download'!G:G,0)),FIND(" - ",INDEX('Tableau FR Download'!J:J,MATCH('Eligible Components'!M333,'Tableau FR Download'!G:G,0)))-1) = 0,"",LEFT(INDEX('Tableau FR Download'!J:J,MATCH('Eligible Components'!M333,'Tableau FR Download'!G:G,0)),FIND(" - ",INDEX('Tableau FR Download'!J:J,MATCH('Eligible Components'!M333,'Tableau FR Download'!G:G,0)))-1)),"")</f>
        <v/>
      </c>
      <c r="O333" s="2" t="str">
        <f>IF(T333="No","",IFERROR(IF(INDEX('Tableau FR Download'!M:M,MATCH('Eligible Components'!M333,'Tableau FR Download'!G:G,0))=0,"",INDEX('Tableau FR Download'!M:M,MATCH('Eligible Components'!M333,'Tableau FR Download'!G:G,0))),""))</f>
        <v/>
      </c>
      <c r="P333" s="37" t="str">
        <f>IF(IFERROR(INDEX('Funding Request Tracker'!$G$6:$G$13,MATCH('Eligible Components'!N333,'Funding Request Tracker'!$F$6:$F$13,0)),"")=0,"",IFERROR(INDEX('Funding Request Tracker'!$G$6:$G$13,MATCH('Eligible Components'!N333,'Funding Request Tracker'!$F$6:$F$13,0)),""))</f>
        <v/>
      </c>
      <c r="Q333" s="37" t="str">
        <f>IF(IFERROR(INDEX('Tableau FR Download'!N:N,MATCH('Eligible Components'!M333,'Tableau FR Download'!G:G,0)),"")=0,"",IFERROR(INDEX('Tableau FR Download'!N:N,MATCH('Eligible Components'!M333,'Tableau FR Download'!G:G,0)),""))</f>
        <v/>
      </c>
      <c r="R333" s="37" t="str">
        <f>IF(IFERROR(INDEX('Tableau FR Download'!O:O,MATCH('Eligible Components'!M333,'Tableau FR Download'!G:G,0)),"")=0,"",IFERROR(INDEX('Tableau FR Download'!O:O,MATCH('Eligible Components'!M333,'Tableau FR Download'!G:G,0)),""))</f>
        <v/>
      </c>
      <c r="S333" s="13" t="str">
        <f t="shared" si="17"/>
        <v/>
      </c>
      <c r="T333" s="1" t="str">
        <f>IFERROR(INDEX('User Instructions'!$E$3:$E$10,MATCH('Eligible Components'!N333,'User Instructions'!$D$3:$D$10,0)),"")</f>
        <v/>
      </c>
      <c r="U333" s="1" t="str">
        <f>IFERROR(IF(INDEX('Tableau FR Download'!M:M,MATCH('Eligible Components'!M333,'Tableau FR Download'!G:G,0))=0,"",INDEX('Tableau FR Download'!M:M,MATCH('Eligible Components'!M333,'Tableau FR Download'!G:G,0))),"")</f>
        <v/>
      </c>
    </row>
    <row r="334" spans="1:21" hidden="1" x14ac:dyDescent="0.2">
      <c r="A334" s="1">
        <f t="shared" si="15"/>
        <v>0</v>
      </c>
      <c r="B334" s="1">
        <v>0</v>
      </c>
      <c r="C334" s="1" t="s">
        <v>85</v>
      </c>
      <c r="D334" s="1" t="s">
        <v>111</v>
      </c>
      <c r="E334" s="1" t="s">
        <v>410</v>
      </c>
      <c r="F334" s="1" t="s">
        <v>87</v>
      </c>
      <c r="G334" s="1" t="str">
        <f t="shared" si="16"/>
        <v>Costa Rica-HIV/AIDS,Malaria,RSSH</v>
      </c>
      <c r="H334" s="1">
        <v>0</v>
      </c>
      <c r="I334" s="1" t="s">
        <v>45</v>
      </c>
      <c r="J334" s="1" t="str">
        <f>IF(IFERROR(IF(M334="",INDEX('Review Approach Lookup'!D:D,MATCH('Eligible Components'!G334,'Review Approach Lookup'!A:A,0)),INDEX('Tableau FR Download'!I:I,MATCH(M334,'Tableau FR Download'!G:G,0))),"")=0,"TBC",IFERROR(IF(M334="",INDEX('Review Approach Lookup'!D:D,MATCH('Eligible Components'!G334,'Review Approach Lookup'!A:A,0)),INDEX('Tableau FR Download'!I:I,MATCH(M334,'Tableau FR Download'!G:G,0))),""))</f>
        <v/>
      </c>
      <c r="K334" s="1" t="s">
        <v>188</v>
      </c>
      <c r="L334" s="1">
        <f>_xlfn.MAXIFS('Tableau FR Download'!A:A,'Tableau FR Download'!B:B,'Eligible Components'!G334)</f>
        <v>0</v>
      </c>
      <c r="M334" s="1" t="str">
        <f>IF(L334=0,"",INDEX('Tableau FR Download'!G:G,MATCH('Eligible Components'!L334,'Tableau FR Download'!A:A,0)))</f>
        <v/>
      </c>
      <c r="N334" s="2" t="str">
        <f>IFERROR(IF(LEFT(INDEX('Tableau FR Download'!J:J,MATCH('Eligible Components'!M334,'Tableau FR Download'!G:G,0)),FIND(" - ",INDEX('Tableau FR Download'!J:J,MATCH('Eligible Components'!M334,'Tableau FR Download'!G:G,0)))-1) = 0,"",LEFT(INDEX('Tableau FR Download'!J:J,MATCH('Eligible Components'!M334,'Tableau FR Download'!G:G,0)),FIND(" - ",INDEX('Tableau FR Download'!J:J,MATCH('Eligible Components'!M334,'Tableau FR Download'!G:G,0)))-1)),"")</f>
        <v/>
      </c>
      <c r="O334" s="2" t="str">
        <f>IF(T334="No","",IFERROR(IF(INDEX('Tableau FR Download'!M:M,MATCH('Eligible Components'!M334,'Tableau FR Download'!G:G,0))=0,"",INDEX('Tableau FR Download'!M:M,MATCH('Eligible Components'!M334,'Tableau FR Download'!G:G,0))),""))</f>
        <v/>
      </c>
      <c r="P334" s="37" t="str">
        <f>IF(IFERROR(INDEX('Funding Request Tracker'!$G$6:$G$13,MATCH('Eligible Components'!N334,'Funding Request Tracker'!$F$6:$F$13,0)),"")=0,"",IFERROR(INDEX('Funding Request Tracker'!$G$6:$G$13,MATCH('Eligible Components'!N334,'Funding Request Tracker'!$F$6:$F$13,0)),""))</f>
        <v/>
      </c>
      <c r="Q334" s="37" t="str">
        <f>IF(IFERROR(INDEX('Tableau FR Download'!N:N,MATCH('Eligible Components'!M334,'Tableau FR Download'!G:G,0)),"")=0,"",IFERROR(INDEX('Tableau FR Download'!N:N,MATCH('Eligible Components'!M334,'Tableau FR Download'!G:G,0)),""))</f>
        <v/>
      </c>
      <c r="R334" s="37" t="str">
        <f>IF(IFERROR(INDEX('Tableau FR Download'!O:O,MATCH('Eligible Components'!M334,'Tableau FR Download'!G:G,0)),"")=0,"",IFERROR(INDEX('Tableau FR Download'!O:O,MATCH('Eligible Components'!M334,'Tableau FR Download'!G:G,0)),""))</f>
        <v/>
      </c>
      <c r="S334" s="13" t="str">
        <f t="shared" si="17"/>
        <v/>
      </c>
      <c r="T334" s="1" t="str">
        <f>IFERROR(INDEX('User Instructions'!$E$3:$E$10,MATCH('Eligible Components'!N334,'User Instructions'!$D$3:$D$10,0)),"")</f>
        <v/>
      </c>
      <c r="U334" s="1" t="str">
        <f>IFERROR(IF(INDEX('Tableau FR Download'!M:M,MATCH('Eligible Components'!M334,'Tableau FR Download'!G:G,0))=0,"",INDEX('Tableau FR Download'!M:M,MATCH('Eligible Components'!M334,'Tableau FR Download'!G:G,0))),"")</f>
        <v/>
      </c>
    </row>
    <row r="335" spans="1:21" hidden="1" x14ac:dyDescent="0.2">
      <c r="A335" s="1">
        <f t="shared" si="15"/>
        <v>0</v>
      </c>
      <c r="B335" s="1">
        <v>0</v>
      </c>
      <c r="C335" s="1" t="s">
        <v>85</v>
      </c>
      <c r="D335" s="1" t="s">
        <v>111</v>
      </c>
      <c r="E335" s="1" t="s">
        <v>411</v>
      </c>
      <c r="F335" s="1" t="s">
        <v>88</v>
      </c>
      <c r="G335" s="1" t="str">
        <f t="shared" si="16"/>
        <v>Costa Rica-HIV/AIDS,RSSH</v>
      </c>
      <c r="H335" s="1">
        <v>1</v>
      </c>
      <c r="I335" s="1" t="s">
        <v>45</v>
      </c>
      <c r="J335" s="1" t="str">
        <f>IF(IFERROR(IF(M335="",INDEX('Review Approach Lookup'!D:D,MATCH('Eligible Components'!G335,'Review Approach Lookup'!A:A,0)),INDEX('Tableau FR Download'!I:I,MATCH(M335,'Tableau FR Download'!G:G,0))),"")=0,"TBC",IFERROR(IF(M335="",INDEX('Review Approach Lookup'!D:D,MATCH('Eligible Components'!G335,'Review Approach Lookup'!A:A,0)),INDEX('Tableau FR Download'!I:I,MATCH(M335,'Tableau FR Download'!G:G,0))),""))</f>
        <v/>
      </c>
      <c r="K335" s="1" t="s">
        <v>188</v>
      </c>
      <c r="L335" s="1">
        <f>_xlfn.MAXIFS('Tableau FR Download'!A:A,'Tableau FR Download'!B:B,'Eligible Components'!G335)</f>
        <v>0</v>
      </c>
      <c r="M335" s="1" t="str">
        <f>IF(L335=0,"",INDEX('Tableau FR Download'!G:G,MATCH('Eligible Components'!L335,'Tableau FR Download'!A:A,0)))</f>
        <v/>
      </c>
      <c r="N335" s="2" t="str">
        <f>IFERROR(IF(LEFT(INDEX('Tableau FR Download'!J:J,MATCH('Eligible Components'!M335,'Tableau FR Download'!G:G,0)),FIND(" - ",INDEX('Tableau FR Download'!J:J,MATCH('Eligible Components'!M335,'Tableau FR Download'!G:G,0)))-1) = 0,"",LEFT(INDEX('Tableau FR Download'!J:J,MATCH('Eligible Components'!M335,'Tableau FR Download'!G:G,0)),FIND(" - ",INDEX('Tableau FR Download'!J:J,MATCH('Eligible Components'!M335,'Tableau FR Download'!G:G,0)))-1)),"")</f>
        <v/>
      </c>
      <c r="O335" s="2" t="str">
        <f>IF(T335="No","",IFERROR(IF(INDEX('Tableau FR Download'!M:M,MATCH('Eligible Components'!M335,'Tableau FR Download'!G:G,0))=0,"",INDEX('Tableau FR Download'!M:M,MATCH('Eligible Components'!M335,'Tableau FR Download'!G:G,0))),""))</f>
        <v/>
      </c>
      <c r="P335" s="37" t="str">
        <f>IF(IFERROR(INDEX('Funding Request Tracker'!$G$6:$G$13,MATCH('Eligible Components'!N335,'Funding Request Tracker'!$F$6:$F$13,0)),"")=0,"",IFERROR(INDEX('Funding Request Tracker'!$G$6:$G$13,MATCH('Eligible Components'!N335,'Funding Request Tracker'!$F$6:$F$13,0)),""))</f>
        <v/>
      </c>
      <c r="Q335" s="37" t="str">
        <f>IF(IFERROR(INDEX('Tableau FR Download'!N:N,MATCH('Eligible Components'!M335,'Tableau FR Download'!G:G,0)),"")=0,"",IFERROR(INDEX('Tableau FR Download'!N:N,MATCH('Eligible Components'!M335,'Tableau FR Download'!G:G,0)),""))</f>
        <v/>
      </c>
      <c r="R335" s="37" t="str">
        <f>IF(IFERROR(INDEX('Tableau FR Download'!O:O,MATCH('Eligible Components'!M335,'Tableau FR Download'!G:G,0)),"")=0,"",IFERROR(INDEX('Tableau FR Download'!O:O,MATCH('Eligible Components'!M335,'Tableau FR Download'!G:G,0)),""))</f>
        <v/>
      </c>
      <c r="S335" s="13" t="str">
        <f t="shared" si="17"/>
        <v/>
      </c>
      <c r="T335" s="1" t="str">
        <f>IFERROR(INDEX('User Instructions'!$E$3:$E$10,MATCH('Eligible Components'!N335,'User Instructions'!$D$3:$D$10,0)),"")</f>
        <v/>
      </c>
      <c r="U335" s="1" t="str">
        <f>IFERROR(IF(INDEX('Tableau FR Download'!M:M,MATCH('Eligible Components'!M335,'Tableau FR Download'!G:G,0))=0,"",INDEX('Tableau FR Download'!M:M,MATCH('Eligible Components'!M335,'Tableau FR Download'!G:G,0))),"")</f>
        <v/>
      </c>
    </row>
    <row r="336" spans="1:21" hidden="1" x14ac:dyDescent="0.2">
      <c r="A336" s="1">
        <f t="shared" si="15"/>
        <v>0</v>
      </c>
      <c r="B336" s="1">
        <v>0</v>
      </c>
      <c r="C336" s="1" t="s">
        <v>85</v>
      </c>
      <c r="D336" s="1" t="s">
        <v>111</v>
      </c>
      <c r="E336" s="1" t="s">
        <v>408</v>
      </c>
      <c r="F336" s="1" t="s">
        <v>89</v>
      </c>
      <c r="G336" s="1" t="str">
        <f t="shared" si="16"/>
        <v>Costa Rica-HIV/AIDS, Tuberculosis</v>
      </c>
      <c r="H336" s="1">
        <v>0</v>
      </c>
      <c r="I336" s="1" t="s">
        <v>45</v>
      </c>
      <c r="J336" s="1" t="str">
        <f>IF(IFERROR(IF(M336="",INDEX('Review Approach Lookup'!D:D,MATCH('Eligible Components'!G336,'Review Approach Lookup'!A:A,0)),INDEX('Tableau FR Download'!I:I,MATCH(M336,'Tableau FR Download'!G:G,0))),"")=0,"TBC",IFERROR(IF(M336="",INDEX('Review Approach Lookup'!D:D,MATCH('Eligible Components'!G336,'Review Approach Lookup'!A:A,0)),INDEX('Tableau FR Download'!I:I,MATCH(M336,'Tableau FR Download'!G:G,0))),""))</f>
        <v/>
      </c>
      <c r="K336" s="1" t="s">
        <v>188</v>
      </c>
      <c r="L336" s="1">
        <f>_xlfn.MAXIFS('Tableau FR Download'!A:A,'Tableau FR Download'!B:B,'Eligible Components'!G336)</f>
        <v>0</v>
      </c>
      <c r="M336" s="1" t="str">
        <f>IF(L336=0,"",INDEX('Tableau FR Download'!G:G,MATCH('Eligible Components'!L336,'Tableau FR Download'!A:A,0)))</f>
        <v/>
      </c>
      <c r="N336" s="2" t="str">
        <f>IFERROR(IF(LEFT(INDEX('Tableau FR Download'!J:J,MATCH('Eligible Components'!M336,'Tableau FR Download'!G:G,0)),FIND(" - ",INDEX('Tableau FR Download'!J:J,MATCH('Eligible Components'!M336,'Tableau FR Download'!G:G,0)))-1) = 0,"",LEFT(INDEX('Tableau FR Download'!J:J,MATCH('Eligible Components'!M336,'Tableau FR Download'!G:G,0)),FIND(" - ",INDEX('Tableau FR Download'!J:J,MATCH('Eligible Components'!M336,'Tableau FR Download'!G:G,0)))-1)),"")</f>
        <v/>
      </c>
      <c r="O336" s="2" t="str">
        <f>IF(T336="No","",IFERROR(IF(INDEX('Tableau FR Download'!M:M,MATCH('Eligible Components'!M336,'Tableau FR Download'!G:G,0))=0,"",INDEX('Tableau FR Download'!M:M,MATCH('Eligible Components'!M336,'Tableau FR Download'!G:G,0))),""))</f>
        <v/>
      </c>
      <c r="P336" s="37" t="str">
        <f>IF(IFERROR(INDEX('Funding Request Tracker'!$G$6:$G$13,MATCH('Eligible Components'!N336,'Funding Request Tracker'!$F$6:$F$13,0)),"")=0,"",IFERROR(INDEX('Funding Request Tracker'!$G$6:$G$13,MATCH('Eligible Components'!N336,'Funding Request Tracker'!$F$6:$F$13,0)),""))</f>
        <v/>
      </c>
      <c r="Q336" s="37" t="str">
        <f>IF(IFERROR(INDEX('Tableau FR Download'!N:N,MATCH('Eligible Components'!M336,'Tableau FR Download'!G:G,0)),"")=0,"",IFERROR(INDEX('Tableau FR Download'!N:N,MATCH('Eligible Components'!M336,'Tableau FR Download'!G:G,0)),""))</f>
        <v/>
      </c>
      <c r="R336" s="37" t="str">
        <f>IF(IFERROR(INDEX('Tableau FR Download'!O:O,MATCH('Eligible Components'!M336,'Tableau FR Download'!G:G,0)),"")=0,"",IFERROR(INDEX('Tableau FR Download'!O:O,MATCH('Eligible Components'!M336,'Tableau FR Download'!G:G,0)),""))</f>
        <v/>
      </c>
      <c r="S336" s="13" t="str">
        <f t="shared" si="17"/>
        <v/>
      </c>
      <c r="T336" s="1" t="str">
        <f>IFERROR(INDEX('User Instructions'!$E$3:$E$10,MATCH('Eligible Components'!N336,'User Instructions'!$D$3:$D$10,0)),"")</f>
        <v/>
      </c>
      <c r="U336" s="1" t="str">
        <f>IFERROR(IF(INDEX('Tableau FR Download'!M:M,MATCH('Eligible Components'!M336,'Tableau FR Download'!G:G,0))=0,"",INDEX('Tableau FR Download'!M:M,MATCH('Eligible Components'!M336,'Tableau FR Download'!G:G,0))),"")</f>
        <v/>
      </c>
    </row>
    <row r="337" spans="1:21" hidden="1" x14ac:dyDescent="0.2">
      <c r="A337" s="1">
        <f t="shared" si="15"/>
        <v>0</v>
      </c>
      <c r="B337" s="1">
        <v>0</v>
      </c>
      <c r="C337" s="1" t="s">
        <v>85</v>
      </c>
      <c r="D337" s="1" t="s">
        <v>111</v>
      </c>
      <c r="E337" s="1" t="s">
        <v>412</v>
      </c>
      <c r="F337" s="1" t="s">
        <v>90</v>
      </c>
      <c r="G337" s="1" t="str">
        <f t="shared" si="16"/>
        <v>Costa Rica-HIV/AIDS,Tuberculosis,Malaria</v>
      </c>
      <c r="H337" s="1">
        <v>0</v>
      </c>
      <c r="I337" s="1" t="s">
        <v>45</v>
      </c>
      <c r="J337" s="1" t="str">
        <f>IF(IFERROR(IF(M337="",INDEX('Review Approach Lookup'!D:D,MATCH('Eligible Components'!G337,'Review Approach Lookup'!A:A,0)),INDEX('Tableau FR Download'!I:I,MATCH(M337,'Tableau FR Download'!G:G,0))),"")=0,"TBC",IFERROR(IF(M337="",INDEX('Review Approach Lookup'!D:D,MATCH('Eligible Components'!G337,'Review Approach Lookup'!A:A,0)),INDEX('Tableau FR Download'!I:I,MATCH(M337,'Tableau FR Download'!G:G,0))),""))</f>
        <v/>
      </c>
      <c r="K337" s="1" t="s">
        <v>188</v>
      </c>
      <c r="L337" s="1">
        <f>_xlfn.MAXIFS('Tableau FR Download'!A:A,'Tableau FR Download'!B:B,'Eligible Components'!G337)</f>
        <v>0</v>
      </c>
      <c r="M337" s="1" t="str">
        <f>IF(L337=0,"",INDEX('Tableau FR Download'!G:G,MATCH('Eligible Components'!L337,'Tableau FR Download'!A:A,0)))</f>
        <v/>
      </c>
      <c r="N337" s="2" t="str">
        <f>IFERROR(IF(LEFT(INDEX('Tableau FR Download'!J:J,MATCH('Eligible Components'!M337,'Tableau FR Download'!G:G,0)),FIND(" - ",INDEX('Tableau FR Download'!J:J,MATCH('Eligible Components'!M337,'Tableau FR Download'!G:G,0)))-1) = 0,"",LEFT(INDEX('Tableau FR Download'!J:J,MATCH('Eligible Components'!M337,'Tableau FR Download'!G:G,0)),FIND(" - ",INDEX('Tableau FR Download'!J:J,MATCH('Eligible Components'!M337,'Tableau FR Download'!G:G,0)))-1)),"")</f>
        <v/>
      </c>
      <c r="O337" s="2" t="str">
        <f>IF(T337="No","",IFERROR(IF(INDEX('Tableau FR Download'!M:M,MATCH('Eligible Components'!M337,'Tableau FR Download'!G:G,0))=0,"",INDEX('Tableau FR Download'!M:M,MATCH('Eligible Components'!M337,'Tableau FR Download'!G:G,0))),""))</f>
        <v/>
      </c>
      <c r="P337" s="37" t="str">
        <f>IF(IFERROR(INDEX('Funding Request Tracker'!$G$6:$G$13,MATCH('Eligible Components'!N337,'Funding Request Tracker'!$F$6:$F$13,0)),"")=0,"",IFERROR(INDEX('Funding Request Tracker'!$G$6:$G$13,MATCH('Eligible Components'!N337,'Funding Request Tracker'!$F$6:$F$13,0)),""))</f>
        <v/>
      </c>
      <c r="Q337" s="37" t="str">
        <f>IF(IFERROR(INDEX('Tableau FR Download'!N:N,MATCH('Eligible Components'!M337,'Tableau FR Download'!G:G,0)),"")=0,"",IFERROR(INDEX('Tableau FR Download'!N:N,MATCH('Eligible Components'!M337,'Tableau FR Download'!G:G,0)),""))</f>
        <v/>
      </c>
      <c r="R337" s="37" t="str">
        <f>IF(IFERROR(INDEX('Tableau FR Download'!O:O,MATCH('Eligible Components'!M337,'Tableau FR Download'!G:G,0)),"")=0,"",IFERROR(INDEX('Tableau FR Download'!O:O,MATCH('Eligible Components'!M337,'Tableau FR Download'!G:G,0)),""))</f>
        <v/>
      </c>
      <c r="S337" s="13" t="str">
        <f t="shared" si="17"/>
        <v/>
      </c>
      <c r="T337" s="1" t="str">
        <f>IFERROR(INDEX('User Instructions'!$E$3:$E$10,MATCH('Eligible Components'!N337,'User Instructions'!$D$3:$D$10,0)),"")</f>
        <v/>
      </c>
      <c r="U337" s="1" t="str">
        <f>IFERROR(IF(INDEX('Tableau FR Download'!M:M,MATCH('Eligible Components'!M337,'Tableau FR Download'!G:G,0))=0,"",INDEX('Tableau FR Download'!M:M,MATCH('Eligible Components'!M337,'Tableau FR Download'!G:G,0))),"")</f>
        <v/>
      </c>
    </row>
    <row r="338" spans="1:21" hidden="1" x14ac:dyDescent="0.2">
      <c r="A338" s="1">
        <f t="shared" si="15"/>
        <v>0</v>
      </c>
      <c r="B338" s="1">
        <v>0</v>
      </c>
      <c r="C338" s="1" t="s">
        <v>85</v>
      </c>
      <c r="D338" s="1" t="s">
        <v>111</v>
      </c>
      <c r="E338" s="1" t="s">
        <v>413</v>
      </c>
      <c r="F338" s="1" t="s">
        <v>91</v>
      </c>
      <c r="G338" s="1" t="str">
        <f t="shared" si="16"/>
        <v>Costa Rica-HIV/AIDS,Tuberculosis,Malaria,RSSH</v>
      </c>
      <c r="H338" s="1">
        <v>0</v>
      </c>
      <c r="I338" s="1" t="s">
        <v>45</v>
      </c>
      <c r="J338" s="1" t="str">
        <f>IF(IFERROR(IF(M338="",INDEX('Review Approach Lookup'!D:D,MATCH('Eligible Components'!G338,'Review Approach Lookup'!A:A,0)),INDEX('Tableau FR Download'!I:I,MATCH(M338,'Tableau FR Download'!G:G,0))),"")=0,"TBC",IFERROR(IF(M338="",INDEX('Review Approach Lookup'!D:D,MATCH('Eligible Components'!G338,'Review Approach Lookup'!A:A,0)),INDEX('Tableau FR Download'!I:I,MATCH(M338,'Tableau FR Download'!G:G,0))),""))</f>
        <v/>
      </c>
      <c r="K338" s="1" t="s">
        <v>188</v>
      </c>
      <c r="L338" s="1">
        <f>_xlfn.MAXIFS('Tableau FR Download'!A:A,'Tableau FR Download'!B:B,'Eligible Components'!G338)</f>
        <v>0</v>
      </c>
      <c r="M338" s="1" t="str">
        <f>IF(L338=0,"",INDEX('Tableau FR Download'!G:G,MATCH('Eligible Components'!L338,'Tableau FR Download'!A:A,0)))</f>
        <v/>
      </c>
      <c r="N338" s="2" t="str">
        <f>IFERROR(IF(LEFT(INDEX('Tableau FR Download'!J:J,MATCH('Eligible Components'!M338,'Tableau FR Download'!G:G,0)),FIND(" - ",INDEX('Tableau FR Download'!J:J,MATCH('Eligible Components'!M338,'Tableau FR Download'!G:G,0)))-1) = 0,"",LEFT(INDEX('Tableau FR Download'!J:J,MATCH('Eligible Components'!M338,'Tableau FR Download'!G:G,0)),FIND(" - ",INDEX('Tableau FR Download'!J:J,MATCH('Eligible Components'!M338,'Tableau FR Download'!G:G,0)))-1)),"")</f>
        <v/>
      </c>
      <c r="O338" s="2" t="str">
        <f>IF(T338="No","",IFERROR(IF(INDEX('Tableau FR Download'!M:M,MATCH('Eligible Components'!M338,'Tableau FR Download'!G:G,0))=0,"",INDEX('Tableau FR Download'!M:M,MATCH('Eligible Components'!M338,'Tableau FR Download'!G:G,0))),""))</f>
        <v/>
      </c>
      <c r="P338" s="37" t="str">
        <f>IF(IFERROR(INDEX('Funding Request Tracker'!$G$6:$G$13,MATCH('Eligible Components'!N338,'Funding Request Tracker'!$F$6:$F$13,0)),"")=0,"",IFERROR(INDEX('Funding Request Tracker'!$G$6:$G$13,MATCH('Eligible Components'!N338,'Funding Request Tracker'!$F$6:$F$13,0)),""))</f>
        <v/>
      </c>
      <c r="Q338" s="37" t="str">
        <f>IF(IFERROR(INDEX('Tableau FR Download'!N:N,MATCH('Eligible Components'!M338,'Tableau FR Download'!G:G,0)),"")=0,"",IFERROR(INDEX('Tableau FR Download'!N:N,MATCH('Eligible Components'!M338,'Tableau FR Download'!G:G,0)),""))</f>
        <v/>
      </c>
      <c r="R338" s="37" t="str">
        <f>IF(IFERROR(INDEX('Tableau FR Download'!O:O,MATCH('Eligible Components'!M338,'Tableau FR Download'!G:G,0)),"")=0,"",IFERROR(INDEX('Tableau FR Download'!O:O,MATCH('Eligible Components'!M338,'Tableau FR Download'!G:G,0)),""))</f>
        <v/>
      </c>
      <c r="S338" s="13" t="str">
        <f t="shared" si="17"/>
        <v/>
      </c>
      <c r="T338" s="1" t="str">
        <f>IFERROR(INDEX('User Instructions'!$E$3:$E$10,MATCH('Eligible Components'!N338,'User Instructions'!$D$3:$D$10,0)),"")</f>
        <v/>
      </c>
      <c r="U338" s="1" t="str">
        <f>IFERROR(IF(INDEX('Tableau FR Download'!M:M,MATCH('Eligible Components'!M338,'Tableau FR Download'!G:G,0))=0,"",INDEX('Tableau FR Download'!M:M,MATCH('Eligible Components'!M338,'Tableau FR Download'!G:G,0))),"")</f>
        <v/>
      </c>
    </row>
    <row r="339" spans="1:21" hidden="1" x14ac:dyDescent="0.2">
      <c r="A339" s="1">
        <f t="shared" si="15"/>
        <v>0</v>
      </c>
      <c r="B339" s="1">
        <v>0</v>
      </c>
      <c r="C339" s="1" t="s">
        <v>85</v>
      </c>
      <c r="D339" s="1" t="s">
        <v>111</v>
      </c>
      <c r="E339" s="1" t="s">
        <v>414</v>
      </c>
      <c r="F339" s="1" t="s">
        <v>92</v>
      </c>
      <c r="G339" s="1" t="str">
        <f t="shared" si="16"/>
        <v>Costa Rica-HIV/AIDS,Tuberculosis,RSSH</v>
      </c>
      <c r="H339" s="1">
        <v>0</v>
      </c>
      <c r="I339" s="1" t="s">
        <v>45</v>
      </c>
      <c r="J339" s="1" t="str">
        <f>IF(IFERROR(IF(M339="",INDEX('Review Approach Lookup'!D:D,MATCH('Eligible Components'!G339,'Review Approach Lookup'!A:A,0)),INDEX('Tableau FR Download'!I:I,MATCH(M339,'Tableau FR Download'!G:G,0))),"")=0,"TBC",IFERROR(IF(M339="",INDEX('Review Approach Lookup'!D:D,MATCH('Eligible Components'!G339,'Review Approach Lookup'!A:A,0)),INDEX('Tableau FR Download'!I:I,MATCH(M339,'Tableau FR Download'!G:G,0))),""))</f>
        <v/>
      </c>
      <c r="K339" s="1" t="s">
        <v>188</v>
      </c>
      <c r="L339" s="1">
        <f>_xlfn.MAXIFS('Tableau FR Download'!A:A,'Tableau FR Download'!B:B,'Eligible Components'!G339)</f>
        <v>0</v>
      </c>
      <c r="M339" s="1" t="str">
        <f>IF(L339=0,"",INDEX('Tableau FR Download'!G:G,MATCH('Eligible Components'!L339,'Tableau FR Download'!A:A,0)))</f>
        <v/>
      </c>
      <c r="N339" s="2" t="str">
        <f>IFERROR(IF(LEFT(INDEX('Tableau FR Download'!J:J,MATCH('Eligible Components'!M339,'Tableau FR Download'!G:G,0)),FIND(" - ",INDEX('Tableau FR Download'!J:J,MATCH('Eligible Components'!M339,'Tableau FR Download'!G:G,0)))-1) = 0,"",LEFT(INDEX('Tableau FR Download'!J:J,MATCH('Eligible Components'!M339,'Tableau FR Download'!G:G,0)),FIND(" - ",INDEX('Tableau FR Download'!J:J,MATCH('Eligible Components'!M339,'Tableau FR Download'!G:G,0)))-1)),"")</f>
        <v/>
      </c>
      <c r="O339" s="2" t="str">
        <f>IF(T339="No","",IFERROR(IF(INDEX('Tableau FR Download'!M:M,MATCH('Eligible Components'!M339,'Tableau FR Download'!G:G,0))=0,"",INDEX('Tableau FR Download'!M:M,MATCH('Eligible Components'!M339,'Tableau FR Download'!G:G,0))),""))</f>
        <v/>
      </c>
      <c r="P339" s="37" t="str">
        <f>IF(IFERROR(INDEX('Funding Request Tracker'!$G$6:$G$13,MATCH('Eligible Components'!N339,'Funding Request Tracker'!$F$6:$F$13,0)),"")=0,"",IFERROR(INDEX('Funding Request Tracker'!$G$6:$G$13,MATCH('Eligible Components'!N339,'Funding Request Tracker'!$F$6:$F$13,0)),""))</f>
        <v/>
      </c>
      <c r="Q339" s="37" t="str">
        <f>IF(IFERROR(INDEX('Tableau FR Download'!N:N,MATCH('Eligible Components'!M339,'Tableau FR Download'!G:G,0)),"")=0,"",IFERROR(INDEX('Tableau FR Download'!N:N,MATCH('Eligible Components'!M339,'Tableau FR Download'!G:G,0)),""))</f>
        <v/>
      </c>
      <c r="R339" s="37" t="str">
        <f>IF(IFERROR(INDEX('Tableau FR Download'!O:O,MATCH('Eligible Components'!M339,'Tableau FR Download'!G:G,0)),"")=0,"",IFERROR(INDEX('Tableau FR Download'!O:O,MATCH('Eligible Components'!M339,'Tableau FR Download'!G:G,0)),""))</f>
        <v/>
      </c>
      <c r="S339" s="13" t="str">
        <f t="shared" si="17"/>
        <v/>
      </c>
      <c r="T339" s="1" t="str">
        <f>IFERROR(INDEX('User Instructions'!$E$3:$E$10,MATCH('Eligible Components'!N339,'User Instructions'!$D$3:$D$10,0)),"")</f>
        <v/>
      </c>
      <c r="U339" s="1" t="str">
        <f>IFERROR(IF(INDEX('Tableau FR Download'!M:M,MATCH('Eligible Components'!M339,'Tableau FR Download'!G:G,0))=0,"",INDEX('Tableau FR Download'!M:M,MATCH('Eligible Components'!M339,'Tableau FR Download'!G:G,0))),"")</f>
        <v/>
      </c>
    </row>
    <row r="340" spans="1:21" hidden="1" x14ac:dyDescent="0.2">
      <c r="A340" s="1">
        <f t="shared" si="15"/>
        <v>0</v>
      </c>
      <c r="B340" s="1">
        <v>0</v>
      </c>
      <c r="C340" s="1" t="s">
        <v>85</v>
      </c>
      <c r="D340" s="1" t="s">
        <v>111</v>
      </c>
      <c r="E340" s="1" t="s">
        <v>28</v>
      </c>
      <c r="F340" s="1" t="s">
        <v>28</v>
      </c>
      <c r="G340" s="1" t="str">
        <f t="shared" si="16"/>
        <v>Costa Rica-Malaria</v>
      </c>
      <c r="H340" s="1">
        <v>0</v>
      </c>
      <c r="I340" s="1" t="s">
        <v>45</v>
      </c>
      <c r="J340" s="1" t="str">
        <f>IF(IFERROR(IF(M340="",INDEX('Review Approach Lookup'!D:D,MATCH('Eligible Components'!G340,'Review Approach Lookup'!A:A,0)),INDEX('Tableau FR Download'!I:I,MATCH(M340,'Tableau FR Download'!G:G,0))),"")=0,"TBC",IFERROR(IF(M340="",INDEX('Review Approach Lookup'!D:D,MATCH('Eligible Components'!G340,'Review Approach Lookup'!A:A,0)),INDEX('Tableau FR Download'!I:I,MATCH(M340,'Tableau FR Download'!G:G,0))),""))</f>
        <v/>
      </c>
      <c r="K340" s="1" t="s">
        <v>188</v>
      </c>
      <c r="L340" s="1">
        <f>_xlfn.MAXIFS('Tableau FR Download'!A:A,'Tableau FR Download'!B:B,'Eligible Components'!G340)</f>
        <v>0</v>
      </c>
      <c r="M340" s="1" t="str">
        <f>IF(L340=0,"",INDEX('Tableau FR Download'!G:G,MATCH('Eligible Components'!L340,'Tableau FR Download'!A:A,0)))</f>
        <v/>
      </c>
      <c r="N340" s="2" t="str">
        <f>IFERROR(IF(LEFT(INDEX('Tableau FR Download'!J:J,MATCH('Eligible Components'!M340,'Tableau FR Download'!G:G,0)),FIND(" - ",INDEX('Tableau FR Download'!J:J,MATCH('Eligible Components'!M340,'Tableau FR Download'!G:G,0)))-1) = 0,"",LEFT(INDEX('Tableau FR Download'!J:J,MATCH('Eligible Components'!M340,'Tableau FR Download'!G:G,0)),FIND(" - ",INDEX('Tableau FR Download'!J:J,MATCH('Eligible Components'!M340,'Tableau FR Download'!G:G,0)))-1)),"")</f>
        <v/>
      </c>
      <c r="O340" s="2" t="str">
        <f>IF(T340="No","",IFERROR(IF(INDEX('Tableau FR Download'!M:M,MATCH('Eligible Components'!M340,'Tableau FR Download'!G:G,0))=0,"",INDEX('Tableau FR Download'!M:M,MATCH('Eligible Components'!M340,'Tableau FR Download'!G:G,0))),""))</f>
        <v/>
      </c>
      <c r="P340" s="37" t="str">
        <f>IF(IFERROR(INDEX('Funding Request Tracker'!$G$6:$G$13,MATCH('Eligible Components'!N340,'Funding Request Tracker'!$F$6:$F$13,0)),"")=0,"",IFERROR(INDEX('Funding Request Tracker'!$G$6:$G$13,MATCH('Eligible Components'!N340,'Funding Request Tracker'!$F$6:$F$13,0)),""))</f>
        <v/>
      </c>
      <c r="Q340" s="37" t="str">
        <f>IF(IFERROR(INDEX('Tableau FR Download'!N:N,MATCH('Eligible Components'!M340,'Tableau FR Download'!G:G,0)),"")=0,"",IFERROR(INDEX('Tableau FR Download'!N:N,MATCH('Eligible Components'!M340,'Tableau FR Download'!G:G,0)),""))</f>
        <v/>
      </c>
      <c r="R340" s="37" t="str">
        <f>IF(IFERROR(INDEX('Tableau FR Download'!O:O,MATCH('Eligible Components'!M340,'Tableau FR Download'!G:G,0)),"")=0,"",IFERROR(INDEX('Tableau FR Download'!O:O,MATCH('Eligible Components'!M340,'Tableau FR Download'!G:G,0)),""))</f>
        <v/>
      </c>
      <c r="S340" s="13" t="str">
        <f t="shared" si="17"/>
        <v/>
      </c>
      <c r="T340" s="1" t="str">
        <f>IFERROR(INDEX('User Instructions'!$E$3:$E$10,MATCH('Eligible Components'!N340,'User Instructions'!$D$3:$D$10,0)),"")</f>
        <v/>
      </c>
      <c r="U340" s="1" t="str">
        <f>IFERROR(IF(INDEX('Tableau FR Download'!M:M,MATCH('Eligible Components'!M340,'Tableau FR Download'!G:G,0))=0,"",INDEX('Tableau FR Download'!M:M,MATCH('Eligible Components'!M340,'Tableau FR Download'!G:G,0))),"")</f>
        <v/>
      </c>
    </row>
    <row r="341" spans="1:21" hidden="1" x14ac:dyDescent="0.2">
      <c r="A341" s="1">
        <f t="shared" si="15"/>
        <v>0</v>
      </c>
      <c r="B341" s="1">
        <v>0</v>
      </c>
      <c r="C341" s="1" t="s">
        <v>85</v>
      </c>
      <c r="D341" s="1" t="s">
        <v>111</v>
      </c>
      <c r="E341" s="1" t="s">
        <v>415</v>
      </c>
      <c r="F341" s="1" t="s">
        <v>93</v>
      </c>
      <c r="G341" s="1" t="str">
        <f t="shared" si="16"/>
        <v>Costa Rica-Malaria,RSSH</v>
      </c>
      <c r="H341" s="1">
        <v>0</v>
      </c>
      <c r="I341" s="1" t="s">
        <v>45</v>
      </c>
      <c r="J341" s="1" t="str">
        <f>IF(IFERROR(IF(M341="",INDEX('Review Approach Lookup'!D:D,MATCH('Eligible Components'!G341,'Review Approach Lookup'!A:A,0)),INDEX('Tableau FR Download'!I:I,MATCH(M341,'Tableau FR Download'!G:G,0))),"")=0,"TBC",IFERROR(IF(M341="",INDEX('Review Approach Lookup'!D:D,MATCH('Eligible Components'!G341,'Review Approach Lookup'!A:A,0)),INDEX('Tableau FR Download'!I:I,MATCH(M341,'Tableau FR Download'!G:G,0))),""))</f>
        <v/>
      </c>
      <c r="K341" s="1" t="s">
        <v>188</v>
      </c>
      <c r="L341" s="1">
        <f>_xlfn.MAXIFS('Tableau FR Download'!A:A,'Tableau FR Download'!B:B,'Eligible Components'!G341)</f>
        <v>0</v>
      </c>
      <c r="M341" s="1" t="str">
        <f>IF(L341=0,"",INDEX('Tableau FR Download'!G:G,MATCH('Eligible Components'!L341,'Tableau FR Download'!A:A,0)))</f>
        <v/>
      </c>
      <c r="N341" s="2" t="str">
        <f>IFERROR(IF(LEFT(INDEX('Tableau FR Download'!J:J,MATCH('Eligible Components'!M341,'Tableau FR Download'!G:G,0)),FIND(" - ",INDEX('Tableau FR Download'!J:J,MATCH('Eligible Components'!M341,'Tableau FR Download'!G:G,0)))-1) = 0,"",LEFT(INDEX('Tableau FR Download'!J:J,MATCH('Eligible Components'!M341,'Tableau FR Download'!G:G,0)),FIND(" - ",INDEX('Tableau FR Download'!J:J,MATCH('Eligible Components'!M341,'Tableau FR Download'!G:G,0)))-1)),"")</f>
        <v/>
      </c>
      <c r="O341" s="2" t="str">
        <f>IF(T341="No","",IFERROR(IF(INDEX('Tableau FR Download'!M:M,MATCH('Eligible Components'!M341,'Tableau FR Download'!G:G,0))=0,"",INDEX('Tableau FR Download'!M:M,MATCH('Eligible Components'!M341,'Tableau FR Download'!G:G,0))),""))</f>
        <v/>
      </c>
      <c r="P341" s="37" t="str">
        <f>IF(IFERROR(INDEX('Funding Request Tracker'!$G$6:$G$13,MATCH('Eligible Components'!N341,'Funding Request Tracker'!$F$6:$F$13,0)),"")=0,"",IFERROR(INDEX('Funding Request Tracker'!$G$6:$G$13,MATCH('Eligible Components'!N341,'Funding Request Tracker'!$F$6:$F$13,0)),""))</f>
        <v/>
      </c>
      <c r="Q341" s="37" t="str">
        <f>IF(IFERROR(INDEX('Tableau FR Download'!N:N,MATCH('Eligible Components'!M341,'Tableau FR Download'!G:G,0)),"")=0,"",IFERROR(INDEX('Tableau FR Download'!N:N,MATCH('Eligible Components'!M341,'Tableau FR Download'!G:G,0)),""))</f>
        <v/>
      </c>
      <c r="R341" s="37" t="str">
        <f>IF(IFERROR(INDEX('Tableau FR Download'!O:O,MATCH('Eligible Components'!M341,'Tableau FR Download'!G:G,0)),"")=0,"",IFERROR(INDEX('Tableau FR Download'!O:O,MATCH('Eligible Components'!M341,'Tableau FR Download'!G:G,0)),""))</f>
        <v/>
      </c>
      <c r="S341" s="13" t="str">
        <f t="shared" si="17"/>
        <v/>
      </c>
      <c r="T341" s="1" t="str">
        <f>IFERROR(INDEX('User Instructions'!$E$3:$E$10,MATCH('Eligible Components'!N341,'User Instructions'!$D$3:$D$10,0)),"")</f>
        <v/>
      </c>
      <c r="U341" s="1" t="str">
        <f>IFERROR(IF(INDEX('Tableau FR Download'!M:M,MATCH('Eligible Components'!M341,'Tableau FR Download'!G:G,0))=0,"",INDEX('Tableau FR Download'!M:M,MATCH('Eligible Components'!M341,'Tableau FR Download'!G:G,0))),"")</f>
        <v/>
      </c>
    </row>
    <row r="342" spans="1:21" hidden="1" x14ac:dyDescent="0.2">
      <c r="A342" s="1">
        <f t="shared" si="15"/>
        <v>0</v>
      </c>
      <c r="B342" s="1">
        <v>0</v>
      </c>
      <c r="C342" s="1" t="s">
        <v>85</v>
      </c>
      <c r="D342" s="1" t="s">
        <v>111</v>
      </c>
      <c r="E342" s="1" t="s">
        <v>94</v>
      </c>
      <c r="F342" s="1" t="s">
        <v>94</v>
      </c>
      <c r="G342" s="1" t="str">
        <f t="shared" si="16"/>
        <v>Costa Rica-RSSH</v>
      </c>
      <c r="H342" s="1">
        <v>1</v>
      </c>
      <c r="I342" s="1" t="s">
        <v>45</v>
      </c>
      <c r="J342" s="1" t="str">
        <f>IF(IFERROR(IF(M342="",INDEX('Review Approach Lookup'!D:D,MATCH('Eligible Components'!G342,'Review Approach Lookup'!A:A,0)),INDEX('Tableau FR Download'!I:I,MATCH(M342,'Tableau FR Download'!G:G,0))),"")=0,"TBC",IFERROR(IF(M342="",INDEX('Review Approach Lookup'!D:D,MATCH('Eligible Components'!G342,'Review Approach Lookup'!A:A,0)),INDEX('Tableau FR Download'!I:I,MATCH(M342,'Tableau FR Download'!G:G,0))),""))</f>
        <v>TBC</v>
      </c>
      <c r="K342" s="1" t="s">
        <v>188</v>
      </c>
      <c r="L342" s="1">
        <f>_xlfn.MAXIFS('Tableau FR Download'!A:A,'Tableau FR Download'!B:B,'Eligible Components'!G342)</f>
        <v>0</v>
      </c>
      <c r="M342" s="1" t="str">
        <f>IF(L342=0,"",INDEX('Tableau FR Download'!G:G,MATCH('Eligible Components'!L342,'Tableau FR Download'!A:A,0)))</f>
        <v/>
      </c>
      <c r="N342" s="2" t="str">
        <f>IFERROR(IF(LEFT(INDEX('Tableau FR Download'!J:J,MATCH('Eligible Components'!M342,'Tableau FR Download'!G:G,0)),FIND(" - ",INDEX('Tableau FR Download'!J:J,MATCH('Eligible Components'!M342,'Tableau FR Download'!G:G,0)))-1) = 0,"",LEFT(INDEX('Tableau FR Download'!J:J,MATCH('Eligible Components'!M342,'Tableau FR Download'!G:G,0)),FIND(" - ",INDEX('Tableau FR Download'!J:J,MATCH('Eligible Components'!M342,'Tableau FR Download'!G:G,0)))-1)),"")</f>
        <v/>
      </c>
      <c r="O342" s="2" t="str">
        <f>IF(T342="No","",IFERROR(IF(INDEX('Tableau FR Download'!M:M,MATCH('Eligible Components'!M342,'Tableau FR Download'!G:G,0))=0,"",INDEX('Tableau FR Download'!M:M,MATCH('Eligible Components'!M342,'Tableau FR Download'!G:G,0))),""))</f>
        <v/>
      </c>
      <c r="P342" s="37" t="str">
        <f>IF(IFERROR(INDEX('Funding Request Tracker'!$G$6:$G$13,MATCH('Eligible Components'!N342,'Funding Request Tracker'!$F$6:$F$13,0)),"")=0,"",IFERROR(INDEX('Funding Request Tracker'!$G$6:$G$13,MATCH('Eligible Components'!N342,'Funding Request Tracker'!$F$6:$F$13,0)),""))</f>
        <v/>
      </c>
      <c r="Q342" s="37" t="str">
        <f>IF(IFERROR(INDEX('Tableau FR Download'!N:N,MATCH('Eligible Components'!M342,'Tableau FR Download'!G:G,0)),"")=0,"",IFERROR(INDEX('Tableau FR Download'!N:N,MATCH('Eligible Components'!M342,'Tableau FR Download'!G:G,0)),""))</f>
        <v/>
      </c>
      <c r="R342" s="37" t="str">
        <f>IF(IFERROR(INDEX('Tableau FR Download'!O:O,MATCH('Eligible Components'!M342,'Tableau FR Download'!G:G,0)),"")=0,"",IFERROR(INDEX('Tableau FR Download'!O:O,MATCH('Eligible Components'!M342,'Tableau FR Download'!G:G,0)),""))</f>
        <v/>
      </c>
      <c r="S342" s="13" t="str">
        <f t="shared" si="17"/>
        <v/>
      </c>
      <c r="T342" s="1" t="str">
        <f>IFERROR(INDEX('User Instructions'!$E$3:$E$10,MATCH('Eligible Components'!N342,'User Instructions'!$D$3:$D$10,0)),"")</f>
        <v/>
      </c>
      <c r="U342" s="1" t="str">
        <f>IFERROR(IF(INDEX('Tableau FR Download'!M:M,MATCH('Eligible Components'!M342,'Tableau FR Download'!G:G,0))=0,"",INDEX('Tableau FR Download'!M:M,MATCH('Eligible Components'!M342,'Tableau FR Download'!G:G,0))),"")</f>
        <v/>
      </c>
    </row>
    <row r="343" spans="1:21" hidden="1" x14ac:dyDescent="0.2">
      <c r="A343" s="1">
        <f t="shared" si="15"/>
        <v>0</v>
      </c>
      <c r="B343" s="1">
        <v>0</v>
      </c>
      <c r="C343" s="1" t="s">
        <v>85</v>
      </c>
      <c r="D343" s="1" t="s">
        <v>111</v>
      </c>
      <c r="E343" s="1" t="s">
        <v>416</v>
      </c>
      <c r="F343" s="1" t="s">
        <v>35</v>
      </c>
      <c r="G343" s="1" t="str">
        <f t="shared" si="16"/>
        <v>Costa Rica-Tuberculosis</v>
      </c>
      <c r="H343" s="1">
        <v>0</v>
      </c>
      <c r="I343" s="1" t="s">
        <v>45</v>
      </c>
      <c r="J343" s="1" t="str">
        <f>IF(IFERROR(IF(M343="",INDEX('Review Approach Lookup'!D:D,MATCH('Eligible Components'!G343,'Review Approach Lookup'!A:A,0)),INDEX('Tableau FR Download'!I:I,MATCH(M343,'Tableau FR Download'!G:G,0))),"")=0,"TBC",IFERROR(IF(M343="",INDEX('Review Approach Lookup'!D:D,MATCH('Eligible Components'!G343,'Review Approach Lookup'!A:A,0)),INDEX('Tableau FR Download'!I:I,MATCH(M343,'Tableau FR Download'!G:G,0))),""))</f>
        <v/>
      </c>
      <c r="K343" s="1" t="s">
        <v>188</v>
      </c>
      <c r="L343" s="1">
        <f>_xlfn.MAXIFS('Tableau FR Download'!A:A,'Tableau FR Download'!B:B,'Eligible Components'!G343)</f>
        <v>0</v>
      </c>
      <c r="M343" s="1" t="str">
        <f>IF(L343=0,"",INDEX('Tableau FR Download'!G:G,MATCH('Eligible Components'!L343,'Tableau FR Download'!A:A,0)))</f>
        <v/>
      </c>
      <c r="N343" s="2" t="str">
        <f>IFERROR(IF(LEFT(INDEX('Tableau FR Download'!J:J,MATCH('Eligible Components'!M343,'Tableau FR Download'!G:G,0)),FIND(" - ",INDEX('Tableau FR Download'!J:J,MATCH('Eligible Components'!M343,'Tableau FR Download'!G:G,0)))-1) = 0,"",LEFT(INDEX('Tableau FR Download'!J:J,MATCH('Eligible Components'!M343,'Tableau FR Download'!G:G,0)),FIND(" - ",INDEX('Tableau FR Download'!J:J,MATCH('Eligible Components'!M343,'Tableau FR Download'!G:G,0)))-1)),"")</f>
        <v/>
      </c>
      <c r="O343" s="2" t="str">
        <f>IF(T343="No","",IFERROR(IF(INDEX('Tableau FR Download'!M:M,MATCH('Eligible Components'!M343,'Tableau FR Download'!G:G,0))=0,"",INDEX('Tableau FR Download'!M:M,MATCH('Eligible Components'!M343,'Tableau FR Download'!G:G,0))),""))</f>
        <v/>
      </c>
      <c r="P343" s="37" t="str">
        <f>IF(IFERROR(INDEX('Funding Request Tracker'!$G$6:$G$13,MATCH('Eligible Components'!N343,'Funding Request Tracker'!$F$6:$F$13,0)),"")=0,"",IFERROR(INDEX('Funding Request Tracker'!$G$6:$G$13,MATCH('Eligible Components'!N343,'Funding Request Tracker'!$F$6:$F$13,0)),""))</f>
        <v/>
      </c>
      <c r="Q343" s="37" t="str">
        <f>IF(IFERROR(INDEX('Tableau FR Download'!N:N,MATCH('Eligible Components'!M343,'Tableau FR Download'!G:G,0)),"")=0,"",IFERROR(INDEX('Tableau FR Download'!N:N,MATCH('Eligible Components'!M343,'Tableau FR Download'!G:G,0)),""))</f>
        <v/>
      </c>
      <c r="R343" s="37" t="str">
        <f>IF(IFERROR(INDEX('Tableau FR Download'!O:O,MATCH('Eligible Components'!M343,'Tableau FR Download'!G:G,0)),"")=0,"",IFERROR(INDEX('Tableau FR Download'!O:O,MATCH('Eligible Components'!M343,'Tableau FR Download'!G:G,0)),""))</f>
        <v/>
      </c>
      <c r="S343" s="13" t="str">
        <f t="shared" si="17"/>
        <v/>
      </c>
      <c r="T343" s="1" t="str">
        <f>IFERROR(INDEX('User Instructions'!$E$3:$E$10,MATCH('Eligible Components'!N343,'User Instructions'!$D$3:$D$10,0)),"")</f>
        <v/>
      </c>
      <c r="U343" s="1" t="str">
        <f>IFERROR(IF(INDEX('Tableau FR Download'!M:M,MATCH('Eligible Components'!M343,'Tableau FR Download'!G:G,0))=0,"",INDEX('Tableau FR Download'!M:M,MATCH('Eligible Components'!M343,'Tableau FR Download'!G:G,0))),"")</f>
        <v/>
      </c>
    </row>
    <row r="344" spans="1:21" hidden="1" x14ac:dyDescent="0.2">
      <c r="A344" s="1">
        <f t="shared" si="15"/>
        <v>0</v>
      </c>
      <c r="B344" s="1">
        <v>0</v>
      </c>
      <c r="C344" s="1" t="s">
        <v>85</v>
      </c>
      <c r="D344" s="1" t="s">
        <v>111</v>
      </c>
      <c r="E344" s="1" t="s">
        <v>417</v>
      </c>
      <c r="F344" s="1" t="s">
        <v>95</v>
      </c>
      <c r="G344" s="1" t="str">
        <f t="shared" si="16"/>
        <v>Costa Rica-Tuberculosis,Malaria</v>
      </c>
      <c r="H344" s="1">
        <v>0</v>
      </c>
      <c r="I344" s="1" t="s">
        <v>45</v>
      </c>
      <c r="J344" s="1" t="str">
        <f>IF(IFERROR(IF(M344="",INDEX('Review Approach Lookup'!D:D,MATCH('Eligible Components'!G344,'Review Approach Lookup'!A:A,0)),INDEX('Tableau FR Download'!I:I,MATCH(M344,'Tableau FR Download'!G:G,0))),"")=0,"TBC",IFERROR(IF(M344="",INDEX('Review Approach Lookup'!D:D,MATCH('Eligible Components'!G344,'Review Approach Lookup'!A:A,0)),INDEX('Tableau FR Download'!I:I,MATCH(M344,'Tableau FR Download'!G:G,0))),""))</f>
        <v/>
      </c>
      <c r="K344" s="1" t="s">
        <v>188</v>
      </c>
      <c r="L344" s="1">
        <f>_xlfn.MAXIFS('Tableau FR Download'!A:A,'Tableau FR Download'!B:B,'Eligible Components'!G344)</f>
        <v>0</v>
      </c>
      <c r="M344" s="1" t="str">
        <f>IF(L344=0,"",INDEX('Tableau FR Download'!G:G,MATCH('Eligible Components'!L344,'Tableau FR Download'!A:A,0)))</f>
        <v/>
      </c>
      <c r="N344" s="2" t="str">
        <f>IFERROR(IF(LEFT(INDEX('Tableau FR Download'!J:J,MATCH('Eligible Components'!M344,'Tableau FR Download'!G:G,0)),FIND(" - ",INDEX('Tableau FR Download'!J:J,MATCH('Eligible Components'!M344,'Tableau FR Download'!G:G,0)))-1) = 0,"",LEFT(INDEX('Tableau FR Download'!J:J,MATCH('Eligible Components'!M344,'Tableau FR Download'!G:G,0)),FIND(" - ",INDEX('Tableau FR Download'!J:J,MATCH('Eligible Components'!M344,'Tableau FR Download'!G:G,0)))-1)),"")</f>
        <v/>
      </c>
      <c r="O344" s="2" t="str">
        <f>IF(T344="No","",IFERROR(IF(INDEX('Tableau FR Download'!M:M,MATCH('Eligible Components'!M344,'Tableau FR Download'!G:G,0))=0,"",INDEX('Tableau FR Download'!M:M,MATCH('Eligible Components'!M344,'Tableau FR Download'!G:G,0))),""))</f>
        <v/>
      </c>
      <c r="P344" s="37" t="str">
        <f>IF(IFERROR(INDEX('Funding Request Tracker'!$G$6:$G$13,MATCH('Eligible Components'!N344,'Funding Request Tracker'!$F$6:$F$13,0)),"")=0,"",IFERROR(INDEX('Funding Request Tracker'!$G$6:$G$13,MATCH('Eligible Components'!N344,'Funding Request Tracker'!$F$6:$F$13,0)),""))</f>
        <v/>
      </c>
      <c r="Q344" s="37" t="str">
        <f>IF(IFERROR(INDEX('Tableau FR Download'!N:N,MATCH('Eligible Components'!M344,'Tableau FR Download'!G:G,0)),"")=0,"",IFERROR(INDEX('Tableau FR Download'!N:N,MATCH('Eligible Components'!M344,'Tableau FR Download'!G:G,0)),""))</f>
        <v/>
      </c>
      <c r="R344" s="37" t="str">
        <f>IF(IFERROR(INDEX('Tableau FR Download'!O:O,MATCH('Eligible Components'!M344,'Tableau FR Download'!G:G,0)),"")=0,"",IFERROR(INDEX('Tableau FR Download'!O:O,MATCH('Eligible Components'!M344,'Tableau FR Download'!G:G,0)),""))</f>
        <v/>
      </c>
      <c r="S344" s="13" t="str">
        <f t="shared" si="17"/>
        <v/>
      </c>
      <c r="T344" s="1" t="str">
        <f>IFERROR(INDEX('User Instructions'!$E$3:$E$10,MATCH('Eligible Components'!N344,'User Instructions'!$D$3:$D$10,0)),"")</f>
        <v/>
      </c>
      <c r="U344" s="1" t="str">
        <f>IFERROR(IF(INDEX('Tableau FR Download'!M:M,MATCH('Eligible Components'!M344,'Tableau FR Download'!G:G,0))=0,"",INDEX('Tableau FR Download'!M:M,MATCH('Eligible Components'!M344,'Tableau FR Download'!G:G,0))),"")</f>
        <v/>
      </c>
    </row>
    <row r="345" spans="1:21" hidden="1" x14ac:dyDescent="0.2">
      <c r="A345" s="1">
        <f t="shared" si="15"/>
        <v>0</v>
      </c>
      <c r="B345" s="1">
        <v>0</v>
      </c>
      <c r="C345" s="1" t="s">
        <v>85</v>
      </c>
      <c r="D345" s="1" t="s">
        <v>111</v>
      </c>
      <c r="E345" s="1" t="s">
        <v>418</v>
      </c>
      <c r="F345" s="1" t="s">
        <v>96</v>
      </c>
      <c r="G345" s="1" t="str">
        <f t="shared" si="16"/>
        <v>Costa Rica-Tuberculosis,Malaria,RSSH</v>
      </c>
      <c r="H345" s="1">
        <v>0</v>
      </c>
      <c r="I345" s="1" t="s">
        <v>45</v>
      </c>
      <c r="J345" s="1" t="str">
        <f>IF(IFERROR(IF(M345="",INDEX('Review Approach Lookup'!D:D,MATCH('Eligible Components'!G345,'Review Approach Lookup'!A:A,0)),INDEX('Tableau FR Download'!I:I,MATCH(M345,'Tableau FR Download'!G:G,0))),"")=0,"TBC",IFERROR(IF(M345="",INDEX('Review Approach Lookup'!D:D,MATCH('Eligible Components'!G345,'Review Approach Lookup'!A:A,0)),INDEX('Tableau FR Download'!I:I,MATCH(M345,'Tableau FR Download'!G:G,0))),""))</f>
        <v/>
      </c>
      <c r="K345" s="1" t="s">
        <v>188</v>
      </c>
      <c r="L345" s="1">
        <f>_xlfn.MAXIFS('Tableau FR Download'!A:A,'Tableau FR Download'!B:B,'Eligible Components'!G345)</f>
        <v>0</v>
      </c>
      <c r="M345" s="1" t="str">
        <f>IF(L345=0,"",INDEX('Tableau FR Download'!G:G,MATCH('Eligible Components'!L345,'Tableau FR Download'!A:A,0)))</f>
        <v/>
      </c>
      <c r="N345" s="2" t="str">
        <f>IFERROR(IF(LEFT(INDEX('Tableau FR Download'!J:J,MATCH('Eligible Components'!M345,'Tableau FR Download'!G:G,0)),FIND(" - ",INDEX('Tableau FR Download'!J:J,MATCH('Eligible Components'!M345,'Tableau FR Download'!G:G,0)))-1) = 0,"",LEFT(INDEX('Tableau FR Download'!J:J,MATCH('Eligible Components'!M345,'Tableau FR Download'!G:G,0)),FIND(" - ",INDEX('Tableau FR Download'!J:J,MATCH('Eligible Components'!M345,'Tableau FR Download'!G:G,0)))-1)),"")</f>
        <v/>
      </c>
      <c r="O345" s="2" t="str">
        <f>IF(T345="No","",IFERROR(IF(INDEX('Tableau FR Download'!M:M,MATCH('Eligible Components'!M345,'Tableau FR Download'!G:G,0))=0,"",INDEX('Tableau FR Download'!M:M,MATCH('Eligible Components'!M345,'Tableau FR Download'!G:G,0))),""))</f>
        <v/>
      </c>
      <c r="P345" s="37" t="str">
        <f>IF(IFERROR(INDEX('Funding Request Tracker'!$G$6:$G$13,MATCH('Eligible Components'!N345,'Funding Request Tracker'!$F$6:$F$13,0)),"")=0,"",IFERROR(INDEX('Funding Request Tracker'!$G$6:$G$13,MATCH('Eligible Components'!N345,'Funding Request Tracker'!$F$6:$F$13,0)),""))</f>
        <v/>
      </c>
      <c r="Q345" s="37" t="str">
        <f>IF(IFERROR(INDEX('Tableau FR Download'!N:N,MATCH('Eligible Components'!M345,'Tableau FR Download'!G:G,0)),"")=0,"",IFERROR(INDEX('Tableau FR Download'!N:N,MATCH('Eligible Components'!M345,'Tableau FR Download'!G:G,0)),""))</f>
        <v/>
      </c>
      <c r="R345" s="37" t="str">
        <f>IF(IFERROR(INDEX('Tableau FR Download'!O:O,MATCH('Eligible Components'!M345,'Tableau FR Download'!G:G,0)),"")=0,"",IFERROR(INDEX('Tableau FR Download'!O:O,MATCH('Eligible Components'!M345,'Tableau FR Download'!G:G,0)),""))</f>
        <v/>
      </c>
      <c r="S345" s="13" t="str">
        <f t="shared" si="17"/>
        <v/>
      </c>
      <c r="T345" s="1" t="str">
        <f>IFERROR(INDEX('User Instructions'!$E$3:$E$10,MATCH('Eligible Components'!N345,'User Instructions'!$D$3:$D$10,0)),"")</f>
        <v/>
      </c>
      <c r="U345" s="1" t="str">
        <f>IFERROR(IF(INDEX('Tableau FR Download'!M:M,MATCH('Eligible Components'!M345,'Tableau FR Download'!G:G,0))=0,"",INDEX('Tableau FR Download'!M:M,MATCH('Eligible Components'!M345,'Tableau FR Download'!G:G,0))),"")</f>
        <v/>
      </c>
    </row>
    <row r="346" spans="1:21" hidden="1" x14ac:dyDescent="0.2">
      <c r="A346" s="1">
        <f t="shared" si="15"/>
        <v>0</v>
      </c>
      <c r="B346" s="1">
        <v>0</v>
      </c>
      <c r="C346" s="1" t="s">
        <v>85</v>
      </c>
      <c r="D346" s="1" t="s">
        <v>111</v>
      </c>
      <c r="E346" s="1" t="s">
        <v>419</v>
      </c>
      <c r="F346" s="1" t="s">
        <v>97</v>
      </c>
      <c r="G346" s="1" t="str">
        <f t="shared" si="16"/>
        <v>Costa Rica-Tuberculosis,RSSH</v>
      </c>
      <c r="H346" s="1">
        <v>0</v>
      </c>
      <c r="I346" s="1" t="s">
        <v>45</v>
      </c>
      <c r="J346" s="1" t="str">
        <f>IF(IFERROR(IF(M346="",INDEX('Review Approach Lookup'!D:D,MATCH('Eligible Components'!G346,'Review Approach Lookup'!A:A,0)),INDEX('Tableau FR Download'!I:I,MATCH(M346,'Tableau FR Download'!G:G,0))),"")=0,"TBC",IFERROR(IF(M346="",INDEX('Review Approach Lookup'!D:D,MATCH('Eligible Components'!G346,'Review Approach Lookup'!A:A,0)),INDEX('Tableau FR Download'!I:I,MATCH(M346,'Tableau FR Download'!G:G,0))),""))</f>
        <v/>
      </c>
      <c r="K346" s="1" t="s">
        <v>188</v>
      </c>
      <c r="L346" s="1">
        <f>_xlfn.MAXIFS('Tableau FR Download'!A:A,'Tableau FR Download'!B:B,'Eligible Components'!G346)</f>
        <v>0</v>
      </c>
      <c r="M346" s="1" t="str">
        <f>IF(L346=0,"",INDEX('Tableau FR Download'!G:G,MATCH('Eligible Components'!L346,'Tableau FR Download'!A:A,0)))</f>
        <v/>
      </c>
      <c r="N346" s="2" t="str">
        <f>IFERROR(IF(LEFT(INDEX('Tableau FR Download'!J:J,MATCH('Eligible Components'!M346,'Tableau FR Download'!G:G,0)),FIND(" - ",INDEX('Tableau FR Download'!J:J,MATCH('Eligible Components'!M346,'Tableau FR Download'!G:G,0)))-1) = 0,"",LEFT(INDEX('Tableau FR Download'!J:J,MATCH('Eligible Components'!M346,'Tableau FR Download'!G:G,0)),FIND(" - ",INDEX('Tableau FR Download'!J:J,MATCH('Eligible Components'!M346,'Tableau FR Download'!G:G,0)))-1)),"")</f>
        <v/>
      </c>
      <c r="O346" s="2" t="str">
        <f>IF(T346="No","",IFERROR(IF(INDEX('Tableau FR Download'!M:M,MATCH('Eligible Components'!M346,'Tableau FR Download'!G:G,0))=0,"",INDEX('Tableau FR Download'!M:M,MATCH('Eligible Components'!M346,'Tableau FR Download'!G:G,0))),""))</f>
        <v/>
      </c>
      <c r="P346" s="37" t="str">
        <f>IF(IFERROR(INDEX('Funding Request Tracker'!$G$6:$G$13,MATCH('Eligible Components'!N346,'Funding Request Tracker'!$F$6:$F$13,0)),"")=0,"",IFERROR(INDEX('Funding Request Tracker'!$G$6:$G$13,MATCH('Eligible Components'!N346,'Funding Request Tracker'!$F$6:$F$13,0)),""))</f>
        <v/>
      </c>
      <c r="Q346" s="37" t="str">
        <f>IF(IFERROR(INDEX('Tableau FR Download'!N:N,MATCH('Eligible Components'!M346,'Tableau FR Download'!G:G,0)),"")=0,"",IFERROR(INDEX('Tableau FR Download'!N:N,MATCH('Eligible Components'!M346,'Tableau FR Download'!G:G,0)),""))</f>
        <v/>
      </c>
      <c r="R346" s="37" t="str">
        <f>IF(IFERROR(INDEX('Tableau FR Download'!O:O,MATCH('Eligible Components'!M346,'Tableau FR Download'!G:G,0)),"")=0,"",IFERROR(INDEX('Tableau FR Download'!O:O,MATCH('Eligible Components'!M346,'Tableau FR Download'!G:G,0)),""))</f>
        <v/>
      </c>
      <c r="S346" s="13" t="str">
        <f t="shared" si="17"/>
        <v/>
      </c>
      <c r="T346" s="1" t="str">
        <f>IFERROR(INDEX('User Instructions'!$E$3:$E$10,MATCH('Eligible Components'!N346,'User Instructions'!$D$3:$D$10,0)),"")</f>
        <v/>
      </c>
      <c r="U346" s="1" t="str">
        <f>IFERROR(IF(INDEX('Tableau FR Download'!M:M,MATCH('Eligible Components'!M346,'Tableau FR Download'!G:G,0))=0,"",INDEX('Tableau FR Download'!M:M,MATCH('Eligible Components'!M346,'Tableau FR Download'!G:G,0))),"")</f>
        <v/>
      </c>
    </row>
    <row r="347" spans="1:21" hidden="1" x14ac:dyDescent="0.2">
      <c r="A347" s="1">
        <f t="shared" si="15"/>
        <v>1</v>
      </c>
      <c r="B347" s="1">
        <v>0</v>
      </c>
      <c r="C347" s="1" t="s">
        <v>85</v>
      </c>
      <c r="D347" s="1" t="s">
        <v>43</v>
      </c>
      <c r="E347" s="1" t="s">
        <v>26</v>
      </c>
      <c r="F347" s="1" t="s">
        <v>26</v>
      </c>
      <c r="G347" s="1" t="str">
        <f t="shared" si="16"/>
        <v>Côte d'Ivoire-HIV/AIDS</v>
      </c>
      <c r="H347" s="1">
        <v>1</v>
      </c>
      <c r="I347" s="1" t="s">
        <v>42</v>
      </c>
      <c r="J347" s="1" t="str">
        <f>IF(IFERROR(IF(M347="",INDEX('Review Approach Lookup'!D:D,MATCH('Eligible Components'!G347,'Review Approach Lookup'!A:A,0)),INDEX('Tableau FR Download'!I:I,MATCH(M347,'Tableau FR Download'!G:G,0))),"")=0,"TBC",IFERROR(IF(M347="",INDEX('Review Approach Lookup'!D:D,MATCH('Eligible Components'!G347,'Review Approach Lookup'!A:A,0)),INDEX('Tableau FR Download'!I:I,MATCH(M347,'Tableau FR Download'!G:G,0))),""))</f>
        <v>Full Review</v>
      </c>
      <c r="K347" s="1" t="s">
        <v>184</v>
      </c>
      <c r="L347" s="1">
        <f>_xlfn.MAXIFS('Tableau FR Download'!A:A,'Tableau FR Download'!B:B,'Eligible Components'!G347)</f>
        <v>941</v>
      </c>
      <c r="M347" s="1" t="str">
        <f>IF(L347=0,"",INDEX('Tableau FR Download'!G:G,MATCH('Eligible Components'!L347,'Tableau FR Download'!A:A,0)))</f>
        <v>FR941-CIV-H</v>
      </c>
      <c r="N347" s="2" t="str">
        <f>IFERROR(IF(LEFT(INDEX('Tableau FR Download'!J:J,MATCH('Eligible Components'!M347,'Tableau FR Download'!G:G,0)),FIND(" - ",INDEX('Tableau FR Download'!J:J,MATCH('Eligible Components'!M347,'Tableau FR Download'!G:G,0)))-1) = 0,"",LEFT(INDEX('Tableau FR Download'!J:J,MATCH('Eligible Components'!M347,'Tableau FR Download'!G:G,0)),FIND(" - ",INDEX('Tableau FR Download'!J:J,MATCH('Eligible Components'!M347,'Tableau FR Download'!G:G,0)))-1)),"")</f>
        <v>Window 2b</v>
      </c>
      <c r="O347" s="2" t="str">
        <f>IF(T347="No","",IFERROR(IF(INDEX('Tableau FR Download'!M:M,MATCH('Eligible Components'!M347,'Tableau FR Download'!G:G,0))=0,"",INDEX('Tableau FR Download'!M:M,MATCH('Eligible Components'!M347,'Tableau FR Download'!G:G,0))),""))</f>
        <v>Grant Making</v>
      </c>
      <c r="P347" s="37">
        <f>IF(IFERROR(INDEX('Funding Request Tracker'!$G$6:$G$13,MATCH('Eligible Components'!N347,'Funding Request Tracker'!$F$6:$F$13,0)),"")=0,"",IFERROR(INDEX('Funding Request Tracker'!$G$6:$G$13,MATCH('Eligible Components'!N347,'Funding Request Tracker'!$F$6:$F$13,0)),""))</f>
        <v>43982</v>
      </c>
      <c r="Q347" s="37">
        <f>IF(IFERROR(INDEX('Tableau FR Download'!N:N,MATCH('Eligible Components'!M347,'Tableau FR Download'!G:G,0)),"")=0,"",IFERROR(INDEX('Tableau FR Download'!N:N,MATCH('Eligible Components'!M347,'Tableau FR Download'!G:G,0)),""))</f>
        <v>44147</v>
      </c>
      <c r="R347" s="37">
        <f>IF(IFERROR(INDEX('Tableau FR Download'!O:O,MATCH('Eligible Components'!M347,'Tableau FR Download'!G:G,0)),"")=0,"",IFERROR(INDEX('Tableau FR Download'!O:O,MATCH('Eligible Components'!M347,'Tableau FR Download'!G:G,0)),""))</f>
        <v>44168</v>
      </c>
      <c r="S347" s="13">
        <f t="shared" si="17"/>
        <v>6.0983606557377046</v>
      </c>
      <c r="T347" s="1" t="str">
        <f>IFERROR(INDEX('User Instructions'!$E$3:$E$10,MATCH('Eligible Components'!N347,'User Instructions'!$D$3:$D$10,0)),"")</f>
        <v>Yes</v>
      </c>
      <c r="U347" s="1" t="str">
        <f>IFERROR(IF(INDEX('Tableau FR Download'!M:M,MATCH('Eligible Components'!M347,'Tableau FR Download'!G:G,0))=0,"",INDEX('Tableau FR Download'!M:M,MATCH('Eligible Components'!M347,'Tableau FR Download'!G:G,0))),"")</f>
        <v>Grant Making</v>
      </c>
    </row>
    <row r="348" spans="1:21" hidden="1" x14ac:dyDescent="0.2">
      <c r="A348" s="1">
        <f t="shared" si="15"/>
        <v>0</v>
      </c>
      <c r="B348" s="1">
        <v>0</v>
      </c>
      <c r="C348" s="1" t="s">
        <v>85</v>
      </c>
      <c r="D348" s="1" t="s">
        <v>43</v>
      </c>
      <c r="E348" s="1" t="s">
        <v>409</v>
      </c>
      <c r="F348" s="1" t="s">
        <v>86</v>
      </c>
      <c r="G348" s="1" t="str">
        <f t="shared" si="16"/>
        <v>Côte d'Ivoire-HIV/AIDS,Malaria</v>
      </c>
      <c r="H348" s="1">
        <v>1</v>
      </c>
      <c r="I348" s="1" t="s">
        <v>42</v>
      </c>
      <c r="J348" s="1" t="str">
        <f>IF(IFERROR(IF(M348="",INDEX('Review Approach Lookup'!D:D,MATCH('Eligible Components'!G348,'Review Approach Lookup'!A:A,0)),INDEX('Tableau FR Download'!I:I,MATCH(M348,'Tableau FR Download'!G:G,0))),"")=0,"TBC",IFERROR(IF(M348="",INDEX('Review Approach Lookup'!D:D,MATCH('Eligible Components'!G348,'Review Approach Lookup'!A:A,0)),INDEX('Tableau FR Download'!I:I,MATCH(M348,'Tableau FR Download'!G:G,0))),""))</f>
        <v/>
      </c>
      <c r="K348" s="1" t="s">
        <v>184</v>
      </c>
      <c r="L348" s="1">
        <f>_xlfn.MAXIFS('Tableau FR Download'!A:A,'Tableau FR Download'!B:B,'Eligible Components'!G348)</f>
        <v>0</v>
      </c>
      <c r="M348" s="1" t="str">
        <f>IF(L348=0,"",INDEX('Tableau FR Download'!G:G,MATCH('Eligible Components'!L348,'Tableau FR Download'!A:A,0)))</f>
        <v/>
      </c>
      <c r="N348" s="2" t="str">
        <f>IFERROR(IF(LEFT(INDEX('Tableau FR Download'!J:J,MATCH('Eligible Components'!M348,'Tableau FR Download'!G:G,0)),FIND(" - ",INDEX('Tableau FR Download'!J:J,MATCH('Eligible Components'!M348,'Tableau FR Download'!G:G,0)))-1) = 0,"",LEFT(INDEX('Tableau FR Download'!J:J,MATCH('Eligible Components'!M348,'Tableau FR Download'!G:G,0)),FIND(" - ",INDEX('Tableau FR Download'!J:J,MATCH('Eligible Components'!M348,'Tableau FR Download'!G:G,0)))-1)),"")</f>
        <v/>
      </c>
      <c r="O348" s="2" t="str">
        <f>IF(T348="No","",IFERROR(IF(INDEX('Tableau FR Download'!M:M,MATCH('Eligible Components'!M348,'Tableau FR Download'!G:G,0))=0,"",INDEX('Tableau FR Download'!M:M,MATCH('Eligible Components'!M348,'Tableau FR Download'!G:G,0))),""))</f>
        <v/>
      </c>
      <c r="P348" s="37" t="str">
        <f>IF(IFERROR(INDEX('Funding Request Tracker'!$G$6:$G$13,MATCH('Eligible Components'!N348,'Funding Request Tracker'!$F$6:$F$13,0)),"")=0,"",IFERROR(INDEX('Funding Request Tracker'!$G$6:$G$13,MATCH('Eligible Components'!N348,'Funding Request Tracker'!$F$6:$F$13,0)),""))</f>
        <v/>
      </c>
      <c r="Q348" s="37" t="str">
        <f>IF(IFERROR(INDEX('Tableau FR Download'!N:N,MATCH('Eligible Components'!M348,'Tableau FR Download'!G:G,0)),"")=0,"",IFERROR(INDEX('Tableau FR Download'!N:N,MATCH('Eligible Components'!M348,'Tableau FR Download'!G:G,0)),""))</f>
        <v/>
      </c>
      <c r="R348" s="37" t="str">
        <f>IF(IFERROR(INDEX('Tableau FR Download'!O:O,MATCH('Eligible Components'!M348,'Tableau FR Download'!G:G,0)),"")=0,"",IFERROR(INDEX('Tableau FR Download'!O:O,MATCH('Eligible Components'!M348,'Tableau FR Download'!G:G,0)),""))</f>
        <v/>
      </c>
      <c r="S348" s="13" t="str">
        <f t="shared" si="17"/>
        <v/>
      </c>
      <c r="T348" s="1" t="str">
        <f>IFERROR(INDEX('User Instructions'!$E$3:$E$10,MATCH('Eligible Components'!N348,'User Instructions'!$D$3:$D$10,0)),"")</f>
        <v/>
      </c>
      <c r="U348" s="1" t="str">
        <f>IFERROR(IF(INDEX('Tableau FR Download'!M:M,MATCH('Eligible Components'!M348,'Tableau FR Download'!G:G,0))=0,"",INDEX('Tableau FR Download'!M:M,MATCH('Eligible Components'!M348,'Tableau FR Download'!G:G,0))),"")</f>
        <v/>
      </c>
    </row>
    <row r="349" spans="1:21" hidden="1" x14ac:dyDescent="0.2">
      <c r="A349" s="1">
        <f t="shared" si="15"/>
        <v>0</v>
      </c>
      <c r="B349" s="1">
        <v>0</v>
      </c>
      <c r="C349" s="1" t="s">
        <v>85</v>
      </c>
      <c r="D349" s="1" t="s">
        <v>43</v>
      </c>
      <c r="E349" s="1" t="s">
        <v>410</v>
      </c>
      <c r="F349" s="1" t="s">
        <v>87</v>
      </c>
      <c r="G349" s="1" t="str">
        <f t="shared" si="16"/>
        <v>Côte d'Ivoire-HIV/AIDS,Malaria,RSSH</v>
      </c>
      <c r="H349" s="1">
        <v>1</v>
      </c>
      <c r="I349" s="1" t="s">
        <v>42</v>
      </c>
      <c r="J349" s="1" t="str">
        <f>IF(IFERROR(IF(M349="",INDEX('Review Approach Lookup'!D:D,MATCH('Eligible Components'!G349,'Review Approach Lookup'!A:A,0)),INDEX('Tableau FR Download'!I:I,MATCH(M349,'Tableau FR Download'!G:G,0))),"")=0,"TBC",IFERROR(IF(M349="",INDEX('Review Approach Lookup'!D:D,MATCH('Eligible Components'!G349,'Review Approach Lookup'!A:A,0)),INDEX('Tableau FR Download'!I:I,MATCH(M349,'Tableau FR Download'!G:G,0))),""))</f>
        <v/>
      </c>
      <c r="K349" s="1" t="s">
        <v>184</v>
      </c>
      <c r="L349" s="1">
        <f>_xlfn.MAXIFS('Tableau FR Download'!A:A,'Tableau FR Download'!B:B,'Eligible Components'!G349)</f>
        <v>0</v>
      </c>
      <c r="M349" s="1" t="str">
        <f>IF(L349=0,"",INDEX('Tableau FR Download'!G:G,MATCH('Eligible Components'!L349,'Tableau FR Download'!A:A,0)))</f>
        <v/>
      </c>
      <c r="N349" s="2" t="str">
        <f>IFERROR(IF(LEFT(INDEX('Tableau FR Download'!J:J,MATCH('Eligible Components'!M349,'Tableau FR Download'!G:G,0)),FIND(" - ",INDEX('Tableau FR Download'!J:J,MATCH('Eligible Components'!M349,'Tableau FR Download'!G:G,0)))-1) = 0,"",LEFT(INDEX('Tableau FR Download'!J:J,MATCH('Eligible Components'!M349,'Tableau FR Download'!G:G,0)),FIND(" - ",INDEX('Tableau FR Download'!J:J,MATCH('Eligible Components'!M349,'Tableau FR Download'!G:G,0)))-1)),"")</f>
        <v/>
      </c>
      <c r="O349" s="2" t="str">
        <f>IF(T349="No","",IFERROR(IF(INDEX('Tableau FR Download'!M:M,MATCH('Eligible Components'!M349,'Tableau FR Download'!G:G,0))=0,"",INDEX('Tableau FR Download'!M:M,MATCH('Eligible Components'!M349,'Tableau FR Download'!G:G,0))),""))</f>
        <v/>
      </c>
      <c r="P349" s="37" t="str">
        <f>IF(IFERROR(INDEX('Funding Request Tracker'!$G$6:$G$13,MATCH('Eligible Components'!N349,'Funding Request Tracker'!$F$6:$F$13,0)),"")=0,"",IFERROR(INDEX('Funding Request Tracker'!$G$6:$G$13,MATCH('Eligible Components'!N349,'Funding Request Tracker'!$F$6:$F$13,0)),""))</f>
        <v/>
      </c>
      <c r="Q349" s="37" t="str">
        <f>IF(IFERROR(INDEX('Tableau FR Download'!N:N,MATCH('Eligible Components'!M349,'Tableau FR Download'!G:G,0)),"")=0,"",IFERROR(INDEX('Tableau FR Download'!N:N,MATCH('Eligible Components'!M349,'Tableau FR Download'!G:G,0)),""))</f>
        <v/>
      </c>
      <c r="R349" s="37" t="str">
        <f>IF(IFERROR(INDEX('Tableau FR Download'!O:O,MATCH('Eligible Components'!M349,'Tableau FR Download'!G:G,0)),"")=0,"",IFERROR(INDEX('Tableau FR Download'!O:O,MATCH('Eligible Components'!M349,'Tableau FR Download'!G:G,0)),""))</f>
        <v/>
      </c>
      <c r="S349" s="13" t="str">
        <f t="shared" si="17"/>
        <v/>
      </c>
      <c r="T349" s="1" t="str">
        <f>IFERROR(INDEX('User Instructions'!$E$3:$E$10,MATCH('Eligible Components'!N349,'User Instructions'!$D$3:$D$10,0)),"")</f>
        <v/>
      </c>
      <c r="U349" s="1" t="str">
        <f>IFERROR(IF(INDEX('Tableau FR Download'!M:M,MATCH('Eligible Components'!M349,'Tableau FR Download'!G:G,0))=0,"",INDEX('Tableau FR Download'!M:M,MATCH('Eligible Components'!M349,'Tableau FR Download'!G:G,0))),"")</f>
        <v/>
      </c>
    </row>
    <row r="350" spans="1:21" hidden="1" x14ac:dyDescent="0.2">
      <c r="A350" s="1">
        <f t="shared" si="15"/>
        <v>0</v>
      </c>
      <c r="B350" s="1">
        <v>0</v>
      </c>
      <c r="C350" s="1" t="s">
        <v>85</v>
      </c>
      <c r="D350" s="1" t="s">
        <v>43</v>
      </c>
      <c r="E350" s="1" t="s">
        <v>411</v>
      </c>
      <c r="F350" s="1" t="s">
        <v>88</v>
      </c>
      <c r="G350" s="1" t="str">
        <f t="shared" si="16"/>
        <v>Côte d'Ivoire-HIV/AIDS,RSSH</v>
      </c>
      <c r="H350" s="1">
        <v>1</v>
      </c>
      <c r="I350" s="1" t="s">
        <v>42</v>
      </c>
      <c r="J350" s="1" t="str">
        <f>IF(IFERROR(IF(M350="",INDEX('Review Approach Lookup'!D:D,MATCH('Eligible Components'!G350,'Review Approach Lookup'!A:A,0)),INDEX('Tableau FR Download'!I:I,MATCH(M350,'Tableau FR Download'!G:G,0))),"")=0,"TBC",IFERROR(IF(M350="",INDEX('Review Approach Lookup'!D:D,MATCH('Eligible Components'!G350,'Review Approach Lookup'!A:A,0)),INDEX('Tableau FR Download'!I:I,MATCH(M350,'Tableau FR Download'!G:G,0))),""))</f>
        <v/>
      </c>
      <c r="K350" s="1" t="s">
        <v>184</v>
      </c>
      <c r="L350" s="1">
        <f>_xlfn.MAXIFS('Tableau FR Download'!A:A,'Tableau FR Download'!B:B,'Eligible Components'!G350)</f>
        <v>0</v>
      </c>
      <c r="M350" s="1" t="str">
        <f>IF(L350=0,"",INDEX('Tableau FR Download'!G:G,MATCH('Eligible Components'!L350,'Tableau FR Download'!A:A,0)))</f>
        <v/>
      </c>
      <c r="N350" s="2" t="str">
        <f>IFERROR(IF(LEFT(INDEX('Tableau FR Download'!J:J,MATCH('Eligible Components'!M350,'Tableau FR Download'!G:G,0)),FIND(" - ",INDEX('Tableau FR Download'!J:J,MATCH('Eligible Components'!M350,'Tableau FR Download'!G:G,0)))-1) = 0,"",LEFT(INDEX('Tableau FR Download'!J:J,MATCH('Eligible Components'!M350,'Tableau FR Download'!G:G,0)),FIND(" - ",INDEX('Tableau FR Download'!J:J,MATCH('Eligible Components'!M350,'Tableau FR Download'!G:G,0)))-1)),"")</f>
        <v/>
      </c>
      <c r="O350" s="2" t="str">
        <f>IF(T350="No","",IFERROR(IF(INDEX('Tableau FR Download'!M:M,MATCH('Eligible Components'!M350,'Tableau FR Download'!G:G,0))=0,"",INDEX('Tableau FR Download'!M:M,MATCH('Eligible Components'!M350,'Tableau FR Download'!G:G,0))),""))</f>
        <v/>
      </c>
      <c r="P350" s="37" t="str">
        <f>IF(IFERROR(INDEX('Funding Request Tracker'!$G$6:$G$13,MATCH('Eligible Components'!N350,'Funding Request Tracker'!$F$6:$F$13,0)),"")=0,"",IFERROR(INDEX('Funding Request Tracker'!$G$6:$G$13,MATCH('Eligible Components'!N350,'Funding Request Tracker'!$F$6:$F$13,0)),""))</f>
        <v/>
      </c>
      <c r="Q350" s="37" t="str">
        <f>IF(IFERROR(INDEX('Tableau FR Download'!N:N,MATCH('Eligible Components'!M350,'Tableau FR Download'!G:G,0)),"")=0,"",IFERROR(INDEX('Tableau FR Download'!N:N,MATCH('Eligible Components'!M350,'Tableau FR Download'!G:G,0)),""))</f>
        <v/>
      </c>
      <c r="R350" s="37" t="str">
        <f>IF(IFERROR(INDEX('Tableau FR Download'!O:O,MATCH('Eligible Components'!M350,'Tableau FR Download'!G:G,0)),"")=0,"",IFERROR(INDEX('Tableau FR Download'!O:O,MATCH('Eligible Components'!M350,'Tableau FR Download'!G:G,0)),""))</f>
        <v/>
      </c>
      <c r="S350" s="13" t="str">
        <f t="shared" si="17"/>
        <v/>
      </c>
      <c r="T350" s="1" t="str">
        <f>IFERROR(INDEX('User Instructions'!$E$3:$E$10,MATCH('Eligible Components'!N350,'User Instructions'!$D$3:$D$10,0)),"")</f>
        <v/>
      </c>
      <c r="U350" s="1" t="str">
        <f>IFERROR(IF(INDEX('Tableau FR Download'!M:M,MATCH('Eligible Components'!M350,'Tableau FR Download'!G:G,0))=0,"",INDEX('Tableau FR Download'!M:M,MATCH('Eligible Components'!M350,'Tableau FR Download'!G:G,0))),"")</f>
        <v/>
      </c>
    </row>
    <row r="351" spans="1:21" hidden="1" x14ac:dyDescent="0.2">
      <c r="A351" s="1">
        <f t="shared" si="15"/>
        <v>0</v>
      </c>
      <c r="B351" s="1">
        <v>0</v>
      </c>
      <c r="C351" s="1" t="s">
        <v>85</v>
      </c>
      <c r="D351" s="1" t="s">
        <v>43</v>
      </c>
      <c r="E351" s="1" t="s">
        <v>408</v>
      </c>
      <c r="F351" s="1" t="s">
        <v>89</v>
      </c>
      <c r="G351" s="1" t="str">
        <f t="shared" si="16"/>
        <v>Côte d'Ivoire-HIV/AIDS, Tuberculosis</v>
      </c>
      <c r="H351" s="1">
        <v>1</v>
      </c>
      <c r="I351" s="1" t="s">
        <v>42</v>
      </c>
      <c r="J351" s="1" t="str">
        <f>IF(IFERROR(IF(M351="",INDEX('Review Approach Lookup'!D:D,MATCH('Eligible Components'!G351,'Review Approach Lookup'!A:A,0)),INDEX('Tableau FR Download'!I:I,MATCH(M351,'Tableau FR Download'!G:G,0))),"")=0,"TBC",IFERROR(IF(M351="",INDEX('Review Approach Lookup'!D:D,MATCH('Eligible Components'!G351,'Review Approach Lookup'!A:A,0)),INDEX('Tableau FR Download'!I:I,MATCH(M351,'Tableau FR Download'!G:G,0))),""))</f>
        <v/>
      </c>
      <c r="K351" s="1" t="s">
        <v>184</v>
      </c>
      <c r="L351" s="1">
        <f>_xlfn.MAXIFS('Tableau FR Download'!A:A,'Tableau FR Download'!B:B,'Eligible Components'!G351)</f>
        <v>0</v>
      </c>
      <c r="M351" s="1" t="str">
        <f>IF(L351=0,"",INDEX('Tableau FR Download'!G:G,MATCH('Eligible Components'!L351,'Tableau FR Download'!A:A,0)))</f>
        <v/>
      </c>
      <c r="N351" s="2" t="str">
        <f>IFERROR(IF(LEFT(INDEX('Tableau FR Download'!J:J,MATCH('Eligible Components'!M351,'Tableau FR Download'!G:G,0)),FIND(" - ",INDEX('Tableau FR Download'!J:J,MATCH('Eligible Components'!M351,'Tableau FR Download'!G:G,0)))-1) = 0,"",LEFT(INDEX('Tableau FR Download'!J:J,MATCH('Eligible Components'!M351,'Tableau FR Download'!G:G,0)),FIND(" - ",INDEX('Tableau FR Download'!J:J,MATCH('Eligible Components'!M351,'Tableau FR Download'!G:G,0)))-1)),"")</f>
        <v/>
      </c>
      <c r="O351" s="2" t="str">
        <f>IF(T351="No","",IFERROR(IF(INDEX('Tableau FR Download'!M:M,MATCH('Eligible Components'!M351,'Tableau FR Download'!G:G,0))=0,"",INDEX('Tableau FR Download'!M:M,MATCH('Eligible Components'!M351,'Tableau FR Download'!G:G,0))),""))</f>
        <v/>
      </c>
      <c r="P351" s="37" t="str">
        <f>IF(IFERROR(INDEX('Funding Request Tracker'!$G$6:$G$13,MATCH('Eligible Components'!N351,'Funding Request Tracker'!$F$6:$F$13,0)),"")=0,"",IFERROR(INDEX('Funding Request Tracker'!$G$6:$G$13,MATCH('Eligible Components'!N351,'Funding Request Tracker'!$F$6:$F$13,0)),""))</f>
        <v/>
      </c>
      <c r="Q351" s="37" t="str">
        <f>IF(IFERROR(INDEX('Tableau FR Download'!N:N,MATCH('Eligible Components'!M351,'Tableau FR Download'!G:G,0)),"")=0,"",IFERROR(INDEX('Tableau FR Download'!N:N,MATCH('Eligible Components'!M351,'Tableau FR Download'!G:G,0)),""))</f>
        <v/>
      </c>
      <c r="R351" s="37" t="str">
        <f>IF(IFERROR(INDEX('Tableau FR Download'!O:O,MATCH('Eligible Components'!M351,'Tableau FR Download'!G:G,0)),"")=0,"",IFERROR(INDEX('Tableau FR Download'!O:O,MATCH('Eligible Components'!M351,'Tableau FR Download'!G:G,0)),""))</f>
        <v/>
      </c>
      <c r="S351" s="13" t="str">
        <f t="shared" si="17"/>
        <v/>
      </c>
      <c r="T351" s="1" t="str">
        <f>IFERROR(INDEX('User Instructions'!$E$3:$E$10,MATCH('Eligible Components'!N351,'User Instructions'!$D$3:$D$10,0)),"")</f>
        <v/>
      </c>
      <c r="U351" s="1" t="str">
        <f>IFERROR(IF(INDEX('Tableau FR Download'!M:M,MATCH('Eligible Components'!M351,'Tableau FR Download'!G:G,0))=0,"",INDEX('Tableau FR Download'!M:M,MATCH('Eligible Components'!M351,'Tableau FR Download'!G:G,0))),"")</f>
        <v/>
      </c>
    </row>
    <row r="352" spans="1:21" hidden="1" x14ac:dyDescent="0.2">
      <c r="A352" s="1">
        <f t="shared" si="15"/>
        <v>0</v>
      </c>
      <c r="B352" s="1">
        <v>0</v>
      </c>
      <c r="C352" s="1" t="s">
        <v>85</v>
      </c>
      <c r="D352" s="1" t="s">
        <v>43</v>
      </c>
      <c r="E352" s="1" t="s">
        <v>412</v>
      </c>
      <c r="F352" s="1" t="s">
        <v>90</v>
      </c>
      <c r="G352" s="1" t="str">
        <f t="shared" si="16"/>
        <v>Côte d'Ivoire-HIV/AIDS,Tuberculosis,Malaria</v>
      </c>
      <c r="H352" s="1">
        <v>1</v>
      </c>
      <c r="I352" s="1" t="s">
        <v>42</v>
      </c>
      <c r="J352" s="1" t="str">
        <f>IF(IFERROR(IF(M352="",INDEX('Review Approach Lookup'!D:D,MATCH('Eligible Components'!G352,'Review Approach Lookup'!A:A,0)),INDEX('Tableau FR Download'!I:I,MATCH(M352,'Tableau FR Download'!G:G,0))),"")=0,"TBC",IFERROR(IF(M352="",INDEX('Review Approach Lookup'!D:D,MATCH('Eligible Components'!G352,'Review Approach Lookup'!A:A,0)),INDEX('Tableau FR Download'!I:I,MATCH(M352,'Tableau FR Download'!G:G,0))),""))</f>
        <v/>
      </c>
      <c r="K352" s="1" t="s">
        <v>184</v>
      </c>
      <c r="L352" s="1">
        <f>_xlfn.MAXIFS('Tableau FR Download'!A:A,'Tableau FR Download'!B:B,'Eligible Components'!G352)</f>
        <v>0</v>
      </c>
      <c r="M352" s="1" t="str">
        <f>IF(L352=0,"",INDEX('Tableau FR Download'!G:G,MATCH('Eligible Components'!L352,'Tableau FR Download'!A:A,0)))</f>
        <v/>
      </c>
      <c r="N352" s="2" t="str">
        <f>IFERROR(IF(LEFT(INDEX('Tableau FR Download'!J:J,MATCH('Eligible Components'!M352,'Tableau FR Download'!G:G,0)),FIND(" - ",INDEX('Tableau FR Download'!J:J,MATCH('Eligible Components'!M352,'Tableau FR Download'!G:G,0)))-1) = 0,"",LEFT(INDEX('Tableau FR Download'!J:J,MATCH('Eligible Components'!M352,'Tableau FR Download'!G:G,0)),FIND(" - ",INDEX('Tableau FR Download'!J:J,MATCH('Eligible Components'!M352,'Tableau FR Download'!G:G,0)))-1)),"")</f>
        <v/>
      </c>
      <c r="O352" s="2" t="str">
        <f>IF(T352="No","",IFERROR(IF(INDEX('Tableau FR Download'!M:M,MATCH('Eligible Components'!M352,'Tableau FR Download'!G:G,0))=0,"",INDEX('Tableau FR Download'!M:M,MATCH('Eligible Components'!M352,'Tableau FR Download'!G:G,0))),""))</f>
        <v/>
      </c>
      <c r="P352" s="37" t="str">
        <f>IF(IFERROR(INDEX('Funding Request Tracker'!$G$6:$G$13,MATCH('Eligible Components'!N352,'Funding Request Tracker'!$F$6:$F$13,0)),"")=0,"",IFERROR(INDEX('Funding Request Tracker'!$G$6:$G$13,MATCH('Eligible Components'!N352,'Funding Request Tracker'!$F$6:$F$13,0)),""))</f>
        <v/>
      </c>
      <c r="Q352" s="37" t="str">
        <f>IF(IFERROR(INDEX('Tableau FR Download'!N:N,MATCH('Eligible Components'!M352,'Tableau FR Download'!G:G,0)),"")=0,"",IFERROR(INDEX('Tableau FR Download'!N:N,MATCH('Eligible Components'!M352,'Tableau FR Download'!G:G,0)),""))</f>
        <v/>
      </c>
      <c r="R352" s="37" t="str">
        <f>IF(IFERROR(INDEX('Tableau FR Download'!O:O,MATCH('Eligible Components'!M352,'Tableau FR Download'!G:G,0)),"")=0,"",IFERROR(INDEX('Tableau FR Download'!O:O,MATCH('Eligible Components'!M352,'Tableau FR Download'!G:G,0)),""))</f>
        <v/>
      </c>
      <c r="S352" s="13" t="str">
        <f t="shared" si="17"/>
        <v/>
      </c>
      <c r="T352" s="1" t="str">
        <f>IFERROR(INDEX('User Instructions'!$E$3:$E$10,MATCH('Eligible Components'!N352,'User Instructions'!$D$3:$D$10,0)),"")</f>
        <v/>
      </c>
      <c r="U352" s="1" t="str">
        <f>IFERROR(IF(INDEX('Tableau FR Download'!M:M,MATCH('Eligible Components'!M352,'Tableau FR Download'!G:G,0))=0,"",INDEX('Tableau FR Download'!M:M,MATCH('Eligible Components'!M352,'Tableau FR Download'!G:G,0))),"")</f>
        <v/>
      </c>
    </row>
    <row r="353" spans="1:21" hidden="1" x14ac:dyDescent="0.2">
      <c r="A353" s="1">
        <f t="shared" si="15"/>
        <v>0</v>
      </c>
      <c r="B353" s="1">
        <v>0</v>
      </c>
      <c r="C353" s="1" t="s">
        <v>85</v>
      </c>
      <c r="D353" s="1" t="s">
        <v>43</v>
      </c>
      <c r="E353" s="1" t="s">
        <v>413</v>
      </c>
      <c r="F353" s="1" t="s">
        <v>91</v>
      </c>
      <c r="G353" s="1" t="str">
        <f t="shared" si="16"/>
        <v>Côte d'Ivoire-HIV/AIDS,Tuberculosis,Malaria,RSSH</v>
      </c>
      <c r="H353" s="1">
        <v>1</v>
      </c>
      <c r="I353" s="1" t="s">
        <v>42</v>
      </c>
      <c r="J353" s="1" t="str">
        <f>IF(IFERROR(IF(M353="",INDEX('Review Approach Lookup'!D:D,MATCH('Eligible Components'!G353,'Review Approach Lookup'!A:A,0)),INDEX('Tableau FR Download'!I:I,MATCH(M353,'Tableau FR Download'!G:G,0))),"")=0,"TBC",IFERROR(IF(M353="",INDEX('Review Approach Lookup'!D:D,MATCH('Eligible Components'!G353,'Review Approach Lookup'!A:A,0)),INDEX('Tableau FR Download'!I:I,MATCH(M353,'Tableau FR Download'!G:G,0))),""))</f>
        <v/>
      </c>
      <c r="K353" s="1" t="s">
        <v>184</v>
      </c>
      <c r="L353" s="1">
        <f>_xlfn.MAXIFS('Tableau FR Download'!A:A,'Tableau FR Download'!B:B,'Eligible Components'!G353)</f>
        <v>0</v>
      </c>
      <c r="M353" s="1" t="str">
        <f>IF(L353=0,"",INDEX('Tableau FR Download'!G:G,MATCH('Eligible Components'!L353,'Tableau FR Download'!A:A,0)))</f>
        <v/>
      </c>
      <c r="N353" s="2" t="str">
        <f>IFERROR(IF(LEFT(INDEX('Tableau FR Download'!J:J,MATCH('Eligible Components'!M353,'Tableau FR Download'!G:G,0)),FIND(" - ",INDEX('Tableau FR Download'!J:J,MATCH('Eligible Components'!M353,'Tableau FR Download'!G:G,0)))-1) = 0,"",LEFT(INDEX('Tableau FR Download'!J:J,MATCH('Eligible Components'!M353,'Tableau FR Download'!G:G,0)),FIND(" - ",INDEX('Tableau FR Download'!J:J,MATCH('Eligible Components'!M353,'Tableau FR Download'!G:G,0)))-1)),"")</f>
        <v/>
      </c>
      <c r="O353" s="2" t="str">
        <f>IF(T353="No","",IFERROR(IF(INDEX('Tableau FR Download'!M:M,MATCH('Eligible Components'!M353,'Tableau FR Download'!G:G,0))=0,"",INDEX('Tableau FR Download'!M:M,MATCH('Eligible Components'!M353,'Tableau FR Download'!G:G,0))),""))</f>
        <v/>
      </c>
      <c r="P353" s="37" t="str">
        <f>IF(IFERROR(INDEX('Funding Request Tracker'!$G$6:$G$13,MATCH('Eligible Components'!N353,'Funding Request Tracker'!$F$6:$F$13,0)),"")=0,"",IFERROR(INDEX('Funding Request Tracker'!$G$6:$G$13,MATCH('Eligible Components'!N353,'Funding Request Tracker'!$F$6:$F$13,0)),""))</f>
        <v/>
      </c>
      <c r="Q353" s="37" t="str">
        <f>IF(IFERROR(INDEX('Tableau FR Download'!N:N,MATCH('Eligible Components'!M353,'Tableau FR Download'!G:G,0)),"")=0,"",IFERROR(INDEX('Tableau FR Download'!N:N,MATCH('Eligible Components'!M353,'Tableau FR Download'!G:G,0)),""))</f>
        <v/>
      </c>
      <c r="R353" s="37" t="str">
        <f>IF(IFERROR(INDEX('Tableau FR Download'!O:O,MATCH('Eligible Components'!M353,'Tableau FR Download'!G:G,0)),"")=0,"",IFERROR(INDEX('Tableau FR Download'!O:O,MATCH('Eligible Components'!M353,'Tableau FR Download'!G:G,0)),""))</f>
        <v/>
      </c>
      <c r="S353" s="13" t="str">
        <f t="shared" si="17"/>
        <v/>
      </c>
      <c r="T353" s="1" t="str">
        <f>IFERROR(INDEX('User Instructions'!$E$3:$E$10,MATCH('Eligible Components'!N353,'User Instructions'!$D$3:$D$10,0)),"")</f>
        <v/>
      </c>
      <c r="U353" s="1" t="str">
        <f>IFERROR(IF(INDEX('Tableau FR Download'!M:M,MATCH('Eligible Components'!M353,'Tableau FR Download'!G:G,0))=0,"",INDEX('Tableau FR Download'!M:M,MATCH('Eligible Components'!M353,'Tableau FR Download'!G:G,0))),"")</f>
        <v/>
      </c>
    </row>
    <row r="354" spans="1:21" hidden="1" x14ac:dyDescent="0.2">
      <c r="A354" s="1">
        <f t="shared" si="15"/>
        <v>0</v>
      </c>
      <c r="B354" s="1">
        <v>0</v>
      </c>
      <c r="C354" s="1" t="s">
        <v>85</v>
      </c>
      <c r="D354" s="1" t="s">
        <v>43</v>
      </c>
      <c r="E354" s="1" t="s">
        <v>414</v>
      </c>
      <c r="F354" s="1" t="s">
        <v>92</v>
      </c>
      <c r="G354" s="1" t="str">
        <f t="shared" si="16"/>
        <v>Côte d'Ivoire-HIV/AIDS,Tuberculosis,RSSH</v>
      </c>
      <c r="H354" s="1">
        <v>1</v>
      </c>
      <c r="I354" s="1" t="s">
        <v>42</v>
      </c>
      <c r="J354" s="1" t="str">
        <f>IF(IFERROR(IF(M354="",INDEX('Review Approach Lookup'!D:D,MATCH('Eligible Components'!G354,'Review Approach Lookup'!A:A,0)),INDEX('Tableau FR Download'!I:I,MATCH(M354,'Tableau FR Download'!G:G,0))),"")=0,"TBC",IFERROR(IF(M354="",INDEX('Review Approach Lookup'!D:D,MATCH('Eligible Components'!G354,'Review Approach Lookup'!A:A,0)),INDEX('Tableau FR Download'!I:I,MATCH(M354,'Tableau FR Download'!G:G,0))),""))</f>
        <v/>
      </c>
      <c r="K354" s="1" t="s">
        <v>184</v>
      </c>
      <c r="L354" s="1">
        <f>_xlfn.MAXIFS('Tableau FR Download'!A:A,'Tableau FR Download'!B:B,'Eligible Components'!G354)</f>
        <v>0</v>
      </c>
      <c r="M354" s="1" t="str">
        <f>IF(L354=0,"",INDEX('Tableau FR Download'!G:G,MATCH('Eligible Components'!L354,'Tableau FR Download'!A:A,0)))</f>
        <v/>
      </c>
      <c r="N354" s="2" t="str">
        <f>IFERROR(IF(LEFT(INDEX('Tableau FR Download'!J:J,MATCH('Eligible Components'!M354,'Tableau FR Download'!G:G,0)),FIND(" - ",INDEX('Tableau FR Download'!J:J,MATCH('Eligible Components'!M354,'Tableau FR Download'!G:G,0)))-1) = 0,"",LEFT(INDEX('Tableau FR Download'!J:J,MATCH('Eligible Components'!M354,'Tableau FR Download'!G:G,0)),FIND(" - ",INDEX('Tableau FR Download'!J:J,MATCH('Eligible Components'!M354,'Tableau FR Download'!G:G,0)))-1)),"")</f>
        <v/>
      </c>
      <c r="O354" s="2" t="str">
        <f>IF(T354="No","",IFERROR(IF(INDEX('Tableau FR Download'!M:M,MATCH('Eligible Components'!M354,'Tableau FR Download'!G:G,0))=0,"",INDEX('Tableau FR Download'!M:M,MATCH('Eligible Components'!M354,'Tableau FR Download'!G:G,0))),""))</f>
        <v/>
      </c>
      <c r="P354" s="37" t="str">
        <f>IF(IFERROR(INDEX('Funding Request Tracker'!$G$6:$G$13,MATCH('Eligible Components'!N354,'Funding Request Tracker'!$F$6:$F$13,0)),"")=0,"",IFERROR(INDEX('Funding Request Tracker'!$G$6:$G$13,MATCH('Eligible Components'!N354,'Funding Request Tracker'!$F$6:$F$13,0)),""))</f>
        <v/>
      </c>
      <c r="Q354" s="37" t="str">
        <f>IF(IFERROR(INDEX('Tableau FR Download'!N:N,MATCH('Eligible Components'!M354,'Tableau FR Download'!G:G,0)),"")=0,"",IFERROR(INDEX('Tableau FR Download'!N:N,MATCH('Eligible Components'!M354,'Tableau FR Download'!G:G,0)),""))</f>
        <v/>
      </c>
      <c r="R354" s="37" t="str">
        <f>IF(IFERROR(INDEX('Tableau FR Download'!O:O,MATCH('Eligible Components'!M354,'Tableau FR Download'!G:G,0)),"")=0,"",IFERROR(INDEX('Tableau FR Download'!O:O,MATCH('Eligible Components'!M354,'Tableau FR Download'!G:G,0)),""))</f>
        <v/>
      </c>
      <c r="S354" s="13" t="str">
        <f t="shared" si="17"/>
        <v/>
      </c>
      <c r="T354" s="1" t="str">
        <f>IFERROR(INDEX('User Instructions'!$E$3:$E$10,MATCH('Eligible Components'!N354,'User Instructions'!$D$3:$D$10,0)),"")</f>
        <v/>
      </c>
      <c r="U354" s="1" t="str">
        <f>IFERROR(IF(INDEX('Tableau FR Download'!M:M,MATCH('Eligible Components'!M354,'Tableau FR Download'!G:G,0))=0,"",INDEX('Tableau FR Download'!M:M,MATCH('Eligible Components'!M354,'Tableau FR Download'!G:G,0))),"")</f>
        <v/>
      </c>
    </row>
    <row r="355" spans="1:21" hidden="1" x14ac:dyDescent="0.2">
      <c r="A355" s="1">
        <f t="shared" si="15"/>
        <v>0</v>
      </c>
      <c r="B355" s="1">
        <v>1</v>
      </c>
      <c r="C355" s="1" t="s">
        <v>85</v>
      </c>
      <c r="D355" s="1" t="s">
        <v>43</v>
      </c>
      <c r="E355" s="1" t="s">
        <v>28</v>
      </c>
      <c r="F355" s="1" t="s">
        <v>28</v>
      </c>
      <c r="G355" s="1" t="str">
        <f t="shared" si="16"/>
        <v>Côte d'Ivoire-Malaria</v>
      </c>
      <c r="H355" s="1">
        <v>1</v>
      </c>
      <c r="I355" s="1" t="s">
        <v>42</v>
      </c>
      <c r="J355" s="1" t="str">
        <f>IF(IFERROR(IF(M355="",INDEX('Review Approach Lookup'!D:D,MATCH('Eligible Components'!G355,'Review Approach Lookup'!A:A,0)),INDEX('Tableau FR Download'!I:I,MATCH(M355,'Tableau FR Download'!G:G,0))),"")=0,"TBC",IFERROR(IF(M355="",INDEX('Review Approach Lookup'!D:D,MATCH('Eligible Components'!G355,'Review Approach Lookup'!A:A,0)),INDEX('Tableau FR Download'!I:I,MATCH(M355,'Tableau FR Download'!G:G,0))),""))</f>
        <v>Full Review</v>
      </c>
      <c r="K355" s="1" t="s">
        <v>184</v>
      </c>
      <c r="L355" s="1">
        <f>_xlfn.MAXIFS('Tableau FR Download'!A:A,'Tableau FR Download'!B:B,'Eligible Components'!G355)</f>
        <v>0</v>
      </c>
      <c r="M355" s="1" t="str">
        <f>IF(L355=0,"",INDEX('Tableau FR Download'!G:G,MATCH('Eligible Components'!L355,'Tableau FR Download'!A:A,0)))</f>
        <v/>
      </c>
      <c r="N355" s="2" t="str">
        <f>IFERROR(IF(LEFT(INDEX('Tableau FR Download'!J:J,MATCH('Eligible Components'!M355,'Tableau FR Download'!G:G,0)),FIND(" - ",INDEX('Tableau FR Download'!J:J,MATCH('Eligible Components'!M355,'Tableau FR Download'!G:G,0)))-1) = 0,"",LEFT(INDEX('Tableau FR Download'!J:J,MATCH('Eligible Components'!M355,'Tableau FR Download'!G:G,0)),FIND(" - ",INDEX('Tableau FR Download'!J:J,MATCH('Eligible Components'!M355,'Tableau FR Download'!G:G,0)))-1)),"")</f>
        <v/>
      </c>
      <c r="O355" s="2" t="str">
        <f>IF(T355="No","",IFERROR(IF(INDEX('Tableau FR Download'!M:M,MATCH('Eligible Components'!M355,'Tableau FR Download'!G:G,0))=0,"",INDEX('Tableau FR Download'!M:M,MATCH('Eligible Components'!M355,'Tableau FR Download'!G:G,0))),""))</f>
        <v/>
      </c>
      <c r="P355" s="37" t="str">
        <f>IF(IFERROR(INDEX('Funding Request Tracker'!$G$6:$G$13,MATCH('Eligible Components'!N355,'Funding Request Tracker'!$F$6:$F$13,0)),"")=0,"",IFERROR(INDEX('Funding Request Tracker'!$G$6:$G$13,MATCH('Eligible Components'!N355,'Funding Request Tracker'!$F$6:$F$13,0)),""))</f>
        <v/>
      </c>
      <c r="Q355" s="37" t="str">
        <f>IF(IFERROR(INDEX('Tableau FR Download'!N:N,MATCH('Eligible Components'!M355,'Tableau FR Download'!G:G,0)),"")=0,"",IFERROR(INDEX('Tableau FR Download'!N:N,MATCH('Eligible Components'!M355,'Tableau FR Download'!G:G,0)),""))</f>
        <v/>
      </c>
      <c r="R355" s="37" t="str">
        <f>IF(IFERROR(INDEX('Tableau FR Download'!O:O,MATCH('Eligible Components'!M355,'Tableau FR Download'!G:G,0)),"")=0,"",IFERROR(INDEX('Tableau FR Download'!O:O,MATCH('Eligible Components'!M355,'Tableau FR Download'!G:G,0)),""))</f>
        <v/>
      </c>
      <c r="S355" s="13" t="str">
        <f t="shared" si="17"/>
        <v/>
      </c>
      <c r="T355" s="1" t="str">
        <f>IFERROR(INDEX('User Instructions'!$E$3:$E$10,MATCH('Eligible Components'!N355,'User Instructions'!$D$3:$D$10,0)),"")</f>
        <v/>
      </c>
      <c r="U355" s="1" t="str">
        <f>IFERROR(IF(INDEX('Tableau FR Download'!M:M,MATCH('Eligible Components'!M355,'Tableau FR Download'!G:G,0))=0,"",INDEX('Tableau FR Download'!M:M,MATCH('Eligible Components'!M355,'Tableau FR Download'!G:G,0))),"")</f>
        <v/>
      </c>
    </row>
    <row r="356" spans="1:21" hidden="1" x14ac:dyDescent="0.2">
      <c r="A356" s="1">
        <f t="shared" si="15"/>
        <v>1</v>
      </c>
      <c r="B356" s="1">
        <v>0</v>
      </c>
      <c r="C356" s="1" t="s">
        <v>85</v>
      </c>
      <c r="D356" s="1" t="s">
        <v>43</v>
      </c>
      <c r="E356" s="1" t="s">
        <v>415</v>
      </c>
      <c r="F356" s="1" t="s">
        <v>93</v>
      </c>
      <c r="G356" s="1" t="str">
        <f t="shared" si="16"/>
        <v>Côte d'Ivoire-Malaria,RSSH</v>
      </c>
      <c r="H356" s="1">
        <v>1</v>
      </c>
      <c r="I356" s="1" t="s">
        <v>42</v>
      </c>
      <c r="J356" s="1" t="str">
        <f>IF(IFERROR(IF(M356="",INDEX('Review Approach Lookup'!D:D,MATCH('Eligible Components'!G356,'Review Approach Lookup'!A:A,0)),INDEX('Tableau FR Download'!I:I,MATCH(M356,'Tableau FR Download'!G:G,0))),"")=0,"TBC",IFERROR(IF(M356="",INDEX('Review Approach Lookup'!D:D,MATCH('Eligible Components'!G356,'Review Approach Lookup'!A:A,0)),INDEX('Tableau FR Download'!I:I,MATCH(M356,'Tableau FR Download'!G:G,0))),""))</f>
        <v>Full Review</v>
      </c>
      <c r="K356" s="1" t="s">
        <v>184</v>
      </c>
      <c r="L356" s="1">
        <f>_xlfn.MAXIFS('Tableau FR Download'!A:A,'Tableau FR Download'!B:B,'Eligible Components'!G356)</f>
        <v>950</v>
      </c>
      <c r="M356" s="1" t="str">
        <f>IF(L356=0,"",INDEX('Tableau FR Download'!G:G,MATCH('Eligible Components'!L356,'Tableau FR Download'!A:A,0)))</f>
        <v>FR950-CIV-Z</v>
      </c>
      <c r="N356" s="2" t="str">
        <f>IFERROR(IF(LEFT(INDEX('Tableau FR Download'!J:J,MATCH('Eligible Components'!M356,'Tableau FR Download'!G:G,0)),FIND(" - ",INDEX('Tableau FR Download'!J:J,MATCH('Eligible Components'!M356,'Tableau FR Download'!G:G,0)))-1) = 0,"",LEFT(INDEX('Tableau FR Download'!J:J,MATCH('Eligible Components'!M356,'Tableau FR Download'!G:G,0)),FIND(" - ",INDEX('Tableau FR Download'!J:J,MATCH('Eligible Components'!M356,'Tableau FR Download'!G:G,0)))-1)),"")</f>
        <v>Window 2c</v>
      </c>
      <c r="O356" s="2" t="str">
        <f>IF(T356="No","",IFERROR(IF(INDEX('Tableau FR Download'!M:M,MATCH('Eligible Components'!M356,'Tableau FR Download'!G:G,0))=0,"",INDEX('Tableau FR Download'!M:M,MATCH('Eligible Components'!M356,'Tableau FR Download'!G:G,0))),""))</f>
        <v>Grant Making</v>
      </c>
      <c r="P356" s="37">
        <f>IF(IFERROR(INDEX('Funding Request Tracker'!$G$6:$G$13,MATCH('Eligible Components'!N356,'Funding Request Tracker'!$F$6:$F$13,0)),"")=0,"",IFERROR(INDEX('Funding Request Tracker'!$G$6:$G$13,MATCH('Eligible Components'!N356,'Funding Request Tracker'!$F$6:$F$13,0)),""))</f>
        <v>44012</v>
      </c>
      <c r="Q356" s="37">
        <f>IF(IFERROR(INDEX('Tableau FR Download'!N:N,MATCH('Eligible Components'!M356,'Tableau FR Download'!G:G,0)),"")=0,"",IFERROR(INDEX('Tableau FR Download'!N:N,MATCH('Eligible Components'!M356,'Tableau FR Download'!G:G,0)),""))</f>
        <v>44168</v>
      </c>
      <c r="R356" s="37">
        <f>IF(IFERROR(INDEX('Tableau FR Download'!O:O,MATCH('Eligible Components'!M356,'Tableau FR Download'!G:G,0)),"")=0,"",IFERROR(INDEX('Tableau FR Download'!O:O,MATCH('Eligible Components'!M356,'Tableau FR Download'!G:G,0)),""))</f>
        <v>44183</v>
      </c>
      <c r="S356" s="13">
        <f t="shared" si="17"/>
        <v>5.6065573770491799</v>
      </c>
      <c r="T356" s="1" t="str">
        <f>IFERROR(INDEX('User Instructions'!$E$3:$E$10,MATCH('Eligible Components'!N356,'User Instructions'!$D$3:$D$10,0)),"")</f>
        <v>Yes</v>
      </c>
      <c r="U356" s="1" t="str">
        <f>IFERROR(IF(INDEX('Tableau FR Download'!M:M,MATCH('Eligible Components'!M356,'Tableau FR Download'!G:G,0))=0,"",INDEX('Tableau FR Download'!M:M,MATCH('Eligible Components'!M356,'Tableau FR Download'!G:G,0))),"")</f>
        <v>Grant Making</v>
      </c>
    </row>
    <row r="357" spans="1:21" hidden="1" x14ac:dyDescent="0.2">
      <c r="A357" s="1">
        <f t="shared" si="15"/>
        <v>0</v>
      </c>
      <c r="B357" s="1">
        <v>0</v>
      </c>
      <c r="C357" s="1" t="s">
        <v>85</v>
      </c>
      <c r="D357" s="1" t="s">
        <v>43</v>
      </c>
      <c r="E357" s="1" t="s">
        <v>94</v>
      </c>
      <c r="F357" s="1" t="s">
        <v>94</v>
      </c>
      <c r="G357" s="1" t="str">
        <f t="shared" si="16"/>
        <v>Côte d'Ivoire-RSSH</v>
      </c>
      <c r="H357" s="1">
        <v>1</v>
      </c>
      <c r="I357" s="1" t="s">
        <v>42</v>
      </c>
      <c r="J357" s="1" t="str">
        <f>IF(IFERROR(IF(M357="",INDEX('Review Approach Lookup'!D:D,MATCH('Eligible Components'!G357,'Review Approach Lookup'!A:A,0)),INDEX('Tableau FR Download'!I:I,MATCH(M357,'Tableau FR Download'!G:G,0))),"")=0,"TBC",IFERROR(IF(M357="",INDEX('Review Approach Lookup'!D:D,MATCH('Eligible Components'!G357,'Review Approach Lookup'!A:A,0)),INDEX('Tableau FR Download'!I:I,MATCH(M357,'Tableau FR Download'!G:G,0))),""))</f>
        <v>TBC</v>
      </c>
      <c r="K357" s="1" t="s">
        <v>184</v>
      </c>
      <c r="L357" s="1">
        <f>_xlfn.MAXIFS('Tableau FR Download'!A:A,'Tableau FR Download'!B:B,'Eligible Components'!G357)</f>
        <v>0</v>
      </c>
      <c r="M357" s="1" t="str">
        <f>IF(L357=0,"",INDEX('Tableau FR Download'!G:G,MATCH('Eligible Components'!L357,'Tableau FR Download'!A:A,0)))</f>
        <v/>
      </c>
      <c r="N357" s="2" t="str">
        <f>IFERROR(IF(LEFT(INDEX('Tableau FR Download'!J:J,MATCH('Eligible Components'!M357,'Tableau FR Download'!G:G,0)),FIND(" - ",INDEX('Tableau FR Download'!J:J,MATCH('Eligible Components'!M357,'Tableau FR Download'!G:G,0)))-1) = 0,"",LEFT(INDEX('Tableau FR Download'!J:J,MATCH('Eligible Components'!M357,'Tableau FR Download'!G:G,0)),FIND(" - ",INDEX('Tableau FR Download'!J:J,MATCH('Eligible Components'!M357,'Tableau FR Download'!G:G,0)))-1)),"")</f>
        <v/>
      </c>
      <c r="O357" s="2" t="str">
        <f>IF(T357="No","",IFERROR(IF(INDEX('Tableau FR Download'!M:M,MATCH('Eligible Components'!M357,'Tableau FR Download'!G:G,0))=0,"",INDEX('Tableau FR Download'!M:M,MATCH('Eligible Components'!M357,'Tableau FR Download'!G:G,0))),""))</f>
        <v/>
      </c>
      <c r="P357" s="37" t="str">
        <f>IF(IFERROR(INDEX('Funding Request Tracker'!$G$6:$G$13,MATCH('Eligible Components'!N357,'Funding Request Tracker'!$F$6:$F$13,0)),"")=0,"",IFERROR(INDEX('Funding Request Tracker'!$G$6:$G$13,MATCH('Eligible Components'!N357,'Funding Request Tracker'!$F$6:$F$13,0)),""))</f>
        <v/>
      </c>
      <c r="Q357" s="37" t="str">
        <f>IF(IFERROR(INDEX('Tableau FR Download'!N:N,MATCH('Eligible Components'!M357,'Tableau FR Download'!G:G,0)),"")=0,"",IFERROR(INDEX('Tableau FR Download'!N:N,MATCH('Eligible Components'!M357,'Tableau FR Download'!G:G,0)),""))</f>
        <v/>
      </c>
      <c r="R357" s="37" t="str">
        <f>IF(IFERROR(INDEX('Tableau FR Download'!O:O,MATCH('Eligible Components'!M357,'Tableau FR Download'!G:G,0)),"")=0,"",IFERROR(INDEX('Tableau FR Download'!O:O,MATCH('Eligible Components'!M357,'Tableau FR Download'!G:G,0)),""))</f>
        <v/>
      </c>
      <c r="S357" s="13" t="str">
        <f t="shared" si="17"/>
        <v/>
      </c>
      <c r="T357" s="1" t="str">
        <f>IFERROR(INDEX('User Instructions'!$E$3:$E$10,MATCH('Eligible Components'!N357,'User Instructions'!$D$3:$D$10,0)),"")</f>
        <v/>
      </c>
      <c r="U357" s="1" t="str">
        <f>IFERROR(IF(INDEX('Tableau FR Download'!M:M,MATCH('Eligible Components'!M357,'Tableau FR Download'!G:G,0))=0,"",INDEX('Tableau FR Download'!M:M,MATCH('Eligible Components'!M357,'Tableau FR Download'!G:G,0))),"")</f>
        <v/>
      </c>
    </row>
    <row r="358" spans="1:21" hidden="1" x14ac:dyDescent="0.2">
      <c r="A358" s="1">
        <f t="shared" si="15"/>
        <v>1</v>
      </c>
      <c r="B358" s="1">
        <v>0</v>
      </c>
      <c r="C358" s="1" t="s">
        <v>85</v>
      </c>
      <c r="D358" s="1" t="s">
        <v>43</v>
      </c>
      <c r="E358" s="1" t="s">
        <v>416</v>
      </c>
      <c r="F358" s="1" t="s">
        <v>35</v>
      </c>
      <c r="G358" s="1" t="str">
        <f t="shared" si="16"/>
        <v>Côte d'Ivoire-Tuberculosis</v>
      </c>
      <c r="H358" s="1">
        <v>1</v>
      </c>
      <c r="I358" s="1" t="s">
        <v>42</v>
      </c>
      <c r="J358" s="1" t="str">
        <f>IF(IFERROR(IF(M358="",INDEX('Review Approach Lookup'!D:D,MATCH('Eligible Components'!G358,'Review Approach Lookup'!A:A,0)),INDEX('Tableau FR Download'!I:I,MATCH(M358,'Tableau FR Download'!G:G,0))),"")=0,"TBC",IFERROR(IF(M358="",INDEX('Review Approach Lookup'!D:D,MATCH('Eligible Components'!G358,'Review Approach Lookup'!A:A,0)),INDEX('Tableau FR Download'!I:I,MATCH(M358,'Tableau FR Download'!G:G,0))),""))</f>
        <v>Full Review</v>
      </c>
      <c r="K358" s="1" t="s">
        <v>184</v>
      </c>
      <c r="L358" s="1">
        <f>_xlfn.MAXIFS('Tableau FR Download'!A:A,'Tableau FR Download'!B:B,'Eligible Components'!G358)</f>
        <v>747</v>
      </c>
      <c r="M358" s="1" t="str">
        <f>IF(L358=0,"",INDEX('Tableau FR Download'!G:G,MATCH('Eligible Components'!L358,'Tableau FR Download'!A:A,0)))</f>
        <v>FR747-CIV-T</v>
      </c>
      <c r="N358" s="2" t="str">
        <f>IFERROR(IF(LEFT(INDEX('Tableau FR Download'!J:J,MATCH('Eligible Components'!M358,'Tableau FR Download'!G:G,0)),FIND(" - ",INDEX('Tableau FR Download'!J:J,MATCH('Eligible Components'!M358,'Tableau FR Download'!G:G,0)))-1) = 0,"",LEFT(INDEX('Tableau FR Download'!J:J,MATCH('Eligible Components'!M358,'Tableau FR Download'!G:G,0)),FIND(" - ",INDEX('Tableau FR Download'!J:J,MATCH('Eligible Components'!M358,'Tableau FR Download'!G:G,0)))-1)),"")</f>
        <v>Window 1</v>
      </c>
      <c r="O358" s="2" t="str">
        <f>IF(T358="No","",IFERROR(IF(INDEX('Tableau FR Download'!M:M,MATCH('Eligible Components'!M358,'Tableau FR Download'!G:G,0))=0,"",INDEX('Tableau FR Download'!M:M,MATCH('Eligible Components'!M358,'Tableau FR Download'!G:G,0))),""))</f>
        <v>Grant Making</v>
      </c>
      <c r="P358" s="37">
        <f>IF(IFERROR(INDEX('Funding Request Tracker'!$G$6:$G$13,MATCH('Eligible Components'!N358,'Funding Request Tracker'!$F$6:$F$13,0)),"")=0,"",IFERROR(INDEX('Funding Request Tracker'!$G$6:$G$13,MATCH('Eligible Components'!N358,'Funding Request Tracker'!$F$6:$F$13,0)),""))</f>
        <v>43913</v>
      </c>
      <c r="Q358" s="37">
        <f>IF(IFERROR(INDEX('Tableau FR Download'!N:N,MATCH('Eligible Components'!M358,'Tableau FR Download'!G:G,0)),"")=0,"",IFERROR(INDEX('Tableau FR Download'!N:N,MATCH('Eligible Components'!M358,'Tableau FR Download'!G:G,0)),""))</f>
        <v>44091</v>
      </c>
      <c r="R358" s="37">
        <f>IF(IFERROR(INDEX('Tableau FR Download'!O:O,MATCH('Eligible Components'!M358,'Tableau FR Download'!G:G,0)),"")=0,"",IFERROR(INDEX('Tableau FR Download'!O:O,MATCH('Eligible Components'!M358,'Tableau FR Download'!G:G,0)),""))</f>
        <v>44125</v>
      </c>
      <c r="S358" s="13">
        <f t="shared" si="17"/>
        <v>6.9508196721311473</v>
      </c>
      <c r="T358" s="1" t="str">
        <f>IFERROR(INDEX('User Instructions'!$E$3:$E$10,MATCH('Eligible Components'!N358,'User Instructions'!$D$3:$D$10,0)),"")</f>
        <v>Yes</v>
      </c>
      <c r="U358" s="1" t="str">
        <f>IFERROR(IF(INDEX('Tableau FR Download'!M:M,MATCH('Eligible Components'!M358,'Tableau FR Download'!G:G,0))=0,"",INDEX('Tableau FR Download'!M:M,MATCH('Eligible Components'!M358,'Tableau FR Download'!G:G,0))),"")</f>
        <v>Grant Making</v>
      </c>
    </row>
    <row r="359" spans="1:21" hidden="1" x14ac:dyDescent="0.2">
      <c r="A359" s="1">
        <f t="shared" si="15"/>
        <v>0</v>
      </c>
      <c r="B359" s="1">
        <v>0</v>
      </c>
      <c r="C359" s="1" t="s">
        <v>85</v>
      </c>
      <c r="D359" s="1" t="s">
        <v>43</v>
      </c>
      <c r="E359" s="1" t="s">
        <v>417</v>
      </c>
      <c r="F359" s="1" t="s">
        <v>95</v>
      </c>
      <c r="G359" s="1" t="str">
        <f t="shared" si="16"/>
        <v>Côte d'Ivoire-Tuberculosis,Malaria</v>
      </c>
      <c r="H359" s="1">
        <v>1</v>
      </c>
      <c r="I359" s="1" t="s">
        <v>42</v>
      </c>
      <c r="J359" s="1" t="str">
        <f>IF(IFERROR(IF(M359="",INDEX('Review Approach Lookup'!D:D,MATCH('Eligible Components'!G359,'Review Approach Lookup'!A:A,0)),INDEX('Tableau FR Download'!I:I,MATCH(M359,'Tableau FR Download'!G:G,0))),"")=0,"TBC",IFERROR(IF(M359="",INDEX('Review Approach Lookup'!D:D,MATCH('Eligible Components'!G359,'Review Approach Lookup'!A:A,0)),INDEX('Tableau FR Download'!I:I,MATCH(M359,'Tableau FR Download'!G:G,0))),""))</f>
        <v/>
      </c>
      <c r="K359" s="1" t="s">
        <v>184</v>
      </c>
      <c r="L359" s="1">
        <f>_xlfn.MAXIFS('Tableau FR Download'!A:A,'Tableau FR Download'!B:B,'Eligible Components'!G359)</f>
        <v>0</v>
      </c>
      <c r="M359" s="1" t="str">
        <f>IF(L359=0,"",INDEX('Tableau FR Download'!G:G,MATCH('Eligible Components'!L359,'Tableau FR Download'!A:A,0)))</f>
        <v/>
      </c>
      <c r="N359" s="2" t="str">
        <f>IFERROR(IF(LEFT(INDEX('Tableau FR Download'!J:J,MATCH('Eligible Components'!M359,'Tableau FR Download'!G:G,0)),FIND(" - ",INDEX('Tableau FR Download'!J:J,MATCH('Eligible Components'!M359,'Tableau FR Download'!G:G,0)))-1) = 0,"",LEFT(INDEX('Tableau FR Download'!J:J,MATCH('Eligible Components'!M359,'Tableau FR Download'!G:G,0)),FIND(" - ",INDEX('Tableau FR Download'!J:J,MATCH('Eligible Components'!M359,'Tableau FR Download'!G:G,0)))-1)),"")</f>
        <v/>
      </c>
      <c r="O359" s="2" t="str">
        <f>IF(T359="No","",IFERROR(IF(INDEX('Tableau FR Download'!M:M,MATCH('Eligible Components'!M359,'Tableau FR Download'!G:G,0))=0,"",INDEX('Tableau FR Download'!M:M,MATCH('Eligible Components'!M359,'Tableau FR Download'!G:G,0))),""))</f>
        <v/>
      </c>
      <c r="P359" s="37" t="str">
        <f>IF(IFERROR(INDEX('Funding Request Tracker'!$G$6:$G$13,MATCH('Eligible Components'!N359,'Funding Request Tracker'!$F$6:$F$13,0)),"")=0,"",IFERROR(INDEX('Funding Request Tracker'!$G$6:$G$13,MATCH('Eligible Components'!N359,'Funding Request Tracker'!$F$6:$F$13,0)),""))</f>
        <v/>
      </c>
      <c r="Q359" s="37" t="str">
        <f>IF(IFERROR(INDEX('Tableau FR Download'!N:N,MATCH('Eligible Components'!M359,'Tableau FR Download'!G:G,0)),"")=0,"",IFERROR(INDEX('Tableau FR Download'!N:N,MATCH('Eligible Components'!M359,'Tableau FR Download'!G:G,0)),""))</f>
        <v/>
      </c>
      <c r="R359" s="37" t="str">
        <f>IF(IFERROR(INDEX('Tableau FR Download'!O:O,MATCH('Eligible Components'!M359,'Tableau FR Download'!G:G,0)),"")=0,"",IFERROR(INDEX('Tableau FR Download'!O:O,MATCH('Eligible Components'!M359,'Tableau FR Download'!G:G,0)),""))</f>
        <v/>
      </c>
      <c r="S359" s="13" t="str">
        <f t="shared" si="17"/>
        <v/>
      </c>
      <c r="T359" s="1" t="str">
        <f>IFERROR(INDEX('User Instructions'!$E$3:$E$10,MATCH('Eligible Components'!N359,'User Instructions'!$D$3:$D$10,0)),"")</f>
        <v/>
      </c>
      <c r="U359" s="1" t="str">
        <f>IFERROR(IF(INDEX('Tableau FR Download'!M:M,MATCH('Eligible Components'!M359,'Tableau FR Download'!G:G,0))=0,"",INDEX('Tableau FR Download'!M:M,MATCH('Eligible Components'!M359,'Tableau FR Download'!G:G,0))),"")</f>
        <v/>
      </c>
    </row>
    <row r="360" spans="1:21" hidden="1" x14ac:dyDescent="0.2">
      <c r="A360" s="1">
        <f t="shared" si="15"/>
        <v>0</v>
      </c>
      <c r="B360" s="1">
        <v>0</v>
      </c>
      <c r="C360" s="1" t="s">
        <v>85</v>
      </c>
      <c r="D360" s="1" t="s">
        <v>43</v>
      </c>
      <c r="E360" s="1" t="s">
        <v>418</v>
      </c>
      <c r="F360" s="1" t="s">
        <v>96</v>
      </c>
      <c r="G360" s="1" t="str">
        <f t="shared" si="16"/>
        <v>Côte d'Ivoire-Tuberculosis,Malaria,RSSH</v>
      </c>
      <c r="H360" s="1">
        <v>1</v>
      </c>
      <c r="I360" s="1" t="s">
        <v>42</v>
      </c>
      <c r="J360" s="1" t="str">
        <f>IF(IFERROR(IF(M360="",INDEX('Review Approach Lookup'!D:D,MATCH('Eligible Components'!G360,'Review Approach Lookup'!A:A,0)),INDEX('Tableau FR Download'!I:I,MATCH(M360,'Tableau FR Download'!G:G,0))),"")=0,"TBC",IFERROR(IF(M360="",INDEX('Review Approach Lookup'!D:D,MATCH('Eligible Components'!G360,'Review Approach Lookup'!A:A,0)),INDEX('Tableau FR Download'!I:I,MATCH(M360,'Tableau FR Download'!G:G,0))),""))</f>
        <v/>
      </c>
      <c r="K360" s="1" t="s">
        <v>184</v>
      </c>
      <c r="L360" s="1">
        <f>_xlfn.MAXIFS('Tableau FR Download'!A:A,'Tableau FR Download'!B:B,'Eligible Components'!G360)</f>
        <v>0</v>
      </c>
      <c r="M360" s="1" t="str">
        <f>IF(L360=0,"",INDEX('Tableau FR Download'!G:G,MATCH('Eligible Components'!L360,'Tableau FR Download'!A:A,0)))</f>
        <v/>
      </c>
      <c r="N360" s="2" t="str">
        <f>IFERROR(IF(LEFT(INDEX('Tableau FR Download'!J:J,MATCH('Eligible Components'!M360,'Tableau FR Download'!G:G,0)),FIND(" - ",INDEX('Tableau FR Download'!J:J,MATCH('Eligible Components'!M360,'Tableau FR Download'!G:G,0)))-1) = 0,"",LEFT(INDEX('Tableau FR Download'!J:J,MATCH('Eligible Components'!M360,'Tableau FR Download'!G:G,0)),FIND(" - ",INDEX('Tableau FR Download'!J:J,MATCH('Eligible Components'!M360,'Tableau FR Download'!G:G,0)))-1)),"")</f>
        <v/>
      </c>
      <c r="O360" s="2" t="str">
        <f>IF(T360="No","",IFERROR(IF(INDEX('Tableau FR Download'!M:M,MATCH('Eligible Components'!M360,'Tableau FR Download'!G:G,0))=0,"",INDEX('Tableau FR Download'!M:M,MATCH('Eligible Components'!M360,'Tableau FR Download'!G:G,0))),""))</f>
        <v/>
      </c>
      <c r="P360" s="37" t="str">
        <f>IF(IFERROR(INDEX('Funding Request Tracker'!$G$6:$G$13,MATCH('Eligible Components'!N360,'Funding Request Tracker'!$F$6:$F$13,0)),"")=0,"",IFERROR(INDEX('Funding Request Tracker'!$G$6:$G$13,MATCH('Eligible Components'!N360,'Funding Request Tracker'!$F$6:$F$13,0)),""))</f>
        <v/>
      </c>
      <c r="Q360" s="37" t="str">
        <f>IF(IFERROR(INDEX('Tableau FR Download'!N:N,MATCH('Eligible Components'!M360,'Tableau FR Download'!G:G,0)),"")=0,"",IFERROR(INDEX('Tableau FR Download'!N:N,MATCH('Eligible Components'!M360,'Tableau FR Download'!G:G,0)),""))</f>
        <v/>
      </c>
      <c r="R360" s="37" t="str">
        <f>IF(IFERROR(INDEX('Tableau FR Download'!O:O,MATCH('Eligible Components'!M360,'Tableau FR Download'!G:G,0)),"")=0,"",IFERROR(INDEX('Tableau FR Download'!O:O,MATCH('Eligible Components'!M360,'Tableau FR Download'!G:G,0)),""))</f>
        <v/>
      </c>
      <c r="S360" s="13" t="str">
        <f t="shared" si="17"/>
        <v/>
      </c>
      <c r="T360" s="1" t="str">
        <f>IFERROR(INDEX('User Instructions'!$E$3:$E$10,MATCH('Eligible Components'!N360,'User Instructions'!$D$3:$D$10,0)),"")</f>
        <v/>
      </c>
      <c r="U360" s="1" t="str">
        <f>IFERROR(IF(INDEX('Tableau FR Download'!M:M,MATCH('Eligible Components'!M360,'Tableau FR Download'!G:G,0))=0,"",INDEX('Tableau FR Download'!M:M,MATCH('Eligible Components'!M360,'Tableau FR Download'!G:G,0))),"")</f>
        <v/>
      </c>
    </row>
    <row r="361" spans="1:21" hidden="1" x14ac:dyDescent="0.2">
      <c r="A361" s="1">
        <f t="shared" si="15"/>
        <v>0</v>
      </c>
      <c r="B361" s="1">
        <v>0</v>
      </c>
      <c r="C361" s="1" t="s">
        <v>85</v>
      </c>
      <c r="D361" s="1" t="s">
        <v>43</v>
      </c>
      <c r="E361" s="1" t="s">
        <v>419</v>
      </c>
      <c r="F361" s="1" t="s">
        <v>97</v>
      </c>
      <c r="G361" s="1" t="str">
        <f t="shared" si="16"/>
        <v>Côte d'Ivoire-Tuberculosis,RSSH</v>
      </c>
      <c r="H361" s="1">
        <v>1</v>
      </c>
      <c r="I361" s="1" t="s">
        <v>42</v>
      </c>
      <c r="J361" s="1" t="str">
        <f>IF(IFERROR(IF(M361="",INDEX('Review Approach Lookup'!D:D,MATCH('Eligible Components'!G361,'Review Approach Lookup'!A:A,0)),INDEX('Tableau FR Download'!I:I,MATCH(M361,'Tableau FR Download'!G:G,0))),"")=0,"TBC",IFERROR(IF(M361="",INDEX('Review Approach Lookup'!D:D,MATCH('Eligible Components'!G361,'Review Approach Lookup'!A:A,0)),INDEX('Tableau FR Download'!I:I,MATCH(M361,'Tableau FR Download'!G:G,0))),""))</f>
        <v/>
      </c>
      <c r="K361" s="1" t="s">
        <v>184</v>
      </c>
      <c r="L361" s="1">
        <f>_xlfn.MAXIFS('Tableau FR Download'!A:A,'Tableau FR Download'!B:B,'Eligible Components'!G361)</f>
        <v>0</v>
      </c>
      <c r="M361" s="1" t="str">
        <f>IF(L361=0,"",INDEX('Tableau FR Download'!G:G,MATCH('Eligible Components'!L361,'Tableau FR Download'!A:A,0)))</f>
        <v/>
      </c>
      <c r="N361" s="2" t="str">
        <f>IFERROR(IF(LEFT(INDEX('Tableau FR Download'!J:J,MATCH('Eligible Components'!M361,'Tableau FR Download'!G:G,0)),FIND(" - ",INDEX('Tableau FR Download'!J:J,MATCH('Eligible Components'!M361,'Tableau FR Download'!G:G,0)))-1) = 0,"",LEFT(INDEX('Tableau FR Download'!J:J,MATCH('Eligible Components'!M361,'Tableau FR Download'!G:G,0)),FIND(" - ",INDEX('Tableau FR Download'!J:J,MATCH('Eligible Components'!M361,'Tableau FR Download'!G:G,0)))-1)),"")</f>
        <v/>
      </c>
      <c r="O361" s="2" t="str">
        <f>IF(T361="No","",IFERROR(IF(INDEX('Tableau FR Download'!M:M,MATCH('Eligible Components'!M361,'Tableau FR Download'!G:G,0))=0,"",INDEX('Tableau FR Download'!M:M,MATCH('Eligible Components'!M361,'Tableau FR Download'!G:G,0))),""))</f>
        <v/>
      </c>
      <c r="P361" s="37" t="str">
        <f>IF(IFERROR(INDEX('Funding Request Tracker'!$G$6:$G$13,MATCH('Eligible Components'!N361,'Funding Request Tracker'!$F$6:$F$13,0)),"")=0,"",IFERROR(INDEX('Funding Request Tracker'!$G$6:$G$13,MATCH('Eligible Components'!N361,'Funding Request Tracker'!$F$6:$F$13,0)),""))</f>
        <v/>
      </c>
      <c r="Q361" s="37" t="str">
        <f>IF(IFERROR(INDEX('Tableau FR Download'!N:N,MATCH('Eligible Components'!M361,'Tableau FR Download'!G:G,0)),"")=0,"",IFERROR(INDEX('Tableau FR Download'!N:N,MATCH('Eligible Components'!M361,'Tableau FR Download'!G:G,0)),""))</f>
        <v/>
      </c>
      <c r="R361" s="37" t="str">
        <f>IF(IFERROR(INDEX('Tableau FR Download'!O:O,MATCH('Eligible Components'!M361,'Tableau FR Download'!G:G,0)),"")=0,"",IFERROR(INDEX('Tableau FR Download'!O:O,MATCH('Eligible Components'!M361,'Tableau FR Download'!G:G,0)),""))</f>
        <v/>
      </c>
      <c r="S361" s="13" t="str">
        <f t="shared" si="17"/>
        <v/>
      </c>
      <c r="T361" s="1" t="str">
        <f>IFERROR(INDEX('User Instructions'!$E$3:$E$10,MATCH('Eligible Components'!N361,'User Instructions'!$D$3:$D$10,0)),"")</f>
        <v/>
      </c>
      <c r="U361" s="1" t="str">
        <f>IFERROR(IF(INDEX('Tableau FR Download'!M:M,MATCH('Eligible Components'!M361,'Tableau FR Download'!G:G,0))=0,"",INDEX('Tableau FR Download'!M:M,MATCH('Eligible Components'!M361,'Tableau FR Download'!G:G,0))),"")</f>
        <v/>
      </c>
    </row>
    <row r="362" spans="1:21" hidden="1" x14ac:dyDescent="0.2">
      <c r="A362" s="1">
        <f t="shared" si="15"/>
        <v>1</v>
      </c>
      <c r="B362" s="1">
        <v>0</v>
      </c>
      <c r="C362" s="1" t="s">
        <v>85</v>
      </c>
      <c r="D362" s="1" t="s">
        <v>44</v>
      </c>
      <c r="E362" s="1" t="s">
        <v>26</v>
      </c>
      <c r="F362" s="1" t="s">
        <v>26</v>
      </c>
      <c r="G362" s="1" t="str">
        <f t="shared" si="16"/>
        <v>Cuba-HIV/AIDS</v>
      </c>
      <c r="H362" s="1">
        <v>1</v>
      </c>
      <c r="I362" s="1" t="s">
        <v>45</v>
      </c>
      <c r="J362" s="1" t="str">
        <f>IF(IFERROR(IF(M362="",INDEX('Review Approach Lookup'!D:D,MATCH('Eligible Components'!G362,'Review Approach Lookup'!A:A,0)),INDEX('Tableau FR Download'!I:I,MATCH(M362,'Tableau FR Download'!G:G,0))),"")=0,"TBC",IFERROR(IF(M362="",INDEX('Review Approach Lookup'!D:D,MATCH('Eligible Components'!G362,'Review Approach Lookup'!A:A,0)),INDEX('Tableau FR Download'!I:I,MATCH(M362,'Tableau FR Download'!G:G,0))),""))</f>
        <v>Tailored for Transition</v>
      </c>
      <c r="K362" s="1" t="s">
        <v>188</v>
      </c>
      <c r="L362" s="1">
        <f>_xlfn.MAXIFS('Tableau FR Download'!A:A,'Tableau FR Download'!B:B,'Eligible Components'!G362)</f>
        <v>639</v>
      </c>
      <c r="M362" s="1" t="str">
        <f>IF(L362=0,"",INDEX('Tableau FR Download'!G:G,MATCH('Eligible Components'!L362,'Tableau FR Download'!A:A,0)))</f>
        <v>FR639-CUB-H</v>
      </c>
      <c r="N362" s="2" t="str">
        <f>IFERROR(IF(LEFT(INDEX('Tableau FR Download'!J:J,MATCH('Eligible Components'!M362,'Tableau FR Download'!G:G,0)),FIND(" - ",INDEX('Tableau FR Download'!J:J,MATCH('Eligible Components'!M362,'Tableau FR Download'!G:G,0)))-1) = 0,"",LEFT(INDEX('Tableau FR Download'!J:J,MATCH('Eligible Components'!M362,'Tableau FR Download'!G:G,0)),FIND(" - ",INDEX('Tableau FR Download'!J:J,MATCH('Eligible Components'!M362,'Tableau FR Download'!G:G,0)))-1)),"")</f>
        <v>Window 1</v>
      </c>
      <c r="O362" s="2" t="str">
        <f>IF(T362="No","",IFERROR(IF(INDEX('Tableau FR Download'!M:M,MATCH('Eligible Components'!M362,'Tableau FR Download'!G:G,0))=0,"",INDEX('Tableau FR Download'!M:M,MATCH('Eligible Components'!M362,'Tableau FR Download'!G:G,0))),""))</f>
        <v>Grant Making</v>
      </c>
      <c r="P362" s="37">
        <f>IF(IFERROR(INDEX('Funding Request Tracker'!$G$6:$G$13,MATCH('Eligible Components'!N362,'Funding Request Tracker'!$F$6:$F$13,0)),"")=0,"",IFERROR(INDEX('Funding Request Tracker'!$G$6:$G$13,MATCH('Eligible Components'!N362,'Funding Request Tracker'!$F$6:$F$13,0)),""))</f>
        <v>43913</v>
      </c>
      <c r="Q362" s="37">
        <f>IF(IFERROR(INDEX('Tableau FR Download'!N:N,MATCH('Eligible Components'!M362,'Tableau FR Download'!G:G,0)),"")=0,"",IFERROR(INDEX('Tableau FR Download'!N:N,MATCH('Eligible Components'!M362,'Tableau FR Download'!G:G,0)),""))</f>
        <v>44133</v>
      </c>
      <c r="R362" s="37">
        <f>IF(IFERROR(INDEX('Tableau FR Download'!O:O,MATCH('Eligible Components'!M362,'Tableau FR Download'!G:G,0)),"")=0,"",IFERROR(INDEX('Tableau FR Download'!O:O,MATCH('Eligible Components'!M362,'Tableau FR Download'!G:G,0)),""))</f>
        <v>44162</v>
      </c>
      <c r="S362" s="13">
        <f t="shared" si="17"/>
        <v>8.1639344262295079</v>
      </c>
      <c r="T362" s="1" t="str">
        <f>IFERROR(INDEX('User Instructions'!$E$3:$E$10,MATCH('Eligible Components'!N362,'User Instructions'!$D$3:$D$10,0)),"")</f>
        <v>Yes</v>
      </c>
      <c r="U362" s="1" t="str">
        <f>IFERROR(IF(INDEX('Tableau FR Download'!M:M,MATCH('Eligible Components'!M362,'Tableau FR Download'!G:G,0))=0,"",INDEX('Tableau FR Download'!M:M,MATCH('Eligible Components'!M362,'Tableau FR Download'!G:G,0))),"")</f>
        <v>Grant Making</v>
      </c>
    </row>
    <row r="363" spans="1:21" hidden="1" x14ac:dyDescent="0.2">
      <c r="A363" s="1">
        <f t="shared" si="15"/>
        <v>0</v>
      </c>
      <c r="B363" s="1">
        <v>0</v>
      </c>
      <c r="C363" s="1" t="s">
        <v>85</v>
      </c>
      <c r="D363" s="1" t="s">
        <v>44</v>
      </c>
      <c r="E363" s="1" t="s">
        <v>409</v>
      </c>
      <c r="F363" s="1" t="s">
        <v>86</v>
      </c>
      <c r="G363" s="1" t="str">
        <f t="shared" si="16"/>
        <v>Cuba-HIV/AIDS,Malaria</v>
      </c>
      <c r="H363" s="1">
        <v>0</v>
      </c>
      <c r="I363" s="1" t="s">
        <v>45</v>
      </c>
      <c r="J363" s="1" t="str">
        <f>IF(IFERROR(IF(M363="",INDEX('Review Approach Lookup'!D:D,MATCH('Eligible Components'!G363,'Review Approach Lookup'!A:A,0)),INDEX('Tableau FR Download'!I:I,MATCH(M363,'Tableau FR Download'!G:G,0))),"")=0,"TBC",IFERROR(IF(M363="",INDEX('Review Approach Lookup'!D:D,MATCH('Eligible Components'!G363,'Review Approach Lookup'!A:A,0)),INDEX('Tableau FR Download'!I:I,MATCH(M363,'Tableau FR Download'!G:G,0))),""))</f>
        <v/>
      </c>
      <c r="K363" s="1" t="s">
        <v>188</v>
      </c>
      <c r="L363" s="1">
        <f>_xlfn.MAXIFS('Tableau FR Download'!A:A,'Tableau FR Download'!B:B,'Eligible Components'!G363)</f>
        <v>0</v>
      </c>
      <c r="M363" s="1" t="str">
        <f>IF(L363=0,"",INDEX('Tableau FR Download'!G:G,MATCH('Eligible Components'!L363,'Tableau FR Download'!A:A,0)))</f>
        <v/>
      </c>
      <c r="N363" s="2" t="str">
        <f>IFERROR(IF(LEFT(INDEX('Tableau FR Download'!J:J,MATCH('Eligible Components'!M363,'Tableau FR Download'!G:G,0)),FIND(" - ",INDEX('Tableau FR Download'!J:J,MATCH('Eligible Components'!M363,'Tableau FR Download'!G:G,0)))-1) = 0,"",LEFT(INDEX('Tableau FR Download'!J:J,MATCH('Eligible Components'!M363,'Tableau FR Download'!G:G,0)),FIND(" - ",INDEX('Tableau FR Download'!J:J,MATCH('Eligible Components'!M363,'Tableau FR Download'!G:G,0)))-1)),"")</f>
        <v/>
      </c>
      <c r="O363" s="2" t="str">
        <f>IF(T363="No","",IFERROR(IF(INDEX('Tableau FR Download'!M:M,MATCH('Eligible Components'!M363,'Tableau FR Download'!G:G,0))=0,"",INDEX('Tableau FR Download'!M:M,MATCH('Eligible Components'!M363,'Tableau FR Download'!G:G,0))),""))</f>
        <v/>
      </c>
      <c r="P363" s="37" t="str">
        <f>IF(IFERROR(INDEX('Funding Request Tracker'!$G$6:$G$13,MATCH('Eligible Components'!N363,'Funding Request Tracker'!$F$6:$F$13,0)),"")=0,"",IFERROR(INDEX('Funding Request Tracker'!$G$6:$G$13,MATCH('Eligible Components'!N363,'Funding Request Tracker'!$F$6:$F$13,0)),""))</f>
        <v/>
      </c>
      <c r="Q363" s="37" t="str">
        <f>IF(IFERROR(INDEX('Tableau FR Download'!N:N,MATCH('Eligible Components'!M363,'Tableau FR Download'!G:G,0)),"")=0,"",IFERROR(INDEX('Tableau FR Download'!N:N,MATCH('Eligible Components'!M363,'Tableau FR Download'!G:G,0)),""))</f>
        <v/>
      </c>
      <c r="R363" s="37" t="str">
        <f>IF(IFERROR(INDEX('Tableau FR Download'!O:O,MATCH('Eligible Components'!M363,'Tableau FR Download'!G:G,0)),"")=0,"",IFERROR(INDEX('Tableau FR Download'!O:O,MATCH('Eligible Components'!M363,'Tableau FR Download'!G:G,0)),""))</f>
        <v/>
      </c>
      <c r="S363" s="13" t="str">
        <f t="shared" si="17"/>
        <v/>
      </c>
      <c r="T363" s="1" t="str">
        <f>IFERROR(INDEX('User Instructions'!$E$3:$E$10,MATCH('Eligible Components'!N363,'User Instructions'!$D$3:$D$10,0)),"")</f>
        <v/>
      </c>
      <c r="U363" s="1" t="str">
        <f>IFERROR(IF(INDEX('Tableau FR Download'!M:M,MATCH('Eligible Components'!M363,'Tableau FR Download'!G:G,0))=0,"",INDEX('Tableau FR Download'!M:M,MATCH('Eligible Components'!M363,'Tableau FR Download'!G:G,0))),"")</f>
        <v/>
      </c>
    </row>
    <row r="364" spans="1:21" hidden="1" x14ac:dyDescent="0.2">
      <c r="A364" s="1">
        <f t="shared" si="15"/>
        <v>0</v>
      </c>
      <c r="B364" s="1">
        <v>0</v>
      </c>
      <c r="C364" s="1" t="s">
        <v>85</v>
      </c>
      <c r="D364" s="1" t="s">
        <v>44</v>
      </c>
      <c r="E364" s="1" t="s">
        <v>410</v>
      </c>
      <c r="F364" s="1" t="s">
        <v>87</v>
      </c>
      <c r="G364" s="1" t="str">
        <f t="shared" si="16"/>
        <v>Cuba-HIV/AIDS,Malaria,RSSH</v>
      </c>
      <c r="H364" s="1">
        <v>0</v>
      </c>
      <c r="I364" s="1" t="s">
        <v>45</v>
      </c>
      <c r="J364" s="1" t="str">
        <f>IF(IFERROR(IF(M364="",INDEX('Review Approach Lookup'!D:D,MATCH('Eligible Components'!G364,'Review Approach Lookup'!A:A,0)),INDEX('Tableau FR Download'!I:I,MATCH(M364,'Tableau FR Download'!G:G,0))),"")=0,"TBC",IFERROR(IF(M364="",INDEX('Review Approach Lookup'!D:D,MATCH('Eligible Components'!G364,'Review Approach Lookup'!A:A,0)),INDEX('Tableau FR Download'!I:I,MATCH(M364,'Tableau FR Download'!G:G,0))),""))</f>
        <v/>
      </c>
      <c r="K364" s="1" t="s">
        <v>188</v>
      </c>
      <c r="L364" s="1">
        <f>_xlfn.MAXIFS('Tableau FR Download'!A:A,'Tableau FR Download'!B:B,'Eligible Components'!G364)</f>
        <v>0</v>
      </c>
      <c r="M364" s="1" t="str">
        <f>IF(L364=0,"",INDEX('Tableau FR Download'!G:G,MATCH('Eligible Components'!L364,'Tableau FR Download'!A:A,0)))</f>
        <v/>
      </c>
      <c r="N364" s="2" t="str">
        <f>IFERROR(IF(LEFT(INDEX('Tableau FR Download'!J:J,MATCH('Eligible Components'!M364,'Tableau FR Download'!G:G,0)),FIND(" - ",INDEX('Tableau FR Download'!J:J,MATCH('Eligible Components'!M364,'Tableau FR Download'!G:G,0)))-1) = 0,"",LEFT(INDEX('Tableau FR Download'!J:J,MATCH('Eligible Components'!M364,'Tableau FR Download'!G:G,0)),FIND(" - ",INDEX('Tableau FR Download'!J:J,MATCH('Eligible Components'!M364,'Tableau FR Download'!G:G,0)))-1)),"")</f>
        <v/>
      </c>
      <c r="O364" s="2" t="str">
        <f>IF(T364="No","",IFERROR(IF(INDEX('Tableau FR Download'!M:M,MATCH('Eligible Components'!M364,'Tableau FR Download'!G:G,0))=0,"",INDEX('Tableau FR Download'!M:M,MATCH('Eligible Components'!M364,'Tableau FR Download'!G:G,0))),""))</f>
        <v/>
      </c>
      <c r="P364" s="37" t="str">
        <f>IF(IFERROR(INDEX('Funding Request Tracker'!$G$6:$G$13,MATCH('Eligible Components'!N364,'Funding Request Tracker'!$F$6:$F$13,0)),"")=0,"",IFERROR(INDEX('Funding Request Tracker'!$G$6:$G$13,MATCH('Eligible Components'!N364,'Funding Request Tracker'!$F$6:$F$13,0)),""))</f>
        <v/>
      </c>
      <c r="Q364" s="37" t="str">
        <f>IF(IFERROR(INDEX('Tableau FR Download'!N:N,MATCH('Eligible Components'!M364,'Tableau FR Download'!G:G,0)),"")=0,"",IFERROR(INDEX('Tableau FR Download'!N:N,MATCH('Eligible Components'!M364,'Tableau FR Download'!G:G,0)),""))</f>
        <v/>
      </c>
      <c r="R364" s="37" t="str">
        <f>IF(IFERROR(INDEX('Tableau FR Download'!O:O,MATCH('Eligible Components'!M364,'Tableau FR Download'!G:G,0)),"")=0,"",IFERROR(INDEX('Tableau FR Download'!O:O,MATCH('Eligible Components'!M364,'Tableau FR Download'!G:G,0)),""))</f>
        <v/>
      </c>
      <c r="S364" s="13" t="str">
        <f t="shared" si="17"/>
        <v/>
      </c>
      <c r="T364" s="1" t="str">
        <f>IFERROR(INDEX('User Instructions'!$E$3:$E$10,MATCH('Eligible Components'!N364,'User Instructions'!$D$3:$D$10,0)),"")</f>
        <v/>
      </c>
      <c r="U364" s="1" t="str">
        <f>IFERROR(IF(INDEX('Tableau FR Download'!M:M,MATCH('Eligible Components'!M364,'Tableau FR Download'!G:G,0))=0,"",INDEX('Tableau FR Download'!M:M,MATCH('Eligible Components'!M364,'Tableau FR Download'!G:G,0))),"")</f>
        <v/>
      </c>
    </row>
    <row r="365" spans="1:21" hidden="1" x14ac:dyDescent="0.2">
      <c r="A365" s="1">
        <f t="shared" si="15"/>
        <v>0</v>
      </c>
      <c r="B365" s="1">
        <v>0</v>
      </c>
      <c r="C365" s="1" t="s">
        <v>85</v>
      </c>
      <c r="D365" s="1" t="s">
        <v>44</v>
      </c>
      <c r="E365" s="1" t="s">
        <v>411</v>
      </c>
      <c r="F365" s="1" t="s">
        <v>88</v>
      </c>
      <c r="G365" s="1" t="str">
        <f t="shared" si="16"/>
        <v>Cuba-HIV/AIDS,RSSH</v>
      </c>
      <c r="H365" s="1">
        <v>1</v>
      </c>
      <c r="I365" s="1" t="s">
        <v>45</v>
      </c>
      <c r="J365" s="1" t="str">
        <f>IF(IFERROR(IF(M365="",INDEX('Review Approach Lookup'!D:D,MATCH('Eligible Components'!G365,'Review Approach Lookup'!A:A,0)),INDEX('Tableau FR Download'!I:I,MATCH(M365,'Tableau FR Download'!G:G,0))),"")=0,"TBC",IFERROR(IF(M365="",INDEX('Review Approach Lookup'!D:D,MATCH('Eligible Components'!G365,'Review Approach Lookup'!A:A,0)),INDEX('Tableau FR Download'!I:I,MATCH(M365,'Tableau FR Download'!G:G,0))),""))</f>
        <v/>
      </c>
      <c r="K365" s="1" t="s">
        <v>188</v>
      </c>
      <c r="L365" s="1">
        <f>_xlfn.MAXIFS('Tableau FR Download'!A:A,'Tableau FR Download'!B:B,'Eligible Components'!G365)</f>
        <v>0</v>
      </c>
      <c r="M365" s="1" t="str">
        <f>IF(L365=0,"",INDEX('Tableau FR Download'!G:G,MATCH('Eligible Components'!L365,'Tableau FR Download'!A:A,0)))</f>
        <v/>
      </c>
      <c r="N365" s="2" t="str">
        <f>IFERROR(IF(LEFT(INDEX('Tableau FR Download'!J:J,MATCH('Eligible Components'!M365,'Tableau FR Download'!G:G,0)),FIND(" - ",INDEX('Tableau FR Download'!J:J,MATCH('Eligible Components'!M365,'Tableau FR Download'!G:G,0)))-1) = 0,"",LEFT(INDEX('Tableau FR Download'!J:J,MATCH('Eligible Components'!M365,'Tableau FR Download'!G:G,0)),FIND(" - ",INDEX('Tableau FR Download'!J:J,MATCH('Eligible Components'!M365,'Tableau FR Download'!G:G,0)))-1)),"")</f>
        <v/>
      </c>
      <c r="O365" s="2" t="str">
        <f>IF(T365="No","",IFERROR(IF(INDEX('Tableau FR Download'!M:M,MATCH('Eligible Components'!M365,'Tableau FR Download'!G:G,0))=0,"",INDEX('Tableau FR Download'!M:M,MATCH('Eligible Components'!M365,'Tableau FR Download'!G:G,0))),""))</f>
        <v/>
      </c>
      <c r="P365" s="37" t="str">
        <f>IF(IFERROR(INDEX('Funding Request Tracker'!$G$6:$G$13,MATCH('Eligible Components'!N365,'Funding Request Tracker'!$F$6:$F$13,0)),"")=0,"",IFERROR(INDEX('Funding Request Tracker'!$G$6:$G$13,MATCH('Eligible Components'!N365,'Funding Request Tracker'!$F$6:$F$13,0)),""))</f>
        <v/>
      </c>
      <c r="Q365" s="37" t="str">
        <f>IF(IFERROR(INDEX('Tableau FR Download'!N:N,MATCH('Eligible Components'!M365,'Tableau FR Download'!G:G,0)),"")=0,"",IFERROR(INDEX('Tableau FR Download'!N:N,MATCH('Eligible Components'!M365,'Tableau FR Download'!G:G,0)),""))</f>
        <v/>
      </c>
      <c r="R365" s="37" t="str">
        <f>IF(IFERROR(INDEX('Tableau FR Download'!O:O,MATCH('Eligible Components'!M365,'Tableau FR Download'!G:G,0)),"")=0,"",IFERROR(INDEX('Tableau FR Download'!O:O,MATCH('Eligible Components'!M365,'Tableau FR Download'!G:G,0)),""))</f>
        <v/>
      </c>
      <c r="S365" s="13" t="str">
        <f t="shared" si="17"/>
        <v/>
      </c>
      <c r="T365" s="1" t="str">
        <f>IFERROR(INDEX('User Instructions'!$E$3:$E$10,MATCH('Eligible Components'!N365,'User Instructions'!$D$3:$D$10,0)),"")</f>
        <v/>
      </c>
      <c r="U365" s="1" t="str">
        <f>IFERROR(IF(INDEX('Tableau FR Download'!M:M,MATCH('Eligible Components'!M365,'Tableau FR Download'!G:G,0))=0,"",INDEX('Tableau FR Download'!M:M,MATCH('Eligible Components'!M365,'Tableau FR Download'!G:G,0))),"")</f>
        <v/>
      </c>
    </row>
    <row r="366" spans="1:21" hidden="1" x14ac:dyDescent="0.2">
      <c r="A366" s="1">
        <f t="shared" si="15"/>
        <v>0</v>
      </c>
      <c r="B366" s="1">
        <v>0</v>
      </c>
      <c r="C366" s="1" t="s">
        <v>85</v>
      </c>
      <c r="D366" s="1" t="s">
        <v>44</v>
      </c>
      <c r="E366" s="1" t="s">
        <v>408</v>
      </c>
      <c r="F366" s="1" t="s">
        <v>89</v>
      </c>
      <c r="G366" s="1" t="str">
        <f t="shared" si="16"/>
        <v>Cuba-HIV/AIDS, Tuberculosis</v>
      </c>
      <c r="H366" s="1">
        <v>0</v>
      </c>
      <c r="I366" s="1" t="s">
        <v>45</v>
      </c>
      <c r="J366" s="1" t="str">
        <f>IF(IFERROR(IF(M366="",INDEX('Review Approach Lookup'!D:D,MATCH('Eligible Components'!G366,'Review Approach Lookup'!A:A,0)),INDEX('Tableau FR Download'!I:I,MATCH(M366,'Tableau FR Download'!G:G,0))),"")=0,"TBC",IFERROR(IF(M366="",INDEX('Review Approach Lookup'!D:D,MATCH('Eligible Components'!G366,'Review Approach Lookup'!A:A,0)),INDEX('Tableau FR Download'!I:I,MATCH(M366,'Tableau FR Download'!G:G,0))),""))</f>
        <v/>
      </c>
      <c r="K366" s="1" t="s">
        <v>188</v>
      </c>
      <c r="L366" s="1">
        <f>_xlfn.MAXIFS('Tableau FR Download'!A:A,'Tableau FR Download'!B:B,'Eligible Components'!G366)</f>
        <v>0</v>
      </c>
      <c r="M366" s="1" t="str">
        <f>IF(L366=0,"",INDEX('Tableau FR Download'!G:G,MATCH('Eligible Components'!L366,'Tableau FR Download'!A:A,0)))</f>
        <v/>
      </c>
      <c r="N366" s="2" t="str">
        <f>IFERROR(IF(LEFT(INDEX('Tableau FR Download'!J:J,MATCH('Eligible Components'!M366,'Tableau FR Download'!G:G,0)),FIND(" - ",INDEX('Tableau FR Download'!J:J,MATCH('Eligible Components'!M366,'Tableau FR Download'!G:G,0)))-1) = 0,"",LEFT(INDEX('Tableau FR Download'!J:J,MATCH('Eligible Components'!M366,'Tableau FR Download'!G:G,0)),FIND(" - ",INDEX('Tableau FR Download'!J:J,MATCH('Eligible Components'!M366,'Tableau FR Download'!G:G,0)))-1)),"")</f>
        <v/>
      </c>
      <c r="O366" s="2" t="str">
        <f>IF(T366="No","",IFERROR(IF(INDEX('Tableau FR Download'!M:M,MATCH('Eligible Components'!M366,'Tableau FR Download'!G:G,0))=0,"",INDEX('Tableau FR Download'!M:M,MATCH('Eligible Components'!M366,'Tableau FR Download'!G:G,0))),""))</f>
        <v/>
      </c>
      <c r="P366" s="37" t="str">
        <f>IF(IFERROR(INDEX('Funding Request Tracker'!$G$6:$G$13,MATCH('Eligible Components'!N366,'Funding Request Tracker'!$F$6:$F$13,0)),"")=0,"",IFERROR(INDEX('Funding Request Tracker'!$G$6:$G$13,MATCH('Eligible Components'!N366,'Funding Request Tracker'!$F$6:$F$13,0)),""))</f>
        <v/>
      </c>
      <c r="Q366" s="37" t="str">
        <f>IF(IFERROR(INDEX('Tableau FR Download'!N:N,MATCH('Eligible Components'!M366,'Tableau FR Download'!G:G,0)),"")=0,"",IFERROR(INDEX('Tableau FR Download'!N:N,MATCH('Eligible Components'!M366,'Tableau FR Download'!G:G,0)),""))</f>
        <v/>
      </c>
      <c r="R366" s="37" t="str">
        <f>IF(IFERROR(INDEX('Tableau FR Download'!O:O,MATCH('Eligible Components'!M366,'Tableau FR Download'!G:G,0)),"")=0,"",IFERROR(INDEX('Tableau FR Download'!O:O,MATCH('Eligible Components'!M366,'Tableau FR Download'!G:G,0)),""))</f>
        <v/>
      </c>
      <c r="S366" s="13" t="str">
        <f t="shared" si="17"/>
        <v/>
      </c>
      <c r="T366" s="1" t="str">
        <f>IFERROR(INDEX('User Instructions'!$E$3:$E$10,MATCH('Eligible Components'!N366,'User Instructions'!$D$3:$D$10,0)),"")</f>
        <v/>
      </c>
      <c r="U366" s="1" t="str">
        <f>IFERROR(IF(INDEX('Tableau FR Download'!M:M,MATCH('Eligible Components'!M366,'Tableau FR Download'!G:G,0))=0,"",INDEX('Tableau FR Download'!M:M,MATCH('Eligible Components'!M366,'Tableau FR Download'!G:G,0))),"")</f>
        <v/>
      </c>
    </row>
    <row r="367" spans="1:21" hidden="1" x14ac:dyDescent="0.2">
      <c r="A367" s="1">
        <f t="shared" si="15"/>
        <v>0</v>
      </c>
      <c r="B367" s="1">
        <v>0</v>
      </c>
      <c r="C367" s="1" t="s">
        <v>85</v>
      </c>
      <c r="D367" s="1" t="s">
        <v>44</v>
      </c>
      <c r="E367" s="1" t="s">
        <v>412</v>
      </c>
      <c r="F367" s="1" t="s">
        <v>90</v>
      </c>
      <c r="G367" s="1" t="str">
        <f t="shared" si="16"/>
        <v>Cuba-HIV/AIDS,Tuberculosis,Malaria</v>
      </c>
      <c r="H367" s="1">
        <v>0</v>
      </c>
      <c r="I367" s="1" t="s">
        <v>45</v>
      </c>
      <c r="J367" s="1" t="str">
        <f>IF(IFERROR(IF(M367="",INDEX('Review Approach Lookup'!D:D,MATCH('Eligible Components'!G367,'Review Approach Lookup'!A:A,0)),INDEX('Tableau FR Download'!I:I,MATCH(M367,'Tableau FR Download'!G:G,0))),"")=0,"TBC",IFERROR(IF(M367="",INDEX('Review Approach Lookup'!D:D,MATCH('Eligible Components'!G367,'Review Approach Lookup'!A:A,0)),INDEX('Tableau FR Download'!I:I,MATCH(M367,'Tableau FR Download'!G:G,0))),""))</f>
        <v/>
      </c>
      <c r="K367" s="1" t="s">
        <v>188</v>
      </c>
      <c r="L367" s="1">
        <f>_xlfn.MAXIFS('Tableau FR Download'!A:A,'Tableau FR Download'!B:B,'Eligible Components'!G367)</f>
        <v>0</v>
      </c>
      <c r="M367" s="1" t="str">
        <f>IF(L367=0,"",INDEX('Tableau FR Download'!G:G,MATCH('Eligible Components'!L367,'Tableau FR Download'!A:A,0)))</f>
        <v/>
      </c>
      <c r="N367" s="2" t="str">
        <f>IFERROR(IF(LEFT(INDEX('Tableau FR Download'!J:J,MATCH('Eligible Components'!M367,'Tableau FR Download'!G:G,0)),FIND(" - ",INDEX('Tableau FR Download'!J:J,MATCH('Eligible Components'!M367,'Tableau FR Download'!G:G,0)))-1) = 0,"",LEFT(INDEX('Tableau FR Download'!J:J,MATCH('Eligible Components'!M367,'Tableau FR Download'!G:G,0)),FIND(" - ",INDEX('Tableau FR Download'!J:J,MATCH('Eligible Components'!M367,'Tableau FR Download'!G:G,0)))-1)),"")</f>
        <v/>
      </c>
      <c r="O367" s="2" t="str">
        <f>IF(T367="No","",IFERROR(IF(INDEX('Tableau FR Download'!M:M,MATCH('Eligible Components'!M367,'Tableau FR Download'!G:G,0))=0,"",INDEX('Tableau FR Download'!M:M,MATCH('Eligible Components'!M367,'Tableau FR Download'!G:G,0))),""))</f>
        <v/>
      </c>
      <c r="P367" s="37" t="str">
        <f>IF(IFERROR(INDEX('Funding Request Tracker'!$G$6:$G$13,MATCH('Eligible Components'!N367,'Funding Request Tracker'!$F$6:$F$13,0)),"")=0,"",IFERROR(INDEX('Funding Request Tracker'!$G$6:$G$13,MATCH('Eligible Components'!N367,'Funding Request Tracker'!$F$6:$F$13,0)),""))</f>
        <v/>
      </c>
      <c r="Q367" s="37" t="str">
        <f>IF(IFERROR(INDEX('Tableau FR Download'!N:N,MATCH('Eligible Components'!M367,'Tableau FR Download'!G:G,0)),"")=0,"",IFERROR(INDEX('Tableau FR Download'!N:N,MATCH('Eligible Components'!M367,'Tableau FR Download'!G:G,0)),""))</f>
        <v/>
      </c>
      <c r="R367" s="37" t="str">
        <f>IF(IFERROR(INDEX('Tableau FR Download'!O:O,MATCH('Eligible Components'!M367,'Tableau FR Download'!G:G,0)),"")=0,"",IFERROR(INDEX('Tableau FR Download'!O:O,MATCH('Eligible Components'!M367,'Tableau FR Download'!G:G,0)),""))</f>
        <v/>
      </c>
      <c r="S367" s="13" t="str">
        <f t="shared" si="17"/>
        <v/>
      </c>
      <c r="T367" s="1" t="str">
        <f>IFERROR(INDEX('User Instructions'!$E$3:$E$10,MATCH('Eligible Components'!N367,'User Instructions'!$D$3:$D$10,0)),"")</f>
        <v/>
      </c>
      <c r="U367" s="1" t="str">
        <f>IFERROR(IF(INDEX('Tableau FR Download'!M:M,MATCH('Eligible Components'!M367,'Tableau FR Download'!G:G,0))=0,"",INDEX('Tableau FR Download'!M:M,MATCH('Eligible Components'!M367,'Tableau FR Download'!G:G,0))),"")</f>
        <v/>
      </c>
    </row>
    <row r="368" spans="1:21" hidden="1" x14ac:dyDescent="0.2">
      <c r="A368" s="1">
        <f t="shared" si="15"/>
        <v>0</v>
      </c>
      <c r="B368" s="1">
        <v>0</v>
      </c>
      <c r="C368" s="1" t="s">
        <v>85</v>
      </c>
      <c r="D368" s="1" t="s">
        <v>44</v>
      </c>
      <c r="E368" s="1" t="s">
        <v>413</v>
      </c>
      <c r="F368" s="1" t="s">
        <v>91</v>
      </c>
      <c r="G368" s="1" t="str">
        <f t="shared" si="16"/>
        <v>Cuba-HIV/AIDS,Tuberculosis,Malaria,RSSH</v>
      </c>
      <c r="H368" s="1">
        <v>0</v>
      </c>
      <c r="I368" s="1" t="s">
        <v>45</v>
      </c>
      <c r="J368" s="1" t="str">
        <f>IF(IFERROR(IF(M368="",INDEX('Review Approach Lookup'!D:D,MATCH('Eligible Components'!G368,'Review Approach Lookup'!A:A,0)),INDEX('Tableau FR Download'!I:I,MATCH(M368,'Tableau FR Download'!G:G,0))),"")=0,"TBC",IFERROR(IF(M368="",INDEX('Review Approach Lookup'!D:D,MATCH('Eligible Components'!G368,'Review Approach Lookup'!A:A,0)),INDEX('Tableau FR Download'!I:I,MATCH(M368,'Tableau FR Download'!G:G,0))),""))</f>
        <v/>
      </c>
      <c r="K368" s="1" t="s">
        <v>188</v>
      </c>
      <c r="L368" s="1">
        <f>_xlfn.MAXIFS('Tableau FR Download'!A:A,'Tableau FR Download'!B:B,'Eligible Components'!G368)</f>
        <v>0</v>
      </c>
      <c r="M368" s="1" t="str">
        <f>IF(L368=0,"",INDEX('Tableau FR Download'!G:G,MATCH('Eligible Components'!L368,'Tableau FR Download'!A:A,0)))</f>
        <v/>
      </c>
      <c r="N368" s="2" t="str">
        <f>IFERROR(IF(LEFT(INDEX('Tableau FR Download'!J:J,MATCH('Eligible Components'!M368,'Tableau FR Download'!G:G,0)),FIND(" - ",INDEX('Tableau FR Download'!J:J,MATCH('Eligible Components'!M368,'Tableau FR Download'!G:G,0)))-1) = 0,"",LEFT(INDEX('Tableau FR Download'!J:J,MATCH('Eligible Components'!M368,'Tableau FR Download'!G:G,0)),FIND(" - ",INDEX('Tableau FR Download'!J:J,MATCH('Eligible Components'!M368,'Tableau FR Download'!G:G,0)))-1)),"")</f>
        <v/>
      </c>
      <c r="O368" s="2" t="str">
        <f>IF(T368="No","",IFERROR(IF(INDEX('Tableau FR Download'!M:M,MATCH('Eligible Components'!M368,'Tableau FR Download'!G:G,0))=0,"",INDEX('Tableau FR Download'!M:M,MATCH('Eligible Components'!M368,'Tableau FR Download'!G:G,0))),""))</f>
        <v/>
      </c>
      <c r="P368" s="37" t="str">
        <f>IF(IFERROR(INDEX('Funding Request Tracker'!$G$6:$G$13,MATCH('Eligible Components'!N368,'Funding Request Tracker'!$F$6:$F$13,0)),"")=0,"",IFERROR(INDEX('Funding Request Tracker'!$G$6:$G$13,MATCH('Eligible Components'!N368,'Funding Request Tracker'!$F$6:$F$13,0)),""))</f>
        <v/>
      </c>
      <c r="Q368" s="37" t="str">
        <f>IF(IFERROR(INDEX('Tableau FR Download'!N:N,MATCH('Eligible Components'!M368,'Tableau FR Download'!G:G,0)),"")=0,"",IFERROR(INDEX('Tableau FR Download'!N:N,MATCH('Eligible Components'!M368,'Tableau FR Download'!G:G,0)),""))</f>
        <v/>
      </c>
      <c r="R368" s="37" t="str">
        <f>IF(IFERROR(INDEX('Tableau FR Download'!O:O,MATCH('Eligible Components'!M368,'Tableau FR Download'!G:G,0)),"")=0,"",IFERROR(INDEX('Tableau FR Download'!O:O,MATCH('Eligible Components'!M368,'Tableau FR Download'!G:G,0)),""))</f>
        <v/>
      </c>
      <c r="S368" s="13" t="str">
        <f t="shared" si="17"/>
        <v/>
      </c>
      <c r="T368" s="1" t="str">
        <f>IFERROR(INDEX('User Instructions'!$E$3:$E$10,MATCH('Eligible Components'!N368,'User Instructions'!$D$3:$D$10,0)),"")</f>
        <v/>
      </c>
      <c r="U368" s="1" t="str">
        <f>IFERROR(IF(INDEX('Tableau FR Download'!M:M,MATCH('Eligible Components'!M368,'Tableau FR Download'!G:G,0))=0,"",INDEX('Tableau FR Download'!M:M,MATCH('Eligible Components'!M368,'Tableau FR Download'!G:G,0))),"")</f>
        <v/>
      </c>
    </row>
    <row r="369" spans="1:21" hidden="1" x14ac:dyDescent="0.2">
      <c r="A369" s="1">
        <f t="shared" si="15"/>
        <v>0</v>
      </c>
      <c r="B369" s="1">
        <v>0</v>
      </c>
      <c r="C369" s="1" t="s">
        <v>85</v>
      </c>
      <c r="D369" s="1" t="s">
        <v>44</v>
      </c>
      <c r="E369" s="1" t="s">
        <v>414</v>
      </c>
      <c r="F369" s="1" t="s">
        <v>92</v>
      </c>
      <c r="G369" s="1" t="str">
        <f t="shared" si="16"/>
        <v>Cuba-HIV/AIDS,Tuberculosis,RSSH</v>
      </c>
      <c r="H369" s="1">
        <v>0</v>
      </c>
      <c r="I369" s="1" t="s">
        <v>45</v>
      </c>
      <c r="J369" s="1" t="str">
        <f>IF(IFERROR(IF(M369="",INDEX('Review Approach Lookup'!D:D,MATCH('Eligible Components'!G369,'Review Approach Lookup'!A:A,0)),INDEX('Tableau FR Download'!I:I,MATCH(M369,'Tableau FR Download'!G:G,0))),"")=0,"TBC",IFERROR(IF(M369="",INDEX('Review Approach Lookup'!D:D,MATCH('Eligible Components'!G369,'Review Approach Lookup'!A:A,0)),INDEX('Tableau FR Download'!I:I,MATCH(M369,'Tableau FR Download'!G:G,0))),""))</f>
        <v/>
      </c>
      <c r="K369" s="1" t="s">
        <v>188</v>
      </c>
      <c r="L369" s="1">
        <f>_xlfn.MAXIFS('Tableau FR Download'!A:A,'Tableau FR Download'!B:B,'Eligible Components'!G369)</f>
        <v>0</v>
      </c>
      <c r="M369" s="1" t="str">
        <f>IF(L369=0,"",INDEX('Tableau FR Download'!G:G,MATCH('Eligible Components'!L369,'Tableau FR Download'!A:A,0)))</f>
        <v/>
      </c>
      <c r="N369" s="2" t="str">
        <f>IFERROR(IF(LEFT(INDEX('Tableau FR Download'!J:J,MATCH('Eligible Components'!M369,'Tableau FR Download'!G:G,0)),FIND(" - ",INDEX('Tableau FR Download'!J:J,MATCH('Eligible Components'!M369,'Tableau FR Download'!G:G,0)))-1) = 0,"",LEFT(INDEX('Tableau FR Download'!J:J,MATCH('Eligible Components'!M369,'Tableau FR Download'!G:G,0)),FIND(" - ",INDEX('Tableau FR Download'!J:J,MATCH('Eligible Components'!M369,'Tableau FR Download'!G:G,0)))-1)),"")</f>
        <v/>
      </c>
      <c r="O369" s="2" t="str">
        <f>IF(T369="No","",IFERROR(IF(INDEX('Tableau FR Download'!M:M,MATCH('Eligible Components'!M369,'Tableau FR Download'!G:G,0))=0,"",INDEX('Tableau FR Download'!M:M,MATCH('Eligible Components'!M369,'Tableau FR Download'!G:G,0))),""))</f>
        <v/>
      </c>
      <c r="P369" s="37" t="str">
        <f>IF(IFERROR(INDEX('Funding Request Tracker'!$G$6:$G$13,MATCH('Eligible Components'!N369,'Funding Request Tracker'!$F$6:$F$13,0)),"")=0,"",IFERROR(INDEX('Funding Request Tracker'!$G$6:$G$13,MATCH('Eligible Components'!N369,'Funding Request Tracker'!$F$6:$F$13,0)),""))</f>
        <v/>
      </c>
      <c r="Q369" s="37" t="str">
        <f>IF(IFERROR(INDEX('Tableau FR Download'!N:N,MATCH('Eligible Components'!M369,'Tableau FR Download'!G:G,0)),"")=0,"",IFERROR(INDEX('Tableau FR Download'!N:N,MATCH('Eligible Components'!M369,'Tableau FR Download'!G:G,0)),""))</f>
        <v/>
      </c>
      <c r="R369" s="37" t="str">
        <f>IF(IFERROR(INDEX('Tableau FR Download'!O:O,MATCH('Eligible Components'!M369,'Tableau FR Download'!G:G,0)),"")=0,"",IFERROR(INDEX('Tableau FR Download'!O:O,MATCH('Eligible Components'!M369,'Tableau FR Download'!G:G,0)),""))</f>
        <v/>
      </c>
      <c r="S369" s="13" t="str">
        <f t="shared" si="17"/>
        <v/>
      </c>
      <c r="T369" s="1" t="str">
        <f>IFERROR(INDEX('User Instructions'!$E$3:$E$10,MATCH('Eligible Components'!N369,'User Instructions'!$D$3:$D$10,0)),"")</f>
        <v/>
      </c>
      <c r="U369" s="1" t="str">
        <f>IFERROR(IF(INDEX('Tableau FR Download'!M:M,MATCH('Eligible Components'!M369,'Tableau FR Download'!G:G,0))=0,"",INDEX('Tableau FR Download'!M:M,MATCH('Eligible Components'!M369,'Tableau FR Download'!G:G,0))),"")</f>
        <v/>
      </c>
    </row>
    <row r="370" spans="1:21" hidden="1" x14ac:dyDescent="0.2">
      <c r="A370" s="1">
        <f t="shared" si="15"/>
        <v>0</v>
      </c>
      <c r="B370" s="1">
        <v>0</v>
      </c>
      <c r="C370" s="1" t="s">
        <v>85</v>
      </c>
      <c r="D370" s="1" t="s">
        <v>44</v>
      </c>
      <c r="E370" s="1" t="s">
        <v>28</v>
      </c>
      <c r="F370" s="1" t="s">
        <v>28</v>
      </c>
      <c r="G370" s="1" t="str">
        <f t="shared" si="16"/>
        <v>Cuba-Malaria</v>
      </c>
      <c r="H370" s="1">
        <v>0</v>
      </c>
      <c r="I370" s="1" t="s">
        <v>45</v>
      </c>
      <c r="J370" s="1" t="str">
        <f>IF(IFERROR(IF(M370="",INDEX('Review Approach Lookup'!D:D,MATCH('Eligible Components'!G370,'Review Approach Lookup'!A:A,0)),INDEX('Tableau FR Download'!I:I,MATCH(M370,'Tableau FR Download'!G:G,0))),"")=0,"TBC",IFERROR(IF(M370="",INDEX('Review Approach Lookup'!D:D,MATCH('Eligible Components'!G370,'Review Approach Lookup'!A:A,0)),INDEX('Tableau FR Download'!I:I,MATCH(M370,'Tableau FR Download'!G:G,0))),""))</f>
        <v/>
      </c>
      <c r="K370" s="1" t="s">
        <v>188</v>
      </c>
      <c r="L370" s="1">
        <f>_xlfn.MAXIFS('Tableau FR Download'!A:A,'Tableau FR Download'!B:B,'Eligible Components'!G370)</f>
        <v>0</v>
      </c>
      <c r="M370" s="1" t="str">
        <f>IF(L370=0,"",INDEX('Tableau FR Download'!G:G,MATCH('Eligible Components'!L370,'Tableau FR Download'!A:A,0)))</f>
        <v/>
      </c>
      <c r="N370" s="2" t="str">
        <f>IFERROR(IF(LEFT(INDEX('Tableau FR Download'!J:J,MATCH('Eligible Components'!M370,'Tableau FR Download'!G:G,0)),FIND(" - ",INDEX('Tableau FR Download'!J:J,MATCH('Eligible Components'!M370,'Tableau FR Download'!G:G,0)))-1) = 0,"",LEFT(INDEX('Tableau FR Download'!J:J,MATCH('Eligible Components'!M370,'Tableau FR Download'!G:G,0)),FIND(" - ",INDEX('Tableau FR Download'!J:J,MATCH('Eligible Components'!M370,'Tableau FR Download'!G:G,0)))-1)),"")</f>
        <v/>
      </c>
      <c r="O370" s="2" t="str">
        <f>IF(T370="No","",IFERROR(IF(INDEX('Tableau FR Download'!M:M,MATCH('Eligible Components'!M370,'Tableau FR Download'!G:G,0))=0,"",INDEX('Tableau FR Download'!M:M,MATCH('Eligible Components'!M370,'Tableau FR Download'!G:G,0))),""))</f>
        <v/>
      </c>
      <c r="P370" s="37" t="str">
        <f>IF(IFERROR(INDEX('Funding Request Tracker'!$G$6:$G$13,MATCH('Eligible Components'!N370,'Funding Request Tracker'!$F$6:$F$13,0)),"")=0,"",IFERROR(INDEX('Funding Request Tracker'!$G$6:$G$13,MATCH('Eligible Components'!N370,'Funding Request Tracker'!$F$6:$F$13,0)),""))</f>
        <v/>
      </c>
      <c r="Q370" s="37" t="str">
        <f>IF(IFERROR(INDEX('Tableau FR Download'!N:N,MATCH('Eligible Components'!M370,'Tableau FR Download'!G:G,0)),"")=0,"",IFERROR(INDEX('Tableau FR Download'!N:N,MATCH('Eligible Components'!M370,'Tableau FR Download'!G:G,0)),""))</f>
        <v/>
      </c>
      <c r="R370" s="37" t="str">
        <f>IF(IFERROR(INDEX('Tableau FR Download'!O:O,MATCH('Eligible Components'!M370,'Tableau FR Download'!G:G,0)),"")=0,"",IFERROR(INDEX('Tableau FR Download'!O:O,MATCH('Eligible Components'!M370,'Tableau FR Download'!G:G,0)),""))</f>
        <v/>
      </c>
      <c r="S370" s="13" t="str">
        <f t="shared" si="17"/>
        <v/>
      </c>
      <c r="T370" s="1" t="str">
        <f>IFERROR(INDEX('User Instructions'!$E$3:$E$10,MATCH('Eligible Components'!N370,'User Instructions'!$D$3:$D$10,0)),"")</f>
        <v/>
      </c>
      <c r="U370" s="1" t="str">
        <f>IFERROR(IF(INDEX('Tableau FR Download'!M:M,MATCH('Eligible Components'!M370,'Tableau FR Download'!G:G,0))=0,"",INDEX('Tableau FR Download'!M:M,MATCH('Eligible Components'!M370,'Tableau FR Download'!G:G,0))),"")</f>
        <v/>
      </c>
    </row>
    <row r="371" spans="1:21" hidden="1" x14ac:dyDescent="0.2">
      <c r="A371" s="1">
        <f t="shared" si="15"/>
        <v>0</v>
      </c>
      <c r="B371" s="1">
        <v>0</v>
      </c>
      <c r="C371" s="1" t="s">
        <v>85</v>
      </c>
      <c r="D371" s="1" t="s">
        <v>44</v>
      </c>
      <c r="E371" s="1" t="s">
        <v>415</v>
      </c>
      <c r="F371" s="1" t="s">
        <v>93</v>
      </c>
      <c r="G371" s="1" t="str">
        <f t="shared" si="16"/>
        <v>Cuba-Malaria,RSSH</v>
      </c>
      <c r="H371" s="1">
        <v>0</v>
      </c>
      <c r="I371" s="1" t="s">
        <v>45</v>
      </c>
      <c r="J371" s="1" t="str">
        <f>IF(IFERROR(IF(M371="",INDEX('Review Approach Lookup'!D:D,MATCH('Eligible Components'!G371,'Review Approach Lookup'!A:A,0)),INDEX('Tableau FR Download'!I:I,MATCH(M371,'Tableau FR Download'!G:G,0))),"")=0,"TBC",IFERROR(IF(M371="",INDEX('Review Approach Lookup'!D:D,MATCH('Eligible Components'!G371,'Review Approach Lookup'!A:A,0)),INDEX('Tableau FR Download'!I:I,MATCH(M371,'Tableau FR Download'!G:G,0))),""))</f>
        <v/>
      </c>
      <c r="K371" s="1" t="s">
        <v>188</v>
      </c>
      <c r="L371" s="1">
        <f>_xlfn.MAXIFS('Tableau FR Download'!A:A,'Tableau FR Download'!B:B,'Eligible Components'!G371)</f>
        <v>0</v>
      </c>
      <c r="M371" s="1" t="str">
        <f>IF(L371=0,"",INDEX('Tableau FR Download'!G:G,MATCH('Eligible Components'!L371,'Tableau FR Download'!A:A,0)))</f>
        <v/>
      </c>
      <c r="N371" s="2" t="str">
        <f>IFERROR(IF(LEFT(INDEX('Tableau FR Download'!J:J,MATCH('Eligible Components'!M371,'Tableau FR Download'!G:G,0)),FIND(" - ",INDEX('Tableau FR Download'!J:J,MATCH('Eligible Components'!M371,'Tableau FR Download'!G:G,0)))-1) = 0,"",LEFT(INDEX('Tableau FR Download'!J:J,MATCH('Eligible Components'!M371,'Tableau FR Download'!G:G,0)),FIND(" - ",INDEX('Tableau FR Download'!J:J,MATCH('Eligible Components'!M371,'Tableau FR Download'!G:G,0)))-1)),"")</f>
        <v/>
      </c>
      <c r="O371" s="2" t="str">
        <f>IF(T371="No","",IFERROR(IF(INDEX('Tableau FR Download'!M:M,MATCH('Eligible Components'!M371,'Tableau FR Download'!G:G,0))=0,"",INDEX('Tableau FR Download'!M:M,MATCH('Eligible Components'!M371,'Tableau FR Download'!G:G,0))),""))</f>
        <v/>
      </c>
      <c r="P371" s="37" t="str">
        <f>IF(IFERROR(INDEX('Funding Request Tracker'!$G$6:$G$13,MATCH('Eligible Components'!N371,'Funding Request Tracker'!$F$6:$F$13,0)),"")=0,"",IFERROR(INDEX('Funding Request Tracker'!$G$6:$G$13,MATCH('Eligible Components'!N371,'Funding Request Tracker'!$F$6:$F$13,0)),""))</f>
        <v/>
      </c>
      <c r="Q371" s="37" t="str">
        <f>IF(IFERROR(INDEX('Tableau FR Download'!N:N,MATCH('Eligible Components'!M371,'Tableau FR Download'!G:G,0)),"")=0,"",IFERROR(INDEX('Tableau FR Download'!N:N,MATCH('Eligible Components'!M371,'Tableau FR Download'!G:G,0)),""))</f>
        <v/>
      </c>
      <c r="R371" s="37" t="str">
        <f>IF(IFERROR(INDEX('Tableau FR Download'!O:O,MATCH('Eligible Components'!M371,'Tableau FR Download'!G:G,0)),"")=0,"",IFERROR(INDEX('Tableau FR Download'!O:O,MATCH('Eligible Components'!M371,'Tableau FR Download'!G:G,0)),""))</f>
        <v/>
      </c>
      <c r="S371" s="13" t="str">
        <f t="shared" si="17"/>
        <v/>
      </c>
      <c r="T371" s="1" t="str">
        <f>IFERROR(INDEX('User Instructions'!$E$3:$E$10,MATCH('Eligible Components'!N371,'User Instructions'!$D$3:$D$10,0)),"")</f>
        <v/>
      </c>
      <c r="U371" s="1" t="str">
        <f>IFERROR(IF(INDEX('Tableau FR Download'!M:M,MATCH('Eligible Components'!M371,'Tableau FR Download'!G:G,0))=0,"",INDEX('Tableau FR Download'!M:M,MATCH('Eligible Components'!M371,'Tableau FR Download'!G:G,0))),"")</f>
        <v/>
      </c>
    </row>
    <row r="372" spans="1:21" hidden="1" x14ac:dyDescent="0.2">
      <c r="A372" s="1">
        <f t="shared" si="15"/>
        <v>0</v>
      </c>
      <c r="B372" s="1">
        <v>0</v>
      </c>
      <c r="C372" s="1" t="s">
        <v>85</v>
      </c>
      <c r="D372" s="1" t="s">
        <v>44</v>
      </c>
      <c r="E372" s="1" t="s">
        <v>94</v>
      </c>
      <c r="F372" s="1" t="s">
        <v>94</v>
      </c>
      <c r="G372" s="1" t="str">
        <f t="shared" si="16"/>
        <v>Cuba-RSSH</v>
      </c>
      <c r="H372" s="1">
        <v>1</v>
      </c>
      <c r="I372" s="1" t="s">
        <v>45</v>
      </c>
      <c r="J372" s="1" t="str">
        <f>IF(IFERROR(IF(M372="",INDEX('Review Approach Lookup'!D:D,MATCH('Eligible Components'!G372,'Review Approach Lookup'!A:A,0)),INDEX('Tableau FR Download'!I:I,MATCH(M372,'Tableau FR Download'!G:G,0))),"")=0,"TBC",IFERROR(IF(M372="",INDEX('Review Approach Lookup'!D:D,MATCH('Eligible Components'!G372,'Review Approach Lookup'!A:A,0)),INDEX('Tableau FR Download'!I:I,MATCH(M372,'Tableau FR Download'!G:G,0))),""))</f>
        <v>TBC</v>
      </c>
      <c r="K372" s="1" t="s">
        <v>188</v>
      </c>
      <c r="L372" s="1">
        <f>_xlfn.MAXIFS('Tableau FR Download'!A:A,'Tableau FR Download'!B:B,'Eligible Components'!G372)</f>
        <v>0</v>
      </c>
      <c r="M372" s="1" t="str">
        <f>IF(L372=0,"",INDEX('Tableau FR Download'!G:G,MATCH('Eligible Components'!L372,'Tableau FR Download'!A:A,0)))</f>
        <v/>
      </c>
      <c r="N372" s="2" t="str">
        <f>IFERROR(IF(LEFT(INDEX('Tableau FR Download'!J:J,MATCH('Eligible Components'!M372,'Tableau FR Download'!G:G,0)),FIND(" - ",INDEX('Tableau FR Download'!J:J,MATCH('Eligible Components'!M372,'Tableau FR Download'!G:G,0)))-1) = 0,"",LEFT(INDEX('Tableau FR Download'!J:J,MATCH('Eligible Components'!M372,'Tableau FR Download'!G:G,0)),FIND(" - ",INDEX('Tableau FR Download'!J:J,MATCH('Eligible Components'!M372,'Tableau FR Download'!G:G,0)))-1)),"")</f>
        <v/>
      </c>
      <c r="O372" s="2" t="str">
        <f>IF(T372="No","",IFERROR(IF(INDEX('Tableau FR Download'!M:M,MATCH('Eligible Components'!M372,'Tableau FR Download'!G:G,0))=0,"",INDEX('Tableau FR Download'!M:M,MATCH('Eligible Components'!M372,'Tableau FR Download'!G:G,0))),""))</f>
        <v/>
      </c>
      <c r="P372" s="37" t="str">
        <f>IF(IFERROR(INDEX('Funding Request Tracker'!$G$6:$G$13,MATCH('Eligible Components'!N372,'Funding Request Tracker'!$F$6:$F$13,0)),"")=0,"",IFERROR(INDEX('Funding Request Tracker'!$G$6:$G$13,MATCH('Eligible Components'!N372,'Funding Request Tracker'!$F$6:$F$13,0)),""))</f>
        <v/>
      </c>
      <c r="Q372" s="37" t="str">
        <f>IF(IFERROR(INDEX('Tableau FR Download'!N:N,MATCH('Eligible Components'!M372,'Tableau FR Download'!G:G,0)),"")=0,"",IFERROR(INDEX('Tableau FR Download'!N:N,MATCH('Eligible Components'!M372,'Tableau FR Download'!G:G,0)),""))</f>
        <v/>
      </c>
      <c r="R372" s="37" t="str">
        <f>IF(IFERROR(INDEX('Tableau FR Download'!O:O,MATCH('Eligible Components'!M372,'Tableau FR Download'!G:G,0)),"")=0,"",IFERROR(INDEX('Tableau FR Download'!O:O,MATCH('Eligible Components'!M372,'Tableau FR Download'!G:G,0)),""))</f>
        <v/>
      </c>
      <c r="S372" s="13" t="str">
        <f t="shared" si="17"/>
        <v/>
      </c>
      <c r="T372" s="1" t="str">
        <f>IFERROR(INDEX('User Instructions'!$E$3:$E$10,MATCH('Eligible Components'!N372,'User Instructions'!$D$3:$D$10,0)),"")</f>
        <v/>
      </c>
      <c r="U372" s="1" t="str">
        <f>IFERROR(IF(INDEX('Tableau FR Download'!M:M,MATCH('Eligible Components'!M372,'Tableau FR Download'!G:G,0))=0,"",INDEX('Tableau FR Download'!M:M,MATCH('Eligible Components'!M372,'Tableau FR Download'!G:G,0))),"")</f>
        <v/>
      </c>
    </row>
    <row r="373" spans="1:21" hidden="1" x14ac:dyDescent="0.2">
      <c r="A373" s="1">
        <f t="shared" si="15"/>
        <v>0</v>
      </c>
      <c r="B373" s="1">
        <v>0</v>
      </c>
      <c r="C373" s="1" t="s">
        <v>85</v>
      </c>
      <c r="D373" s="1" t="s">
        <v>44</v>
      </c>
      <c r="E373" s="1" t="s">
        <v>416</v>
      </c>
      <c r="F373" s="1" t="s">
        <v>35</v>
      </c>
      <c r="G373" s="1" t="str">
        <f t="shared" si="16"/>
        <v>Cuba-Tuberculosis</v>
      </c>
      <c r="H373" s="1">
        <v>0</v>
      </c>
      <c r="I373" s="1" t="s">
        <v>45</v>
      </c>
      <c r="J373" s="1" t="str">
        <f>IF(IFERROR(IF(M373="",INDEX('Review Approach Lookup'!D:D,MATCH('Eligible Components'!G373,'Review Approach Lookup'!A:A,0)),INDEX('Tableau FR Download'!I:I,MATCH(M373,'Tableau FR Download'!G:G,0))),"")=0,"TBC",IFERROR(IF(M373="",INDEX('Review Approach Lookup'!D:D,MATCH('Eligible Components'!G373,'Review Approach Lookup'!A:A,0)),INDEX('Tableau FR Download'!I:I,MATCH(M373,'Tableau FR Download'!G:G,0))),""))</f>
        <v/>
      </c>
      <c r="K373" s="1" t="s">
        <v>188</v>
      </c>
      <c r="L373" s="1">
        <f>_xlfn.MAXIFS('Tableau FR Download'!A:A,'Tableau FR Download'!B:B,'Eligible Components'!G373)</f>
        <v>0</v>
      </c>
      <c r="M373" s="1" t="str">
        <f>IF(L373=0,"",INDEX('Tableau FR Download'!G:G,MATCH('Eligible Components'!L373,'Tableau FR Download'!A:A,0)))</f>
        <v/>
      </c>
      <c r="N373" s="2" t="str">
        <f>IFERROR(IF(LEFT(INDEX('Tableau FR Download'!J:J,MATCH('Eligible Components'!M373,'Tableau FR Download'!G:G,0)),FIND(" - ",INDEX('Tableau FR Download'!J:J,MATCH('Eligible Components'!M373,'Tableau FR Download'!G:G,0)))-1) = 0,"",LEFT(INDEX('Tableau FR Download'!J:J,MATCH('Eligible Components'!M373,'Tableau FR Download'!G:G,0)),FIND(" - ",INDEX('Tableau FR Download'!J:J,MATCH('Eligible Components'!M373,'Tableau FR Download'!G:G,0)))-1)),"")</f>
        <v/>
      </c>
      <c r="O373" s="2" t="str">
        <f>IF(T373="No","",IFERROR(IF(INDEX('Tableau FR Download'!M:M,MATCH('Eligible Components'!M373,'Tableau FR Download'!G:G,0))=0,"",INDEX('Tableau FR Download'!M:M,MATCH('Eligible Components'!M373,'Tableau FR Download'!G:G,0))),""))</f>
        <v/>
      </c>
      <c r="P373" s="37" t="str">
        <f>IF(IFERROR(INDEX('Funding Request Tracker'!$G$6:$G$13,MATCH('Eligible Components'!N373,'Funding Request Tracker'!$F$6:$F$13,0)),"")=0,"",IFERROR(INDEX('Funding Request Tracker'!$G$6:$G$13,MATCH('Eligible Components'!N373,'Funding Request Tracker'!$F$6:$F$13,0)),""))</f>
        <v/>
      </c>
      <c r="Q373" s="37" t="str">
        <f>IF(IFERROR(INDEX('Tableau FR Download'!N:N,MATCH('Eligible Components'!M373,'Tableau FR Download'!G:G,0)),"")=0,"",IFERROR(INDEX('Tableau FR Download'!N:N,MATCH('Eligible Components'!M373,'Tableau FR Download'!G:G,0)),""))</f>
        <v/>
      </c>
      <c r="R373" s="37" t="str">
        <f>IF(IFERROR(INDEX('Tableau FR Download'!O:O,MATCH('Eligible Components'!M373,'Tableau FR Download'!G:G,0)),"")=0,"",IFERROR(INDEX('Tableau FR Download'!O:O,MATCH('Eligible Components'!M373,'Tableau FR Download'!G:G,0)),""))</f>
        <v/>
      </c>
      <c r="S373" s="13" t="str">
        <f t="shared" si="17"/>
        <v/>
      </c>
      <c r="T373" s="1" t="str">
        <f>IFERROR(INDEX('User Instructions'!$E$3:$E$10,MATCH('Eligible Components'!N373,'User Instructions'!$D$3:$D$10,0)),"")</f>
        <v/>
      </c>
      <c r="U373" s="1" t="str">
        <f>IFERROR(IF(INDEX('Tableau FR Download'!M:M,MATCH('Eligible Components'!M373,'Tableau FR Download'!G:G,0))=0,"",INDEX('Tableau FR Download'!M:M,MATCH('Eligible Components'!M373,'Tableau FR Download'!G:G,0))),"")</f>
        <v/>
      </c>
    </row>
    <row r="374" spans="1:21" hidden="1" x14ac:dyDescent="0.2">
      <c r="A374" s="1">
        <f t="shared" si="15"/>
        <v>0</v>
      </c>
      <c r="B374" s="1">
        <v>0</v>
      </c>
      <c r="C374" s="1" t="s">
        <v>85</v>
      </c>
      <c r="D374" s="1" t="s">
        <v>44</v>
      </c>
      <c r="E374" s="1" t="s">
        <v>417</v>
      </c>
      <c r="F374" s="1" t="s">
        <v>95</v>
      </c>
      <c r="G374" s="1" t="str">
        <f t="shared" si="16"/>
        <v>Cuba-Tuberculosis,Malaria</v>
      </c>
      <c r="H374" s="1">
        <v>0</v>
      </c>
      <c r="I374" s="1" t="s">
        <v>45</v>
      </c>
      <c r="J374" s="1" t="str">
        <f>IF(IFERROR(IF(M374="",INDEX('Review Approach Lookup'!D:D,MATCH('Eligible Components'!G374,'Review Approach Lookup'!A:A,0)),INDEX('Tableau FR Download'!I:I,MATCH(M374,'Tableau FR Download'!G:G,0))),"")=0,"TBC",IFERROR(IF(M374="",INDEX('Review Approach Lookup'!D:D,MATCH('Eligible Components'!G374,'Review Approach Lookup'!A:A,0)),INDEX('Tableau FR Download'!I:I,MATCH(M374,'Tableau FR Download'!G:G,0))),""))</f>
        <v/>
      </c>
      <c r="K374" s="1" t="s">
        <v>188</v>
      </c>
      <c r="L374" s="1">
        <f>_xlfn.MAXIFS('Tableau FR Download'!A:A,'Tableau FR Download'!B:B,'Eligible Components'!G374)</f>
        <v>0</v>
      </c>
      <c r="M374" s="1" t="str">
        <f>IF(L374=0,"",INDEX('Tableau FR Download'!G:G,MATCH('Eligible Components'!L374,'Tableau FR Download'!A:A,0)))</f>
        <v/>
      </c>
      <c r="N374" s="2" t="str">
        <f>IFERROR(IF(LEFT(INDEX('Tableau FR Download'!J:J,MATCH('Eligible Components'!M374,'Tableau FR Download'!G:G,0)),FIND(" - ",INDEX('Tableau FR Download'!J:J,MATCH('Eligible Components'!M374,'Tableau FR Download'!G:G,0)))-1) = 0,"",LEFT(INDEX('Tableau FR Download'!J:J,MATCH('Eligible Components'!M374,'Tableau FR Download'!G:G,0)),FIND(" - ",INDEX('Tableau FR Download'!J:J,MATCH('Eligible Components'!M374,'Tableau FR Download'!G:G,0)))-1)),"")</f>
        <v/>
      </c>
      <c r="O374" s="2" t="str">
        <f>IF(T374="No","",IFERROR(IF(INDEX('Tableau FR Download'!M:M,MATCH('Eligible Components'!M374,'Tableau FR Download'!G:G,0))=0,"",INDEX('Tableau FR Download'!M:M,MATCH('Eligible Components'!M374,'Tableau FR Download'!G:G,0))),""))</f>
        <v/>
      </c>
      <c r="P374" s="37" t="str">
        <f>IF(IFERROR(INDEX('Funding Request Tracker'!$G$6:$G$13,MATCH('Eligible Components'!N374,'Funding Request Tracker'!$F$6:$F$13,0)),"")=0,"",IFERROR(INDEX('Funding Request Tracker'!$G$6:$G$13,MATCH('Eligible Components'!N374,'Funding Request Tracker'!$F$6:$F$13,0)),""))</f>
        <v/>
      </c>
      <c r="Q374" s="37" t="str">
        <f>IF(IFERROR(INDEX('Tableau FR Download'!N:N,MATCH('Eligible Components'!M374,'Tableau FR Download'!G:G,0)),"")=0,"",IFERROR(INDEX('Tableau FR Download'!N:N,MATCH('Eligible Components'!M374,'Tableau FR Download'!G:G,0)),""))</f>
        <v/>
      </c>
      <c r="R374" s="37" t="str">
        <f>IF(IFERROR(INDEX('Tableau FR Download'!O:O,MATCH('Eligible Components'!M374,'Tableau FR Download'!G:G,0)),"")=0,"",IFERROR(INDEX('Tableau FR Download'!O:O,MATCH('Eligible Components'!M374,'Tableau FR Download'!G:G,0)),""))</f>
        <v/>
      </c>
      <c r="S374" s="13" t="str">
        <f t="shared" si="17"/>
        <v/>
      </c>
      <c r="T374" s="1" t="str">
        <f>IFERROR(INDEX('User Instructions'!$E$3:$E$10,MATCH('Eligible Components'!N374,'User Instructions'!$D$3:$D$10,0)),"")</f>
        <v/>
      </c>
      <c r="U374" s="1" t="str">
        <f>IFERROR(IF(INDEX('Tableau FR Download'!M:M,MATCH('Eligible Components'!M374,'Tableau FR Download'!G:G,0))=0,"",INDEX('Tableau FR Download'!M:M,MATCH('Eligible Components'!M374,'Tableau FR Download'!G:G,0))),"")</f>
        <v/>
      </c>
    </row>
    <row r="375" spans="1:21" hidden="1" x14ac:dyDescent="0.2">
      <c r="A375" s="1">
        <f t="shared" si="15"/>
        <v>0</v>
      </c>
      <c r="B375" s="1">
        <v>0</v>
      </c>
      <c r="C375" s="1" t="s">
        <v>85</v>
      </c>
      <c r="D375" s="1" t="s">
        <v>44</v>
      </c>
      <c r="E375" s="1" t="s">
        <v>418</v>
      </c>
      <c r="F375" s="1" t="s">
        <v>96</v>
      </c>
      <c r="G375" s="1" t="str">
        <f t="shared" si="16"/>
        <v>Cuba-Tuberculosis,Malaria,RSSH</v>
      </c>
      <c r="H375" s="1">
        <v>0</v>
      </c>
      <c r="I375" s="1" t="s">
        <v>45</v>
      </c>
      <c r="J375" s="1" t="str">
        <f>IF(IFERROR(IF(M375="",INDEX('Review Approach Lookup'!D:D,MATCH('Eligible Components'!G375,'Review Approach Lookup'!A:A,0)),INDEX('Tableau FR Download'!I:I,MATCH(M375,'Tableau FR Download'!G:G,0))),"")=0,"TBC",IFERROR(IF(M375="",INDEX('Review Approach Lookup'!D:D,MATCH('Eligible Components'!G375,'Review Approach Lookup'!A:A,0)),INDEX('Tableau FR Download'!I:I,MATCH(M375,'Tableau FR Download'!G:G,0))),""))</f>
        <v/>
      </c>
      <c r="K375" s="1" t="s">
        <v>188</v>
      </c>
      <c r="L375" s="1">
        <f>_xlfn.MAXIFS('Tableau FR Download'!A:A,'Tableau FR Download'!B:B,'Eligible Components'!G375)</f>
        <v>0</v>
      </c>
      <c r="M375" s="1" t="str">
        <f>IF(L375=0,"",INDEX('Tableau FR Download'!G:G,MATCH('Eligible Components'!L375,'Tableau FR Download'!A:A,0)))</f>
        <v/>
      </c>
      <c r="N375" s="2" t="str">
        <f>IFERROR(IF(LEFT(INDEX('Tableau FR Download'!J:J,MATCH('Eligible Components'!M375,'Tableau FR Download'!G:G,0)),FIND(" - ",INDEX('Tableau FR Download'!J:J,MATCH('Eligible Components'!M375,'Tableau FR Download'!G:G,0)))-1) = 0,"",LEFT(INDEX('Tableau FR Download'!J:J,MATCH('Eligible Components'!M375,'Tableau FR Download'!G:G,0)),FIND(" - ",INDEX('Tableau FR Download'!J:J,MATCH('Eligible Components'!M375,'Tableau FR Download'!G:G,0)))-1)),"")</f>
        <v/>
      </c>
      <c r="O375" s="2" t="str">
        <f>IF(T375="No","",IFERROR(IF(INDEX('Tableau FR Download'!M:M,MATCH('Eligible Components'!M375,'Tableau FR Download'!G:G,0))=0,"",INDEX('Tableau FR Download'!M:M,MATCH('Eligible Components'!M375,'Tableau FR Download'!G:G,0))),""))</f>
        <v/>
      </c>
      <c r="P375" s="37" t="str">
        <f>IF(IFERROR(INDEX('Funding Request Tracker'!$G$6:$G$13,MATCH('Eligible Components'!N375,'Funding Request Tracker'!$F$6:$F$13,0)),"")=0,"",IFERROR(INDEX('Funding Request Tracker'!$G$6:$G$13,MATCH('Eligible Components'!N375,'Funding Request Tracker'!$F$6:$F$13,0)),""))</f>
        <v/>
      </c>
      <c r="Q375" s="37" t="str">
        <f>IF(IFERROR(INDEX('Tableau FR Download'!N:N,MATCH('Eligible Components'!M375,'Tableau FR Download'!G:G,0)),"")=0,"",IFERROR(INDEX('Tableau FR Download'!N:N,MATCH('Eligible Components'!M375,'Tableau FR Download'!G:G,0)),""))</f>
        <v/>
      </c>
      <c r="R375" s="37" t="str">
        <f>IF(IFERROR(INDEX('Tableau FR Download'!O:O,MATCH('Eligible Components'!M375,'Tableau FR Download'!G:G,0)),"")=0,"",IFERROR(INDEX('Tableau FR Download'!O:O,MATCH('Eligible Components'!M375,'Tableau FR Download'!G:G,0)),""))</f>
        <v/>
      </c>
      <c r="S375" s="13" t="str">
        <f t="shared" si="17"/>
        <v/>
      </c>
      <c r="T375" s="1" t="str">
        <f>IFERROR(INDEX('User Instructions'!$E$3:$E$10,MATCH('Eligible Components'!N375,'User Instructions'!$D$3:$D$10,0)),"")</f>
        <v/>
      </c>
      <c r="U375" s="1" t="str">
        <f>IFERROR(IF(INDEX('Tableau FR Download'!M:M,MATCH('Eligible Components'!M375,'Tableau FR Download'!G:G,0))=0,"",INDEX('Tableau FR Download'!M:M,MATCH('Eligible Components'!M375,'Tableau FR Download'!G:G,0))),"")</f>
        <v/>
      </c>
    </row>
    <row r="376" spans="1:21" hidden="1" x14ac:dyDescent="0.2">
      <c r="A376" s="1">
        <f t="shared" si="15"/>
        <v>0</v>
      </c>
      <c r="B376" s="1">
        <v>0</v>
      </c>
      <c r="C376" s="1" t="s">
        <v>85</v>
      </c>
      <c r="D376" s="1" t="s">
        <v>44</v>
      </c>
      <c r="E376" s="1" t="s">
        <v>419</v>
      </c>
      <c r="F376" s="1" t="s">
        <v>97</v>
      </c>
      <c r="G376" s="1" t="str">
        <f t="shared" si="16"/>
        <v>Cuba-Tuberculosis,RSSH</v>
      </c>
      <c r="H376" s="1">
        <v>0</v>
      </c>
      <c r="I376" s="1" t="s">
        <v>45</v>
      </c>
      <c r="J376" s="1" t="str">
        <f>IF(IFERROR(IF(M376="",INDEX('Review Approach Lookup'!D:D,MATCH('Eligible Components'!G376,'Review Approach Lookup'!A:A,0)),INDEX('Tableau FR Download'!I:I,MATCH(M376,'Tableau FR Download'!G:G,0))),"")=0,"TBC",IFERROR(IF(M376="",INDEX('Review Approach Lookup'!D:D,MATCH('Eligible Components'!G376,'Review Approach Lookup'!A:A,0)),INDEX('Tableau FR Download'!I:I,MATCH(M376,'Tableau FR Download'!G:G,0))),""))</f>
        <v/>
      </c>
      <c r="K376" s="1" t="s">
        <v>188</v>
      </c>
      <c r="L376" s="1">
        <f>_xlfn.MAXIFS('Tableau FR Download'!A:A,'Tableau FR Download'!B:B,'Eligible Components'!G376)</f>
        <v>0</v>
      </c>
      <c r="M376" s="1" t="str">
        <f>IF(L376=0,"",INDEX('Tableau FR Download'!G:G,MATCH('Eligible Components'!L376,'Tableau FR Download'!A:A,0)))</f>
        <v/>
      </c>
      <c r="N376" s="2" t="str">
        <f>IFERROR(IF(LEFT(INDEX('Tableau FR Download'!J:J,MATCH('Eligible Components'!M376,'Tableau FR Download'!G:G,0)),FIND(" - ",INDEX('Tableau FR Download'!J:J,MATCH('Eligible Components'!M376,'Tableau FR Download'!G:G,0)))-1) = 0,"",LEFT(INDEX('Tableau FR Download'!J:J,MATCH('Eligible Components'!M376,'Tableau FR Download'!G:G,0)),FIND(" - ",INDEX('Tableau FR Download'!J:J,MATCH('Eligible Components'!M376,'Tableau FR Download'!G:G,0)))-1)),"")</f>
        <v/>
      </c>
      <c r="O376" s="2" t="str">
        <f>IF(T376="No","",IFERROR(IF(INDEX('Tableau FR Download'!M:M,MATCH('Eligible Components'!M376,'Tableau FR Download'!G:G,0))=0,"",INDEX('Tableau FR Download'!M:M,MATCH('Eligible Components'!M376,'Tableau FR Download'!G:G,0))),""))</f>
        <v/>
      </c>
      <c r="P376" s="37" t="str">
        <f>IF(IFERROR(INDEX('Funding Request Tracker'!$G$6:$G$13,MATCH('Eligible Components'!N376,'Funding Request Tracker'!$F$6:$F$13,0)),"")=0,"",IFERROR(INDEX('Funding Request Tracker'!$G$6:$G$13,MATCH('Eligible Components'!N376,'Funding Request Tracker'!$F$6:$F$13,0)),""))</f>
        <v/>
      </c>
      <c r="Q376" s="37" t="str">
        <f>IF(IFERROR(INDEX('Tableau FR Download'!N:N,MATCH('Eligible Components'!M376,'Tableau FR Download'!G:G,0)),"")=0,"",IFERROR(INDEX('Tableau FR Download'!N:N,MATCH('Eligible Components'!M376,'Tableau FR Download'!G:G,0)),""))</f>
        <v/>
      </c>
      <c r="R376" s="37" t="str">
        <f>IF(IFERROR(INDEX('Tableau FR Download'!O:O,MATCH('Eligible Components'!M376,'Tableau FR Download'!G:G,0)),"")=0,"",IFERROR(INDEX('Tableau FR Download'!O:O,MATCH('Eligible Components'!M376,'Tableau FR Download'!G:G,0)),""))</f>
        <v/>
      </c>
      <c r="S376" s="13" t="str">
        <f t="shared" si="17"/>
        <v/>
      </c>
      <c r="T376" s="1" t="str">
        <f>IFERROR(INDEX('User Instructions'!$E$3:$E$10,MATCH('Eligible Components'!N376,'User Instructions'!$D$3:$D$10,0)),"")</f>
        <v/>
      </c>
      <c r="U376" s="1" t="str">
        <f>IFERROR(IF(INDEX('Tableau FR Download'!M:M,MATCH('Eligible Components'!M376,'Tableau FR Download'!G:G,0))=0,"",INDEX('Tableau FR Download'!M:M,MATCH('Eligible Components'!M376,'Tableau FR Download'!G:G,0))),"")</f>
        <v/>
      </c>
    </row>
    <row r="377" spans="1:21" hidden="1" x14ac:dyDescent="0.2">
      <c r="A377" s="1">
        <f t="shared" si="15"/>
        <v>0</v>
      </c>
      <c r="B377" s="1">
        <v>1</v>
      </c>
      <c r="C377" s="1" t="s">
        <v>85</v>
      </c>
      <c r="D377" s="1" t="s">
        <v>47</v>
      </c>
      <c r="E377" s="1" t="s">
        <v>26</v>
      </c>
      <c r="F377" s="1" t="s">
        <v>26</v>
      </c>
      <c r="G377" s="1" t="str">
        <f t="shared" si="16"/>
        <v>Djibouti-HIV/AIDS</v>
      </c>
      <c r="H377" s="1">
        <v>1</v>
      </c>
      <c r="I377" s="1" t="s">
        <v>48</v>
      </c>
      <c r="J377" s="1" t="str">
        <f>IF(IFERROR(IF(M377="",INDEX('Review Approach Lookup'!D:D,MATCH('Eligible Components'!G377,'Review Approach Lookup'!A:A,0)),INDEX('Tableau FR Download'!I:I,MATCH(M377,'Tableau FR Download'!G:G,0))),"")=0,"TBC",IFERROR(IF(M377="",INDEX('Review Approach Lookup'!D:D,MATCH('Eligible Components'!G377,'Review Approach Lookup'!A:A,0)),INDEX('Tableau FR Download'!I:I,MATCH(M377,'Tableau FR Download'!G:G,0))),""))</f>
        <v>Tailored for Focused Portfolios</v>
      </c>
      <c r="K377" s="1" t="s">
        <v>188</v>
      </c>
      <c r="L377" s="1">
        <f>_xlfn.MAXIFS('Tableau FR Download'!A:A,'Tableau FR Download'!B:B,'Eligible Components'!G377)</f>
        <v>0</v>
      </c>
      <c r="M377" s="1" t="str">
        <f>IF(L377=0,"",INDEX('Tableau FR Download'!G:G,MATCH('Eligible Components'!L377,'Tableau FR Download'!A:A,0)))</f>
        <v/>
      </c>
      <c r="N377" s="2" t="str">
        <f>IFERROR(IF(LEFT(INDEX('Tableau FR Download'!J:J,MATCH('Eligible Components'!M377,'Tableau FR Download'!G:G,0)),FIND(" - ",INDEX('Tableau FR Download'!J:J,MATCH('Eligible Components'!M377,'Tableau FR Download'!G:G,0)))-1) = 0,"",LEFT(INDEX('Tableau FR Download'!J:J,MATCH('Eligible Components'!M377,'Tableau FR Download'!G:G,0)),FIND(" - ",INDEX('Tableau FR Download'!J:J,MATCH('Eligible Components'!M377,'Tableau FR Download'!G:G,0)))-1)),"")</f>
        <v/>
      </c>
      <c r="O377" s="2" t="str">
        <f>IF(T377="No","",IFERROR(IF(INDEX('Tableau FR Download'!M:M,MATCH('Eligible Components'!M377,'Tableau FR Download'!G:G,0))=0,"",INDEX('Tableau FR Download'!M:M,MATCH('Eligible Components'!M377,'Tableau FR Download'!G:G,0))),""))</f>
        <v/>
      </c>
      <c r="P377" s="37" t="str">
        <f>IF(IFERROR(INDEX('Funding Request Tracker'!$G$6:$G$13,MATCH('Eligible Components'!N377,'Funding Request Tracker'!$F$6:$F$13,0)),"")=0,"",IFERROR(INDEX('Funding Request Tracker'!$G$6:$G$13,MATCH('Eligible Components'!N377,'Funding Request Tracker'!$F$6:$F$13,0)),""))</f>
        <v/>
      </c>
      <c r="Q377" s="37" t="str">
        <f>IF(IFERROR(INDEX('Tableau FR Download'!N:N,MATCH('Eligible Components'!M377,'Tableau FR Download'!G:G,0)),"")=0,"",IFERROR(INDEX('Tableau FR Download'!N:N,MATCH('Eligible Components'!M377,'Tableau FR Download'!G:G,0)),""))</f>
        <v/>
      </c>
      <c r="R377" s="37" t="str">
        <f>IF(IFERROR(INDEX('Tableau FR Download'!O:O,MATCH('Eligible Components'!M377,'Tableau FR Download'!G:G,0)),"")=0,"",IFERROR(INDEX('Tableau FR Download'!O:O,MATCH('Eligible Components'!M377,'Tableau FR Download'!G:G,0)),""))</f>
        <v/>
      </c>
      <c r="S377" s="13" t="str">
        <f t="shared" si="17"/>
        <v/>
      </c>
      <c r="T377" s="1" t="str">
        <f>IFERROR(INDEX('User Instructions'!$E$3:$E$10,MATCH('Eligible Components'!N377,'User Instructions'!$D$3:$D$10,0)),"")</f>
        <v/>
      </c>
      <c r="U377" s="1" t="str">
        <f>IFERROR(IF(INDEX('Tableau FR Download'!M:M,MATCH('Eligible Components'!M377,'Tableau FR Download'!G:G,0))=0,"",INDEX('Tableau FR Download'!M:M,MATCH('Eligible Components'!M377,'Tableau FR Download'!G:G,0))),"")</f>
        <v/>
      </c>
    </row>
    <row r="378" spans="1:21" hidden="1" x14ac:dyDescent="0.2">
      <c r="A378" s="1">
        <f t="shared" si="15"/>
        <v>0</v>
      </c>
      <c r="B378" s="1">
        <v>0</v>
      </c>
      <c r="C378" s="1" t="s">
        <v>85</v>
      </c>
      <c r="D378" s="1" t="s">
        <v>47</v>
      </c>
      <c r="E378" s="1" t="s">
        <v>409</v>
      </c>
      <c r="F378" s="1" t="s">
        <v>86</v>
      </c>
      <c r="G378" s="1" t="str">
        <f t="shared" si="16"/>
        <v>Djibouti-HIV/AIDS,Malaria</v>
      </c>
      <c r="H378" s="1">
        <v>1</v>
      </c>
      <c r="I378" s="1" t="s">
        <v>48</v>
      </c>
      <c r="J378" s="1" t="str">
        <f>IF(IFERROR(IF(M378="",INDEX('Review Approach Lookup'!D:D,MATCH('Eligible Components'!G378,'Review Approach Lookup'!A:A,0)),INDEX('Tableau FR Download'!I:I,MATCH(M378,'Tableau FR Download'!G:G,0))),"")=0,"TBC",IFERROR(IF(M378="",INDEX('Review Approach Lookup'!D:D,MATCH('Eligible Components'!G378,'Review Approach Lookup'!A:A,0)),INDEX('Tableau FR Download'!I:I,MATCH(M378,'Tableau FR Download'!G:G,0))),""))</f>
        <v/>
      </c>
      <c r="K378" s="1" t="s">
        <v>188</v>
      </c>
      <c r="L378" s="1">
        <f>_xlfn.MAXIFS('Tableau FR Download'!A:A,'Tableau FR Download'!B:B,'Eligible Components'!G378)</f>
        <v>0</v>
      </c>
      <c r="M378" s="1" t="str">
        <f>IF(L378=0,"",INDEX('Tableau FR Download'!G:G,MATCH('Eligible Components'!L378,'Tableau FR Download'!A:A,0)))</f>
        <v/>
      </c>
      <c r="N378" s="2" t="str">
        <f>IFERROR(IF(LEFT(INDEX('Tableau FR Download'!J:J,MATCH('Eligible Components'!M378,'Tableau FR Download'!G:G,0)),FIND(" - ",INDEX('Tableau FR Download'!J:J,MATCH('Eligible Components'!M378,'Tableau FR Download'!G:G,0)))-1) = 0,"",LEFT(INDEX('Tableau FR Download'!J:J,MATCH('Eligible Components'!M378,'Tableau FR Download'!G:G,0)),FIND(" - ",INDEX('Tableau FR Download'!J:J,MATCH('Eligible Components'!M378,'Tableau FR Download'!G:G,0)))-1)),"")</f>
        <v/>
      </c>
      <c r="O378" s="2" t="str">
        <f>IF(T378="No","",IFERROR(IF(INDEX('Tableau FR Download'!M:M,MATCH('Eligible Components'!M378,'Tableau FR Download'!G:G,0))=0,"",INDEX('Tableau FR Download'!M:M,MATCH('Eligible Components'!M378,'Tableau FR Download'!G:G,0))),""))</f>
        <v/>
      </c>
      <c r="P378" s="37" t="str">
        <f>IF(IFERROR(INDEX('Funding Request Tracker'!$G$6:$G$13,MATCH('Eligible Components'!N378,'Funding Request Tracker'!$F$6:$F$13,0)),"")=0,"",IFERROR(INDEX('Funding Request Tracker'!$G$6:$G$13,MATCH('Eligible Components'!N378,'Funding Request Tracker'!$F$6:$F$13,0)),""))</f>
        <v/>
      </c>
      <c r="Q378" s="37" t="str">
        <f>IF(IFERROR(INDEX('Tableau FR Download'!N:N,MATCH('Eligible Components'!M378,'Tableau FR Download'!G:G,0)),"")=0,"",IFERROR(INDEX('Tableau FR Download'!N:N,MATCH('Eligible Components'!M378,'Tableau FR Download'!G:G,0)),""))</f>
        <v/>
      </c>
      <c r="R378" s="37" t="str">
        <f>IF(IFERROR(INDEX('Tableau FR Download'!O:O,MATCH('Eligible Components'!M378,'Tableau FR Download'!G:G,0)),"")=0,"",IFERROR(INDEX('Tableau FR Download'!O:O,MATCH('Eligible Components'!M378,'Tableau FR Download'!G:G,0)),""))</f>
        <v/>
      </c>
      <c r="S378" s="13" t="str">
        <f t="shared" si="17"/>
        <v/>
      </c>
      <c r="T378" s="1" t="str">
        <f>IFERROR(INDEX('User Instructions'!$E$3:$E$10,MATCH('Eligible Components'!N378,'User Instructions'!$D$3:$D$10,0)),"")</f>
        <v/>
      </c>
      <c r="U378" s="1" t="str">
        <f>IFERROR(IF(INDEX('Tableau FR Download'!M:M,MATCH('Eligible Components'!M378,'Tableau FR Download'!G:G,0))=0,"",INDEX('Tableau FR Download'!M:M,MATCH('Eligible Components'!M378,'Tableau FR Download'!G:G,0))),"")</f>
        <v/>
      </c>
    </row>
    <row r="379" spans="1:21" hidden="1" x14ac:dyDescent="0.2">
      <c r="A379" s="1">
        <f t="shared" si="15"/>
        <v>0</v>
      </c>
      <c r="B379" s="1">
        <v>0</v>
      </c>
      <c r="C379" s="1" t="s">
        <v>85</v>
      </c>
      <c r="D379" s="1" t="s">
        <v>47</v>
      </c>
      <c r="E379" s="1" t="s">
        <v>410</v>
      </c>
      <c r="F379" s="1" t="s">
        <v>87</v>
      </c>
      <c r="G379" s="1" t="str">
        <f t="shared" si="16"/>
        <v>Djibouti-HIV/AIDS,Malaria,RSSH</v>
      </c>
      <c r="H379" s="1">
        <v>1</v>
      </c>
      <c r="I379" s="1" t="s">
        <v>48</v>
      </c>
      <c r="J379" s="1" t="str">
        <f>IF(IFERROR(IF(M379="",INDEX('Review Approach Lookup'!D:D,MATCH('Eligible Components'!G379,'Review Approach Lookup'!A:A,0)),INDEX('Tableau FR Download'!I:I,MATCH(M379,'Tableau FR Download'!G:G,0))),"")=0,"TBC",IFERROR(IF(M379="",INDEX('Review Approach Lookup'!D:D,MATCH('Eligible Components'!G379,'Review Approach Lookup'!A:A,0)),INDEX('Tableau FR Download'!I:I,MATCH(M379,'Tableau FR Download'!G:G,0))),""))</f>
        <v/>
      </c>
      <c r="K379" s="1" t="s">
        <v>188</v>
      </c>
      <c r="L379" s="1">
        <f>_xlfn.MAXIFS('Tableau FR Download'!A:A,'Tableau FR Download'!B:B,'Eligible Components'!G379)</f>
        <v>0</v>
      </c>
      <c r="M379" s="1" t="str">
        <f>IF(L379=0,"",INDEX('Tableau FR Download'!G:G,MATCH('Eligible Components'!L379,'Tableau FR Download'!A:A,0)))</f>
        <v/>
      </c>
      <c r="N379" s="2" t="str">
        <f>IFERROR(IF(LEFT(INDEX('Tableau FR Download'!J:J,MATCH('Eligible Components'!M379,'Tableau FR Download'!G:G,0)),FIND(" - ",INDEX('Tableau FR Download'!J:J,MATCH('Eligible Components'!M379,'Tableau FR Download'!G:G,0)))-1) = 0,"",LEFT(INDEX('Tableau FR Download'!J:J,MATCH('Eligible Components'!M379,'Tableau FR Download'!G:G,0)),FIND(" - ",INDEX('Tableau FR Download'!J:J,MATCH('Eligible Components'!M379,'Tableau FR Download'!G:G,0)))-1)),"")</f>
        <v/>
      </c>
      <c r="O379" s="2" t="str">
        <f>IF(T379="No","",IFERROR(IF(INDEX('Tableau FR Download'!M:M,MATCH('Eligible Components'!M379,'Tableau FR Download'!G:G,0))=0,"",INDEX('Tableau FR Download'!M:M,MATCH('Eligible Components'!M379,'Tableau FR Download'!G:G,0))),""))</f>
        <v/>
      </c>
      <c r="P379" s="37" t="str">
        <f>IF(IFERROR(INDEX('Funding Request Tracker'!$G$6:$G$13,MATCH('Eligible Components'!N379,'Funding Request Tracker'!$F$6:$F$13,0)),"")=0,"",IFERROR(INDEX('Funding Request Tracker'!$G$6:$G$13,MATCH('Eligible Components'!N379,'Funding Request Tracker'!$F$6:$F$13,0)),""))</f>
        <v/>
      </c>
      <c r="Q379" s="37" t="str">
        <f>IF(IFERROR(INDEX('Tableau FR Download'!N:N,MATCH('Eligible Components'!M379,'Tableau FR Download'!G:G,0)),"")=0,"",IFERROR(INDEX('Tableau FR Download'!N:N,MATCH('Eligible Components'!M379,'Tableau FR Download'!G:G,0)),""))</f>
        <v/>
      </c>
      <c r="R379" s="37" t="str">
        <f>IF(IFERROR(INDEX('Tableau FR Download'!O:O,MATCH('Eligible Components'!M379,'Tableau FR Download'!G:G,0)),"")=0,"",IFERROR(INDEX('Tableau FR Download'!O:O,MATCH('Eligible Components'!M379,'Tableau FR Download'!G:G,0)),""))</f>
        <v/>
      </c>
      <c r="S379" s="13" t="str">
        <f t="shared" si="17"/>
        <v/>
      </c>
      <c r="T379" s="1" t="str">
        <f>IFERROR(INDEX('User Instructions'!$E$3:$E$10,MATCH('Eligible Components'!N379,'User Instructions'!$D$3:$D$10,0)),"")</f>
        <v/>
      </c>
      <c r="U379" s="1" t="str">
        <f>IFERROR(IF(INDEX('Tableau FR Download'!M:M,MATCH('Eligible Components'!M379,'Tableau FR Download'!G:G,0))=0,"",INDEX('Tableau FR Download'!M:M,MATCH('Eligible Components'!M379,'Tableau FR Download'!G:G,0))),"")</f>
        <v/>
      </c>
    </row>
    <row r="380" spans="1:21" hidden="1" x14ac:dyDescent="0.2">
      <c r="A380" s="1">
        <f t="shared" si="15"/>
        <v>0</v>
      </c>
      <c r="B380" s="1">
        <v>0</v>
      </c>
      <c r="C380" s="1" t="s">
        <v>85</v>
      </c>
      <c r="D380" s="1" t="s">
        <v>47</v>
      </c>
      <c r="E380" s="1" t="s">
        <v>411</v>
      </c>
      <c r="F380" s="1" t="s">
        <v>88</v>
      </c>
      <c r="G380" s="1" t="str">
        <f t="shared" si="16"/>
        <v>Djibouti-HIV/AIDS,RSSH</v>
      </c>
      <c r="H380" s="1">
        <v>1</v>
      </c>
      <c r="I380" s="1" t="s">
        <v>48</v>
      </c>
      <c r="J380" s="1" t="str">
        <f>IF(IFERROR(IF(M380="",INDEX('Review Approach Lookup'!D:D,MATCH('Eligible Components'!G380,'Review Approach Lookup'!A:A,0)),INDEX('Tableau FR Download'!I:I,MATCH(M380,'Tableau FR Download'!G:G,0))),"")=0,"TBC",IFERROR(IF(M380="",INDEX('Review Approach Lookup'!D:D,MATCH('Eligible Components'!G380,'Review Approach Lookup'!A:A,0)),INDEX('Tableau FR Download'!I:I,MATCH(M380,'Tableau FR Download'!G:G,0))),""))</f>
        <v/>
      </c>
      <c r="K380" s="1" t="s">
        <v>188</v>
      </c>
      <c r="L380" s="1">
        <f>_xlfn.MAXIFS('Tableau FR Download'!A:A,'Tableau FR Download'!B:B,'Eligible Components'!G380)</f>
        <v>0</v>
      </c>
      <c r="M380" s="1" t="str">
        <f>IF(L380=0,"",INDEX('Tableau FR Download'!G:G,MATCH('Eligible Components'!L380,'Tableau FR Download'!A:A,0)))</f>
        <v/>
      </c>
      <c r="N380" s="2" t="str">
        <f>IFERROR(IF(LEFT(INDEX('Tableau FR Download'!J:J,MATCH('Eligible Components'!M380,'Tableau FR Download'!G:G,0)),FIND(" - ",INDEX('Tableau FR Download'!J:J,MATCH('Eligible Components'!M380,'Tableau FR Download'!G:G,0)))-1) = 0,"",LEFT(INDEX('Tableau FR Download'!J:J,MATCH('Eligible Components'!M380,'Tableau FR Download'!G:G,0)),FIND(" - ",INDEX('Tableau FR Download'!J:J,MATCH('Eligible Components'!M380,'Tableau FR Download'!G:G,0)))-1)),"")</f>
        <v/>
      </c>
      <c r="O380" s="2" t="str">
        <f>IF(T380="No","",IFERROR(IF(INDEX('Tableau FR Download'!M:M,MATCH('Eligible Components'!M380,'Tableau FR Download'!G:G,0))=0,"",INDEX('Tableau FR Download'!M:M,MATCH('Eligible Components'!M380,'Tableau FR Download'!G:G,0))),""))</f>
        <v/>
      </c>
      <c r="P380" s="37" t="str">
        <f>IF(IFERROR(INDEX('Funding Request Tracker'!$G$6:$G$13,MATCH('Eligible Components'!N380,'Funding Request Tracker'!$F$6:$F$13,0)),"")=0,"",IFERROR(INDEX('Funding Request Tracker'!$G$6:$G$13,MATCH('Eligible Components'!N380,'Funding Request Tracker'!$F$6:$F$13,0)),""))</f>
        <v/>
      </c>
      <c r="Q380" s="37" t="str">
        <f>IF(IFERROR(INDEX('Tableau FR Download'!N:N,MATCH('Eligible Components'!M380,'Tableau FR Download'!G:G,0)),"")=0,"",IFERROR(INDEX('Tableau FR Download'!N:N,MATCH('Eligible Components'!M380,'Tableau FR Download'!G:G,0)),""))</f>
        <v/>
      </c>
      <c r="R380" s="37" t="str">
        <f>IF(IFERROR(INDEX('Tableau FR Download'!O:O,MATCH('Eligible Components'!M380,'Tableau FR Download'!G:G,0)),"")=0,"",IFERROR(INDEX('Tableau FR Download'!O:O,MATCH('Eligible Components'!M380,'Tableau FR Download'!G:G,0)),""))</f>
        <v/>
      </c>
      <c r="S380" s="13" t="str">
        <f t="shared" si="17"/>
        <v/>
      </c>
      <c r="T380" s="1" t="str">
        <f>IFERROR(INDEX('User Instructions'!$E$3:$E$10,MATCH('Eligible Components'!N380,'User Instructions'!$D$3:$D$10,0)),"")</f>
        <v/>
      </c>
      <c r="U380" s="1" t="str">
        <f>IFERROR(IF(INDEX('Tableau FR Download'!M:M,MATCH('Eligible Components'!M380,'Tableau FR Download'!G:G,0))=0,"",INDEX('Tableau FR Download'!M:M,MATCH('Eligible Components'!M380,'Tableau FR Download'!G:G,0))),"")</f>
        <v/>
      </c>
    </row>
    <row r="381" spans="1:21" hidden="1" x14ac:dyDescent="0.2">
      <c r="A381" s="1">
        <f t="shared" si="15"/>
        <v>0</v>
      </c>
      <c r="B381" s="1">
        <v>0</v>
      </c>
      <c r="C381" s="1" t="s">
        <v>85</v>
      </c>
      <c r="D381" s="1" t="s">
        <v>47</v>
      </c>
      <c r="E381" s="1" t="s">
        <v>408</v>
      </c>
      <c r="F381" s="1" t="s">
        <v>89</v>
      </c>
      <c r="G381" s="1" t="str">
        <f t="shared" si="16"/>
        <v>Djibouti-HIV/AIDS, Tuberculosis</v>
      </c>
      <c r="H381" s="1">
        <v>1</v>
      </c>
      <c r="I381" s="1" t="s">
        <v>48</v>
      </c>
      <c r="J381" s="1" t="str">
        <f>IF(IFERROR(IF(M381="",INDEX('Review Approach Lookup'!D:D,MATCH('Eligible Components'!G381,'Review Approach Lookup'!A:A,0)),INDEX('Tableau FR Download'!I:I,MATCH(M381,'Tableau FR Download'!G:G,0))),"")=0,"TBC",IFERROR(IF(M381="",INDEX('Review Approach Lookup'!D:D,MATCH('Eligible Components'!G381,'Review Approach Lookup'!A:A,0)),INDEX('Tableau FR Download'!I:I,MATCH(M381,'Tableau FR Download'!G:G,0))),""))</f>
        <v/>
      </c>
      <c r="K381" s="1" t="s">
        <v>188</v>
      </c>
      <c r="L381" s="1">
        <f>_xlfn.MAXIFS('Tableau FR Download'!A:A,'Tableau FR Download'!B:B,'Eligible Components'!G381)</f>
        <v>0</v>
      </c>
      <c r="M381" s="1" t="str">
        <f>IF(L381=0,"",INDEX('Tableau FR Download'!G:G,MATCH('Eligible Components'!L381,'Tableau FR Download'!A:A,0)))</f>
        <v/>
      </c>
      <c r="N381" s="2" t="str">
        <f>IFERROR(IF(LEFT(INDEX('Tableau FR Download'!J:J,MATCH('Eligible Components'!M381,'Tableau FR Download'!G:G,0)),FIND(" - ",INDEX('Tableau FR Download'!J:J,MATCH('Eligible Components'!M381,'Tableau FR Download'!G:G,0)))-1) = 0,"",LEFT(INDEX('Tableau FR Download'!J:J,MATCH('Eligible Components'!M381,'Tableau FR Download'!G:G,0)),FIND(" - ",INDEX('Tableau FR Download'!J:J,MATCH('Eligible Components'!M381,'Tableau FR Download'!G:G,0)))-1)),"")</f>
        <v/>
      </c>
      <c r="O381" s="2" t="str">
        <f>IF(T381="No","",IFERROR(IF(INDEX('Tableau FR Download'!M:M,MATCH('Eligible Components'!M381,'Tableau FR Download'!G:G,0))=0,"",INDEX('Tableau FR Download'!M:M,MATCH('Eligible Components'!M381,'Tableau FR Download'!G:G,0))),""))</f>
        <v/>
      </c>
      <c r="P381" s="37" t="str">
        <f>IF(IFERROR(INDEX('Funding Request Tracker'!$G$6:$G$13,MATCH('Eligible Components'!N381,'Funding Request Tracker'!$F$6:$F$13,0)),"")=0,"",IFERROR(INDEX('Funding Request Tracker'!$G$6:$G$13,MATCH('Eligible Components'!N381,'Funding Request Tracker'!$F$6:$F$13,0)),""))</f>
        <v/>
      </c>
      <c r="Q381" s="37" t="str">
        <f>IF(IFERROR(INDEX('Tableau FR Download'!N:N,MATCH('Eligible Components'!M381,'Tableau FR Download'!G:G,0)),"")=0,"",IFERROR(INDEX('Tableau FR Download'!N:N,MATCH('Eligible Components'!M381,'Tableau FR Download'!G:G,0)),""))</f>
        <v/>
      </c>
      <c r="R381" s="37" t="str">
        <f>IF(IFERROR(INDEX('Tableau FR Download'!O:O,MATCH('Eligible Components'!M381,'Tableau FR Download'!G:G,0)),"")=0,"",IFERROR(INDEX('Tableau FR Download'!O:O,MATCH('Eligible Components'!M381,'Tableau FR Download'!G:G,0)),""))</f>
        <v/>
      </c>
      <c r="S381" s="13" t="str">
        <f t="shared" si="17"/>
        <v/>
      </c>
      <c r="T381" s="1" t="str">
        <f>IFERROR(INDEX('User Instructions'!$E$3:$E$10,MATCH('Eligible Components'!N381,'User Instructions'!$D$3:$D$10,0)),"")</f>
        <v/>
      </c>
      <c r="U381" s="1" t="str">
        <f>IFERROR(IF(INDEX('Tableau FR Download'!M:M,MATCH('Eligible Components'!M381,'Tableau FR Download'!G:G,0))=0,"",INDEX('Tableau FR Download'!M:M,MATCH('Eligible Components'!M381,'Tableau FR Download'!G:G,0))),"")</f>
        <v/>
      </c>
    </row>
    <row r="382" spans="1:21" hidden="1" x14ac:dyDescent="0.2">
      <c r="A382" s="1">
        <f t="shared" si="15"/>
        <v>0</v>
      </c>
      <c r="B382" s="1">
        <v>0</v>
      </c>
      <c r="C382" s="1" t="s">
        <v>85</v>
      </c>
      <c r="D382" s="1" t="s">
        <v>47</v>
      </c>
      <c r="E382" s="1" t="s">
        <v>412</v>
      </c>
      <c r="F382" s="1" t="s">
        <v>90</v>
      </c>
      <c r="G382" s="1" t="str">
        <f t="shared" si="16"/>
        <v>Djibouti-HIV/AIDS,Tuberculosis,Malaria</v>
      </c>
      <c r="H382" s="1">
        <v>1</v>
      </c>
      <c r="I382" s="1" t="s">
        <v>48</v>
      </c>
      <c r="J382" s="1" t="str">
        <f>IF(IFERROR(IF(M382="",INDEX('Review Approach Lookup'!D:D,MATCH('Eligible Components'!G382,'Review Approach Lookup'!A:A,0)),INDEX('Tableau FR Download'!I:I,MATCH(M382,'Tableau FR Download'!G:G,0))),"")=0,"TBC",IFERROR(IF(M382="",INDEX('Review Approach Lookup'!D:D,MATCH('Eligible Components'!G382,'Review Approach Lookup'!A:A,0)),INDEX('Tableau FR Download'!I:I,MATCH(M382,'Tableau FR Download'!G:G,0))),""))</f>
        <v/>
      </c>
      <c r="K382" s="1" t="s">
        <v>188</v>
      </c>
      <c r="L382" s="1">
        <f>_xlfn.MAXIFS('Tableau FR Download'!A:A,'Tableau FR Download'!B:B,'Eligible Components'!G382)</f>
        <v>0</v>
      </c>
      <c r="M382" s="1" t="str">
        <f>IF(L382=0,"",INDEX('Tableau FR Download'!G:G,MATCH('Eligible Components'!L382,'Tableau FR Download'!A:A,0)))</f>
        <v/>
      </c>
      <c r="N382" s="2" t="str">
        <f>IFERROR(IF(LEFT(INDEX('Tableau FR Download'!J:J,MATCH('Eligible Components'!M382,'Tableau FR Download'!G:G,0)),FIND(" - ",INDEX('Tableau FR Download'!J:J,MATCH('Eligible Components'!M382,'Tableau FR Download'!G:G,0)))-1) = 0,"",LEFT(INDEX('Tableau FR Download'!J:J,MATCH('Eligible Components'!M382,'Tableau FR Download'!G:G,0)),FIND(" - ",INDEX('Tableau FR Download'!J:J,MATCH('Eligible Components'!M382,'Tableau FR Download'!G:G,0)))-1)),"")</f>
        <v/>
      </c>
      <c r="O382" s="2" t="str">
        <f>IF(T382="No","",IFERROR(IF(INDEX('Tableau FR Download'!M:M,MATCH('Eligible Components'!M382,'Tableau FR Download'!G:G,0))=0,"",INDEX('Tableau FR Download'!M:M,MATCH('Eligible Components'!M382,'Tableau FR Download'!G:G,0))),""))</f>
        <v/>
      </c>
      <c r="P382" s="37" t="str">
        <f>IF(IFERROR(INDEX('Funding Request Tracker'!$G$6:$G$13,MATCH('Eligible Components'!N382,'Funding Request Tracker'!$F$6:$F$13,0)),"")=0,"",IFERROR(INDEX('Funding Request Tracker'!$G$6:$G$13,MATCH('Eligible Components'!N382,'Funding Request Tracker'!$F$6:$F$13,0)),""))</f>
        <v/>
      </c>
      <c r="Q382" s="37" t="str">
        <f>IF(IFERROR(INDEX('Tableau FR Download'!N:N,MATCH('Eligible Components'!M382,'Tableau FR Download'!G:G,0)),"")=0,"",IFERROR(INDEX('Tableau FR Download'!N:N,MATCH('Eligible Components'!M382,'Tableau FR Download'!G:G,0)),""))</f>
        <v/>
      </c>
      <c r="R382" s="37" t="str">
        <f>IF(IFERROR(INDEX('Tableau FR Download'!O:O,MATCH('Eligible Components'!M382,'Tableau FR Download'!G:G,0)),"")=0,"",IFERROR(INDEX('Tableau FR Download'!O:O,MATCH('Eligible Components'!M382,'Tableau FR Download'!G:G,0)),""))</f>
        <v/>
      </c>
      <c r="S382" s="13" t="str">
        <f t="shared" si="17"/>
        <v/>
      </c>
      <c r="T382" s="1" t="str">
        <f>IFERROR(INDEX('User Instructions'!$E$3:$E$10,MATCH('Eligible Components'!N382,'User Instructions'!$D$3:$D$10,0)),"")</f>
        <v/>
      </c>
      <c r="U382" s="1" t="str">
        <f>IFERROR(IF(INDEX('Tableau FR Download'!M:M,MATCH('Eligible Components'!M382,'Tableau FR Download'!G:G,0))=0,"",INDEX('Tableau FR Download'!M:M,MATCH('Eligible Components'!M382,'Tableau FR Download'!G:G,0))),"")</f>
        <v/>
      </c>
    </row>
    <row r="383" spans="1:21" hidden="1" x14ac:dyDescent="0.2">
      <c r="A383" s="1">
        <f t="shared" si="15"/>
        <v>1</v>
      </c>
      <c r="B383" s="1">
        <v>0</v>
      </c>
      <c r="C383" s="1" t="s">
        <v>85</v>
      </c>
      <c r="D383" s="1" t="s">
        <v>47</v>
      </c>
      <c r="E383" s="1" t="s">
        <v>413</v>
      </c>
      <c r="F383" s="1" t="s">
        <v>91</v>
      </c>
      <c r="G383" s="1" t="str">
        <f t="shared" si="16"/>
        <v>Djibouti-HIV/AIDS,Tuberculosis,Malaria,RSSH</v>
      </c>
      <c r="H383" s="1">
        <v>1</v>
      </c>
      <c r="I383" s="1" t="s">
        <v>48</v>
      </c>
      <c r="J383" s="1" t="str">
        <f>IF(IFERROR(IF(M383="",INDEX('Review Approach Lookup'!D:D,MATCH('Eligible Components'!G383,'Review Approach Lookup'!A:A,0)),INDEX('Tableau FR Download'!I:I,MATCH(M383,'Tableau FR Download'!G:G,0))),"")=0,"TBC",IFERROR(IF(M383="",INDEX('Review Approach Lookup'!D:D,MATCH('Eligible Components'!G383,'Review Approach Lookup'!A:A,0)),INDEX('Tableau FR Download'!I:I,MATCH(M383,'Tableau FR Download'!G:G,0))),""))</f>
        <v>Tailored for Focused Portfolios</v>
      </c>
      <c r="K383" s="1" t="s">
        <v>188</v>
      </c>
      <c r="L383" s="1">
        <f>_xlfn.MAXIFS('Tableau FR Download'!A:A,'Tableau FR Download'!B:B,'Eligible Components'!G383)</f>
        <v>1854</v>
      </c>
      <c r="M383" s="1" t="str">
        <f>IF(L383=0,"",INDEX('Tableau FR Download'!G:G,MATCH('Eligible Components'!L383,'Tableau FR Download'!A:A,0)))</f>
        <v>FR854-DJI-Z-01</v>
      </c>
      <c r="N383" s="2" t="str">
        <f>IFERROR(IF(LEFT(INDEX('Tableau FR Download'!J:J,MATCH('Eligible Components'!M383,'Tableau FR Download'!G:G,0)),FIND(" - ",INDEX('Tableau FR Download'!J:J,MATCH('Eligible Components'!M383,'Tableau FR Download'!G:G,0)))-1) = 0,"",LEFT(INDEX('Tableau FR Download'!J:J,MATCH('Eligible Components'!M383,'Tableau FR Download'!G:G,0)),FIND(" - ",INDEX('Tableau FR Download'!J:J,MATCH('Eligible Components'!M383,'Tableau FR Download'!G:G,0)))-1)),"")</f>
        <v>Window 3</v>
      </c>
      <c r="O383" s="2" t="str">
        <f>IF(T383="No","",IFERROR(IF(INDEX('Tableau FR Download'!M:M,MATCH('Eligible Components'!M383,'Tableau FR Download'!G:G,0))=0,"",INDEX('Tableau FR Download'!M:M,MATCH('Eligible Components'!M383,'Tableau FR Download'!G:G,0))),""))</f>
        <v>Grant Making</v>
      </c>
      <c r="P383" s="37">
        <f>IF(IFERROR(INDEX('Funding Request Tracker'!$G$6:$G$13,MATCH('Eligible Components'!N383,'Funding Request Tracker'!$F$6:$F$13,0)),"")=0,"",IFERROR(INDEX('Funding Request Tracker'!$G$6:$G$13,MATCH('Eligible Components'!N383,'Funding Request Tracker'!$F$6:$F$13,0)),""))</f>
        <v>44074</v>
      </c>
      <c r="Q383" s="37">
        <f>IF(IFERROR(INDEX('Tableau FR Download'!N:N,MATCH('Eligible Components'!M383,'Tableau FR Download'!G:G,0)),"")=0,"",IFERROR(INDEX('Tableau FR Download'!N:N,MATCH('Eligible Components'!M383,'Tableau FR Download'!G:G,0)),""))</f>
        <v>44161</v>
      </c>
      <c r="R383" s="37">
        <f>IF(IFERROR(INDEX('Tableau FR Download'!O:O,MATCH('Eligible Components'!M383,'Tableau FR Download'!G:G,0)),"")=0,"",IFERROR(INDEX('Tableau FR Download'!O:O,MATCH('Eligible Components'!M383,'Tableau FR Download'!G:G,0)),""))</f>
        <v>44182</v>
      </c>
      <c r="S383" s="13">
        <f t="shared" si="17"/>
        <v>3.540983606557377</v>
      </c>
      <c r="T383" s="1" t="str">
        <f>IFERROR(INDEX('User Instructions'!$E$3:$E$10,MATCH('Eligible Components'!N383,'User Instructions'!$D$3:$D$10,0)),"")</f>
        <v>Yes</v>
      </c>
      <c r="U383" s="1" t="str">
        <f>IFERROR(IF(INDEX('Tableau FR Download'!M:M,MATCH('Eligible Components'!M383,'Tableau FR Download'!G:G,0))=0,"",INDEX('Tableau FR Download'!M:M,MATCH('Eligible Components'!M383,'Tableau FR Download'!G:G,0))),"")</f>
        <v>Grant Making</v>
      </c>
    </row>
    <row r="384" spans="1:21" hidden="1" x14ac:dyDescent="0.2">
      <c r="A384" s="1">
        <f t="shared" si="15"/>
        <v>0</v>
      </c>
      <c r="B384" s="1">
        <v>0</v>
      </c>
      <c r="C384" s="1" t="s">
        <v>85</v>
      </c>
      <c r="D384" s="1" t="s">
        <v>47</v>
      </c>
      <c r="E384" s="1" t="s">
        <v>414</v>
      </c>
      <c r="F384" s="1" t="s">
        <v>92</v>
      </c>
      <c r="G384" s="1" t="str">
        <f t="shared" si="16"/>
        <v>Djibouti-HIV/AIDS,Tuberculosis,RSSH</v>
      </c>
      <c r="H384" s="1">
        <v>1</v>
      </c>
      <c r="I384" s="1" t="s">
        <v>48</v>
      </c>
      <c r="J384" s="1" t="str">
        <f>IF(IFERROR(IF(M384="",INDEX('Review Approach Lookup'!D:D,MATCH('Eligible Components'!G384,'Review Approach Lookup'!A:A,0)),INDEX('Tableau FR Download'!I:I,MATCH(M384,'Tableau FR Download'!G:G,0))),"")=0,"TBC",IFERROR(IF(M384="",INDEX('Review Approach Lookup'!D:D,MATCH('Eligible Components'!G384,'Review Approach Lookup'!A:A,0)),INDEX('Tableau FR Download'!I:I,MATCH(M384,'Tableau FR Download'!G:G,0))),""))</f>
        <v/>
      </c>
      <c r="K384" s="1" t="s">
        <v>188</v>
      </c>
      <c r="L384" s="1">
        <f>_xlfn.MAXIFS('Tableau FR Download'!A:A,'Tableau FR Download'!B:B,'Eligible Components'!G384)</f>
        <v>0</v>
      </c>
      <c r="M384" s="1" t="str">
        <f>IF(L384=0,"",INDEX('Tableau FR Download'!G:G,MATCH('Eligible Components'!L384,'Tableau FR Download'!A:A,0)))</f>
        <v/>
      </c>
      <c r="N384" s="2" t="str">
        <f>IFERROR(IF(LEFT(INDEX('Tableau FR Download'!J:J,MATCH('Eligible Components'!M384,'Tableau FR Download'!G:G,0)),FIND(" - ",INDEX('Tableau FR Download'!J:J,MATCH('Eligible Components'!M384,'Tableau FR Download'!G:G,0)))-1) = 0,"",LEFT(INDEX('Tableau FR Download'!J:J,MATCH('Eligible Components'!M384,'Tableau FR Download'!G:G,0)),FIND(" - ",INDEX('Tableau FR Download'!J:J,MATCH('Eligible Components'!M384,'Tableau FR Download'!G:G,0)))-1)),"")</f>
        <v/>
      </c>
      <c r="O384" s="2" t="str">
        <f>IF(T384="No","",IFERROR(IF(INDEX('Tableau FR Download'!M:M,MATCH('Eligible Components'!M384,'Tableau FR Download'!G:G,0))=0,"",INDEX('Tableau FR Download'!M:M,MATCH('Eligible Components'!M384,'Tableau FR Download'!G:G,0))),""))</f>
        <v/>
      </c>
      <c r="P384" s="37" t="str">
        <f>IF(IFERROR(INDEX('Funding Request Tracker'!$G$6:$G$13,MATCH('Eligible Components'!N384,'Funding Request Tracker'!$F$6:$F$13,0)),"")=0,"",IFERROR(INDEX('Funding Request Tracker'!$G$6:$G$13,MATCH('Eligible Components'!N384,'Funding Request Tracker'!$F$6:$F$13,0)),""))</f>
        <v/>
      </c>
      <c r="Q384" s="37" t="str">
        <f>IF(IFERROR(INDEX('Tableau FR Download'!N:N,MATCH('Eligible Components'!M384,'Tableau FR Download'!G:G,0)),"")=0,"",IFERROR(INDEX('Tableau FR Download'!N:N,MATCH('Eligible Components'!M384,'Tableau FR Download'!G:G,0)),""))</f>
        <v/>
      </c>
      <c r="R384" s="37" t="str">
        <f>IF(IFERROR(INDEX('Tableau FR Download'!O:O,MATCH('Eligible Components'!M384,'Tableau FR Download'!G:G,0)),"")=0,"",IFERROR(INDEX('Tableau FR Download'!O:O,MATCH('Eligible Components'!M384,'Tableau FR Download'!G:G,0)),""))</f>
        <v/>
      </c>
      <c r="S384" s="13" t="str">
        <f t="shared" si="17"/>
        <v/>
      </c>
      <c r="T384" s="1" t="str">
        <f>IFERROR(INDEX('User Instructions'!$E$3:$E$10,MATCH('Eligible Components'!N384,'User Instructions'!$D$3:$D$10,0)),"")</f>
        <v/>
      </c>
      <c r="U384" s="1" t="str">
        <f>IFERROR(IF(INDEX('Tableau FR Download'!M:M,MATCH('Eligible Components'!M384,'Tableau FR Download'!G:G,0))=0,"",INDEX('Tableau FR Download'!M:M,MATCH('Eligible Components'!M384,'Tableau FR Download'!G:G,0))),"")</f>
        <v/>
      </c>
    </row>
    <row r="385" spans="1:21" hidden="1" x14ac:dyDescent="0.2">
      <c r="A385" s="1">
        <f t="shared" si="15"/>
        <v>0</v>
      </c>
      <c r="B385" s="1">
        <v>1</v>
      </c>
      <c r="C385" s="1" t="s">
        <v>85</v>
      </c>
      <c r="D385" s="1" t="s">
        <v>47</v>
      </c>
      <c r="E385" s="1" t="s">
        <v>28</v>
      </c>
      <c r="F385" s="1" t="s">
        <v>28</v>
      </c>
      <c r="G385" s="1" t="str">
        <f t="shared" si="16"/>
        <v>Djibouti-Malaria</v>
      </c>
      <c r="H385" s="1">
        <v>1</v>
      </c>
      <c r="I385" s="1" t="s">
        <v>48</v>
      </c>
      <c r="J385" s="1" t="str">
        <f>IF(IFERROR(IF(M385="",INDEX('Review Approach Lookup'!D:D,MATCH('Eligible Components'!G385,'Review Approach Lookup'!A:A,0)),INDEX('Tableau FR Download'!I:I,MATCH(M385,'Tableau FR Download'!G:G,0))),"")=0,"TBC",IFERROR(IF(M385="",INDEX('Review Approach Lookup'!D:D,MATCH('Eligible Components'!G385,'Review Approach Lookup'!A:A,0)),INDEX('Tableau FR Download'!I:I,MATCH(M385,'Tableau FR Download'!G:G,0))),""))</f>
        <v>Tailored for Focused Portfolios</v>
      </c>
      <c r="K385" s="1" t="s">
        <v>188</v>
      </c>
      <c r="L385" s="1">
        <f>_xlfn.MAXIFS('Tableau FR Download'!A:A,'Tableau FR Download'!B:B,'Eligible Components'!G385)</f>
        <v>0</v>
      </c>
      <c r="M385" s="1" t="str">
        <f>IF(L385=0,"",INDEX('Tableau FR Download'!G:G,MATCH('Eligible Components'!L385,'Tableau FR Download'!A:A,0)))</f>
        <v/>
      </c>
      <c r="N385" s="2" t="str">
        <f>IFERROR(IF(LEFT(INDEX('Tableau FR Download'!J:J,MATCH('Eligible Components'!M385,'Tableau FR Download'!G:G,0)),FIND(" - ",INDEX('Tableau FR Download'!J:J,MATCH('Eligible Components'!M385,'Tableau FR Download'!G:G,0)))-1) = 0,"",LEFT(INDEX('Tableau FR Download'!J:J,MATCH('Eligible Components'!M385,'Tableau FR Download'!G:G,0)),FIND(" - ",INDEX('Tableau FR Download'!J:J,MATCH('Eligible Components'!M385,'Tableau FR Download'!G:G,0)))-1)),"")</f>
        <v/>
      </c>
      <c r="O385" s="2" t="str">
        <f>IF(T385="No","",IFERROR(IF(INDEX('Tableau FR Download'!M:M,MATCH('Eligible Components'!M385,'Tableau FR Download'!G:G,0))=0,"",INDEX('Tableau FR Download'!M:M,MATCH('Eligible Components'!M385,'Tableau FR Download'!G:G,0))),""))</f>
        <v/>
      </c>
      <c r="P385" s="37" t="str">
        <f>IF(IFERROR(INDEX('Funding Request Tracker'!$G$6:$G$13,MATCH('Eligible Components'!N385,'Funding Request Tracker'!$F$6:$F$13,0)),"")=0,"",IFERROR(INDEX('Funding Request Tracker'!$G$6:$G$13,MATCH('Eligible Components'!N385,'Funding Request Tracker'!$F$6:$F$13,0)),""))</f>
        <v/>
      </c>
      <c r="Q385" s="37" t="str">
        <f>IF(IFERROR(INDEX('Tableau FR Download'!N:N,MATCH('Eligible Components'!M385,'Tableau FR Download'!G:G,0)),"")=0,"",IFERROR(INDEX('Tableau FR Download'!N:N,MATCH('Eligible Components'!M385,'Tableau FR Download'!G:G,0)),""))</f>
        <v/>
      </c>
      <c r="R385" s="37" t="str">
        <f>IF(IFERROR(INDEX('Tableau FR Download'!O:O,MATCH('Eligible Components'!M385,'Tableau FR Download'!G:G,0)),"")=0,"",IFERROR(INDEX('Tableau FR Download'!O:O,MATCH('Eligible Components'!M385,'Tableau FR Download'!G:G,0)),""))</f>
        <v/>
      </c>
      <c r="S385" s="13" t="str">
        <f t="shared" si="17"/>
        <v/>
      </c>
      <c r="T385" s="1" t="str">
        <f>IFERROR(INDEX('User Instructions'!$E$3:$E$10,MATCH('Eligible Components'!N385,'User Instructions'!$D$3:$D$10,0)),"")</f>
        <v/>
      </c>
      <c r="U385" s="1" t="str">
        <f>IFERROR(IF(INDEX('Tableau FR Download'!M:M,MATCH('Eligible Components'!M385,'Tableau FR Download'!G:G,0))=0,"",INDEX('Tableau FR Download'!M:M,MATCH('Eligible Components'!M385,'Tableau FR Download'!G:G,0))),"")</f>
        <v/>
      </c>
    </row>
    <row r="386" spans="1:21" hidden="1" x14ac:dyDescent="0.2">
      <c r="A386" s="1">
        <f t="shared" ref="A386:A449" si="18">IF(B386=1,0,IF(AND(H386=1,OR(F386="HIV/AIDS",F386="Tuberculosis",F386="Malaria",M386&lt;&gt;"")),1,0))</f>
        <v>0</v>
      </c>
      <c r="B386" s="1">
        <v>0</v>
      </c>
      <c r="C386" s="1" t="s">
        <v>85</v>
      </c>
      <c r="D386" s="1" t="s">
        <v>47</v>
      </c>
      <c r="E386" s="1" t="s">
        <v>415</v>
      </c>
      <c r="F386" s="1" t="s">
        <v>93</v>
      </c>
      <c r="G386" s="1" t="str">
        <f t="shared" ref="G386:G449" si="19">_xlfn.CONCAT(D386,"-",F386)</f>
        <v>Djibouti-Malaria,RSSH</v>
      </c>
      <c r="H386" s="1">
        <v>1</v>
      </c>
      <c r="I386" s="1" t="s">
        <v>48</v>
      </c>
      <c r="J386" s="1" t="str">
        <f>IF(IFERROR(IF(M386="",INDEX('Review Approach Lookup'!D:D,MATCH('Eligible Components'!G386,'Review Approach Lookup'!A:A,0)),INDEX('Tableau FR Download'!I:I,MATCH(M386,'Tableau FR Download'!G:G,0))),"")=0,"TBC",IFERROR(IF(M386="",INDEX('Review Approach Lookup'!D:D,MATCH('Eligible Components'!G386,'Review Approach Lookup'!A:A,0)),INDEX('Tableau FR Download'!I:I,MATCH(M386,'Tableau FR Download'!G:G,0))),""))</f>
        <v/>
      </c>
      <c r="K386" s="1" t="s">
        <v>188</v>
      </c>
      <c r="L386" s="1">
        <f>_xlfn.MAXIFS('Tableau FR Download'!A:A,'Tableau FR Download'!B:B,'Eligible Components'!G386)</f>
        <v>0</v>
      </c>
      <c r="M386" s="1" t="str">
        <f>IF(L386=0,"",INDEX('Tableau FR Download'!G:G,MATCH('Eligible Components'!L386,'Tableau FR Download'!A:A,0)))</f>
        <v/>
      </c>
      <c r="N386" s="2" t="str">
        <f>IFERROR(IF(LEFT(INDEX('Tableau FR Download'!J:J,MATCH('Eligible Components'!M386,'Tableau FR Download'!G:G,0)),FIND(" - ",INDEX('Tableau FR Download'!J:J,MATCH('Eligible Components'!M386,'Tableau FR Download'!G:G,0)))-1) = 0,"",LEFT(INDEX('Tableau FR Download'!J:J,MATCH('Eligible Components'!M386,'Tableau FR Download'!G:G,0)),FIND(" - ",INDEX('Tableau FR Download'!J:J,MATCH('Eligible Components'!M386,'Tableau FR Download'!G:G,0)))-1)),"")</f>
        <v/>
      </c>
      <c r="O386" s="2" t="str">
        <f>IF(T386="No","",IFERROR(IF(INDEX('Tableau FR Download'!M:M,MATCH('Eligible Components'!M386,'Tableau FR Download'!G:G,0))=0,"",INDEX('Tableau FR Download'!M:M,MATCH('Eligible Components'!M386,'Tableau FR Download'!G:G,0))),""))</f>
        <v/>
      </c>
      <c r="P386" s="37" t="str">
        <f>IF(IFERROR(INDEX('Funding Request Tracker'!$G$6:$G$13,MATCH('Eligible Components'!N386,'Funding Request Tracker'!$F$6:$F$13,0)),"")=0,"",IFERROR(INDEX('Funding Request Tracker'!$G$6:$G$13,MATCH('Eligible Components'!N386,'Funding Request Tracker'!$F$6:$F$13,0)),""))</f>
        <v/>
      </c>
      <c r="Q386" s="37" t="str">
        <f>IF(IFERROR(INDEX('Tableau FR Download'!N:N,MATCH('Eligible Components'!M386,'Tableau FR Download'!G:G,0)),"")=0,"",IFERROR(INDEX('Tableau FR Download'!N:N,MATCH('Eligible Components'!M386,'Tableau FR Download'!G:G,0)),""))</f>
        <v/>
      </c>
      <c r="R386" s="37" t="str">
        <f>IF(IFERROR(INDEX('Tableau FR Download'!O:O,MATCH('Eligible Components'!M386,'Tableau FR Download'!G:G,0)),"")=0,"",IFERROR(INDEX('Tableau FR Download'!O:O,MATCH('Eligible Components'!M386,'Tableau FR Download'!G:G,0)),""))</f>
        <v/>
      </c>
      <c r="S386" s="13" t="str">
        <f t="shared" ref="S386:S449" si="20">IFERROR((R386-P386)/30.5,"")</f>
        <v/>
      </c>
      <c r="T386" s="1" t="str">
        <f>IFERROR(INDEX('User Instructions'!$E$3:$E$10,MATCH('Eligible Components'!N386,'User Instructions'!$D$3:$D$10,0)),"")</f>
        <v/>
      </c>
      <c r="U386" s="1" t="str">
        <f>IFERROR(IF(INDEX('Tableau FR Download'!M:M,MATCH('Eligible Components'!M386,'Tableau FR Download'!G:G,0))=0,"",INDEX('Tableau FR Download'!M:M,MATCH('Eligible Components'!M386,'Tableau FR Download'!G:G,0))),"")</f>
        <v/>
      </c>
    </row>
    <row r="387" spans="1:21" hidden="1" x14ac:dyDescent="0.2">
      <c r="A387" s="1">
        <f t="shared" si="18"/>
        <v>0</v>
      </c>
      <c r="B387" s="1">
        <v>0</v>
      </c>
      <c r="C387" s="1" t="s">
        <v>85</v>
      </c>
      <c r="D387" s="1" t="s">
        <v>47</v>
      </c>
      <c r="E387" s="1" t="s">
        <v>94</v>
      </c>
      <c r="F387" s="1" t="s">
        <v>94</v>
      </c>
      <c r="G387" s="1" t="str">
        <f t="shared" si="19"/>
        <v>Djibouti-RSSH</v>
      </c>
      <c r="H387" s="1">
        <v>1</v>
      </c>
      <c r="I387" s="1" t="s">
        <v>48</v>
      </c>
      <c r="J387" s="1" t="str">
        <f>IF(IFERROR(IF(M387="",INDEX('Review Approach Lookup'!D:D,MATCH('Eligible Components'!G387,'Review Approach Lookup'!A:A,0)),INDEX('Tableau FR Download'!I:I,MATCH(M387,'Tableau FR Download'!G:G,0))),"")=0,"TBC",IFERROR(IF(M387="",INDEX('Review Approach Lookup'!D:D,MATCH('Eligible Components'!G387,'Review Approach Lookup'!A:A,0)),INDEX('Tableau FR Download'!I:I,MATCH(M387,'Tableau FR Download'!G:G,0))),""))</f>
        <v>TBC</v>
      </c>
      <c r="K387" s="1" t="s">
        <v>188</v>
      </c>
      <c r="L387" s="1">
        <f>_xlfn.MAXIFS('Tableau FR Download'!A:A,'Tableau FR Download'!B:B,'Eligible Components'!G387)</f>
        <v>0</v>
      </c>
      <c r="M387" s="1" t="str">
        <f>IF(L387=0,"",INDEX('Tableau FR Download'!G:G,MATCH('Eligible Components'!L387,'Tableau FR Download'!A:A,0)))</f>
        <v/>
      </c>
      <c r="N387" s="2" t="str">
        <f>IFERROR(IF(LEFT(INDEX('Tableau FR Download'!J:J,MATCH('Eligible Components'!M387,'Tableau FR Download'!G:G,0)),FIND(" - ",INDEX('Tableau FR Download'!J:J,MATCH('Eligible Components'!M387,'Tableau FR Download'!G:G,0)))-1) = 0,"",LEFT(INDEX('Tableau FR Download'!J:J,MATCH('Eligible Components'!M387,'Tableau FR Download'!G:G,0)),FIND(" - ",INDEX('Tableau FR Download'!J:J,MATCH('Eligible Components'!M387,'Tableau FR Download'!G:G,0)))-1)),"")</f>
        <v/>
      </c>
      <c r="O387" s="2" t="str">
        <f>IF(T387="No","",IFERROR(IF(INDEX('Tableau FR Download'!M:M,MATCH('Eligible Components'!M387,'Tableau FR Download'!G:G,0))=0,"",INDEX('Tableau FR Download'!M:M,MATCH('Eligible Components'!M387,'Tableau FR Download'!G:G,0))),""))</f>
        <v/>
      </c>
      <c r="P387" s="37" t="str">
        <f>IF(IFERROR(INDEX('Funding Request Tracker'!$G$6:$G$13,MATCH('Eligible Components'!N387,'Funding Request Tracker'!$F$6:$F$13,0)),"")=0,"",IFERROR(INDEX('Funding Request Tracker'!$G$6:$G$13,MATCH('Eligible Components'!N387,'Funding Request Tracker'!$F$6:$F$13,0)),""))</f>
        <v/>
      </c>
      <c r="Q387" s="37" t="str">
        <f>IF(IFERROR(INDEX('Tableau FR Download'!N:N,MATCH('Eligible Components'!M387,'Tableau FR Download'!G:G,0)),"")=0,"",IFERROR(INDEX('Tableau FR Download'!N:N,MATCH('Eligible Components'!M387,'Tableau FR Download'!G:G,0)),""))</f>
        <v/>
      </c>
      <c r="R387" s="37" t="str">
        <f>IF(IFERROR(INDEX('Tableau FR Download'!O:O,MATCH('Eligible Components'!M387,'Tableau FR Download'!G:G,0)),"")=0,"",IFERROR(INDEX('Tableau FR Download'!O:O,MATCH('Eligible Components'!M387,'Tableau FR Download'!G:G,0)),""))</f>
        <v/>
      </c>
      <c r="S387" s="13" t="str">
        <f t="shared" si="20"/>
        <v/>
      </c>
      <c r="T387" s="1" t="str">
        <f>IFERROR(INDEX('User Instructions'!$E$3:$E$10,MATCH('Eligible Components'!N387,'User Instructions'!$D$3:$D$10,0)),"")</f>
        <v/>
      </c>
      <c r="U387" s="1" t="str">
        <f>IFERROR(IF(INDEX('Tableau FR Download'!M:M,MATCH('Eligible Components'!M387,'Tableau FR Download'!G:G,0))=0,"",INDEX('Tableau FR Download'!M:M,MATCH('Eligible Components'!M387,'Tableau FR Download'!G:G,0))),"")</f>
        <v/>
      </c>
    </row>
    <row r="388" spans="1:21" hidden="1" x14ac:dyDescent="0.2">
      <c r="A388" s="1">
        <f t="shared" si="18"/>
        <v>0</v>
      </c>
      <c r="B388" s="1">
        <v>1</v>
      </c>
      <c r="C388" s="1" t="s">
        <v>85</v>
      </c>
      <c r="D388" s="1" t="s">
        <v>47</v>
      </c>
      <c r="E388" s="1" t="s">
        <v>416</v>
      </c>
      <c r="F388" s="1" t="s">
        <v>35</v>
      </c>
      <c r="G388" s="1" t="str">
        <f t="shared" si="19"/>
        <v>Djibouti-Tuberculosis</v>
      </c>
      <c r="H388" s="1">
        <v>1</v>
      </c>
      <c r="I388" s="1" t="s">
        <v>48</v>
      </c>
      <c r="J388" s="1" t="str">
        <f>IF(IFERROR(IF(M388="",INDEX('Review Approach Lookup'!D:D,MATCH('Eligible Components'!G388,'Review Approach Lookup'!A:A,0)),INDEX('Tableau FR Download'!I:I,MATCH(M388,'Tableau FR Download'!G:G,0))),"")=0,"TBC",IFERROR(IF(M388="",INDEX('Review Approach Lookup'!D:D,MATCH('Eligible Components'!G388,'Review Approach Lookup'!A:A,0)),INDEX('Tableau FR Download'!I:I,MATCH(M388,'Tableau FR Download'!G:G,0))),""))</f>
        <v>Tailored for Focused Portfolios</v>
      </c>
      <c r="K388" s="1" t="s">
        <v>188</v>
      </c>
      <c r="L388" s="1">
        <f>_xlfn.MAXIFS('Tableau FR Download'!A:A,'Tableau FR Download'!B:B,'Eligible Components'!G388)</f>
        <v>0</v>
      </c>
      <c r="M388" s="1" t="str">
        <f>IF(L388=0,"",INDEX('Tableau FR Download'!G:G,MATCH('Eligible Components'!L388,'Tableau FR Download'!A:A,0)))</f>
        <v/>
      </c>
      <c r="N388" s="2" t="str">
        <f>IFERROR(IF(LEFT(INDEX('Tableau FR Download'!J:J,MATCH('Eligible Components'!M388,'Tableau FR Download'!G:G,0)),FIND(" - ",INDEX('Tableau FR Download'!J:J,MATCH('Eligible Components'!M388,'Tableau FR Download'!G:G,0)))-1) = 0,"",LEFT(INDEX('Tableau FR Download'!J:J,MATCH('Eligible Components'!M388,'Tableau FR Download'!G:G,0)),FIND(" - ",INDEX('Tableau FR Download'!J:J,MATCH('Eligible Components'!M388,'Tableau FR Download'!G:G,0)))-1)),"")</f>
        <v/>
      </c>
      <c r="O388" s="2" t="str">
        <f>IF(T388="No","",IFERROR(IF(INDEX('Tableau FR Download'!M:M,MATCH('Eligible Components'!M388,'Tableau FR Download'!G:G,0))=0,"",INDEX('Tableau FR Download'!M:M,MATCH('Eligible Components'!M388,'Tableau FR Download'!G:G,0))),""))</f>
        <v/>
      </c>
      <c r="P388" s="37" t="str">
        <f>IF(IFERROR(INDEX('Funding Request Tracker'!$G$6:$G$13,MATCH('Eligible Components'!N388,'Funding Request Tracker'!$F$6:$F$13,0)),"")=0,"",IFERROR(INDEX('Funding Request Tracker'!$G$6:$G$13,MATCH('Eligible Components'!N388,'Funding Request Tracker'!$F$6:$F$13,0)),""))</f>
        <v/>
      </c>
      <c r="Q388" s="37" t="str">
        <f>IF(IFERROR(INDEX('Tableau FR Download'!N:N,MATCH('Eligible Components'!M388,'Tableau FR Download'!G:G,0)),"")=0,"",IFERROR(INDEX('Tableau FR Download'!N:N,MATCH('Eligible Components'!M388,'Tableau FR Download'!G:G,0)),""))</f>
        <v/>
      </c>
      <c r="R388" s="37" t="str">
        <f>IF(IFERROR(INDEX('Tableau FR Download'!O:O,MATCH('Eligible Components'!M388,'Tableau FR Download'!G:G,0)),"")=0,"",IFERROR(INDEX('Tableau FR Download'!O:O,MATCH('Eligible Components'!M388,'Tableau FR Download'!G:G,0)),""))</f>
        <v/>
      </c>
      <c r="S388" s="13" t="str">
        <f t="shared" si="20"/>
        <v/>
      </c>
      <c r="T388" s="1" t="str">
        <f>IFERROR(INDEX('User Instructions'!$E$3:$E$10,MATCH('Eligible Components'!N388,'User Instructions'!$D$3:$D$10,0)),"")</f>
        <v/>
      </c>
      <c r="U388" s="1" t="str">
        <f>IFERROR(IF(INDEX('Tableau FR Download'!M:M,MATCH('Eligible Components'!M388,'Tableau FR Download'!G:G,0))=0,"",INDEX('Tableau FR Download'!M:M,MATCH('Eligible Components'!M388,'Tableau FR Download'!G:G,0))),"")</f>
        <v/>
      </c>
    </row>
    <row r="389" spans="1:21" hidden="1" x14ac:dyDescent="0.2">
      <c r="A389" s="1">
        <f t="shared" si="18"/>
        <v>0</v>
      </c>
      <c r="B389" s="1">
        <v>0</v>
      </c>
      <c r="C389" s="1" t="s">
        <v>85</v>
      </c>
      <c r="D389" s="1" t="s">
        <v>47</v>
      </c>
      <c r="E389" s="1" t="s">
        <v>417</v>
      </c>
      <c r="F389" s="1" t="s">
        <v>95</v>
      </c>
      <c r="G389" s="1" t="str">
        <f t="shared" si="19"/>
        <v>Djibouti-Tuberculosis,Malaria</v>
      </c>
      <c r="H389" s="1">
        <v>1</v>
      </c>
      <c r="I389" s="1" t="s">
        <v>48</v>
      </c>
      <c r="J389" s="1" t="str">
        <f>IF(IFERROR(IF(M389="",INDEX('Review Approach Lookup'!D:D,MATCH('Eligible Components'!G389,'Review Approach Lookup'!A:A,0)),INDEX('Tableau FR Download'!I:I,MATCH(M389,'Tableau FR Download'!G:G,0))),"")=0,"TBC",IFERROR(IF(M389="",INDEX('Review Approach Lookup'!D:D,MATCH('Eligible Components'!G389,'Review Approach Lookup'!A:A,0)),INDEX('Tableau FR Download'!I:I,MATCH(M389,'Tableau FR Download'!G:G,0))),""))</f>
        <v/>
      </c>
      <c r="K389" s="1" t="s">
        <v>188</v>
      </c>
      <c r="L389" s="1">
        <f>_xlfn.MAXIFS('Tableau FR Download'!A:A,'Tableau FR Download'!B:B,'Eligible Components'!G389)</f>
        <v>0</v>
      </c>
      <c r="M389" s="1" t="str">
        <f>IF(L389=0,"",INDEX('Tableau FR Download'!G:G,MATCH('Eligible Components'!L389,'Tableau FR Download'!A:A,0)))</f>
        <v/>
      </c>
      <c r="N389" s="2" t="str">
        <f>IFERROR(IF(LEFT(INDEX('Tableau FR Download'!J:J,MATCH('Eligible Components'!M389,'Tableau FR Download'!G:G,0)),FIND(" - ",INDEX('Tableau FR Download'!J:J,MATCH('Eligible Components'!M389,'Tableau FR Download'!G:G,0)))-1) = 0,"",LEFT(INDEX('Tableau FR Download'!J:J,MATCH('Eligible Components'!M389,'Tableau FR Download'!G:G,0)),FIND(" - ",INDEX('Tableau FR Download'!J:J,MATCH('Eligible Components'!M389,'Tableau FR Download'!G:G,0)))-1)),"")</f>
        <v/>
      </c>
      <c r="O389" s="2" t="str">
        <f>IF(T389="No","",IFERROR(IF(INDEX('Tableau FR Download'!M:M,MATCH('Eligible Components'!M389,'Tableau FR Download'!G:G,0))=0,"",INDEX('Tableau FR Download'!M:M,MATCH('Eligible Components'!M389,'Tableau FR Download'!G:G,0))),""))</f>
        <v/>
      </c>
      <c r="P389" s="37" t="str">
        <f>IF(IFERROR(INDEX('Funding Request Tracker'!$G$6:$G$13,MATCH('Eligible Components'!N389,'Funding Request Tracker'!$F$6:$F$13,0)),"")=0,"",IFERROR(INDEX('Funding Request Tracker'!$G$6:$G$13,MATCH('Eligible Components'!N389,'Funding Request Tracker'!$F$6:$F$13,0)),""))</f>
        <v/>
      </c>
      <c r="Q389" s="37" t="str">
        <f>IF(IFERROR(INDEX('Tableau FR Download'!N:N,MATCH('Eligible Components'!M389,'Tableau FR Download'!G:G,0)),"")=0,"",IFERROR(INDEX('Tableau FR Download'!N:N,MATCH('Eligible Components'!M389,'Tableau FR Download'!G:G,0)),""))</f>
        <v/>
      </c>
      <c r="R389" s="37" t="str">
        <f>IF(IFERROR(INDEX('Tableau FR Download'!O:O,MATCH('Eligible Components'!M389,'Tableau FR Download'!G:G,0)),"")=0,"",IFERROR(INDEX('Tableau FR Download'!O:O,MATCH('Eligible Components'!M389,'Tableau FR Download'!G:G,0)),""))</f>
        <v/>
      </c>
      <c r="S389" s="13" t="str">
        <f t="shared" si="20"/>
        <v/>
      </c>
      <c r="T389" s="1" t="str">
        <f>IFERROR(INDEX('User Instructions'!$E$3:$E$10,MATCH('Eligible Components'!N389,'User Instructions'!$D$3:$D$10,0)),"")</f>
        <v/>
      </c>
      <c r="U389" s="1" t="str">
        <f>IFERROR(IF(INDEX('Tableau FR Download'!M:M,MATCH('Eligible Components'!M389,'Tableau FR Download'!G:G,0))=0,"",INDEX('Tableau FR Download'!M:M,MATCH('Eligible Components'!M389,'Tableau FR Download'!G:G,0))),"")</f>
        <v/>
      </c>
    </row>
    <row r="390" spans="1:21" hidden="1" x14ac:dyDescent="0.2">
      <c r="A390" s="1">
        <f t="shared" si="18"/>
        <v>0</v>
      </c>
      <c r="B390" s="1">
        <v>0</v>
      </c>
      <c r="C390" s="1" t="s">
        <v>85</v>
      </c>
      <c r="D390" s="1" t="s">
        <v>47</v>
      </c>
      <c r="E390" s="1" t="s">
        <v>418</v>
      </c>
      <c r="F390" s="1" t="s">
        <v>96</v>
      </c>
      <c r="G390" s="1" t="str">
        <f t="shared" si="19"/>
        <v>Djibouti-Tuberculosis,Malaria,RSSH</v>
      </c>
      <c r="H390" s="1">
        <v>1</v>
      </c>
      <c r="I390" s="1" t="s">
        <v>48</v>
      </c>
      <c r="J390" s="1" t="str">
        <f>IF(IFERROR(IF(M390="",INDEX('Review Approach Lookup'!D:D,MATCH('Eligible Components'!G390,'Review Approach Lookup'!A:A,0)),INDEX('Tableau FR Download'!I:I,MATCH(M390,'Tableau FR Download'!G:G,0))),"")=0,"TBC",IFERROR(IF(M390="",INDEX('Review Approach Lookup'!D:D,MATCH('Eligible Components'!G390,'Review Approach Lookup'!A:A,0)),INDEX('Tableau FR Download'!I:I,MATCH(M390,'Tableau FR Download'!G:G,0))),""))</f>
        <v/>
      </c>
      <c r="K390" s="1" t="s">
        <v>188</v>
      </c>
      <c r="L390" s="1">
        <f>_xlfn.MAXIFS('Tableau FR Download'!A:A,'Tableau FR Download'!B:B,'Eligible Components'!G390)</f>
        <v>0</v>
      </c>
      <c r="M390" s="1" t="str">
        <f>IF(L390=0,"",INDEX('Tableau FR Download'!G:G,MATCH('Eligible Components'!L390,'Tableau FR Download'!A:A,0)))</f>
        <v/>
      </c>
      <c r="N390" s="2" t="str">
        <f>IFERROR(IF(LEFT(INDEX('Tableau FR Download'!J:J,MATCH('Eligible Components'!M390,'Tableau FR Download'!G:G,0)),FIND(" - ",INDEX('Tableau FR Download'!J:J,MATCH('Eligible Components'!M390,'Tableau FR Download'!G:G,0)))-1) = 0,"",LEFT(INDEX('Tableau FR Download'!J:J,MATCH('Eligible Components'!M390,'Tableau FR Download'!G:G,0)),FIND(" - ",INDEX('Tableau FR Download'!J:J,MATCH('Eligible Components'!M390,'Tableau FR Download'!G:G,0)))-1)),"")</f>
        <v/>
      </c>
      <c r="O390" s="2" t="str">
        <f>IF(T390="No","",IFERROR(IF(INDEX('Tableau FR Download'!M:M,MATCH('Eligible Components'!M390,'Tableau FR Download'!G:G,0))=0,"",INDEX('Tableau FR Download'!M:M,MATCH('Eligible Components'!M390,'Tableau FR Download'!G:G,0))),""))</f>
        <v/>
      </c>
      <c r="P390" s="37" t="str">
        <f>IF(IFERROR(INDEX('Funding Request Tracker'!$G$6:$G$13,MATCH('Eligible Components'!N390,'Funding Request Tracker'!$F$6:$F$13,0)),"")=0,"",IFERROR(INDEX('Funding Request Tracker'!$G$6:$G$13,MATCH('Eligible Components'!N390,'Funding Request Tracker'!$F$6:$F$13,0)),""))</f>
        <v/>
      </c>
      <c r="Q390" s="37" t="str">
        <f>IF(IFERROR(INDEX('Tableau FR Download'!N:N,MATCH('Eligible Components'!M390,'Tableau FR Download'!G:G,0)),"")=0,"",IFERROR(INDEX('Tableau FR Download'!N:N,MATCH('Eligible Components'!M390,'Tableau FR Download'!G:G,0)),""))</f>
        <v/>
      </c>
      <c r="R390" s="37" t="str">
        <f>IF(IFERROR(INDEX('Tableau FR Download'!O:O,MATCH('Eligible Components'!M390,'Tableau FR Download'!G:G,0)),"")=0,"",IFERROR(INDEX('Tableau FR Download'!O:O,MATCH('Eligible Components'!M390,'Tableau FR Download'!G:G,0)),""))</f>
        <v/>
      </c>
      <c r="S390" s="13" t="str">
        <f t="shared" si="20"/>
        <v/>
      </c>
      <c r="T390" s="1" t="str">
        <f>IFERROR(INDEX('User Instructions'!$E$3:$E$10,MATCH('Eligible Components'!N390,'User Instructions'!$D$3:$D$10,0)),"")</f>
        <v/>
      </c>
      <c r="U390" s="1" t="str">
        <f>IFERROR(IF(INDEX('Tableau FR Download'!M:M,MATCH('Eligible Components'!M390,'Tableau FR Download'!G:G,0))=0,"",INDEX('Tableau FR Download'!M:M,MATCH('Eligible Components'!M390,'Tableau FR Download'!G:G,0))),"")</f>
        <v/>
      </c>
    </row>
    <row r="391" spans="1:21" hidden="1" x14ac:dyDescent="0.2">
      <c r="A391" s="1">
        <f t="shared" si="18"/>
        <v>0</v>
      </c>
      <c r="B391" s="1">
        <v>0</v>
      </c>
      <c r="C391" s="1" t="s">
        <v>85</v>
      </c>
      <c r="D391" s="1" t="s">
        <v>47</v>
      </c>
      <c r="E391" s="1" t="s">
        <v>419</v>
      </c>
      <c r="F391" s="1" t="s">
        <v>97</v>
      </c>
      <c r="G391" s="1" t="str">
        <f t="shared" si="19"/>
        <v>Djibouti-Tuberculosis,RSSH</v>
      </c>
      <c r="H391" s="1">
        <v>1</v>
      </c>
      <c r="I391" s="1" t="s">
        <v>48</v>
      </c>
      <c r="J391" s="1" t="str">
        <f>IF(IFERROR(IF(M391="",INDEX('Review Approach Lookup'!D:D,MATCH('Eligible Components'!G391,'Review Approach Lookup'!A:A,0)),INDEX('Tableau FR Download'!I:I,MATCH(M391,'Tableau FR Download'!G:G,0))),"")=0,"TBC",IFERROR(IF(M391="",INDEX('Review Approach Lookup'!D:D,MATCH('Eligible Components'!G391,'Review Approach Lookup'!A:A,0)),INDEX('Tableau FR Download'!I:I,MATCH(M391,'Tableau FR Download'!G:G,0))),""))</f>
        <v/>
      </c>
      <c r="K391" s="1" t="s">
        <v>188</v>
      </c>
      <c r="L391" s="1">
        <f>_xlfn.MAXIFS('Tableau FR Download'!A:A,'Tableau FR Download'!B:B,'Eligible Components'!G391)</f>
        <v>0</v>
      </c>
      <c r="M391" s="1" t="str">
        <f>IF(L391=0,"",INDEX('Tableau FR Download'!G:G,MATCH('Eligible Components'!L391,'Tableau FR Download'!A:A,0)))</f>
        <v/>
      </c>
      <c r="N391" s="2" t="str">
        <f>IFERROR(IF(LEFT(INDEX('Tableau FR Download'!J:J,MATCH('Eligible Components'!M391,'Tableau FR Download'!G:G,0)),FIND(" - ",INDEX('Tableau FR Download'!J:J,MATCH('Eligible Components'!M391,'Tableau FR Download'!G:G,0)))-1) = 0,"",LEFT(INDEX('Tableau FR Download'!J:J,MATCH('Eligible Components'!M391,'Tableau FR Download'!G:G,0)),FIND(" - ",INDEX('Tableau FR Download'!J:J,MATCH('Eligible Components'!M391,'Tableau FR Download'!G:G,0)))-1)),"")</f>
        <v/>
      </c>
      <c r="O391" s="2" t="str">
        <f>IF(T391="No","",IFERROR(IF(INDEX('Tableau FR Download'!M:M,MATCH('Eligible Components'!M391,'Tableau FR Download'!G:G,0))=0,"",INDEX('Tableau FR Download'!M:M,MATCH('Eligible Components'!M391,'Tableau FR Download'!G:G,0))),""))</f>
        <v/>
      </c>
      <c r="P391" s="37" t="str">
        <f>IF(IFERROR(INDEX('Funding Request Tracker'!$G$6:$G$13,MATCH('Eligible Components'!N391,'Funding Request Tracker'!$F$6:$F$13,0)),"")=0,"",IFERROR(INDEX('Funding Request Tracker'!$G$6:$G$13,MATCH('Eligible Components'!N391,'Funding Request Tracker'!$F$6:$F$13,0)),""))</f>
        <v/>
      </c>
      <c r="Q391" s="37" t="str">
        <f>IF(IFERROR(INDEX('Tableau FR Download'!N:N,MATCH('Eligible Components'!M391,'Tableau FR Download'!G:G,0)),"")=0,"",IFERROR(INDEX('Tableau FR Download'!N:N,MATCH('Eligible Components'!M391,'Tableau FR Download'!G:G,0)),""))</f>
        <v/>
      </c>
      <c r="R391" s="37" t="str">
        <f>IF(IFERROR(INDEX('Tableau FR Download'!O:O,MATCH('Eligible Components'!M391,'Tableau FR Download'!G:G,0)),"")=0,"",IFERROR(INDEX('Tableau FR Download'!O:O,MATCH('Eligible Components'!M391,'Tableau FR Download'!G:G,0)),""))</f>
        <v/>
      </c>
      <c r="S391" s="13" t="str">
        <f t="shared" si="20"/>
        <v/>
      </c>
      <c r="T391" s="1" t="str">
        <f>IFERROR(INDEX('User Instructions'!$E$3:$E$10,MATCH('Eligible Components'!N391,'User Instructions'!$D$3:$D$10,0)),"")</f>
        <v/>
      </c>
      <c r="U391" s="1" t="str">
        <f>IFERROR(IF(INDEX('Tableau FR Download'!M:M,MATCH('Eligible Components'!M391,'Tableau FR Download'!G:G,0))=0,"",INDEX('Tableau FR Download'!M:M,MATCH('Eligible Components'!M391,'Tableau FR Download'!G:G,0))),"")</f>
        <v/>
      </c>
    </row>
    <row r="392" spans="1:21" hidden="1" x14ac:dyDescent="0.2">
      <c r="A392" s="1">
        <f t="shared" si="18"/>
        <v>1</v>
      </c>
      <c r="B392" s="1">
        <v>0</v>
      </c>
      <c r="C392" s="1" t="s">
        <v>85</v>
      </c>
      <c r="D392" s="1" t="s">
        <v>112</v>
      </c>
      <c r="E392" s="1" t="s">
        <v>26</v>
      </c>
      <c r="F392" s="1" t="s">
        <v>26</v>
      </c>
      <c r="G392" s="1" t="str">
        <f t="shared" si="19"/>
        <v>Dominican Republic-HIV/AIDS</v>
      </c>
      <c r="H392" s="1">
        <v>1</v>
      </c>
      <c r="I392" s="1" t="s">
        <v>45</v>
      </c>
      <c r="J392" s="1" t="str">
        <f>IF(IFERROR(IF(M392="",INDEX('Review Approach Lookup'!D:D,MATCH('Eligible Components'!G392,'Review Approach Lookup'!A:A,0)),INDEX('Tableau FR Download'!I:I,MATCH(M392,'Tableau FR Download'!G:G,0))),"")=0,"TBC",IFERROR(IF(M392="",INDEX('Review Approach Lookup'!D:D,MATCH('Eligible Components'!G392,'Review Approach Lookup'!A:A,0)),INDEX('Tableau FR Download'!I:I,MATCH(M392,'Tableau FR Download'!G:G,0))),""))</f>
        <v>Tailored for Focused Portfolios</v>
      </c>
      <c r="K392" s="1" t="s">
        <v>188</v>
      </c>
      <c r="L392" s="1">
        <f>_xlfn.MAXIFS('Tableau FR Download'!A:A,'Tableau FR Download'!B:B,'Eligible Components'!G392)</f>
        <v>990</v>
      </c>
      <c r="M392" s="1" t="str">
        <f>IF(L392=0,"",INDEX('Tableau FR Download'!G:G,MATCH('Eligible Components'!L392,'Tableau FR Download'!A:A,0)))</f>
        <v>FR990-DOM-H</v>
      </c>
      <c r="N392" s="2" t="str">
        <f>IFERROR(IF(LEFT(INDEX('Tableau FR Download'!J:J,MATCH('Eligible Components'!M392,'Tableau FR Download'!G:G,0)),FIND(" - ",INDEX('Tableau FR Download'!J:J,MATCH('Eligible Components'!M392,'Tableau FR Download'!G:G,0)))-1) = 0,"",LEFT(INDEX('Tableau FR Download'!J:J,MATCH('Eligible Components'!M392,'Tableau FR Download'!G:G,0)),FIND(" - ",INDEX('Tableau FR Download'!J:J,MATCH('Eligible Components'!M392,'Tableau FR Download'!G:G,0)))-1)),"")</f>
        <v>Window 5</v>
      </c>
      <c r="O392" s="2" t="str">
        <f>IF(T392="No","",IFERROR(IF(INDEX('Tableau FR Download'!M:M,MATCH('Eligible Components'!M392,'Tableau FR Download'!G:G,0))=0,"",INDEX('Tableau FR Download'!M:M,MATCH('Eligible Components'!M392,'Tableau FR Download'!G:G,0))),""))</f>
        <v>Grant Making</v>
      </c>
      <c r="P392" s="37">
        <f>IF(IFERROR(INDEX('Funding Request Tracker'!$G$6:$G$13,MATCH('Eligible Components'!N392,'Funding Request Tracker'!$F$6:$F$13,0)),"")=0,"",IFERROR(INDEX('Funding Request Tracker'!$G$6:$G$13,MATCH('Eligible Components'!N392,'Funding Request Tracker'!$F$6:$F$13,0)),""))</f>
        <v>44316</v>
      </c>
      <c r="Q392" s="37">
        <f>IF(IFERROR(INDEX('Tableau FR Download'!N:N,MATCH('Eligible Components'!M392,'Tableau FR Download'!G:G,0)),"")=0,"",IFERROR(INDEX('Tableau FR Download'!N:N,MATCH('Eligible Components'!M392,'Tableau FR Download'!G:G,0)),""))</f>
        <v>44490</v>
      </c>
      <c r="R392" s="37">
        <f>IF(IFERROR(INDEX('Tableau FR Download'!O:O,MATCH('Eligible Components'!M392,'Tableau FR Download'!G:G,0)),"")=0,"",IFERROR(INDEX('Tableau FR Download'!O:O,MATCH('Eligible Components'!M392,'Tableau FR Download'!G:G,0)),""))</f>
        <v>44524</v>
      </c>
      <c r="S392" s="13">
        <f t="shared" si="20"/>
        <v>6.8196721311475406</v>
      </c>
      <c r="T392" s="1" t="str">
        <f>IFERROR(INDEX('User Instructions'!$E$3:$E$10,MATCH('Eligible Components'!N392,'User Instructions'!$D$3:$D$10,0)),"")</f>
        <v>Yes</v>
      </c>
      <c r="U392" s="1" t="str">
        <f>IFERROR(IF(INDEX('Tableau FR Download'!M:M,MATCH('Eligible Components'!M392,'Tableau FR Download'!G:G,0))=0,"",INDEX('Tableau FR Download'!M:M,MATCH('Eligible Components'!M392,'Tableau FR Download'!G:G,0))),"")</f>
        <v>Grant Making</v>
      </c>
    </row>
    <row r="393" spans="1:21" hidden="1" x14ac:dyDescent="0.2">
      <c r="A393" s="1">
        <f t="shared" si="18"/>
        <v>0</v>
      </c>
      <c r="B393" s="1">
        <v>0</v>
      </c>
      <c r="C393" s="1" t="s">
        <v>85</v>
      </c>
      <c r="D393" s="1" t="s">
        <v>112</v>
      </c>
      <c r="E393" s="1" t="s">
        <v>409</v>
      </c>
      <c r="F393" s="1" t="s">
        <v>86</v>
      </c>
      <c r="G393" s="1" t="str">
        <f t="shared" si="19"/>
        <v>Dominican Republic-HIV/AIDS,Malaria</v>
      </c>
      <c r="H393" s="1">
        <v>0</v>
      </c>
      <c r="I393" s="1" t="s">
        <v>45</v>
      </c>
      <c r="J393" s="1" t="str">
        <f>IF(IFERROR(IF(M393="",INDEX('Review Approach Lookup'!D:D,MATCH('Eligible Components'!G393,'Review Approach Lookup'!A:A,0)),INDEX('Tableau FR Download'!I:I,MATCH(M393,'Tableau FR Download'!G:G,0))),"")=0,"TBC",IFERROR(IF(M393="",INDEX('Review Approach Lookup'!D:D,MATCH('Eligible Components'!G393,'Review Approach Lookup'!A:A,0)),INDEX('Tableau FR Download'!I:I,MATCH(M393,'Tableau FR Download'!G:G,0))),""))</f>
        <v/>
      </c>
      <c r="K393" s="1" t="s">
        <v>188</v>
      </c>
      <c r="L393" s="1">
        <f>_xlfn.MAXIFS('Tableau FR Download'!A:A,'Tableau FR Download'!B:B,'Eligible Components'!G393)</f>
        <v>0</v>
      </c>
      <c r="M393" s="1" t="str">
        <f>IF(L393=0,"",INDEX('Tableau FR Download'!G:G,MATCH('Eligible Components'!L393,'Tableau FR Download'!A:A,0)))</f>
        <v/>
      </c>
      <c r="N393" s="2" t="str">
        <f>IFERROR(IF(LEFT(INDEX('Tableau FR Download'!J:J,MATCH('Eligible Components'!M393,'Tableau FR Download'!G:G,0)),FIND(" - ",INDEX('Tableau FR Download'!J:J,MATCH('Eligible Components'!M393,'Tableau FR Download'!G:G,0)))-1) = 0,"",LEFT(INDEX('Tableau FR Download'!J:J,MATCH('Eligible Components'!M393,'Tableau FR Download'!G:G,0)),FIND(" - ",INDEX('Tableau FR Download'!J:J,MATCH('Eligible Components'!M393,'Tableau FR Download'!G:G,0)))-1)),"")</f>
        <v/>
      </c>
      <c r="O393" s="2" t="str">
        <f>IF(T393="No","",IFERROR(IF(INDEX('Tableau FR Download'!M:M,MATCH('Eligible Components'!M393,'Tableau FR Download'!G:G,0))=0,"",INDEX('Tableau FR Download'!M:M,MATCH('Eligible Components'!M393,'Tableau FR Download'!G:G,0))),""))</f>
        <v/>
      </c>
      <c r="P393" s="37" t="str">
        <f>IF(IFERROR(INDEX('Funding Request Tracker'!$G$6:$G$13,MATCH('Eligible Components'!N393,'Funding Request Tracker'!$F$6:$F$13,0)),"")=0,"",IFERROR(INDEX('Funding Request Tracker'!$G$6:$G$13,MATCH('Eligible Components'!N393,'Funding Request Tracker'!$F$6:$F$13,0)),""))</f>
        <v/>
      </c>
      <c r="Q393" s="37" t="str">
        <f>IF(IFERROR(INDEX('Tableau FR Download'!N:N,MATCH('Eligible Components'!M393,'Tableau FR Download'!G:G,0)),"")=0,"",IFERROR(INDEX('Tableau FR Download'!N:N,MATCH('Eligible Components'!M393,'Tableau FR Download'!G:G,0)),""))</f>
        <v/>
      </c>
      <c r="R393" s="37" t="str">
        <f>IF(IFERROR(INDEX('Tableau FR Download'!O:O,MATCH('Eligible Components'!M393,'Tableau FR Download'!G:G,0)),"")=0,"",IFERROR(INDEX('Tableau FR Download'!O:O,MATCH('Eligible Components'!M393,'Tableau FR Download'!G:G,0)),""))</f>
        <v/>
      </c>
      <c r="S393" s="13" t="str">
        <f t="shared" si="20"/>
        <v/>
      </c>
      <c r="T393" s="1" t="str">
        <f>IFERROR(INDEX('User Instructions'!$E$3:$E$10,MATCH('Eligible Components'!N393,'User Instructions'!$D$3:$D$10,0)),"")</f>
        <v/>
      </c>
      <c r="U393" s="1" t="str">
        <f>IFERROR(IF(INDEX('Tableau FR Download'!M:M,MATCH('Eligible Components'!M393,'Tableau FR Download'!G:G,0))=0,"",INDEX('Tableau FR Download'!M:M,MATCH('Eligible Components'!M393,'Tableau FR Download'!G:G,0))),"")</f>
        <v/>
      </c>
    </row>
    <row r="394" spans="1:21" hidden="1" x14ac:dyDescent="0.2">
      <c r="A394" s="1">
        <f t="shared" si="18"/>
        <v>0</v>
      </c>
      <c r="B394" s="1">
        <v>0</v>
      </c>
      <c r="C394" s="1" t="s">
        <v>85</v>
      </c>
      <c r="D394" s="1" t="s">
        <v>112</v>
      </c>
      <c r="E394" s="1" t="s">
        <v>410</v>
      </c>
      <c r="F394" s="1" t="s">
        <v>87</v>
      </c>
      <c r="G394" s="1" t="str">
        <f t="shared" si="19"/>
        <v>Dominican Republic-HIV/AIDS,Malaria,RSSH</v>
      </c>
      <c r="H394" s="1">
        <v>0</v>
      </c>
      <c r="I394" s="1" t="s">
        <v>45</v>
      </c>
      <c r="J394" s="1" t="str">
        <f>IF(IFERROR(IF(M394="",INDEX('Review Approach Lookup'!D:D,MATCH('Eligible Components'!G394,'Review Approach Lookup'!A:A,0)),INDEX('Tableau FR Download'!I:I,MATCH(M394,'Tableau FR Download'!G:G,0))),"")=0,"TBC",IFERROR(IF(M394="",INDEX('Review Approach Lookup'!D:D,MATCH('Eligible Components'!G394,'Review Approach Lookup'!A:A,0)),INDEX('Tableau FR Download'!I:I,MATCH(M394,'Tableau FR Download'!G:G,0))),""))</f>
        <v/>
      </c>
      <c r="K394" s="1" t="s">
        <v>188</v>
      </c>
      <c r="L394" s="1">
        <f>_xlfn.MAXIFS('Tableau FR Download'!A:A,'Tableau FR Download'!B:B,'Eligible Components'!G394)</f>
        <v>0</v>
      </c>
      <c r="M394" s="1" t="str">
        <f>IF(L394=0,"",INDEX('Tableau FR Download'!G:G,MATCH('Eligible Components'!L394,'Tableau FR Download'!A:A,0)))</f>
        <v/>
      </c>
      <c r="N394" s="2" t="str">
        <f>IFERROR(IF(LEFT(INDEX('Tableau FR Download'!J:J,MATCH('Eligible Components'!M394,'Tableau FR Download'!G:G,0)),FIND(" - ",INDEX('Tableau FR Download'!J:J,MATCH('Eligible Components'!M394,'Tableau FR Download'!G:G,0)))-1) = 0,"",LEFT(INDEX('Tableau FR Download'!J:J,MATCH('Eligible Components'!M394,'Tableau FR Download'!G:G,0)),FIND(" - ",INDEX('Tableau FR Download'!J:J,MATCH('Eligible Components'!M394,'Tableau FR Download'!G:G,0)))-1)),"")</f>
        <v/>
      </c>
      <c r="O394" s="2" t="str">
        <f>IF(T394="No","",IFERROR(IF(INDEX('Tableau FR Download'!M:M,MATCH('Eligible Components'!M394,'Tableau FR Download'!G:G,0))=0,"",INDEX('Tableau FR Download'!M:M,MATCH('Eligible Components'!M394,'Tableau FR Download'!G:G,0))),""))</f>
        <v/>
      </c>
      <c r="P394" s="37" t="str">
        <f>IF(IFERROR(INDEX('Funding Request Tracker'!$G$6:$G$13,MATCH('Eligible Components'!N394,'Funding Request Tracker'!$F$6:$F$13,0)),"")=0,"",IFERROR(INDEX('Funding Request Tracker'!$G$6:$G$13,MATCH('Eligible Components'!N394,'Funding Request Tracker'!$F$6:$F$13,0)),""))</f>
        <v/>
      </c>
      <c r="Q394" s="37" t="str">
        <f>IF(IFERROR(INDEX('Tableau FR Download'!N:N,MATCH('Eligible Components'!M394,'Tableau FR Download'!G:G,0)),"")=0,"",IFERROR(INDEX('Tableau FR Download'!N:N,MATCH('Eligible Components'!M394,'Tableau FR Download'!G:G,0)),""))</f>
        <v/>
      </c>
      <c r="R394" s="37" t="str">
        <f>IF(IFERROR(INDEX('Tableau FR Download'!O:O,MATCH('Eligible Components'!M394,'Tableau FR Download'!G:G,0)),"")=0,"",IFERROR(INDEX('Tableau FR Download'!O:O,MATCH('Eligible Components'!M394,'Tableau FR Download'!G:G,0)),""))</f>
        <v/>
      </c>
      <c r="S394" s="13" t="str">
        <f t="shared" si="20"/>
        <v/>
      </c>
      <c r="T394" s="1" t="str">
        <f>IFERROR(INDEX('User Instructions'!$E$3:$E$10,MATCH('Eligible Components'!N394,'User Instructions'!$D$3:$D$10,0)),"")</f>
        <v/>
      </c>
      <c r="U394" s="1" t="str">
        <f>IFERROR(IF(INDEX('Tableau FR Download'!M:M,MATCH('Eligible Components'!M394,'Tableau FR Download'!G:G,0))=0,"",INDEX('Tableau FR Download'!M:M,MATCH('Eligible Components'!M394,'Tableau FR Download'!G:G,0))),"")</f>
        <v/>
      </c>
    </row>
    <row r="395" spans="1:21" hidden="1" x14ac:dyDescent="0.2">
      <c r="A395" s="1">
        <f t="shared" si="18"/>
        <v>0</v>
      </c>
      <c r="B395" s="1">
        <v>0</v>
      </c>
      <c r="C395" s="1" t="s">
        <v>85</v>
      </c>
      <c r="D395" s="1" t="s">
        <v>112</v>
      </c>
      <c r="E395" s="1" t="s">
        <v>411</v>
      </c>
      <c r="F395" s="1" t="s">
        <v>88</v>
      </c>
      <c r="G395" s="1" t="str">
        <f t="shared" si="19"/>
        <v>Dominican Republic-HIV/AIDS,RSSH</v>
      </c>
      <c r="H395" s="1">
        <v>1</v>
      </c>
      <c r="I395" s="1" t="s">
        <v>45</v>
      </c>
      <c r="J395" s="1" t="str">
        <f>IF(IFERROR(IF(M395="",INDEX('Review Approach Lookup'!D:D,MATCH('Eligible Components'!G395,'Review Approach Lookup'!A:A,0)),INDEX('Tableau FR Download'!I:I,MATCH(M395,'Tableau FR Download'!G:G,0))),"")=0,"TBC",IFERROR(IF(M395="",INDEX('Review Approach Lookup'!D:D,MATCH('Eligible Components'!G395,'Review Approach Lookup'!A:A,0)),INDEX('Tableau FR Download'!I:I,MATCH(M395,'Tableau FR Download'!G:G,0))),""))</f>
        <v/>
      </c>
      <c r="K395" s="1" t="s">
        <v>188</v>
      </c>
      <c r="L395" s="1">
        <f>_xlfn.MAXIFS('Tableau FR Download'!A:A,'Tableau FR Download'!B:B,'Eligible Components'!G395)</f>
        <v>0</v>
      </c>
      <c r="M395" s="1" t="str">
        <f>IF(L395=0,"",INDEX('Tableau FR Download'!G:G,MATCH('Eligible Components'!L395,'Tableau FR Download'!A:A,0)))</f>
        <v/>
      </c>
      <c r="N395" s="2" t="str">
        <f>IFERROR(IF(LEFT(INDEX('Tableau FR Download'!J:J,MATCH('Eligible Components'!M395,'Tableau FR Download'!G:G,0)),FIND(" - ",INDEX('Tableau FR Download'!J:J,MATCH('Eligible Components'!M395,'Tableau FR Download'!G:G,0)))-1) = 0,"",LEFT(INDEX('Tableau FR Download'!J:J,MATCH('Eligible Components'!M395,'Tableau FR Download'!G:G,0)),FIND(" - ",INDEX('Tableau FR Download'!J:J,MATCH('Eligible Components'!M395,'Tableau FR Download'!G:G,0)))-1)),"")</f>
        <v/>
      </c>
      <c r="O395" s="2" t="str">
        <f>IF(T395="No","",IFERROR(IF(INDEX('Tableau FR Download'!M:M,MATCH('Eligible Components'!M395,'Tableau FR Download'!G:G,0))=0,"",INDEX('Tableau FR Download'!M:M,MATCH('Eligible Components'!M395,'Tableau FR Download'!G:G,0))),""))</f>
        <v/>
      </c>
      <c r="P395" s="37" t="str">
        <f>IF(IFERROR(INDEX('Funding Request Tracker'!$G$6:$G$13,MATCH('Eligible Components'!N395,'Funding Request Tracker'!$F$6:$F$13,0)),"")=0,"",IFERROR(INDEX('Funding Request Tracker'!$G$6:$G$13,MATCH('Eligible Components'!N395,'Funding Request Tracker'!$F$6:$F$13,0)),""))</f>
        <v/>
      </c>
      <c r="Q395" s="37" t="str">
        <f>IF(IFERROR(INDEX('Tableau FR Download'!N:N,MATCH('Eligible Components'!M395,'Tableau FR Download'!G:G,0)),"")=0,"",IFERROR(INDEX('Tableau FR Download'!N:N,MATCH('Eligible Components'!M395,'Tableau FR Download'!G:G,0)),""))</f>
        <v/>
      </c>
      <c r="R395" s="37" t="str">
        <f>IF(IFERROR(INDEX('Tableau FR Download'!O:O,MATCH('Eligible Components'!M395,'Tableau FR Download'!G:G,0)),"")=0,"",IFERROR(INDEX('Tableau FR Download'!O:O,MATCH('Eligible Components'!M395,'Tableau FR Download'!G:G,0)),""))</f>
        <v/>
      </c>
      <c r="S395" s="13" t="str">
        <f t="shared" si="20"/>
        <v/>
      </c>
      <c r="T395" s="1" t="str">
        <f>IFERROR(INDEX('User Instructions'!$E$3:$E$10,MATCH('Eligible Components'!N395,'User Instructions'!$D$3:$D$10,0)),"")</f>
        <v/>
      </c>
      <c r="U395" s="1" t="str">
        <f>IFERROR(IF(INDEX('Tableau FR Download'!M:M,MATCH('Eligible Components'!M395,'Tableau FR Download'!G:G,0))=0,"",INDEX('Tableau FR Download'!M:M,MATCH('Eligible Components'!M395,'Tableau FR Download'!G:G,0))),"")</f>
        <v/>
      </c>
    </row>
    <row r="396" spans="1:21" hidden="1" x14ac:dyDescent="0.2">
      <c r="A396" s="1">
        <f t="shared" si="18"/>
        <v>0</v>
      </c>
      <c r="B396" s="1">
        <v>0</v>
      </c>
      <c r="C396" s="1" t="s">
        <v>85</v>
      </c>
      <c r="D396" s="1" t="s">
        <v>112</v>
      </c>
      <c r="E396" s="1" t="s">
        <v>408</v>
      </c>
      <c r="F396" s="1" t="s">
        <v>89</v>
      </c>
      <c r="G396" s="1" t="str">
        <f t="shared" si="19"/>
        <v>Dominican Republic-HIV/AIDS, Tuberculosis</v>
      </c>
      <c r="H396" s="1">
        <v>0</v>
      </c>
      <c r="I396" s="1" t="s">
        <v>45</v>
      </c>
      <c r="J396" s="1" t="str">
        <f>IF(IFERROR(IF(M396="",INDEX('Review Approach Lookup'!D:D,MATCH('Eligible Components'!G396,'Review Approach Lookup'!A:A,0)),INDEX('Tableau FR Download'!I:I,MATCH(M396,'Tableau FR Download'!G:G,0))),"")=0,"TBC",IFERROR(IF(M396="",INDEX('Review Approach Lookup'!D:D,MATCH('Eligible Components'!G396,'Review Approach Lookup'!A:A,0)),INDEX('Tableau FR Download'!I:I,MATCH(M396,'Tableau FR Download'!G:G,0))),""))</f>
        <v/>
      </c>
      <c r="K396" s="1" t="s">
        <v>188</v>
      </c>
      <c r="L396" s="1">
        <f>_xlfn.MAXIFS('Tableau FR Download'!A:A,'Tableau FR Download'!B:B,'Eligible Components'!G396)</f>
        <v>0</v>
      </c>
      <c r="M396" s="1" t="str">
        <f>IF(L396=0,"",INDEX('Tableau FR Download'!G:G,MATCH('Eligible Components'!L396,'Tableau FR Download'!A:A,0)))</f>
        <v/>
      </c>
      <c r="N396" s="2" t="str">
        <f>IFERROR(IF(LEFT(INDEX('Tableau FR Download'!J:J,MATCH('Eligible Components'!M396,'Tableau FR Download'!G:G,0)),FIND(" - ",INDEX('Tableau FR Download'!J:J,MATCH('Eligible Components'!M396,'Tableau FR Download'!G:G,0)))-1) = 0,"",LEFT(INDEX('Tableau FR Download'!J:J,MATCH('Eligible Components'!M396,'Tableau FR Download'!G:G,0)),FIND(" - ",INDEX('Tableau FR Download'!J:J,MATCH('Eligible Components'!M396,'Tableau FR Download'!G:G,0)))-1)),"")</f>
        <v/>
      </c>
      <c r="O396" s="2" t="str">
        <f>IF(T396="No","",IFERROR(IF(INDEX('Tableau FR Download'!M:M,MATCH('Eligible Components'!M396,'Tableau FR Download'!G:G,0))=0,"",INDEX('Tableau FR Download'!M:M,MATCH('Eligible Components'!M396,'Tableau FR Download'!G:G,0))),""))</f>
        <v/>
      </c>
      <c r="P396" s="37" t="str">
        <f>IF(IFERROR(INDEX('Funding Request Tracker'!$G$6:$G$13,MATCH('Eligible Components'!N396,'Funding Request Tracker'!$F$6:$F$13,0)),"")=0,"",IFERROR(INDEX('Funding Request Tracker'!$G$6:$G$13,MATCH('Eligible Components'!N396,'Funding Request Tracker'!$F$6:$F$13,0)),""))</f>
        <v/>
      </c>
      <c r="Q396" s="37" t="str">
        <f>IF(IFERROR(INDEX('Tableau FR Download'!N:N,MATCH('Eligible Components'!M396,'Tableau FR Download'!G:G,0)),"")=0,"",IFERROR(INDEX('Tableau FR Download'!N:N,MATCH('Eligible Components'!M396,'Tableau FR Download'!G:G,0)),""))</f>
        <v/>
      </c>
      <c r="R396" s="37" t="str">
        <f>IF(IFERROR(INDEX('Tableau FR Download'!O:O,MATCH('Eligible Components'!M396,'Tableau FR Download'!G:G,0)),"")=0,"",IFERROR(INDEX('Tableau FR Download'!O:O,MATCH('Eligible Components'!M396,'Tableau FR Download'!G:G,0)),""))</f>
        <v/>
      </c>
      <c r="S396" s="13" t="str">
        <f t="shared" si="20"/>
        <v/>
      </c>
      <c r="T396" s="1" t="str">
        <f>IFERROR(INDEX('User Instructions'!$E$3:$E$10,MATCH('Eligible Components'!N396,'User Instructions'!$D$3:$D$10,0)),"")</f>
        <v/>
      </c>
      <c r="U396" s="1" t="str">
        <f>IFERROR(IF(INDEX('Tableau FR Download'!M:M,MATCH('Eligible Components'!M396,'Tableau FR Download'!G:G,0))=0,"",INDEX('Tableau FR Download'!M:M,MATCH('Eligible Components'!M396,'Tableau FR Download'!G:G,0))),"")</f>
        <v/>
      </c>
    </row>
    <row r="397" spans="1:21" hidden="1" x14ac:dyDescent="0.2">
      <c r="A397" s="1">
        <f t="shared" si="18"/>
        <v>0</v>
      </c>
      <c r="B397" s="1">
        <v>0</v>
      </c>
      <c r="C397" s="1" t="s">
        <v>85</v>
      </c>
      <c r="D397" s="1" t="s">
        <v>112</v>
      </c>
      <c r="E397" s="1" t="s">
        <v>412</v>
      </c>
      <c r="F397" s="1" t="s">
        <v>90</v>
      </c>
      <c r="G397" s="1" t="str">
        <f t="shared" si="19"/>
        <v>Dominican Republic-HIV/AIDS,Tuberculosis,Malaria</v>
      </c>
      <c r="H397" s="1">
        <v>0</v>
      </c>
      <c r="I397" s="1" t="s">
        <v>45</v>
      </c>
      <c r="J397" s="1" t="str">
        <f>IF(IFERROR(IF(M397="",INDEX('Review Approach Lookup'!D:D,MATCH('Eligible Components'!G397,'Review Approach Lookup'!A:A,0)),INDEX('Tableau FR Download'!I:I,MATCH(M397,'Tableau FR Download'!G:G,0))),"")=0,"TBC",IFERROR(IF(M397="",INDEX('Review Approach Lookup'!D:D,MATCH('Eligible Components'!G397,'Review Approach Lookup'!A:A,0)),INDEX('Tableau FR Download'!I:I,MATCH(M397,'Tableau FR Download'!G:G,0))),""))</f>
        <v/>
      </c>
      <c r="K397" s="1" t="s">
        <v>188</v>
      </c>
      <c r="L397" s="1">
        <f>_xlfn.MAXIFS('Tableau FR Download'!A:A,'Tableau FR Download'!B:B,'Eligible Components'!G397)</f>
        <v>0</v>
      </c>
      <c r="M397" s="1" t="str">
        <f>IF(L397=0,"",INDEX('Tableau FR Download'!G:G,MATCH('Eligible Components'!L397,'Tableau FR Download'!A:A,0)))</f>
        <v/>
      </c>
      <c r="N397" s="2" t="str">
        <f>IFERROR(IF(LEFT(INDEX('Tableau FR Download'!J:J,MATCH('Eligible Components'!M397,'Tableau FR Download'!G:G,0)),FIND(" - ",INDEX('Tableau FR Download'!J:J,MATCH('Eligible Components'!M397,'Tableau FR Download'!G:G,0)))-1) = 0,"",LEFT(INDEX('Tableau FR Download'!J:J,MATCH('Eligible Components'!M397,'Tableau FR Download'!G:G,0)),FIND(" - ",INDEX('Tableau FR Download'!J:J,MATCH('Eligible Components'!M397,'Tableau FR Download'!G:G,0)))-1)),"")</f>
        <v/>
      </c>
      <c r="O397" s="2" t="str">
        <f>IF(T397="No","",IFERROR(IF(INDEX('Tableau FR Download'!M:M,MATCH('Eligible Components'!M397,'Tableau FR Download'!G:G,0))=0,"",INDEX('Tableau FR Download'!M:M,MATCH('Eligible Components'!M397,'Tableau FR Download'!G:G,0))),""))</f>
        <v/>
      </c>
      <c r="P397" s="37" t="str">
        <f>IF(IFERROR(INDEX('Funding Request Tracker'!$G$6:$G$13,MATCH('Eligible Components'!N397,'Funding Request Tracker'!$F$6:$F$13,0)),"")=0,"",IFERROR(INDEX('Funding Request Tracker'!$G$6:$G$13,MATCH('Eligible Components'!N397,'Funding Request Tracker'!$F$6:$F$13,0)),""))</f>
        <v/>
      </c>
      <c r="Q397" s="37" t="str">
        <f>IF(IFERROR(INDEX('Tableau FR Download'!N:N,MATCH('Eligible Components'!M397,'Tableau FR Download'!G:G,0)),"")=0,"",IFERROR(INDEX('Tableau FR Download'!N:N,MATCH('Eligible Components'!M397,'Tableau FR Download'!G:G,0)),""))</f>
        <v/>
      </c>
      <c r="R397" s="37" t="str">
        <f>IF(IFERROR(INDEX('Tableau FR Download'!O:O,MATCH('Eligible Components'!M397,'Tableau FR Download'!G:G,0)),"")=0,"",IFERROR(INDEX('Tableau FR Download'!O:O,MATCH('Eligible Components'!M397,'Tableau FR Download'!G:G,0)),""))</f>
        <v/>
      </c>
      <c r="S397" s="13" t="str">
        <f t="shared" si="20"/>
        <v/>
      </c>
      <c r="T397" s="1" t="str">
        <f>IFERROR(INDEX('User Instructions'!$E$3:$E$10,MATCH('Eligible Components'!N397,'User Instructions'!$D$3:$D$10,0)),"")</f>
        <v/>
      </c>
      <c r="U397" s="1" t="str">
        <f>IFERROR(IF(INDEX('Tableau FR Download'!M:M,MATCH('Eligible Components'!M397,'Tableau FR Download'!G:G,0))=0,"",INDEX('Tableau FR Download'!M:M,MATCH('Eligible Components'!M397,'Tableau FR Download'!G:G,0))),"")</f>
        <v/>
      </c>
    </row>
    <row r="398" spans="1:21" hidden="1" x14ac:dyDescent="0.2">
      <c r="A398" s="1">
        <f t="shared" si="18"/>
        <v>0</v>
      </c>
      <c r="B398" s="1">
        <v>0</v>
      </c>
      <c r="C398" s="1" t="s">
        <v>85</v>
      </c>
      <c r="D398" s="1" t="s">
        <v>112</v>
      </c>
      <c r="E398" s="1" t="s">
        <v>413</v>
      </c>
      <c r="F398" s="1" t="s">
        <v>91</v>
      </c>
      <c r="G398" s="1" t="str">
        <f t="shared" si="19"/>
        <v>Dominican Republic-HIV/AIDS,Tuberculosis,Malaria,RSSH</v>
      </c>
      <c r="H398" s="1">
        <v>0</v>
      </c>
      <c r="I398" s="1" t="s">
        <v>45</v>
      </c>
      <c r="J398" s="1" t="str">
        <f>IF(IFERROR(IF(M398="",INDEX('Review Approach Lookup'!D:D,MATCH('Eligible Components'!G398,'Review Approach Lookup'!A:A,0)),INDEX('Tableau FR Download'!I:I,MATCH(M398,'Tableau FR Download'!G:G,0))),"")=0,"TBC",IFERROR(IF(M398="",INDEX('Review Approach Lookup'!D:D,MATCH('Eligible Components'!G398,'Review Approach Lookup'!A:A,0)),INDEX('Tableau FR Download'!I:I,MATCH(M398,'Tableau FR Download'!G:G,0))),""))</f>
        <v/>
      </c>
      <c r="K398" s="1" t="s">
        <v>188</v>
      </c>
      <c r="L398" s="1">
        <f>_xlfn.MAXIFS('Tableau FR Download'!A:A,'Tableau FR Download'!B:B,'Eligible Components'!G398)</f>
        <v>0</v>
      </c>
      <c r="M398" s="1" t="str">
        <f>IF(L398=0,"",INDEX('Tableau FR Download'!G:G,MATCH('Eligible Components'!L398,'Tableau FR Download'!A:A,0)))</f>
        <v/>
      </c>
      <c r="N398" s="2" t="str">
        <f>IFERROR(IF(LEFT(INDEX('Tableau FR Download'!J:J,MATCH('Eligible Components'!M398,'Tableau FR Download'!G:G,0)),FIND(" - ",INDEX('Tableau FR Download'!J:J,MATCH('Eligible Components'!M398,'Tableau FR Download'!G:G,0)))-1) = 0,"",LEFT(INDEX('Tableau FR Download'!J:J,MATCH('Eligible Components'!M398,'Tableau FR Download'!G:G,0)),FIND(" - ",INDEX('Tableau FR Download'!J:J,MATCH('Eligible Components'!M398,'Tableau FR Download'!G:G,0)))-1)),"")</f>
        <v/>
      </c>
      <c r="O398" s="2" t="str">
        <f>IF(T398="No","",IFERROR(IF(INDEX('Tableau FR Download'!M:M,MATCH('Eligible Components'!M398,'Tableau FR Download'!G:G,0))=0,"",INDEX('Tableau FR Download'!M:M,MATCH('Eligible Components'!M398,'Tableau FR Download'!G:G,0))),""))</f>
        <v/>
      </c>
      <c r="P398" s="37" t="str">
        <f>IF(IFERROR(INDEX('Funding Request Tracker'!$G$6:$G$13,MATCH('Eligible Components'!N398,'Funding Request Tracker'!$F$6:$F$13,0)),"")=0,"",IFERROR(INDEX('Funding Request Tracker'!$G$6:$G$13,MATCH('Eligible Components'!N398,'Funding Request Tracker'!$F$6:$F$13,0)),""))</f>
        <v/>
      </c>
      <c r="Q398" s="37" t="str">
        <f>IF(IFERROR(INDEX('Tableau FR Download'!N:N,MATCH('Eligible Components'!M398,'Tableau FR Download'!G:G,0)),"")=0,"",IFERROR(INDEX('Tableau FR Download'!N:N,MATCH('Eligible Components'!M398,'Tableau FR Download'!G:G,0)),""))</f>
        <v/>
      </c>
      <c r="R398" s="37" t="str">
        <f>IF(IFERROR(INDEX('Tableau FR Download'!O:O,MATCH('Eligible Components'!M398,'Tableau FR Download'!G:G,0)),"")=0,"",IFERROR(INDEX('Tableau FR Download'!O:O,MATCH('Eligible Components'!M398,'Tableau FR Download'!G:G,0)),""))</f>
        <v/>
      </c>
      <c r="S398" s="13" t="str">
        <f t="shared" si="20"/>
        <v/>
      </c>
      <c r="T398" s="1" t="str">
        <f>IFERROR(INDEX('User Instructions'!$E$3:$E$10,MATCH('Eligible Components'!N398,'User Instructions'!$D$3:$D$10,0)),"")</f>
        <v/>
      </c>
      <c r="U398" s="1" t="str">
        <f>IFERROR(IF(INDEX('Tableau FR Download'!M:M,MATCH('Eligible Components'!M398,'Tableau FR Download'!G:G,0))=0,"",INDEX('Tableau FR Download'!M:M,MATCH('Eligible Components'!M398,'Tableau FR Download'!G:G,0))),"")</f>
        <v/>
      </c>
    </row>
    <row r="399" spans="1:21" hidden="1" x14ac:dyDescent="0.2">
      <c r="A399" s="1">
        <f t="shared" si="18"/>
        <v>0</v>
      </c>
      <c r="B399" s="1">
        <v>0</v>
      </c>
      <c r="C399" s="1" t="s">
        <v>85</v>
      </c>
      <c r="D399" s="1" t="s">
        <v>112</v>
      </c>
      <c r="E399" s="1" t="s">
        <v>414</v>
      </c>
      <c r="F399" s="1" t="s">
        <v>92</v>
      </c>
      <c r="G399" s="1" t="str">
        <f t="shared" si="19"/>
        <v>Dominican Republic-HIV/AIDS,Tuberculosis,RSSH</v>
      </c>
      <c r="H399" s="1">
        <v>0</v>
      </c>
      <c r="I399" s="1" t="s">
        <v>45</v>
      </c>
      <c r="J399" s="1" t="str">
        <f>IF(IFERROR(IF(M399="",INDEX('Review Approach Lookup'!D:D,MATCH('Eligible Components'!G399,'Review Approach Lookup'!A:A,0)),INDEX('Tableau FR Download'!I:I,MATCH(M399,'Tableau FR Download'!G:G,0))),"")=0,"TBC",IFERROR(IF(M399="",INDEX('Review Approach Lookup'!D:D,MATCH('Eligible Components'!G399,'Review Approach Lookup'!A:A,0)),INDEX('Tableau FR Download'!I:I,MATCH(M399,'Tableau FR Download'!G:G,0))),""))</f>
        <v/>
      </c>
      <c r="K399" s="1" t="s">
        <v>188</v>
      </c>
      <c r="L399" s="1">
        <f>_xlfn.MAXIFS('Tableau FR Download'!A:A,'Tableau FR Download'!B:B,'Eligible Components'!G399)</f>
        <v>0</v>
      </c>
      <c r="M399" s="1" t="str">
        <f>IF(L399=0,"",INDEX('Tableau FR Download'!G:G,MATCH('Eligible Components'!L399,'Tableau FR Download'!A:A,0)))</f>
        <v/>
      </c>
      <c r="N399" s="2" t="str">
        <f>IFERROR(IF(LEFT(INDEX('Tableau FR Download'!J:J,MATCH('Eligible Components'!M399,'Tableau FR Download'!G:G,0)),FIND(" - ",INDEX('Tableau FR Download'!J:J,MATCH('Eligible Components'!M399,'Tableau FR Download'!G:G,0)))-1) = 0,"",LEFT(INDEX('Tableau FR Download'!J:J,MATCH('Eligible Components'!M399,'Tableau FR Download'!G:G,0)),FIND(" - ",INDEX('Tableau FR Download'!J:J,MATCH('Eligible Components'!M399,'Tableau FR Download'!G:G,0)))-1)),"")</f>
        <v/>
      </c>
      <c r="O399" s="2" t="str">
        <f>IF(T399="No","",IFERROR(IF(INDEX('Tableau FR Download'!M:M,MATCH('Eligible Components'!M399,'Tableau FR Download'!G:G,0))=0,"",INDEX('Tableau FR Download'!M:M,MATCH('Eligible Components'!M399,'Tableau FR Download'!G:G,0))),""))</f>
        <v/>
      </c>
      <c r="P399" s="37" t="str">
        <f>IF(IFERROR(INDEX('Funding Request Tracker'!$G$6:$G$13,MATCH('Eligible Components'!N399,'Funding Request Tracker'!$F$6:$F$13,0)),"")=0,"",IFERROR(INDEX('Funding Request Tracker'!$G$6:$G$13,MATCH('Eligible Components'!N399,'Funding Request Tracker'!$F$6:$F$13,0)),""))</f>
        <v/>
      </c>
      <c r="Q399" s="37" t="str">
        <f>IF(IFERROR(INDEX('Tableau FR Download'!N:N,MATCH('Eligible Components'!M399,'Tableau FR Download'!G:G,0)),"")=0,"",IFERROR(INDEX('Tableau FR Download'!N:N,MATCH('Eligible Components'!M399,'Tableau FR Download'!G:G,0)),""))</f>
        <v/>
      </c>
      <c r="R399" s="37" t="str">
        <f>IF(IFERROR(INDEX('Tableau FR Download'!O:O,MATCH('Eligible Components'!M399,'Tableau FR Download'!G:G,0)),"")=0,"",IFERROR(INDEX('Tableau FR Download'!O:O,MATCH('Eligible Components'!M399,'Tableau FR Download'!G:G,0)),""))</f>
        <v/>
      </c>
      <c r="S399" s="13" t="str">
        <f t="shared" si="20"/>
        <v/>
      </c>
      <c r="T399" s="1" t="str">
        <f>IFERROR(INDEX('User Instructions'!$E$3:$E$10,MATCH('Eligible Components'!N399,'User Instructions'!$D$3:$D$10,0)),"")</f>
        <v/>
      </c>
      <c r="U399" s="1" t="str">
        <f>IFERROR(IF(INDEX('Tableau FR Download'!M:M,MATCH('Eligible Components'!M399,'Tableau FR Download'!G:G,0))=0,"",INDEX('Tableau FR Download'!M:M,MATCH('Eligible Components'!M399,'Tableau FR Download'!G:G,0))),"")</f>
        <v/>
      </c>
    </row>
    <row r="400" spans="1:21" hidden="1" x14ac:dyDescent="0.2">
      <c r="A400" s="1">
        <f t="shared" si="18"/>
        <v>0</v>
      </c>
      <c r="B400" s="1">
        <v>0</v>
      </c>
      <c r="C400" s="1" t="s">
        <v>85</v>
      </c>
      <c r="D400" s="1" t="s">
        <v>112</v>
      </c>
      <c r="E400" s="1" t="s">
        <v>28</v>
      </c>
      <c r="F400" s="1" t="s">
        <v>28</v>
      </c>
      <c r="G400" s="1" t="str">
        <f t="shared" si="19"/>
        <v>Dominican Republic-Malaria</v>
      </c>
      <c r="H400" s="1">
        <v>0</v>
      </c>
      <c r="I400" s="1" t="s">
        <v>45</v>
      </c>
      <c r="J400" s="1" t="str">
        <f>IF(IFERROR(IF(M400="",INDEX('Review Approach Lookup'!D:D,MATCH('Eligible Components'!G400,'Review Approach Lookup'!A:A,0)),INDEX('Tableau FR Download'!I:I,MATCH(M400,'Tableau FR Download'!G:G,0))),"")=0,"TBC",IFERROR(IF(M400="",INDEX('Review Approach Lookup'!D:D,MATCH('Eligible Components'!G400,'Review Approach Lookup'!A:A,0)),INDEX('Tableau FR Download'!I:I,MATCH(M400,'Tableau FR Download'!G:G,0))),""))</f>
        <v/>
      </c>
      <c r="K400" s="1" t="s">
        <v>188</v>
      </c>
      <c r="L400" s="1">
        <f>_xlfn.MAXIFS('Tableau FR Download'!A:A,'Tableau FR Download'!B:B,'Eligible Components'!G400)</f>
        <v>0</v>
      </c>
      <c r="M400" s="1" t="str">
        <f>IF(L400=0,"",INDEX('Tableau FR Download'!G:G,MATCH('Eligible Components'!L400,'Tableau FR Download'!A:A,0)))</f>
        <v/>
      </c>
      <c r="N400" s="2" t="str">
        <f>IFERROR(IF(LEFT(INDEX('Tableau FR Download'!J:J,MATCH('Eligible Components'!M400,'Tableau FR Download'!G:G,0)),FIND(" - ",INDEX('Tableau FR Download'!J:J,MATCH('Eligible Components'!M400,'Tableau FR Download'!G:G,0)))-1) = 0,"",LEFT(INDEX('Tableau FR Download'!J:J,MATCH('Eligible Components'!M400,'Tableau FR Download'!G:G,0)),FIND(" - ",INDEX('Tableau FR Download'!J:J,MATCH('Eligible Components'!M400,'Tableau FR Download'!G:G,0)))-1)),"")</f>
        <v/>
      </c>
      <c r="O400" s="2" t="str">
        <f>IF(T400="No","",IFERROR(IF(INDEX('Tableau FR Download'!M:M,MATCH('Eligible Components'!M400,'Tableau FR Download'!G:G,0))=0,"",INDEX('Tableau FR Download'!M:M,MATCH('Eligible Components'!M400,'Tableau FR Download'!G:G,0))),""))</f>
        <v/>
      </c>
      <c r="P400" s="37" t="str">
        <f>IF(IFERROR(INDEX('Funding Request Tracker'!$G$6:$G$13,MATCH('Eligible Components'!N400,'Funding Request Tracker'!$F$6:$F$13,0)),"")=0,"",IFERROR(INDEX('Funding Request Tracker'!$G$6:$G$13,MATCH('Eligible Components'!N400,'Funding Request Tracker'!$F$6:$F$13,0)),""))</f>
        <v/>
      </c>
      <c r="Q400" s="37" t="str">
        <f>IF(IFERROR(INDEX('Tableau FR Download'!N:N,MATCH('Eligible Components'!M400,'Tableau FR Download'!G:G,0)),"")=0,"",IFERROR(INDEX('Tableau FR Download'!N:N,MATCH('Eligible Components'!M400,'Tableau FR Download'!G:G,0)),""))</f>
        <v/>
      </c>
      <c r="R400" s="37" t="str">
        <f>IF(IFERROR(INDEX('Tableau FR Download'!O:O,MATCH('Eligible Components'!M400,'Tableau FR Download'!G:G,0)),"")=0,"",IFERROR(INDEX('Tableau FR Download'!O:O,MATCH('Eligible Components'!M400,'Tableau FR Download'!G:G,0)),""))</f>
        <v/>
      </c>
      <c r="S400" s="13" t="str">
        <f t="shared" si="20"/>
        <v/>
      </c>
      <c r="T400" s="1" t="str">
        <f>IFERROR(INDEX('User Instructions'!$E$3:$E$10,MATCH('Eligible Components'!N400,'User Instructions'!$D$3:$D$10,0)),"")</f>
        <v/>
      </c>
      <c r="U400" s="1" t="str">
        <f>IFERROR(IF(INDEX('Tableau FR Download'!M:M,MATCH('Eligible Components'!M400,'Tableau FR Download'!G:G,0))=0,"",INDEX('Tableau FR Download'!M:M,MATCH('Eligible Components'!M400,'Tableau FR Download'!G:G,0))),"")</f>
        <v/>
      </c>
    </row>
    <row r="401" spans="1:21" hidden="1" x14ac:dyDescent="0.2">
      <c r="A401" s="1">
        <f t="shared" si="18"/>
        <v>0</v>
      </c>
      <c r="B401" s="1">
        <v>0</v>
      </c>
      <c r="C401" s="1" t="s">
        <v>85</v>
      </c>
      <c r="D401" s="1" t="s">
        <v>112</v>
      </c>
      <c r="E401" s="1" t="s">
        <v>415</v>
      </c>
      <c r="F401" s="1" t="s">
        <v>93</v>
      </c>
      <c r="G401" s="1" t="str">
        <f t="shared" si="19"/>
        <v>Dominican Republic-Malaria,RSSH</v>
      </c>
      <c r="H401" s="1">
        <v>0</v>
      </c>
      <c r="I401" s="1" t="s">
        <v>45</v>
      </c>
      <c r="J401" s="1" t="str">
        <f>IF(IFERROR(IF(M401="",INDEX('Review Approach Lookup'!D:D,MATCH('Eligible Components'!G401,'Review Approach Lookup'!A:A,0)),INDEX('Tableau FR Download'!I:I,MATCH(M401,'Tableau FR Download'!G:G,0))),"")=0,"TBC",IFERROR(IF(M401="",INDEX('Review Approach Lookup'!D:D,MATCH('Eligible Components'!G401,'Review Approach Lookup'!A:A,0)),INDEX('Tableau FR Download'!I:I,MATCH(M401,'Tableau FR Download'!G:G,0))),""))</f>
        <v/>
      </c>
      <c r="K401" s="1" t="s">
        <v>188</v>
      </c>
      <c r="L401" s="1">
        <f>_xlfn.MAXIFS('Tableau FR Download'!A:A,'Tableau FR Download'!B:B,'Eligible Components'!G401)</f>
        <v>0</v>
      </c>
      <c r="M401" s="1" t="str">
        <f>IF(L401=0,"",INDEX('Tableau FR Download'!G:G,MATCH('Eligible Components'!L401,'Tableau FR Download'!A:A,0)))</f>
        <v/>
      </c>
      <c r="N401" s="2" t="str">
        <f>IFERROR(IF(LEFT(INDEX('Tableau FR Download'!J:J,MATCH('Eligible Components'!M401,'Tableau FR Download'!G:G,0)),FIND(" - ",INDEX('Tableau FR Download'!J:J,MATCH('Eligible Components'!M401,'Tableau FR Download'!G:G,0)))-1) = 0,"",LEFT(INDEX('Tableau FR Download'!J:J,MATCH('Eligible Components'!M401,'Tableau FR Download'!G:G,0)),FIND(" - ",INDEX('Tableau FR Download'!J:J,MATCH('Eligible Components'!M401,'Tableau FR Download'!G:G,0)))-1)),"")</f>
        <v/>
      </c>
      <c r="O401" s="2" t="str">
        <f>IF(T401="No","",IFERROR(IF(INDEX('Tableau FR Download'!M:M,MATCH('Eligible Components'!M401,'Tableau FR Download'!G:G,0))=0,"",INDEX('Tableau FR Download'!M:M,MATCH('Eligible Components'!M401,'Tableau FR Download'!G:G,0))),""))</f>
        <v/>
      </c>
      <c r="P401" s="37" t="str">
        <f>IF(IFERROR(INDEX('Funding Request Tracker'!$G$6:$G$13,MATCH('Eligible Components'!N401,'Funding Request Tracker'!$F$6:$F$13,0)),"")=0,"",IFERROR(INDEX('Funding Request Tracker'!$G$6:$G$13,MATCH('Eligible Components'!N401,'Funding Request Tracker'!$F$6:$F$13,0)),""))</f>
        <v/>
      </c>
      <c r="Q401" s="37" t="str">
        <f>IF(IFERROR(INDEX('Tableau FR Download'!N:N,MATCH('Eligible Components'!M401,'Tableau FR Download'!G:G,0)),"")=0,"",IFERROR(INDEX('Tableau FR Download'!N:N,MATCH('Eligible Components'!M401,'Tableau FR Download'!G:G,0)),""))</f>
        <v/>
      </c>
      <c r="R401" s="37" t="str">
        <f>IF(IFERROR(INDEX('Tableau FR Download'!O:O,MATCH('Eligible Components'!M401,'Tableau FR Download'!G:G,0)),"")=0,"",IFERROR(INDEX('Tableau FR Download'!O:O,MATCH('Eligible Components'!M401,'Tableau FR Download'!G:G,0)),""))</f>
        <v/>
      </c>
      <c r="S401" s="13" t="str">
        <f t="shared" si="20"/>
        <v/>
      </c>
      <c r="T401" s="1" t="str">
        <f>IFERROR(INDEX('User Instructions'!$E$3:$E$10,MATCH('Eligible Components'!N401,'User Instructions'!$D$3:$D$10,0)),"")</f>
        <v/>
      </c>
      <c r="U401" s="1" t="str">
        <f>IFERROR(IF(INDEX('Tableau FR Download'!M:M,MATCH('Eligible Components'!M401,'Tableau FR Download'!G:G,0))=0,"",INDEX('Tableau FR Download'!M:M,MATCH('Eligible Components'!M401,'Tableau FR Download'!G:G,0))),"")</f>
        <v/>
      </c>
    </row>
    <row r="402" spans="1:21" hidden="1" x14ac:dyDescent="0.2">
      <c r="A402" s="1">
        <f t="shared" si="18"/>
        <v>0</v>
      </c>
      <c r="B402" s="1">
        <v>0</v>
      </c>
      <c r="C402" s="1" t="s">
        <v>85</v>
      </c>
      <c r="D402" s="1" t="s">
        <v>112</v>
      </c>
      <c r="E402" s="1" t="s">
        <v>94</v>
      </c>
      <c r="F402" s="1" t="s">
        <v>94</v>
      </c>
      <c r="G402" s="1" t="str">
        <f t="shared" si="19"/>
        <v>Dominican Republic-RSSH</v>
      </c>
      <c r="H402" s="1">
        <v>1</v>
      </c>
      <c r="I402" s="1" t="s">
        <v>45</v>
      </c>
      <c r="J402" s="1" t="str">
        <f>IF(IFERROR(IF(M402="",INDEX('Review Approach Lookup'!D:D,MATCH('Eligible Components'!G402,'Review Approach Lookup'!A:A,0)),INDEX('Tableau FR Download'!I:I,MATCH(M402,'Tableau FR Download'!G:G,0))),"")=0,"TBC",IFERROR(IF(M402="",INDEX('Review Approach Lookup'!D:D,MATCH('Eligible Components'!G402,'Review Approach Lookup'!A:A,0)),INDEX('Tableau FR Download'!I:I,MATCH(M402,'Tableau FR Download'!G:G,0))),""))</f>
        <v>TBC</v>
      </c>
      <c r="K402" s="1" t="s">
        <v>188</v>
      </c>
      <c r="L402" s="1">
        <f>_xlfn.MAXIFS('Tableau FR Download'!A:A,'Tableau FR Download'!B:B,'Eligible Components'!G402)</f>
        <v>0</v>
      </c>
      <c r="M402" s="1" t="str">
        <f>IF(L402=0,"",INDEX('Tableau FR Download'!G:G,MATCH('Eligible Components'!L402,'Tableau FR Download'!A:A,0)))</f>
        <v/>
      </c>
      <c r="N402" s="2" t="str">
        <f>IFERROR(IF(LEFT(INDEX('Tableau FR Download'!J:J,MATCH('Eligible Components'!M402,'Tableau FR Download'!G:G,0)),FIND(" - ",INDEX('Tableau FR Download'!J:J,MATCH('Eligible Components'!M402,'Tableau FR Download'!G:G,0)))-1) = 0,"",LEFT(INDEX('Tableau FR Download'!J:J,MATCH('Eligible Components'!M402,'Tableau FR Download'!G:G,0)),FIND(" - ",INDEX('Tableau FR Download'!J:J,MATCH('Eligible Components'!M402,'Tableau FR Download'!G:G,0)))-1)),"")</f>
        <v/>
      </c>
      <c r="O402" s="2" t="str">
        <f>IF(T402="No","",IFERROR(IF(INDEX('Tableau FR Download'!M:M,MATCH('Eligible Components'!M402,'Tableau FR Download'!G:G,0))=0,"",INDEX('Tableau FR Download'!M:M,MATCH('Eligible Components'!M402,'Tableau FR Download'!G:G,0))),""))</f>
        <v/>
      </c>
      <c r="P402" s="37" t="str">
        <f>IF(IFERROR(INDEX('Funding Request Tracker'!$G$6:$G$13,MATCH('Eligible Components'!N402,'Funding Request Tracker'!$F$6:$F$13,0)),"")=0,"",IFERROR(INDEX('Funding Request Tracker'!$G$6:$G$13,MATCH('Eligible Components'!N402,'Funding Request Tracker'!$F$6:$F$13,0)),""))</f>
        <v/>
      </c>
      <c r="Q402" s="37" t="str">
        <f>IF(IFERROR(INDEX('Tableau FR Download'!N:N,MATCH('Eligible Components'!M402,'Tableau FR Download'!G:G,0)),"")=0,"",IFERROR(INDEX('Tableau FR Download'!N:N,MATCH('Eligible Components'!M402,'Tableau FR Download'!G:G,0)),""))</f>
        <v/>
      </c>
      <c r="R402" s="37" t="str">
        <f>IF(IFERROR(INDEX('Tableau FR Download'!O:O,MATCH('Eligible Components'!M402,'Tableau FR Download'!G:G,0)),"")=0,"",IFERROR(INDEX('Tableau FR Download'!O:O,MATCH('Eligible Components'!M402,'Tableau FR Download'!G:G,0)),""))</f>
        <v/>
      </c>
      <c r="S402" s="13" t="str">
        <f t="shared" si="20"/>
        <v/>
      </c>
      <c r="T402" s="1" t="str">
        <f>IFERROR(INDEX('User Instructions'!$E$3:$E$10,MATCH('Eligible Components'!N402,'User Instructions'!$D$3:$D$10,0)),"")</f>
        <v/>
      </c>
      <c r="U402" s="1" t="str">
        <f>IFERROR(IF(INDEX('Tableau FR Download'!M:M,MATCH('Eligible Components'!M402,'Tableau FR Download'!G:G,0))=0,"",INDEX('Tableau FR Download'!M:M,MATCH('Eligible Components'!M402,'Tableau FR Download'!G:G,0))),"")</f>
        <v/>
      </c>
    </row>
    <row r="403" spans="1:21" hidden="1" x14ac:dyDescent="0.2">
      <c r="A403" s="1">
        <f t="shared" si="18"/>
        <v>0</v>
      </c>
      <c r="B403" s="1">
        <v>0</v>
      </c>
      <c r="C403" s="1" t="s">
        <v>85</v>
      </c>
      <c r="D403" s="1" t="s">
        <v>112</v>
      </c>
      <c r="E403" s="1" t="s">
        <v>416</v>
      </c>
      <c r="F403" s="1" t="s">
        <v>35</v>
      </c>
      <c r="G403" s="1" t="str">
        <f t="shared" si="19"/>
        <v>Dominican Republic-Tuberculosis</v>
      </c>
      <c r="H403" s="1">
        <v>0</v>
      </c>
      <c r="I403" s="1" t="s">
        <v>45</v>
      </c>
      <c r="J403" s="1" t="str">
        <f>IF(IFERROR(IF(M403="",INDEX('Review Approach Lookup'!D:D,MATCH('Eligible Components'!G403,'Review Approach Lookup'!A:A,0)),INDEX('Tableau FR Download'!I:I,MATCH(M403,'Tableau FR Download'!G:G,0))),"")=0,"TBC",IFERROR(IF(M403="",INDEX('Review Approach Lookup'!D:D,MATCH('Eligible Components'!G403,'Review Approach Lookup'!A:A,0)),INDEX('Tableau FR Download'!I:I,MATCH(M403,'Tableau FR Download'!G:G,0))),""))</f>
        <v/>
      </c>
      <c r="K403" s="1" t="s">
        <v>188</v>
      </c>
      <c r="L403" s="1">
        <f>_xlfn.MAXIFS('Tableau FR Download'!A:A,'Tableau FR Download'!B:B,'Eligible Components'!G403)</f>
        <v>0</v>
      </c>
      <c r="M403" s="1" t="str">
        <f>IF(L403=0,"",INDEX('Tableau FR Download'!G:G,MATCH('Eligible Components'!L403,'Tableau FR Download'!A:A,0)))</f>
        <v/>
      </c>
      <c r="N403" s="2" t="str">
        <f>IFERROR(IF(LEFT(INDEX('Tableau FR Download'!J:J,MATCH('Eligible Components'!M403,'Tableau FR Download'!G:G,0)),FIND(" - ",INDEX('Tableau FR Download'!J:J,MATCH('Eligible Components'!M403,'Tableau FR Download'!G:G,0)))-1) = 0,"",LEFT(INDEX('Tableau FR Download'!J:J,MATCH('Eligible Components'!M403,'Tableau FR Download'!G:G,0)),FIND(" - ",INDEX('Tableau FR Download'!J:J,MATCH('Eligible Components'!M403,'Tableau FR Download'!G:G,0)))-1)),"")</f>
        <v/>
      </c>
      <c r="O403" s="2" t="str">
        <f>IF(T403="No","",IFERROR(IF(INDEX('Tableau FR Download'!M:M,MATCH('Eligible Components'!M403,'Tableau FR Download'!G:G,0))=0,"",INDEX('Tableau FR Download'!M:M,MATCH('Eligible Components'!M403,'Tableau FR Download'!G:G,0))),""))</f>
        <v/>
      </c>
      <c r="P403" s="37" t="str">
        <f>IF(IFERROR(INDEX('Funding Request Tracker'!$G$6:$G$13,MATCH('Eligible Components'!N403,'Funding Request Tracker'!$F$6:$F$13,0)),"")=0,"",IFERROR(INDEX('Funding Request Tracker'!$G$6:$G$13,MATCH('Eligible Components'!N403,'Funding Request Tracker'!$F$6:$F$13,0)),""))</f>
        <v/>
      </c>
      <c r="Q403" s="37" t="str">
        <f>IF(IFERROR(INDEX('Tableau FR Download'!N:N,MATCH('Eligible Components'!M403,'Tableau FR Download'!G:G,0)),"")=0,"",IFERROR(INDEX('Tableau FR Download'!N:N,MATCH('Eligible Components'!M403,'Tableau FR Download'!G:G,0)),""))</f>
        <v/>
      </c>
      <c r="R403" s="37" t="str">
        <f>IF(IFERROR(INDEX('Tableau FR Download'!O:O,MATCH('Eligible Components'!M403,'Tableau FR Download'!G:G,0)),"")=0,"",IFERROR(INDEX('Tableau FR Download'!O:O,MATCH('Eligible Components'!M403,'Tableau FR Download'!G:G,0)),""))</f>
        <v/>
      </c>
      <c r="S403" s="13" t="str">
        <f t="shared" si="20"/>
        <v/>
      </c>
      <c r="T403" s="1" t="str">
        <f>IFERROR(INDEX('User Instructions'!$E$3:$E$10,MATCH('Eligible Components'!N403,'User Instructions'!$D$3:$D$10,0)),"")</f>
        <v/>
      </c>
      <c r="U403" s="1" t="str">
        <f>IFERROR(IF(INDEX('Tableau FR Download'!M:M,MATCH('Eligible Components'!M403,'Tableau FR Download'!G:G,0))=0,"",INDEX('Tableau FR Download'!M:M,MATCH('Eligible Components'!M403,'Tableau FR Download'!G:G,0))),"")</f>
        <v/>
      </c>
    </row>
    <row r="404" spans="1:21" hidden="1" x14ac:dyDescent="0.2">
      <c r="A404" s="1">
        <f t="shared" si="18"/>
        <v>0</v>
      </c>
      <c r="B404" s="1">
        <v>0</v>
      </c>
      <c r="C404" s="1" t="s">
        <v>85</v>
      </c>
      <c r="D404" s="1" t="s">
        <v>112</v>
      </c>
      <c r="E404" s="1" t="s">
        <v>417</v>
      </c>
      <c r="F404" s="1" t="s">
        <v>95</v>
      </c>
      <c r="G404" s="1" t="str">
        <f t="shared" si="19"/>
        <v>Dominican Republic-Tuberculosis,Malaria</v>
      </c>
      <c r="H404" s="1">
        <v>0</v>
      </c>
      <c r="I404" s="1" t="s">
        <v>45</v>
      </c>
      <c r="J404" s="1" t="str">
        <f>IF(IFERROR(IF(M404="",INDEX('Review Approach Lookup'!D:D,MATCH('Eligible Components'!G404,'Review Approach Lookup'!A:A,0)),INDEX('Tableau FR Download'!I:I,MATCH(M404,'Tableau FR Download'!G:G,0))),"")=0,"TBC",IFERROR(IF(M404="",INDEX('Review Approach Lookup'!D:D,MATCH('Eligible Components'!G404,'Review Approach Lookup'!A:A,0)),INDEX('Tableau FR Download'!I:I,MATCH(M404,'Tableau FR Download'!G:G,0))),""))</f>
        <v/>
      </c>
      <c r="K404" s="1" t="s">
        <v>188</v>
      </c>
      <c r="L404" s="1">
        <f>_xlfn.MAXIFS('Tableau FR Download'!A:A,'Tableau FR Download'!B:B,'Eligible Components'!G404)</f>
        <v>0</v>
      </c>
      <c r="M404" s="1" t="str">
        <f>IF(L404=0,"",INDEX('Tableau FR Download'!G:G,MATCH('Eligible Components'!L404,'Tableau FR Download'!A:A,0)))</f>
        <v/>
      </c>
      <c r="N404" s="2" t="str">
        <f>IFERROR(IF(LEFT(INDEX('Tableau FR Download'!J:J,MATCH('Eligible Components'!M404,'Tableau FR Download'!G:G,0)),FIND(" - ",INDEX('Tableau FR Download'!J:J,MATCH('Eligible Components'!M404,'Tableau FR Download'!G:G,0)))-1) = 0,"",LEFT(INDEX('Tableau FR Download'!J:J,MATCH('Eligible Components'!M404,'Tableau FR Download'!G:G,0)),FIND(" - ",INDEX('Tableau FR Download'!J:J,MATCH('Eligible Components'!M404,'Tableau FR Download'!G:G,0)))-1)),"")</f>
        <v/>
      </c>
      <c r="O404" s="2" t="str">
        <f>IF(T404="No","",IFERROR(IF(INDEX('Tableau FR Download'!M:M,MATCH('Eligible Components'!M404,'Tableau FR Download'!G:G,0))=0,"",INDEX('Tableau FR Download'!M:M,MATCH('Eligible Components'!M404,'Tableau FR Download'!G:G,0))),""))</f>
        <v/>
      </c>
      <c r="P404" s="37" t="str">
        <f>IF(IFERROR(INDEX('Funding Request Tracker'!$G$6:$G$13,MATCH('Eligible Components'!N404,'Funding Request Tracker'!$F$6:$F$13,0)),"")=0,"",IFERROR(INDEX('Funding Request Tracker'!$G$6:$G$13,MATCH('Eligible Components'!N404,'Funding Request Tracker'!$F$6:$F$13,0)),""))</f>
        <v/>
      </c>
      <c r="Q404" s="37" t="str">
        <f>IF(IFERROR(INDEX('Tableau FR Download'!N:N,MATCH('Eligible Components'!M404,'Tableau FR Download'!G:G,0)),"")=0,"",IFERROR(INDEX('Tableau FR Download'!N:N,MATCH('Eligible Components'!M404,'Tableau FR Download'!G:G,0)),""))</f>
        <v/>
      </c>
      <c r="R404" s="37" t="str">
        <f>IF(IFERROR(INDEX('Tableau FR Download'!O:O,MATCH('Eligible Components'!M404,'Tableau FR Download'!G:G,0)),"")=0,"",IFERROR(INDEX('Tableau FR Download'!O:O,MATCH('Eligible Components'!M404,'Tableau FR Download'!G:G,0)),""))</f>
        <v/>
      </c>
      <c r="S404" s="13" t="str">
        <f t="shared" si="20"/>
        <v/>
      </c>
      <c r="T404" s="1" t="str">
        <f>IFERROR(INDEX('User Instructions'!$E$3:$E$10,MATCH('Eligible Components'!N404,'User Instructions'!$D$3:$D$10,0)),"")</f>
        <v/>
      </c>
      <c r="U404" s="1" t="str">
        <f>IFERROR(IF(INDEX('Tableau FR Download'!M:M,MATCH('Eligible Components'!M404,'Tableau FR Download'!G:G,0))=0,"",INDEX('Tableau FR Download'!M:M,MATCH('Eligible Components'!M404,'Tableau FR Download'!G:G,0))),"")</f>
        <v/>
      </c>
    </row>
    <row r="405" spans="1:21" hidden="1" x14ac:dyDescent="0.2">
      <c r="A405" s="1">
        <f t="shared" si="18"/>
        <v>0</v>
      </c>
      <c r="B405" s="1">
        <v>0</v>
      </c>
      <c r="C405" s="1" t="s">
        <v>85</v>
      </c>
      <c r="D405" s="1" t="s">
        <v>112</v>
      </c>
      <c r="E405" s="1" t="s">
        <v>418</v>
      </c>
      <c r="F405" s="1" t="s">
        <v>96</v>
      </c>
      <c r="G405" s="1" t="str">
        <f t="shared" si="19"/>
        <v>Dominican Republic-Tuberculosis,Malaria,RSSH</v>
      </c>
      <c r="H405" s="1">
        <v>0</v>
      </c>
      <c r="I405" s="1" t="s">
        <v>45</v>
      </c>
      <c r="J405" s="1" t="str">
        <f>IF(IFERROR(IF(M405="",INDEX('Review Approach Lookup'!D:D,MATCH('Eligible Components'!G405,'Review Approach Lookup'!A:A,0)),INDEX('Tableau FR Download'!I:I,MATCH(M405,'Tableau FR Download'!G:G,0))),"")=0,"TBC",IFERROR(IF(M405="",INDEX('Review Approach Lookup'!D:D,MATCH('Eligible Components'!G405,'Review Approach Lookup'!A:A,0)),INDEX('Tableau FR Download'!I:I,MATCH(M405,'Tableau FR Download'!G:G,0))),""))</f>
        <v/>
      </c>
      <c r="K405" s="1" t="s">
        <v>188</v>
      </c>
      <c r="L405" s="1">
        <f>_xlfn.MAXIFS('Tableau FR Download'!A:A,'Tableau FR Download'!B:B,'Eligible Components'!G405)</f>
        <v>0</v>
      </c>
      <c r="M405" s="1" t="str">
        <f>IF(L405=0,"",INDEX('Tableau FR Download'!G:G,MATCH('Eligible Components'!L405,'Tableau FR Download'!A:A,0)))</f>
        <v/>
      </c>
      <c r="N405" s="2" t="str">
        <f>IFERROR(IF(LEFT(INDEX('Tableau FR Download'!J:J,MATCH('Eligible Components'!M405,'Tableau FR Download'!G:G,0)),FIND(" - ",INDEX('Tableau FR Download'!J:J,MATCH('Eligible Components'!M405,'Tableau FR Download'!G:G,0)))-1) = 0,"",LEFT(INDEX('Tableau FR Download'!J:J,MATCH('Eligible Components'!M405,'Tableau FR Download'!G:G,0)),FIND(" - ",INDEX('Tableau FR Download'!J:J,MATCH('Eligible Components'!M405,'Tableau FR Download'!G:G,0)))-1)),"")</f>
        <v/>
      </c>
      <c r="O405" s="2" t="str">
        <f>IF(T405="No","",IFERROR(IF(INDEX('Tableau FR Download'!M:M,MATCH('Eligible Components'!M405,'Tableau FR Download'!G:G,0))=0,"",INDEX('Tableau FR Download'!M:M,MATCH('Eligible Components'!M405,'Tableau FR Download'!G:G,0))),""))</f>
        <v/>
      </c>
      <c r="P405" s="37" t="str">
        <f>IF(IFERROR(INDEX('Funding Request Tracker'!$G$6:$G$13,MATCH('Eligible Components'!N405,'Funding Request Tracker'!$F$6:$F$13,0)),"")=0,"",IFERROR(INDEX('Funding Request Tracker'!$G$6:$G$13,MATCH('Eligible Components'!N405,'Funding Request Tracker'!$F$6:$F$13,0)),""))</f>
        <v/>
      </c>
      <c r="Q405" s="37" t="str">
        <f>IF(IFERROR(INDEX('Tableau FR Download'!N:N,MATCH('Eligible Components'!M405,'Tableau FR Download'!G:G,0)),"")=0,"",IFERROR(INDEX('Tableau FR Download'!N:N,MATCH('Eligible Components'!M405,'Tableau FR Download'!G:G,0)),""))</f>
        <v/>
      </c>
      <c r="R405" s="37" t="str">
        <f>IF(IFERROR(INDEX('Tableau FR Download'!O:O,MATCH('Eligible Components'!M405,'Tableau FR Download'!G:G,0)),"")=0,"",IFERROR(INDEX('Tableau FR Download'!O:O,MATCH('Eligible Components'!M405,'Tableau FR Download'!G:G,0)),""))</f>
        <v/>
      </c>
      <c r="S405" s="13" t="str">
        <f t="shared" si="20"/>
        <v/>
      </c>
      <c r="T405" s="1" t="str">
        <f>IFERROR(INDEX('User Instructions'!$E$3:$E$10,MATCH('Eligible Components'!N405,'User Instructions'!$D$3:$D$10,0)),"")</f>
        <v/>
      </c>
      <c r="U405" s="1" t="str">
        <f>IFERROR(IF(INDEX('Tableau FR Download'!M:M,MATCH('Eligible Components'!M405,'Tableau FR Download'!G:G,0))=0,"",INDEX('Tableau FR Download'!M:M,MATCH('Eligible Components'!M405,'Tableau FR Download'!G:G,0))),"")</f>
        <v/>
      </c>
    </row>
    <row r="406" spans="1:21" hidden="1" x14ac:dyDescent="0.2">
      <c r="A406" s="1">
        <f t="shared" si="18"/>
        <v>0</v>
      </c>
      <c r="B406" s="1">
        <v>0</v>
      </c>
      <c r="C406" s="1" t="s">
        <v>85</v>
      </c>
      <c r="D406" s="1" t="s">
        <v>112</v>
      </c>
      <c r="E406" s="1" t="s">
        <v>419</v>
      </c>
      <c r="F406" s="1" t="s">
        <v>97</v>
      </c>
      <c r="G406" s="1" t="str">
        <f t="shared" si="19"/>
        <v>Dominican Republic-Tuberculosis,RSSH</v>
      </c>
      <c r="H406" s="1">
        <v>0</v>
      </c>
      <c r="I406" s="1" t="s">
        <v>45</v>
      </c>
      <c r="J406" s="1" t="str">
        <f>IF(IFERROR(IF(M406="",INDEX('Review Approach Lookup'!D:D,MATCH('Eligible Components'!G406,'Review Approach Lookup'!A:A,0)),INDEX('Tableau FR Download'!I:I,MATCH(M406,'Tableau FR Download'!G:G,0))),"")=0,"TBC",IFERROR(IF(M406="",INDEX('Review Approach Lookup'!D:D,MATCH('Eligible Components'!G406,'Review Approach Lookup'!A:A,0)),INDEX('Tableau FR Download'!I:I,MATCH(M406,'Tableau FR Download'!G:G,0))),""))</f>
        <v/>
      </c>
      <c r="K406" s="1" t="s">
        <v>188</v>
      </c>
      <c r="L406" s="1">
        <f>_xlfn.MAXIFS('Tableau FR Download'!A:A,'Tableau FR Download'!B:B,'Eligible Components'!G406)</f>
        <v>0</v>
      </c>
      <c r="M406" s="1" t="str">
        <f>IF(L406=0,"",INDEX('Tableau FR Download'!G:G,MATCH('Eligible Components'!L406,'Tableau FR Download'!A:A,0)))</f>
        <v/>
      </c>
      <c r="N406" s="2" t="str">
        <f>IFERROR(IF(LEFT(INDEX('Tableau FR Download'!J:J,MATCH('Eligible Components'!M406,'Tableau FR Download'!G:G,0)),FIND(" - ",INDEX('Tableau FR Download'!J:J,MATCH('Eligible Components'!M406,'Tableau FR Download'!G:G,0)))-1) = 0,"",LEFT(INDEX('Tableau FR Download'!J:J,MATCH('Eligible Components'!M406,'Tableau FR Download'!G:G,0)),FIND(" - ",INDEX('Tableau FR Download'!J:J,MATCH('Eligible Components'!M406,'Tableau FR Download'!G:G,0)))-1)),"")</f>
        <v/>
      </c>
      <c r="O406" s="2" t="str">
        <f>IF(T406="No","",IFERROR(IF(INDEX('Tableau FR Download'!M:M,MATCH('Eligible Components'!M406,'Tableau FR Download'!G:G,0))=0,"",INDEX('Tableau FR Download'!M:M,MATCH('Eligible Components'!M406,'Tableau FR Download'!G:G,0))),""))</f>
        <v/>
      </c>
      <c r="P406" s="37" t="str">
        <f>IF(IFERROR(INDEX('Funding Request Tracker'!$G$6:$G$13,MATCH('Eligible Components'!N406,'Funding Request Tracker'!$F$6:$F$13,0)),"")=0,"",IFERROR(INDEX('Funding Request Tracker'!$G$6:$G$13,MATCH('Eligible Components'!N406,'Funding Request Tracker'!$F$6:$F$13,0)),""))</f>
        <v/>
      </c>
      <c r="Q406" s="37" t="str">
        <f>IF(IFERROR(INDEX('Tableau FR Download'!N:N,MATCH('Eligible Components'!M406,'Tableau FR Download'!G:G,0)),"")=0,"",IFERROR(INDEX('Tableau FR Download'!N:N,MATCH('Eligible Components'!M406,'Tableau FR Download'!G:G,0)),""))</f>
        <v/>
      </c>
      <c r="R406" s="37" t="str">
        <f>IF(IFERROR(INDEX('Tableau FR Download'!O:O,MATCH('Eligible Components'!M406,'Tableau FR Download'!G:G,0)),"")=0,"",IFERROR(INDEX('Tableau FR Download'!O:O,MATCH('Eligible Components'!M406,'Tableau FR Download'!G:G,0)),""))</f>
        <v/>
      </c>
      <c r="S406" s="13" t="str">
        <f t="shared" si="20"/>
        <v/>
      </c>
      <c r="T406" s="1" t="str">
        <f>IFERROR(INDEX('User Instructions'!$E$3:$E$10,MATCH('Eligible Components'!N406,'User Instructions'!$D$3:$D$10,0)),"")</f>
        <v/>
      </c>
      <c r="U406" s="1" t="str">
        <f>IFERROR(IF(INDEX('Tableau FR Download'!M:M,MATCH('Eligible Components'!M406,'Tableau FR Download'!G:G,0))=0,"",INDEX('Tableau FR Download'!M:M,MATCH('Eligible Components'!M406,'Tableau FR Download'!G:G,0))),"")</f>
        <v/>
      </c>
    </row>
    <row r="407" spans="1:21" x14ac:dyDescent="0.2">
      <c r="A407" s="1">
        <f t="shared" si="18"/>
        <v>1</v>
      </c>
      <c r="B407" s="1">
        <v>0</v>
      </c>
      <c r="C407" s="1" t="s">
        <v>85</v>
      </c>
      <c r="D407" s="1" t="s">
        <v>113</v>
      </c>
      <c r="E407" s="1" t="s">
        <v>26</v>
      </c>
      <c r="F407" s="1" t="s">
        <v>26</v>
      </c>
      <c r="G407" s="1" t="str">
        <f t="shared" si="19"/>
        <v>Ecuador-HIV/AIDS</v>
      </c>
      <c r="H407" s="1">
        <v>1</v>
      </c>
      <c r="I407" s="1" t="s">
        <v>45</v>
      </c>
      <c r="J407" s="1" t="str">
        <f>IF(IFERROR(IF(M407="",INDEX('Review Approach Lookup'!D:D,MATCH('Eligible Components'!G407,'Review Approach Lookup'!A:A,0)),INDEX('Tableau FR Download'!I:I,MATCH(M407,'Tableau FR Download'!G:G,0))),"")=0,"TBC",IFERROR(IF(M407="",INDEX('Review Approach Lookup'!D:D,MATCH('Eligible Components'!G407,'Review Approach Lookup'!A:A,0)),INDEX('Tableau FR Download'!I:I,MATCH(M407,'Tableau FR Download'!G:G,0))),""))</f>
        <v>Tailored for Focused Portfolios</v>
      </c>
      <c r="K407" s="1" t="s">
        <v>188</v>
      </c>
      <c r="L407" s="1">
        <f>_xlfn.MAXIFS('Tableau FR Download'!A:A,'Tableau FR Download'!B:B,'Eligible Components'!G407)</f>
        <v>1212</v>
      </c>
      <c r="M407" s="1" t="str">
        <f>IF(L407=0,"",INDEX('Tableau FR Download'!G:G,MATCH('Eligible Components'!L407,'Tableau FR Download'!A:A,0)))</f>
        <v>FR1212-ECU-H</v>
      </c>
      <c r="N407" s="2" t="str">
        <f>IFERROR(IF(LEFT(INDEX('Tableau FR Download'!J:J,MATCH('Eligible Components'!M407,'Tableau FR Download'!G:G,0)),FIND(" - ",INDEX('Tableau FR Download'!J:J,MATCH('Eligible Components'!M407,'Tableau FR Download'!G:G,0)))-1) = 0,"",LEFT(INDEX('Tableau FR Download'!J:J,MATCH('Eligible Components'!M407,'Tableau FR Download'!G:G,0)),FIND(" - ",INDEX('Tableau FR Download'!J:J,MATCH('Eligible Components'!M407,'Tableau FR Download'!G:G,0)))-1)),"")</f>
        <v>Window 7</v>
      </c>
      <c r="O407" s="2" t="str">
        <f>IF(T407="No","",IFERROR(IF(INDEX('Tableau FR Download'!M:M,MATCH('Eligible Components'!M407,'Tableau FR Download'!G:G,0))=0,"",INDEX('Tableau FR Download'!M:M,MATCH('Eligible Components'!M407,'Tableau FR Download'!G:G,0))),""))</f>
        <v>Grant Making</v>
      </c>
      <c r="P407" s="37" t="str">
        <f>IF(IFERROR(INDEX('Funding Request Tracker'!$G$6:$G$13,MATCH('Eligible Components'!N407,'Funding Request Tracker'!$F$6:$F$13,0)),"")=0,"",IFERROR(INDEX('Funding Request Tracker'!$G$6:$G$13,MATCH('Eligible Components'!N407,'Funding Request Tracker'!$F$6:$F$13,0)),""))</f>
        <v/>
      </c>
      <c r="Q407" s="37" t="str">
        <f>IF(IFERROR(INDEX('Tableau FR Download'!N:N,MATCH('Eligible Components'!M407,'Tableau FR Download'!G:G,0)),"")=0,"",IFERROR(INDEX('Tableau FR Download'!N:N,MATCH('Eligible Components'!M407,'Tableau FR Download'!G:G,0)),""))</f>
        <v/>
      </c>
      <c r="R407" s="37" t="str">
        <f>IF(IFERROR(INDEX('Tableau FR Download'!O:O,MATCH('Eligible Components'!M407,'Tableau FR Download'!G:G,0)),"")=0,"",IFERROR(INDEX('Tableau FR Download'!O:O,MATCH('Eligible Components'!M407,'Tableau FR Download'!G:G,0)),""))</f>
        <v/>
      </c>
      <c r="S407" s="13" t="str">
        <f t="shared" si="20"/>
        <v/>
      </c>
      <c r="T407" s="1" t="str">
        <f>IFERROR(INDEX('User Instructions'!$E$3:$E$10,MATCH('Eligible Components'!N407,'User Instructions'!$D$3:$D$10,0)),"")</f>
        <v/>
      </c>
      <c r="U407" s="1" t="str">
        <f>IFERROR(IF(INDEX('Tableau FR Download'!M:M,MATCH('Eligible Components'!M407,'Tableau FR Download'!G:G,0))=0,"",INDEX('Tableau FR Download'!M:M,MATCH('Eligible Components'!M407,'Tableau FR Download'!G:G,0))),"")</f>
        <v>Grant Making</v>
      </c>
    </row>
    <row r="408" spans="1:21" hidden="1" x14ac:dyDescent="0.2">
      <c r="A408" s="1">
        <f t="shared" si="18"/>
        <v>0</v>
      </c>
      <c r="B408" s="1">
        <v>0</v>
      </c>
      <c r="C408" s="1" t="s">
        <v>85</v>
      </c>
      <c r="D408" s="1" t="s">
        <v>113</v>
      </c>
      <c r="E408" s="1" t="s">
        <v>409</v>
      </c>
      <c r="F408" s="1" t="s">
        <v>86</v>
      </c>
      <c r="G408" s="1" t="str">
        <f t="shared" si="19"/>
        <v>Ecuador-HIV/AIDS,Malaria</v>
      </c>
      <c r="H408" s="1">
        <v>0</v>
      </c>
      <c r="I408" s="1" t="s">
        <v>45</v>
      </c>
      <c r="J408" s="1" t="str">
        <f>IF(IFERROR(IF(M408="",INDEX('Review Approach Lookup'!D:D,MATCH('Eligible Components'!G408,'Review Approach Lookup'!A:A,0)),INDEX('Tableau FR Download'!I:I,MATCH(M408,'Tableau FR Download'!G:G,0))),"")=0,"TBC",IFERROR(IF(M408="",INDEX('Review Approach Lookup'!D:D,MATCH('Eligible Components'!G408,'Review Approach Lookup'!A:A,0)),INDEX('Tableau FR Download'!I:I,MATCH(M408,'Tableau FR Download'!G:G,0))),""))</f>
        <v/>
      </c>
      <c r="K408" s="1" t="s">
        <v>188</v>
      </c>
      <c r="L408" s="1">
        <f>_xlfn.MAXIFS('Tableau FR Download'!A:A,'Tableau FR Download'!B:B,'Eligible Components'!G408)</f>
        <v>0</v>
      </c>
      <c r="M408" s="1" t="str">
        <f>IF(L408=0,"",INDEX('Tableau FR Download'!G:G,MATCH('Eligible Components'!L408,'Tableau FR Download'!A:A,0)))</f>
        <v/>
      </c>
      <c r="N408" s="2" t="str">
        <f>IFERROR(IF(LEFT(INDEX('Tableau FR Download'!J:J,MATCH('Eligible Components'!M408,'Tableau FR Download'!G:G,0)),FIND(" - ",INDEX('Tableau FR Download'!J:J,MATCH('Eligible Components'!M408,'Tableau FR Download'!G:G,0)))-1) = 0,"",LEFT(INDEX('Tableau FR Download'!J:J,MATCH('Eligible Components'!M408,'Tableau FR Download'!G:G,0)),FIND(" - ",INDEX('Tableau FR Download'!J:J,MATCH('Eligible Components'!M408,'Tableau FR Download'!G:G,0)))-1)),"")</f>
        <v/>
      </c>
      <c r="O408" s="2" t="str">
        <f>IF(T408="No","",IFERROR(IF(INDEX('Tableau FR Download'!M:M,MATCH('Eligible Components'!M408,'Tableau FR Download'!G:G,0))=0,"",INDEX('Tableau FR Download'!M:M,MATCH('Eligible Components'!M408,'Tableau FR Download'!G:G,0))),""))</f>
        <v/>
      </c>
      <c r="P408" s="37" t="str">
        <f>IF(IFERROR(INDEX('Funding Request Tracker'!$G$6:$G$13,MATCH('Eligible Components'!N408,'Funding Request Tracker'!$F$6:$F$13,0)),"")=0,"",IFERROR(INDEX('Funding Request Tracker'!$G$6:$G$13,MATCH('Eligible Components'!N408,'Funding Request Tracker'!$F$6:$F$13,0)),""))</f>
        <v/>
      </c>
      <c r="Q408" s="37" t="str">
        <f>IF(IFERROR(INDEX('Tableau FR Download'!N:N,MATCH('Eligible Components'!M408,'Tableau FR Download'!G:G,0)),"")=0,"",IFERROR(INDEX('Tableau FR Download'!N:N,MATCH('Eligible Components'!M408,'Tableau FR Download'!G:G,0)),""))</f>
        <v/>
      </c>
      <c r="R408" s="37" t="str">
        <f>IF(IFERROR(INDEX('Tableau FR Download'!O:O,MATCH('Eligible Components'!M408,'Tableau FR Download'!G:G,0)),"")=0,"",IFERROR(INDEX('Tableau FR Download'!O:O,MATCH('Eligible Components'!M408,'Tableau FR Download'!G:G,0)),""))</f>
        <v/>
      </c>
      <c r="S408" s="13" t="str">
        <f t="shared" si="20"/>
        <v/>
      </c>
      <c r="T408" s="1" t="str">
        <f>IFERROR(INDEX('User Instructions'!$E$3:$E$10,MATCH('Eligible Components'!N408,'User Instructions'!$D$3:$D$10,0)),"")</f>
        <v/>
      </c>
      <c r="U408" s="1" t="str">
        <f>IFERROR(IF(INDEX('Tableau FR Download'!M:M,MATCH('Eligible Components'!M408,'Tableau FR Download'!G:G,0))=0,"",INDEX('Tableau FR Download'!M:M,MATCH('Eligible Components'!M408,'Tableau FR Download'!G:G,0))),"")</f>
        <v/>
      </c>
    </row>
    <row r="409" spans="1:21" hidden="1" x14ac:dyDescent="0.2">
      <c r="A409" s="1">
        <f t="shared" si="18"/>
        <v>0</v>
      </c>
      <c r="B409" s="1">
        <v>0</v>
      </c>
      <c r="C409" s="1" t="s">
        <v>85</v>
      </c>
      <c r="D409" s="1" t="s">
        <v>113</v>
      </c>
      <c r="E409" s="1" t="s">
        <v>410</v>
      </c>
      <c r="F409" s="1" t="s">
        <v>87</v>
      </c>
      <c r="G409" s="1" t="str">
        <f t="shared" si="19"/>
        <v>Ecuador-HIV/AIDS,Malaria,RSSH</v>
      </c>
      <c r="H409" s="1">
        <v>0</v>
      </c>
      <c r="I409" s="1" t="s">
        <v>45</v>
      </c>
      <c r="J409" s="1" t="str">
        <f>IF(IFERROR(IF(M409="",INDEX('Review Approach Lookup'!D:D,MATCH('Eligible Components'!G409,'Review Approach Lookup'!A:A,0)),INDEX('Tableau FR Download'!I:I,MATCH(M409,'Tableau FR Download'!G:G,0))),"")=0,"TBC",IFERROR(IF(M409="",INDEX('Review Approach Lookup'!D:D,MATCH('Eligible Components'!G409,'Review Approach Lookup'!A:A,0)),INDEX('Tableau FR Download'!I:I,MATCH(M409,'Tableau FR Download'!G:G,0))),""))</f>
        <v/>
      </c>
      <c r="K409" s="1" t="s">
        <v>188</v>
      </c>
      <c r="L409" s="1">
        <f>_xlfn.MAXIFS('Tableau FR Download'!A:A,'Tableau FR Download'!B:B,'Eligible Components'!G409)</f>
        <v>0</v>
      </c>
      <c r="M409" s="1" t="str">
        <f>IF(L409=0,"",INDEX('Tableau FR Download'!G:G,MATCH('Eligible Components'!L409,'Tableau FR Download'!A:A,0)))</f>
        <v/>
      </c>
      <c r="N409" s="2" t="str">
        <f>IFERROR(IF(LEFT(INDEX('Tableau FR Download'!J:J,MATCH('Eligible Components'!M409,'Tableau FR Download'!G:G,0)),FIND(" - ",INDEX('Tableau FR Download'!J:J,MATCH('Eligible Components'!M409,'Tableau FR Download'!G:G,0)))-1) = 0,"",LEFT(INDEX('Tableau FR Download'!J:J,MATCH('Eligible Components'!M409,'Tableau FR Download'!G:G,0)),FIND(" - ",INDEX('Tableau FR Download'!J:J,MATCH('Eligible Components'!M409,'Tableau FR Download'!G:G,0)))-1)),"")</f>
        <v/>
      </c>
      <c r="O409" s="2" t="str">
        <f>IF(T409="No","",IFERROR(IF(INDEX('Tableau FR Download'!M:M,MATCH('Eligible Components'!M409,'Tableau FR Download'!G:G,0))=0,"",INDEX('Tableau FR Download'!M:M,MATCH('Eligible Components'!M409,'Tableau FR Download'!G:G,0))),""))</f>
        <v/>
      </c>
      <c r="P409" s="37" t="str">
        <f>IF(IFERROR(INDEX('Funding Request Tracker'!$G$6:$G$13,MATCH('Eligible Components'!N409,'Funding Request Tracker'!$F$6:$F$13,0)),"")=0,"",IFERROR(INDEX('Funding Request Tracker'!$G$6:$G$13,MATCH('Eligible Components'!N409,'Funding Request Tracker'!$F$6:$F$13,0)),""))</f>
        <v/>
      </c>
      <c r="Q409" s="37" t="str">
        <f>IF(IFERROR(INDEX('Tableau FR Download'!N:N,MATCH('Eligible Components'!M409,'Tableau FR Download'!G:G,0)),"")=0,"",IFERROR(INDEX('Tableau FR Download'!N:N,MATCH('Eligible Components'!M409,'Tableau FR Download'!G:G,0)),""))</f>
        <v/>
      </c>
      <c r="R409" s="37" t="str">
        <f>IF(IFERROR(INDEX('Tableau FR Download'!O:O,MATCH('Eligible Components'!M409,'Tableau FR Download'!G:G,0)),"")=0,"",IFERROR(INDEX('Tableau FR Download'!O:O,MATCH('Eligible Components'!M409,'Tableau FR Download'!G:G,0)),""))</f>
        <v/>
      </c>
      <c r="S409" s="13" t="str">
        <f t="shared" si="20"/>
        <v/>
      </c>
      <c r="T409" s="1" t="str">
        <f>IFERROR(INDEX('User Instructions'!$E$3:$E$10,MATCH('Eligible Components'!N409,'User Instructions'!$D$3:$D$10,0)),"")</f>
        <v/>
      </c>
      <c r="U409" s="1" t="str">
        <f>IFERROR(IF(INDEX('Tableau FR Download'!M:M,MATCH('Eligible Components'!M409,'Tableau FR Download'!G:G,0))=0,"",INDEX('Tableau FR Download'!M:M,MATCH('Eligible Components'!M409,'Tableau FR Download'!G:G,0))),"")</f>
        <v/>
      </c>
    </row>
    <row r="410" spans="1:21" hidden="1" x14ac:dyDescent="0.2">
      <c r="A410" s="1">
        <f t="shared" si="18"/>
        <v>0</v>
      </c>
      <c r="B410" s="1">
        <v>0</v>
      </c>
      <c r="C410" s="1" t="s">
        <v>85</v>
      </c>
      <c r="D410" s="1" t="s">
        <v>113</v>
      </c>
      <c r="E410" s="1" t="s">
        <v>411</v>
      </c>
      <c r="F410" s="1" t="s">
        <v>88</v>
      </c>
      <c r="G410" s="1" t="str">
        <f t="shared" si="19"/>
        <v>Ecuador-HIV/AIDS,RSSH</v>
      </c>
      <c r="H410" s="1">
        <v>1</v>
      </c>
      <c r="I410" s="1" t="s">
        <v>45</v>
      </c>
      <c r="J410" s="1" t="str">
        <f>IF(IFERROR(IF(M410="",INDEX('Review Approach Lookup'!D:D,MATCH('Eligible Components'!G410,'Review Approach Lookup'!A:A,0)),INDEX('Tableau FR Download'!I:I,MATCH(M410,'Tableau FR Download'!G:G,0))),"")=0,"TBC",IFERROR(IF(M410="",INDEX('Review Approach Lookup'!D:D,MATCH('Eligible Components'!G410,'Review Approach Lookup'!A:A,0)),INDEX('Tableau FR Download'!I:I,MATCH(M410,'Tableau FR Download'!G:G,0))),""))</f>
        <v/>
      </c>
      <c r="K410" s="1" t="s">
        <v>188</v>
      </c>
      <c r="L410" s="1">
        <f>_xlfn.MAXIFS('Tableau FR Download'!A:A,'Tableau FR Download'!B:B,'Eligible Components'!G410)</f>
        <v>0</v>
      </c>
      <c r="M410" s="1" t="str">
        <f>IF(L410=0,"",INDEX('Tableau FR Download'!G:G,MATCH('Eligible Components'!L410,'Tableau FR Download'!A:A,0)))</f>
        <v/>
      </c>
      <c r="N410" s="2" t="str">
        <f>IFERROR(IF(LEFT(INDEX('Tableau FR Download'!J:J,MATCH('Eligible Components'!M410,'Tableau FR Download'!G:G,0)),FIND(" - ",INDEX('Tableau FR Download'!J:J,MATCH('Eligible Components'!M410,'Tableau FR Download'!G:G,0)))-1) = 0,"",LEFT(INDEX('Tableau FR Download'!J:J,MATCH('Eligible Components'!M410,'Tableau FR Download'!G:G,0)),FIND(" - ",INDEX('Tableau FR Download'!J:J,MATCH('Eligible Components'!M410,'Tableau FR Download'!G:G,0)))-1)),"")</f>
        <v/>
      </c>
      <c r="O410" s="2" t="str">
        <f>IF(T410="No","",IFERROR(IF(INDEX('Tableau FR Download'!M:M,MATCH('Eligible Components'!M410,'Tableau FR Download'!G:G,0))=0,"",INDEX('Tableau FR Download'!M:M,MATCH('Eligible Components'!M410,'Tableau FR Download'!G:G,0))),""))</f>
        <v/>
      </c>
      <c r="P410" s="37" t="str">
        <f>IF(IFERROR(INDEX('Funding Request Tracker'!$G$6:$G$13,MATCH('Eligible Components'!N410,'Funding Request Tracker'!$F$6:$F$13,0)),"")=0,"",IFERROR(INDEX('Funding Request Tracker'!$G$6:$G$13,MATCH('Eligible Components'!N410,'Funding Request Tracker'!$F$6:$F$13,0)),""))</f>
        <v/>
      </c>
      <c r="Q410" s="37" t="str">
        <f>IF(IFERROR(INDEX('Tableau FR Download'!N:N,MATCH('Eligible Components'!M410,'Tableau FR Download'!G:G,0)),"")=0,"",IFERROR(INDEX('Tableau FR Download'!N:N,MATCH('Eligible Components'!M410,'Tableau FR Download'!G:G,0)),""))</f>
        <v/>
      </c>
      <c r="R410" s="37" t="str">
        <f>IF(IFERROR(INDEX('Tableau FR Download'!O:O,MATCH('Eligible Components'!M410,'Tableau FR Download'!G:G,0)),"")=0,"",IFERROR(INDEX('Tableau FR Download'!O:O,MATCH('Eligible Components'!M410,'Tableau FR Download'!G:G,0)),""))</f>
        <v/>
      </c>
      <c r="S410" s="13" t="str">
        <f t="shared" si="20"/>
        <v/>
      </c>
      <c r="T410" s="1" t="str">
        <f>IFERROR(INDEX('User Instructions'!$E$3:$E$10,MATCH('Eligible Components'!N410,'User Instructions'!$D$3:$D$10,0)),"")</f>
        <v/>
      </c>
      <c r="U410" s="1" t="str">
        <f>IFERROR(IF(INDEX('Tableau FR Download'!M:M,MATCH('Eligible Components'!M410,'Tableau FR Download'!G:G,0))=0,"",INDEX('Tableau FR Download'!M:M,MATCH('Eligible Components'!M410,'Tableau FR Download'!G:G,0))),"")</f>
        <v/>
      </c>
    </row>
    <row r="411" spans="1:21" hidden="1" x14ac:dyDescent="0.2">
      <c r="A411" s="1">
        <f t="shared" si="18"/>
        <v>0</v>
      </c>
      <c r="B411" s="1">
        <v>0</v>
      </c>
      <c r="C411" s="1" t="s">
        <v>85</v>
      </c>
      <c r="D411" s="1" t="s">
        <v>113</v>
      </c>
      <c r="E411" s="1" t="s">
        <v>408</v>
      </c>
      <c r="F411" s="1" t="s">
        <v>89</v>
      </c>
      <c r="G411" s="1" t="str">
        <f t="shared" si="19"/>
        <v>Ecuador-HIV/AIDS, Tuberculosis</v>
      </c>
      <c r="H411" s="1">
        <v>0</v>
      </c>
      <c r="I411" s="1" t="s">
        <v>45</v>
      </c>
      <c r="J411" s="1" t="str">
        <f>IF(IFERROR(IF(M411="",INDEX('Review Approach Lookup'!D:D,MATCH('Eligible Components'!G411,'Review Approach Lookup'!A:A,0)),INDEX('Tableau FR Download'!I:I,MATCH(M411,'Tableau FR Download'!G:G,0))),"")=0,"TBC",IFERROR(IF(M411="",INDEX('Review Approach Lookup'!D:D,MATCH('Eligible Components'!G411,'Review Approach Lookup'!A:A,0)),INDEX('Tableau FR Download'!I:I,MATCH(M411,'Tableau FR Download'!G:G,0))),""))</f>
        <v/>
      </c>
      <c r="K411" s="1" t="s">
        <v>188</v>
      </c>
      <c r="L411" s="1">
        <f>_xlfn.MAXIFS('Tableau FR Download'!A:A,'Tableau FR Download'!B:B,'Eligible Components'!G411)</f>
        <v>0</v>
      </c>
      <c r="M411" s="1" t="str">
        <f>IF(L411=0,"",INDEX('Tableau FR Download'!G:G,MATCH('Eligible Components'!L411,'Tableau FR Download'!A:A,0)))</f>
        <v/>
      </c>
      <c r="N411" s="2" t="str">
        <f>IFERROR(IF(LEFT(INDEX('Tableau FR Download'!J:J,MATCH('Eligible Components'!M411,'Tableau FR Download'!G:G,0)),FIND(" - ",INDEX('Tableau FR Download'!J:J,MATCH('Eligible Components'!M411,'Tableau FR Download'!G:G,0)))-1) = 0,"",LEFT(INDEX('Tableau FR Download'!J:J,MATCH('Eligible Components'!M411,'Tableau FR Download'!G:G,0)),FIND(" - ",INDEX('Tableau FR Download'!J:J,MATCH('Eligible Components'!M411,'Tableau FR Download'!G:G,0)))-1)),"")</f>
        <v/>
      </c>
      <c r="O411" s="2" t="str">
        <f>IF(T411="No","",IFERROR(IF(INDEX('Tableau FR Download'!M:M,MATCH('Eligible Components'!M411,'Tableau FR Download'!G:G,0))=0,"",INDEX('Tableau FR Download'!M:M,MATCH('Eligible Components'!M411,'Tableau FR Download'!G:G,0))),""))</f>
        <v/>
      </c>
      <c r="P411" s="37" t="str">
        <f>IF(IFERROR(INDEX('Funding Request Tracker'!$G$6:$G$13,MATCH('Eligible Components'!N411,'Funding Request Tracker'!$F$6:$F$13,0)),"")=0,"",IFERROR(INDEX('Funding Request Tracker'!$G$6:$G$13,MATCH('Eligible Components'!N411,'Funding Request Tracker'!$F$6:$F$13,0)),""))</f>
        <v/>
      </c>
      <c r="Q411" s="37" t="str">
        <f>IF(IFERROR(INDEX('Tableau FR Download'!N:N,MATCH('Eligible Components'!M411,'Tableau FR Download'!G:G,0)),"")=0,"",IFERROR(INDEX('Tableau FR Download'!N:N,MATCH('Eligible Components'!M411,'Tableau FR Download'!G:G,0)),""))</f>
        <v/>
      </c>
      <c r="R411" s="37" t="str">
        <f>IF(IFERROR(INDEX('Tableau FR Download'!O:O,MATCH('Eligible Components'!M411,'Tableau FR Download'!G:G,0)),"")=0,"",IFERROR(INDEX('Tableau FR Download'!O:O,MATCH('Eligible Components'!M411,'Tableau FR Download'!G:G,0)),""))</f>
        <v/>
      </c>
      <c r="S411" s="13" t="str">
        <f t="shared" si="20"/>
        <v/>
      </c>
      <c r="T411" s="1" t="str">
        <f>IFERROR(INDEX('User Instructions'!$E$3:$E$10,MATCH('Eligible Components'!N411,'User Instructions'!$D$3:$D$10,0)),"")</f>
        <v/>
      </c>
      <c r="U411" s="1" t="str">
        <f>IFERROR(IF(INDEX('Tableau FR Download'!M:M,MATCH('Eligible Components'!M411,'Tableau FR Download'!G:G,0))=0,"",INDEX('Tableau FR Download'!M:M,MATCH('Eligible Components'!M411,'Tableau FR Download'!G:G,0))),"")</f>
        <v/>
      </c>
    </row>
    <row r="412" spans="1:21" hidden="1" x14ac:dyDescent="0.2">
      <c r="A412" s="1">
        <f t="shared" si="18"/>
        <v>0</v>
      </c>
      <c r="B412" s="1">
        <v>0</v>
      </c>
      <c r="C412" s="1" t="s">
        <v>85</v>
      </c>
      <c r="D412" s="1" t="s">
        <v>113</v>
      </c>
      <c r="E412" s="1" t="s">
        <v>412</v>
      </c>
      <c r="F412" s="1" t="s">
        <v>90</v>
      </c>
      <c r="G412" s="1" t="str">
        <f t="shared" si="19"/>
        <v>Ecuador-HIV/AIDS,Tuberculosis,Malaria</v>
      </c>
      <c r="H412" s="1">
        <v>0</v>
      </c>
      <c r="I412" s="1" t="s">
        <v>45</v>
      </c>
      <c r="J412" s="1" t="str">
        <f>IF(IFERROR(IF(M412="",INDEX('Review Approach Lookup'!D:D,MATCH('Eligible Components'!G412,'Review Approach Lookup'!A:A,0)),INDEX('Tableau FR Download'!I:I,MATCH(M412,'Tableau FR Download'!G:G,0))),"")=0,"TBC",IFERROR(IF(M412="",INDEX('Review Approach Lookup'!D:D,MATCH('Eligible Components'!G412,'Review Approach Lookup'!A:A,0)),INDEX('Tableau FR Download'!I:I,MATCH(M412,'Tableau FR Download'!G:G,0))),""))</f>
        <v/>
      </c>
      <c r="K412" s="1" t="s">
        <v>188</v>
      </c>
      <c r="L412" s="1">
        <f>_xlfn.MAXIFS('Tableau FR Download'!A:A,'Tableau FR Download'!B:B,'Eligible Components'!G412)</f>
        <v>0</v>
      </c>
      <c r="M412" s="1" t="str">
        <f>IF(L412=0,"",INDEX('Tableau FR Download'!G:G,MATCH('Eligible Components'!L412,'Tableau FR Download'!A:A,0)))</f>
        <v/>
      </c>
      <c r="N412" s="2" t="str">
        <f>IFERROR(IF(LEFT(INDEX('Tableau FR Download'!J:J,MATCH('Eligible Components'!M412,'Tableau FR Download'!G:G,0)),FIND(" - ",INDEX('Tableau FR Download'!J:J,MATCH('Eligible Components'!M412,'Tableau FR Download'!G:G,0)))-1) = 0,"",LEFT(INDEX('Tableau FR Download'!J:J,MATCH('Eligible Components'!M412,'Tableau FR Download'!G:G,0)),FIND(" - ",INDEX('Tableau FR Download'!J:J,MATCH('Eligible Components'!M412,'Tableau FR Download'!G:G,0)))-1)),"")</f>
        <v/>
      </c>
      <c r="O412" s="2" t="str">
        <f>IF(T412="No","",IFERROR(IF(INDEX('Tableau FR Download'!M:M,MATCH('Eligible Components'!M412,'Tableau FR Download'!G:G,0))=0,"",INDEX('Tableau FR Download'!M:M,MATCH('Eligible Components'!M412,'Tableau FR Download'!G:G,0))),""))</f>
        <v/>
      </c>
      <c r="P412" s="37" t="str">
        <f>IF(IFERROR(INDEX('Funding Request Tracker'!$G$6:$G$13,MATCH('Eligible Components'!N412,'Funding Request Tracker'!$F$6:$F$13,0)),"")=0,"",IFERROR(INDEX('Funding Request Tracker'!$G$6:$G$13,MATCH('Eligible Components'!N412,'Funding Request Tracker'!$F$6:$F$13,0)),""))</f>
        <v/>
      </c>
      <c r="Q412" s="37" t="str">
        <f>IF(IFERROR(INDEX('Tableau FR Download'!N:N,MATCH('Eligible Components'!M412,'Tableau FR Download'!G:G,0)),"")=0,"",IFERROR(INDEX('Tableau FR Download'!N:N,MATCH('Eligible Components'!M412,'Tableau FR Download'!G:G,0)),""))</f>
        <v/>
      </c>
      <c r="R412" s="37" t="str">
        <f>IF(IFERROR(INDEX('Tableau FR Download'!O:O,MATCH('Eligible Components'!M412,'Tableau FR Download'!G:G,0)),"")=0,"",IFERROR(INDEX('Tableau FR Download'!O:O,MATCH('Eligible Components'!M412,'Tableau FR Download'!G:G,0)),""))</f>
        <v/>
      </c>
      <c r="S412" s="13" t="str">
        <f t="shared" si="20"/>
        <v/>
      </c>
      <c r="T412" s="1" t="str">
        <f>IFERROR(INDEX('User Instructions'!$E$3:$E$10,MATCH('Eligible Components'!N412,'User Instructions'!$D$3:$D$10,0)),"")</f>
        <v/>
      </c>
      <c r="U412" s="1" t="str">
        <f>IFERROR(IF(INDEX('Tableau FR Download'!M:M,MATCH('Eligible Components'!M412,'Tableau FR Download'!G:G,0))=0,"",INDEX('Tableau FR Download'!M:M,MATCH('Eligible Components'!M412,'Tableau FR Download'!G:G,0))),"")</f>
        <v/>
      </c>
    </row>
    <row r="413" spans="1:21" hidden="1" x14ac:dyDescent="0.2">
      <c r="A413" s="1">
        <f t="shared" si="18"/>
        <v>0</v>
      </c>
      <c r="B413" s="1">
        <v>0</v>
      </c>
      <c r="C413" s="1" t="s">
        <v>85</v>
      </c>
      <c r="D413" s="1" t="s">
        <v>113</v>
      </c>
      <c r="E413" s="1" t="s">
        <v>413</v>
      </c>
      <c r="F413" s="1" t="s">
        <v>91</v>
      </c>
      <c r="G413" s="1" t="str">
        <f t="shared" si="19"/>
        <v>Ecuador-HIV/AIDS,Tuberculosis,Malaria,RSSH</v>
      </c>
      <c r="H413" s="1">
        <v>0</v>
      </c>
      <c r="I413" s="1" t="s">
        <v>45</v>
      </c>
      <c r="J413" s="1" t="str">
        <f>IF(IFERROR(IF(M413="",INDEX('Review Approach Lookup'!D:D,MATCH('Eligible Components'!G413,'Review Approach Lookup'!A:A,0)),INDEX('Tableau FR Download'!I:I,MATCH(M413,'Tableau FR Download'!G:G,0))),"")=0,"TBC",IFERROR(IF(M413="",INDEX('Review Approach Lookup'!D:D,MATCH('Eligible Components'!G413,'Review Approach Lookup'!A:A,0)),INDEX('Tableau FR Download'!I:I,MATCH(M413,'Tableau FR Download'!G:G,0))),""))</f>
        <v/>
      </c>
      <c r="K413" s="1" t="s">
        <v>188</v>
      </c>
      <c r="L413" s="1">
        <f>_xlfn.MAXIFS('Tableau FR Download'!A:A,'Tableau FR Download'!B:B,'Eligible Components'!G413)</f>
        <v>0</v>
      </c>
      <c r="M413" s="1" t="str">
        <f>IF(L413=0,"",INDEX('Tableau FR Download'!G:G,MATCH('Eligible Components'!L413,'Tableau FR Download'!A:A,0)))</f>
        <v/>
      </c>
      <c r="N413" s="2" t="str">
        <f>IFERROR(IF(LEFT(INDEX('Tableau FR Download'!J:J,MATCH('Eligible Components'!M413,'Tableau FR Download'!G:G,0)),FIND(" - ",INDEX('Tableau FR Download'!J:J,MATCH('Eligible Components'!M413,'Tableau FR Download'!G:G,0)))-1) = 0,"",LEFT(INDEX('Tableau FR Download'!J:J,MATCH('Eligible Components'!M413,'Tableau FR Download'!G:G,0)),FIND(" - ",INDEX('Tableau FR Download'!J:J,MATCH('Eligible Components'!M413,'Tableau FR Download'!G:G,0)))-1)),"")</f>
        <v/>
      </c>
      <c r="O413" s="2" t="str">
        <f>IF(T413="No","",IFERROR(IF(INDEX('Tableau FR Download'!M:M,MATCH('Eligible Components'!M413,'Tableau FR Download'!G:G,0))=0,"",INDEX('Tableau FR Download'!M:M,MATCH('Eligible Components'!M413,'Tableau FR Download'!G:G,0))),""))</f>
        <v/>
      </c>
      <c r="P413" s="37" t="str">
        <f>IF(IFERROR(INDEX('Funding Request Tracker'!$G$6:$G$13,MATCH('Eligible Components'!N413,'Funding Request Tracker'!$F$6:$F$13,0)),"")=0,"",IFERROR(INDEX('Funding Request Tracker'!$G$6:$G$13,MATCH('Eligible Components'!N413,'Funding Request Tracker'!$F$6:$F$13,0)),""))</f>
        <v/>
      </c>
      <c r="Q413" s="37" t="str">
        <f>IF(IFERROR(INDEX('Tableau FR Download'!N:N,MATCH('Eligible Components'!M413,'Tableau FR Download'!G:G,0)),"")=0,"",IFERROR(INDEX('Tableau FR Download'!N:N,MATCH('Eligible Components'!M413,'Tableau FR Download'!G:G,0)),""))</f>
        <v/>
      </c>
      <c r="R413" s="37" t="str">
        <f>IF(IFERROR(INDEX('Tableau FR Download'!O:O,MATCH('Eligible Components'!M413,'Tableau FR Download'!G:G,0)),"")=0,"",IFERROR(INDEX('Tableau FR Download'!O:O,MATCH('Eligible Components'!M413,'Tableau FR Download'!G:G,0)),""))</f>
        <v/>
      </c>
      <c r="S413" s="13" t="str">
        <f t="shared" si="20"/>
        <v/>
      </c>
      <c r="T413" s="1" t="str">
        <f>IFERROR(INDEX('User Instructions'!$E$3:$E$10,MATCH('Eligible Components'!N413,'User Instructions'!$D$3:$D$10,0)),"")</f>
        <v/>
      </c>
      <c r="U413" s="1" t="str">
        <f>IFERROR(IF(INDEX('Tableau FR Download'!M:M,MATCH('Eligible Components'!M413,'Tableau FR Download'!G:G,0))=0,"",INDEX('Tableau FR Download'!M:M,MATCH('Eligible Components'!M413,'Tableau FR Download'!G:G,0))),"")</f>
        <v/>
      </c>
    </row>
    <row r="414" spans="1:21" hidden="1" x14ac:dyDescent="0.2">
      <c r="A414" s="1">
        <f t="shared" si="18"/>
        <v>0</v>
      </c>
      <c r="B414" s="1">
        <v>0</v>
      </c>
      <c r="C414" s="1" t="s">
        <v>85</v>
      </c>
      <c r="D414" s="1" t="s">
        <v>113</v>
      </c>
      <c r="E414" s="1" t="s">
        <v>414</v>
      </c>
      <c r="F414" s="1" t="s">
        <v>92</v>
      </c>
      <c r="G414" s="1" t="str">
        <f t="shared" si="19"/>
        <v>Ecuador-HIV/AIDS,Tuberculosis,RSSH</v>
      </c>
      <c r="H414" s="1">
        <v>0</v>
      </c>
      <c r="I414" s="1" t="s">
        <v>45</v>
      </c>
      <c r="J414" s="1" t="str">
        <f>IF(IFERROR(IF(M414="",INDEX('Review Approach Lookup'!D:D,MATCH('Eligible Components'!G414,'Review Approach Lookup'!A:A,0)),INDEX('Tableau FR Download'!I:I,MATCH(M414,'Tableau FR Download'!G:G,0))),"")=0,"TBC",IFERROR(IF(M414="",INDEX('Review Approach Lookup'!D:D,MATCH('Eligible Components'!G414,'Review Approach Lookup'!A:A,0)),INDEX('Tableau FR Download'!I:I,MATCH(M414,'Tableau FR Download'!G:G,0))),""))</f>
        <v/>
      </c>
      <c r="K414" s="1" t="s">
        <v>188</v>
      </c>
      <c r="L414" s="1">
        <f>_xlfn.MAXIFS('Tableau FR Download'!A:A,'Tableau FR Download'!B:B,'Eligible Components'!G414)</f>
        <v>0</v>
      </c>
      <c r="M414" s="1" t="str">
        <f>IF(L414=0,"",INDEX('Tableau FR Download'!G:G,MATCH('Eligible Components'!L414,'Tableau FR Download'!A:A,0)))</f>
        <v/>
      </c>
      <c r="N414" s="2" t="str">
        <f>IFERROR(IF(LEFT(INDEX('Tableau FR Download'!J:J,MATCH('Eligible Components'!M414,'Tableau FR Download'!G:G,0)),FIND(" - ",INDEX('Tableau FR Download'!J:J,MATCH('Eligible Components'!M414,'Tableau FR Download'!G:G,0)))-1) = 0,"",LEFT(INDEX('Tableau FR Download'!J:J,MATCH('Eligible Components'!M414,'Tableau FR Download'!G:G,0)),FIND(" - ",INDEX('Tableau FR Download'!J:J,MATCH('Eligible Components'!M414,'Tableau FR Download'!G:G,0)))-1)),"")</f>
        <v/>
      </c>
      <c r="O414" s="2" t="str">
        <f>IF(T414="No","",IFERROR(IF(INDEX('Tableau FR Download'!M:M,MATCH('Eligible Components'!M414,'Tableau FR Download'!G:G,0))=0,"",INDEX('Tableau FR Download'!M:M,MATCH('Eligible Components'!M414,'Tableau FR Download'!G:G,0))),""))</f>
        <v/>
      </c>
      <c r="P414" s="37" t="str">
        <f>IF(IFERROR(INDEX('Funding Request Tracker'!$G$6:$G$13,MATCH('Eligible Components'!N414,'Funding Request Tracker'!$F$6:$F$13,0)),"")=0,"",IFERROR(INDEX('Funding Request Tracker'!$G$6:$G$13,MATCH('Eligible Components'!N414,'Funding Request Tracker'!$F$6:$F$13,0)),""))</f>
        <v/>
      </c>
      <c r="Q414" s="37" t="str">
        <f>IF(IFERROR(INDEX('Tableau FR Download'!N:N,MATCH('Eligible Components'!M414,'Tableau FR Download'!G:G,0)),"")=0,"",IFERROR(INDEX('Tableau FR Download'!N:N,MATCH('Eligible Components'!M414,'Tableau FR Download'!G:G,0)),""))</f>
        <v/>
      </c>
      <c r="R414" s="37" t="str">
        <f>IF(IFERROR(INDEX('Tableau FR Download'!O:O,MATCH('Eligible Components'!M414,'Tableau FR Download'!G:G,0)),"")=0,"",IFERROR(INDEX('Tableau FR Download'!O:O,MATCH('Eligible Components'!M414,'Tableau FR Download'!G:G,0)),""))</f>
        <v/>
      </c>
      <c r="S414" s="13" t="str">
        <f t="shared" si="20"/>
        <v/>
      </c>
      <c r="T414" s="1" t="str">
        <f>IFERROR(INDEX('User Instructions'!$E$3:$E$10,MATCH('Eligible Components'!N414,'User Instructions'!$D$3:$D$10,0)),"")</f>
        <v/>
      </c>
      <c r="U414" s="1" t="str">
        <f>IFERROR(IF(INDEX('Tableau FR Download'!M:M,MATCH('Eligible Components'!M414,'Tableau FR Download'!G:G,0))=0,"",INDEX('Tableau FR Download'!M:M,MATCH('Eligible Components'!M414,'Tableau FR Download'!G:G,0))),"")</f>
        <v/>
      </c>
    </row>
    <row r="415" spans="1:21" hidden="1" x14ac:dyDescent="0.2">
      <c r="A415" s="1">
        <f t="shared" si="18"/>
        <v>0</v>
      </c>
      <c r="B415" s="1">
        <v>0</v>
      </c>
      <c r="C415" s="1" t="s">
        <v>85</v>
      </c>
      <c r="D415" s="1" t="s">
        <v>113</v>
      </c>
      <c r="E415" s="1" t="s">
        <v>28</v>
      </c>
      <c r="F415" s="1" t="s">
        <v>28</v>
      </c>
      <c r="G415" s="1" t="str">
        <f t="shared" si="19"/>
        <v>Ecuador-Malaria</v>
      </c>
      <c r="H415" s="1">
        <v>0</v>
      </c>
      <c r="I415" s="1" t="s">
        <v>45</v>
      </c>
      <c r="J415" s="1" t="str">
        <f>IF(IFERROR(IF(M415="",INDEX('Review Approach Lookup'!D:D,MATCH('Eligible Components'!G415,'Review Approach Lookup'!A:A,0)),INDEX('Tableau FR Download'!I:I,MATCH(M415,'Tableau FR Download'!G:G,0))),"")=0,"TBC",IFERROR(IF(M415="",INDEX('Review Approach Lookup'!D:D,MATCH('Eligible Components'!G415,'Review Approach Lookup'!A:A,0)),INDEX('Tableau FR Download'!I:I,MATCH(M415,'Tableau FR Download'!G:G,0))),""))</f>
        <v/>
      </c>
      <c r="K415" s="1" t="s">
        <v>188</v>
      </c>
      <c r="L415" s="1">
        <f>_xlfn.MAXIFS('Tableau FR Download'!A:A,'Tableau FR Download'!B:B,'Eligible Components'!G415)</f>
        <v>0</v>
      </c>
      <c r="M415" s="1" t="str">
        <f>IF(L415=0,"",INDEX('Tableau FR Download'!G:G,MATCH('Eligible Components'!L415,'Tableau FR Download'!A:A,0)))</f>
        <v/>
      </c>
      <c r="N415" s="2" t="str">
        <f>IFERROR(IF(LEFT(INDEX('Tableau FR Download'!J:J,MATCH('Eligible Components'!M415,'Tableau FR Download'!G:G,0)),FIND(" - ",INDEX('Tableau FR Download'!J:J,MATCH('Eligible Components'!M415,'Tableau FR Download'!G:G,0)))-1) = 0,"",LEFT(INDEX('Tableau FR Download'!J:J,MATCH('Eligible Components'!M415,'Tableau FR Download'!G:G,0)),FIND(" - ",INDEX('Tableau FR Download'!J:J,MATCH('Eligible Components'!M415,'Tableau FR Download'!G:G,0)))-1)),"")</f>
        <v/>
      </c>
      <c r="O415" s="2" t="str">
        <f>IF(T415="No","",IFERROR(IF(INDEX('Tableau FR Download'!M:M,MATCH('Eligible Components'!M415,'Tableau FR Download'!G:G,0))=0,"",INDEX('Tableau FR Download'!M:M,MATCH('Eligible Components'!M415,'Tableau FR Download'!G:G,0))),""))</f>
        <v/>
      </c>
      <c r="P415" s="37" t="str">
        <f>IF(IFERROR(INDEX('Funding Request Tracker'!$G$6:$G$13,MATCH('Eligible Components'!N415,'Funding Request Tracker'!$F$6:$F$13,0)),"")=0,"",IFERROR(INDEX('Funding Request Tracker'!$G$6:$G$13,MATCH('Eligible Components'!N415,'Funding Request Tracker'!$F$6:$F$13,0)),""))</f>
        <v/>
      </c>
      <c r="Q415" s="37" t="str">
        <f>IF(IFERROR(INDEX('Tableau FR Download'!N:N,MATCH('Eligible Components'!M415,'Tableau FR Download'!G:G,0)),"")=0,"",IFERROR(INDEX('Tableau FR Download'!N:N,MATCH('Eligible Components'!M415,'Tableau FR Download'!G:G,0)),""))</f>
        <v/>
      </c>
      <c r="R415" s="37" t="str">
        <f>IF(IFERROR(INDEX('Tableau FR Download'!O:O,MATCH('Eligible Components'!M415,'Tableau FR Download'!G:G,0)),"")=0,"",IFERROR(INDEX('Tableau FR Download'!O:O,MATCH('Eligible Components'!M415,'Tableau FR Download'!G:G,0)),""))</f>
        <v/>
      </c>
      <c r="S415" s="13" t="str">
        <f t="shared" si="20"/>
        <v/>
      </c>
      <c r="T415" s="1" t="str">
        <f>IFERROR(INDEX('User Instructions'!$E$3:$E$10,MATCH('Eligible Components'!N415,'User Instructions'!$D$3:$D$10,0)),"")</f>
        <v/>
      </c>
      <c r="U415" s="1" t="str">
        <f>IFERROR(IF(INDEX('Tableau FR Download'!M:M,MATCH('Eligible Components'!M415,'Tableau FR Download'!G:G,0))=0,"",INDEX('Tableau FR Download'!M:M,MATCH('Eligible Components'!M415,'Tableau FR Download'!G:G,0))),"")</f>
        <v/>
      </c>
    </row>
    <row r="416" spans="1:21" hidden="1" x14ac:dyDescent="0.2">
      <c r="A416" s="1">
        <f t="shared" si="18"/>
        <v>0</v>
      </c>
      <c r="B416" s="1">
        <v>0</v>
      </c>
      <c r="C416" s="1" t="s">
        <v>85</v>
      </c>
      <c r="D416" s="1" t="s">
        <v>113</v>
      </c>
      <c r="E416" s="1" t="s">
        <v>415</v>
      </c>
      <c r="F416" s="1" t="s">
        <v>93</v>
      </c>
      <c r="G416" s="1" t="str">
        <f t="shared" si="19"/>
        <v>Ecuador-Malaria,RSSH</v>
      </c>
      <c r="H416" s="1">
        <v>0</v>
      </c>
      <c r="I416" s="1" t="s">
        <v>45</v>
      </c>
      <c r="J416" s="1" t="str">
        <f>IF(IFERROR(IF(M416="",INDEX('Review Approach Lookup'!D:D,MATCH('Eligible Components'!G416,'Review Approach Lookup'!A:A,0)),INDEX('Tableau FR Download'!I:I,MATCH(M416,'Tableau FR Download'!G:G,0))),"")=0,"TBC",IFERROR(IF(M416="",INDEX('Review Approach Lookup'!D:D,MATCH('Eligible Components'!G416,'Review Approach Lookup'!A:A,0)),INDEX('Tableau FR Download'!I:I,MATCH(M416,'Tableau FR Download'!G:G,0))),""))</f>
        <v/>
      </c>
      <c r="K416" s="1" t="s">
        <v>188</v>
      </c>
      <c r="L416" s="1">
        <f>_xlfn.MAXIFS('Tableau FR Download'!A:A,'Tableau FR Download'!B:B,'Eligible Components'!G416)</f>
        <v>0</v>
      </c>
      <c r="M416" s="1" t="str">
        <f>IF(L416=0,"",INDEX('Tableau FR Download'!G:G,MATCH('Eligible Components'!L416,'Tableau FR Download'!A:A,0)))</f>
        <v/>
      </c>
      <c r="N416" s="2" t="str">
        <f>IFERROR(IF(LEFT(INDEX('Tableau FR Download'!J:J,MATCH('Eligible Components'!M416,'Tableau FR Download'!G:G,0)),FIND(" - ",INDEX('Tableau FR Download'!J:J,MATCH('Eligible Components'!M416,'Tableau FR Download'!G:G,0)))-1) = 0,"",LEFT(INDEX('Tableau FR Download'!J:J,MATCH('Eligible Components'!M416,'Tableau FR Download'!G:G,0)),FIND(" - ",INDEX('Tableau FR Download'!J:J,MATCH('Eligible Components'!M416,'Tableau FR Download'!G:G,0)))-1)),"")</f>
        <v/>
      </c>
      <c r="O416" s="2" t="str">
        <f>IF(T416="No","",IFERROR(IF(INDEX('Tableau FR Download'!M:M,MATCH('Eligible Components'!M416,'Tableau FR Download'!G:G,0))=0,"",INDEX('Tableau FR Download'!M:M,MATCH('Eligible Components'!M416,'Tableau FR Download'!G:G,0))),""))</f>
        <v/>
      </c>
      <c r="P416" s="37" t="str">
        <f>IF(IFERROR(INDEX('Funding Request Tracker'!$G$6:$G$13,MATCH('Eligible Components'!N416,'Funding Request Tracker'!$F$6:$F$13,0)),"")=0,"",IFERROR(INDEX('Funding Request Tracker'!$G$6:$G$13,MATCH('Eligible Components'!N416,'Funding Request Tracker'!$F$6:$F$13,0)),""))</f>
        <v/>
      </c>
      <c r="Q416" s="37" t="str">
        <f>IF(IFERROR(INDEX('Tableau FR Download'!N:N,MATCH('Eligible Components'!M416,'Tableau FR Download'!G:G,0)),"")=0,"",IFERROR(INDEX('Tableau FR Download'!N:N,MATCH('Eligible Components'!M416,'Tableau FR Download'!G:G,0)),""))</f>
        <v/>
      </c>
      <c r="R416" s="37" t="str">
        <f>IF(IFERROR(INDEX('Tableau FR Download'!O:O,MATCH('Eligible Components'!M416,'Tableau FR Download'!G:G,0)),"")=0,"",IFERROR(INDEX('Tableau FR Download'!O:O,MATCH('Eligible Components'!M416,'Tableau FR Download'!G:G,0)),""))</f>
        <v/>
      </c>
      <c r="S416" s="13" t="str">
        <f t="shared" si="20"/>
        <v/>
      </c>
      <c r="T416" s="1" t="str">
        <f>IFERROR(INDEX('User Instructions'!$E$3:$E$10,MATCH('Eligible Components'!N416,'User Instructions'!$D$3:$D$10,0)),"")</f>
        <v/>
      </c>
      <c r="U416" s="1" t="str">
        <f>IFERROR(IF(INDEX('Tableau FR Download'!M:M,MATCH('Eligible Components'!M416,'Tableau FR Download'!G:G,0))=0,"",INDEX('Tableau FR Download'!M:M,MATCH('Eligible Components'!M416,'Tableau FR Download'!G:G,0))),"")</f>
        <v/>
      </c>
    </row>
    <row r="417" spans="1:21" hidden="1" x14ac:dyDescent="0.2">
      <c r="A417" s="1">
        <f t="shared" si="18"/>
        <v>0</v>
      </c>
      <c r="B417" s="1">
        <v>0</v>
      </c>
      <c r="C417" s="1" t="s">
        <v>85</v>
      </c>
      <c r="D417" s="1" t="s">
        <v>113</v>
      </c>
      <c r="E417" s="1" t="s">
        <v>94</v>
      </c>
      <c r="F417" s="1" t="s">
        <v>94</v>
      </c>
      <c r="G417" s="1" t="str">
        <f t="shared" si="19"/>
        <v>Ecuador-RSSH</v>
      </c>
      <c r="H417" s="1">
        <v>1</v>
      </c>
      <c r="I417" s="1" t="s">
        <v>45</v>
      </c>
      <c r="J417" s="1" t="str">
        <f>IF(IFERROR(IF(M417="",INDEX('Review Approach Lookup'!D:D,MATCH('Eligible Components'!G417,'Review Approach Lookup'!A:A,0)),INDEX('Tableau FR Download'!I:I,MATCH(M417,'Tableau FR Download'!G:G,0))),"")=0,"TBC",IFERROR(IF(M417="",INDEX('Review Approach Lookup'!D:D,MATCH('Eligible Components'!G417,'Review Approach Lookup'!A:A,0)),INDEX('Tableau FR Download'!I:I,MATCH(M417,'Tableau FR Download'!G:G,0))),""))</f>
        <v>TBC</v>
      </c>
      <c r="K417" s="1" t="s">
        <v>188</v>
      </c>
      <c r="L417" s="1">
        <f>_xlfn.MAXIFS('Tableau FR Download'!A:A,'Tableau FR Download'!B:B,'Eligible Components'!G417)</f>
        <v>0</v>
      </c>
      <c r="M417" s="1" t="str">
        <f>IF(L417=0,"",INDEX('Tableau FR Download'!G:G,MATCH('Eligible Components'!L417,'Tableau FR Download'!A:A,0)))</f>
        <v/>
      </c>
      <c r="N417" s="2" t="str">
        <f>IFERROR(IF(LEFT(INDEX('Tableau FR Download'!J:J,MATCH('Eligible Components'!M417,'Tableau FR Download'!G:G,0)),FIND(" - ",INDEX('Tableau FR Download'!J:J,MATCH('Eligible Components'!M417,'Tableau FR Download'!G:G,0)))-1) = 0,"",LEFT(INDEX('Tableau FR Download'!J:J,MATCH('Eligible Components'!M417,'Tableau FR Download'!G:G,0)),FIND(" - ",INDEX('Tableau FR Download'!J:J,MATCH('Eligible Components'!M417,'Tableau FR Download'!G:G,0)))-1)),"")</f>
        <v/>
      </c>
      <c r="O417" s="2" t="str">
        <f>IF(T417="No","",IFERROR(IF(INDEX('Tableau FR Download'!M:M,MATCH('Eligible Components'!M417,'Tableau FR Download'!G:G,0))=0,"",INDEX('Tableau FR Download'!M:M,MATCH('Eligible Components'!M417,'Tableau FR Download'!G:G,0))),""))</f>
        <v/>
      </c>
      <c r="P417" s="37" t="str">
        <f>IF(IFERROR(INDEX('Funding Request Tracker'!$G$6:$G$13,MATCH('Eligible Components'!N417,'Funding Request Tracker'!$F$6:$F$13,0)),"")=0,"",IFERROR(INDEX('Funding Request Tracker'!$G$6:$G$13,MATCH('Eligible Components'!N417,'Funding Request Tracker'!$F$6:$F$13,0)),""))</f>
        <v/>
      </c>
      <c r="Q417" s="37" t="str">
        <f>IF(IFERROR(INDEX('Tableau FR Download'!N:N,MATCH('Eligible Components'!M417,'Tableau FR Download'!G:G,0)),"")=0,"",IFERROR(INDEX('Tableau FR Download'!N:N,MATCH('Eligible Components'!M417,'Tableau FR Download'!G:G,0)),""))</f>
        <v/>
      </c>
      <c r="R417" s="37" t="str">
        <f>IF(IFERROR(INDEX('Tableau FR Download'!O:O,MATCH('Eligible Components'!M417,'Tableau FR Download'!G:G,0)),"")=0,"",IFERROR(INDEX('Tableau FR Download'!O:O,MATCH('Eligible Components'!M417,'Tableau FR Download'!G:G,0)),""))</f>
        <v/>
      </c>
      <c r="S417" s="13" t="str">
        <f t="shared" si="20"/>
        <v/>
      </c>
      <c r="T417" s="1" t="str">
        <f>IFERROR(INDEX('User Instructions'!$E$3:$E$10,MATCH('Eligible Components'!N417,'User Instructions'!$D$3:$D$10,0)),"")</f>
        <v/>
      </c>
      <c r="U417" s="1" t="str">
        <f>IFERROR(IF(INDEX('Tableau FR Download'!M:M,MATCH('Eligible Components'!M417,'Tableau FR Download'!G:G,0))=0,"",INDEX('Tableau FR Download'!M:M,MATCH('Eligible Components'!M417,'Tableau FR Download'!G:G,0))),"")</f>
        <v/>
      </c>
    </row>
    <row r="418" spans="1:21" hidden="1" x14ac:dyDescent="0.2">
      <c r="A418" s="1">
        <f t="shared" si="18"/>
        <v>0</v>
      </c>
      <c r="B418" s="1">
        <v>0</v>
      </c>
      <c r="C418" s="1" t="s">
        <v>85</v>
      </c>
      <c r="D418" s="1" t="s">
        <v>113</v>
      </c>
      <c r="E418" s="1" t="s">
        <v>416</v>
      </c>
      <c r="F418" s="1" t="s">
        <v>35</v>
      </c>
      <c r="G418" s="1" t="str">
        <f t="shared" si="19"/>
        <v>Ecuador-Tuberculosis</v>
      </c>
      <c r="H418" s="1">
        <v>0</v>
      </c>
      <c r="I418" s="1" t="s">
        <v>45</v>
      </c>
      <c r="J418" s="1" t="str">
        <f>IF(IFERROR(IF(M418="",INDEX('Review Approach Lookup'!D:D,MATCH('Eligible Components'!G418,'Review Approach Lookup'!A:A,0)),INDEX('Tableau FR Download'!I:I,MATCH(M418,'Tableau FR Download'!G:G,0))),"")=0,"TBC",IFERROR(IF(M418="",INDEX('Review Approach Lookup'!D:D,MATCH('Eligible Components'!G418,'Review Approach Lookup'!A:A,0)),INDEX('Tableau FR Download'!I:I,MATCH(M418,'Tableau FR Download'!G:G,0))),""))</f>
        <v/>
      </c>
      <c r="K418" s="1" t="s">
        <v>188</v>
      </c>
      <c r="L418" s="1">
        <f>_xlfn.MAXIFS('Tableau FR Download'!A:A,'Tableau FR Download'!B:B,'Eligible Components'!G418)</f>
        <v>0</v>
      </c>
      <c r="M418" s="1" t="str">
        <f>IF(L418=0,"",INDEX('Tableau FR Download'!G:G,MATCH('Eligible Components'!L418,'Tableau FR Download'!A:A,0)))</f>
        <v/>
      </c>
      <c r="N418" s="2" t="str">
        <f>IFERROR(IF(LEFT(INDEX('Tableau FR Download'!J:J,MATCH('Eligible Components'!M418,'Tableau FR Download'!G:G,0)),FIND(" - ",INDEX('Tableau FR Download'!J:J,MATCH('Eligible Components'!M418,'Tableau FR Download'!G:G,0)))-1) = 0,"",LEFT(INDEX('Tableau FR Download'!J:J,MATCH('Eligible Components'!M418,'Tableau FR Download'!G:G,0)),FIND(" - ",INDEX('Tableau FR Download'!J:J,MATCH('Eligible Components'!M418,'Tableau FR Download'!G:G,0)))-1)),"")</f>
        <v/>
      </c>
      <c r="O418" s="2" t="str">
        <f>IF(T418="No","",IFERROR(IF(INDEX('Tableau FR Download'!M:M,MATCH('Eligible Components'!M418,'Tableau FR Download'!G:G,0))=0,"",INDEX('Tableau FR Download'!M:M,MATCH('Eligible Components'!M418,'Tableau FR Download'!G:G,0))),""))</f>
        <v/>
      </c>
      <c r="P418" s="37" t="str">
        <f>IF(IFERROR(INDEX('Funding Request Tracker'!$G$6:$G$13,MATCH('Eligible Components'!N418,'Funding Request Tracker'!$F$6:$F$13,0)),"")=0,"",IFERROR(INDEX('Funding Request Tracker'!$G$6:$G$13,MATCH('Eligible Components'!N418,'Funding Request Tracker'!$F$6:$F$13,0)),""))</f>
        <v/>
      </c>
      <c r="Q418" s="37" t="str">
        <f>IF(IFERROR(INDEX('Tableau FR Download'!N:N,MATCH('Eligible Components'!M418,'Tableau FR Download'!G:G,0)),"")=0,"",IFERROR(INDEX('Tableau FR Download'!N:N,MATCH('Eligible Components'!M418,'Tableau FR Download'!G:G,0)),""))</f>
        <v/>
      </c>
      <c r="R418" s="37" t="str">
        <f>IF(IFERROR(INDEX('Tableau FR Download'!O:O,MATCH('Eligible Components'!M418,'Tableau FR Download'!G:G,0)),"")=0,"",IFERROR(INDEX('Tableau FR Download'!O:O,MATCH('Eligible Components'!M418,'Tableau FR Download'!G:G,0)),""))</f>
        <v/>
      </c>
      <c r="S418" s="13" t="str">
        <f t="shared" si="20"/>
        <v/>
      </c>
      <c r="T418" s="1" t="str">
        <f>IFERROR(INDEX('User Instructions'!$E$3:$E$10,MATCH('Eligible Components'!N418,'User Instructions'!$D$3:$D$10,0)),"")</f>
        <v/>
      </c>
      <c r="U418" s="1" t="str">
        <f>IFERROR(IF(INDEX('Tableau FR Download'!M:M,MATCH('Eligible Components'!M418,'Tableau FR Download'!G:G,0))=0,"",INDEX('Tableau FR Download'!M:M,MATCH('Eligible Components'!M418,'Tableau FR Download'!G:G,0))),"")</f>
        <v/>
      </c>
    </row>
    <row r="419" spans="1:21" hidden="1" x14ac:dyDescent="0.2">
      <c r="A419" s="1">
        <f t="shared" si="18"/>
        <v>0</v>
      </c>
      <c r="B419" s="1">
        <v>0</v>
      </c>
      <c r="C419" s="1" t="s">
        <v>85</v>
      </c>
      <c r="D419" s="1" t="s">
        <v>113</v>
      </c>
      <c r="E419" s="1" t="s">
        <v>417</v>
      </c>
      <c r="F419" s="1" t="s">
        <v>95</v>
      </c>
      <c r="G419" s="1" t="str">
        <f t="shared" si="19"/>
        <v>Ecuador-Tuberculosis,Malaria</v>
      </c>
      <c r="H419" s="1">
        <v>0</v>
      </c>
      <c r="I419" s="1" t="s">
        <v>45</v>
      </c>
      <c r="J419" s="1" t="str">
        <f>IF(IFERROR(IF(M419="",INDEX('Review Approach Lookup'!D:D,MATCH('Eligible Components'!G419,'Review Approach Lookup'!A:A,0)),INDEX('Tableau FR Download'!I:I,MATCH(M419,'Tableau FR Download'!G:G,0))),"")=0,"TBC",IFERROR(IF(M419="",INDEX('Review Approach Lookup'!D:D,MATCH('Eligible Components'!G419,'Review Approach Lookup'!A:A,0)),INDEX('Tableau FR Download'!I:I,MATCH(M419,'Tableau FR Download'!G:G,0))),""))</f>
        <v/>
      </c>
      <c r="K419" s="1" t="s">
        <v>188</v>
      </c>
      <c r="L419" s="1">
        <f>_xlfn.MAXIFS('Tableau FR Download'!A:A,'Tableau FR Download'!B:B,'Eligible Components'!G419)</f>
        <v>0</v>
      </c>
      <c r="M419" s="1" t="str">
        <f>IF(L419=0,"",INDEX('Tableau FR Download'!G:G,MATCH('Eligible Components'!L419,'Tableau FR Download'!A:A,0)))</f>
        <v/>
      </c>
      <c r="N419" s="2" t="str">
        <f>IFERROR(IF(LEFT(INDEX('Tableau FR Download'!J:J,MATCH('Eligible Components'!M419,'Tableau FR Download'!G:G,0)),FIND(" - ",INDEX('Tableau FR Download'!J:J,MATCH('Eligible Components'!M419,'Tableau FR Download'!G:G,0)))-1) = 0,"",LEFT(INDEX('Tableau FR Download'!J:J,MATCH('Eligible Components'!M419,'Tableau FR Download'!G:G,0)),FIND(" - ",INDEX('Tableau FR Download'!J:J,MATCH('Eligible Components'!M419,'Tableau FR Download'!G:G,0)))-1)),"")</f>
        <v/>
      </c>
      <c r="O419" s="2" t="str">
        <f>IF(T419="No","",IFERROR(IF(INDEX('Tableau FR Download'!M:M,MATCH('Eligible Components'!M419,'Tableau FR Download'!G:G,0))=0,"",INDEX('Tableau FR Download'!M:M,MATCH('Eligible Components'!M419,'Tableau FR Download'!G:G,0))),""))</f>
        <v/>
      </c>
      <c r="P419" s="37" t="str">
        <f>IF(IFERROR(INDEX('Funding Request Tracker'!$G$6:$G$13,MATCH('Eligible Components'!N419,'Funding Request Tracker'!$F$6:$F$13,0)),"")=0,"",IFERROR(INDEX('Funding Request Tracker'!$G$6:$G$13,MATCH('Eligible Components'!N419,'Funding Request Tracker'!$F$6:$F$13,0)),""))</f>
        <v/>
      </c>
      <c r="Q419" s="37" t="str">
        <f>IF(IFERROR(INDEX('Tableau FR Download'!N:N,MATCH('Eligible Components'!M419,'Tableau FR Download'!G:G,0)),"")=0,"",IFERROR(INDEX('Tableau FR Download'!N:N,MATCH('Eligible Components'!M419,'Tableau FR Download'!G:G,0)),""))</f>
        <v/>
      </c>
      <c r="R419" s="37" t="str">
        <f>IF(IFERROR(INDEX('Tableau FR Download'!O:O,MATCH('Eligible Components'!M419,'Tableau FR Download'!G:G,0)),"")=0,"",IFERROR(INDEX('Tableau FR Download'!O:O,MATCH('Eligible Components'!M419,'Tableau FR Download'!G:G,0)),""))</f>
        <v/>
      </c>
      <c r="S419" s="13" t="str">
        <f t="shared" si="20"/>
        <v/>
      </c>
      <c r="T419" s="1" t="str">
        <f>IFERROR(INDEX('User Instructions'!$E$3:$E$10,MATCH('Eligible Components'!N419,'User Instructions'!$D$3:$D$10,0)),"")</f>
        <v/>
      </c>
      <c r="U419" s="1" t="str">
        <f>IFERROR(IF(INDEX('Tableau FR Download'!M:M,MATCH('Eligible Components'!M419,'Tableau FR Download'!G:G,0))=0,"",INDEX('Tableau FR Download'!M:M,MATCH('Eligible Components'!M419,'Tableau FR Download'!G:G,0))),"")</f>
        <v/>
      </c>
    </row>
    <row r="420" spans="1:21" hidden="1" x14ac:dyDescent="0.2">
      <c r="A420" s="1">
        <f t="shared" si="18"/>
        <v>0</v>
      </c>
      <c r="B420" s="1">
        <v>0</v>
      </c>
      <c r="C420" s="1" t="s">
        <v>85</v>
      </c>
      <c r="D420" s="1" t="s">
        <v>113</v>
      </c>
      <c r="E420" s="1" t="s">
        <v>418</v>
      </c>
      <c r="F420" s="1" t="s">
        <v>96</v>
      </c>
      <c r="G420" s="1" t="str">
        <f t="shared" si="19"/>
        <v>Ecuador-Tuberculosis,Malaria,RSSH</v>
      </c>
      <c r="H420" s="1">
        <v>0</v>
      </c>
      <c r="I420" s="1" t="s">
        <v>45</v>
      </c>
      <c r="J420" s="1" t="str">
        <f>IF(IFERROR(IF(M420="",INDEX('Review Approach Lookup'!D:D,MATCH('Eligible Components'!G420,'Review Approach Lookup'!A:A,0)),INDEX('Tableau FR Download'!I:I,MATCH(M420,'Tableau FR Download'!G:G,0))),"")=0,"TBC",IFERROR(IF(M420="",INDEX('Review Approach Lookup'!D:D,MATCH('Eligible Components'!G420,'Review Approach Lookup'!A:A,0)),INDEX('Tableau FR Download'!I:I,MATCH(M420,'Tableau FR Download'!G:G,0))),""))</f>
        <v/>
      </c>
      <c r="K420" s="1" t="s">
        <v>188</v>
      </c>
      <c r="L420" s="1">
        <f>_xlfn.MAXIFS('Tableau FR Download'!A:A,'Tableau FR Download'!B:B,'Eligible Components'!G420)</f>
        <v>0</v>
      </c>
      <c r="M420" s="1" t="str">
        <f>IF(L420=0,"",INDEX('Tableau FR Download'!G:G,MATCH('Eligible Components'!L420,'Tableau FR Download'!A:A,0)))</f>
        <v/>
      </c>
      <c r="N420" s="2" t="str">
        <f>IFERROR(IF(LEFT(INDEX('Tableau FR Download'!J:J,MATCH('Eligible Components'!M420,'Tableau FR Download'!G:G,0)),FIND(" - ",INDEX('Tableau FR Download'!J:J,MATCH('Eligible Components'!M420,'Tableau FR Download'!G:G,0)))-1) = 0,"",LEFT(INDEX('Tableau FR Download'!J:J,MATCH('Eligible Components'!M420,'Tableau FR Download'!G:G,0)),FIND(" - ",INDEX('Tableau FR Download'!J:J,MATCH('Eligible Components'!M420,'Tableau FR Download'!G:G,0)))-1)),"")</f>
        <v/>
      </c>
      <c r="O420" s="2" t="str">
        <f>IF(T420="No","",IFERROR(IF(INDEX('Tableau FR Download'!M:M,MATCH('Eligible Components'!M420,'Tableau FR Download'!G:G,0))=0,"",INDEX('Tableau FR Download'!M:M,MATCH('Eligible Components'!M420,'Tableau FR Download'!G:G,0))),""))</f>
        <v/>
      </c>
      <c r="P420" s="37" t="str">
        <f>IF(IFERROR(INDEX('Funding Request Tracker'!$G$6:$G$13,MATCH('Eligible Components'!N420,'Funding Request Tracker'!$F$6:$F$13,0)),"")=0,"",IFERROR(INDEX('Funding Request Tracker'!$G$6:$G$13,MATCH('Eligible Components'!N420,'Funding Request Tracker'!$F$6:$F$13,0)),""))</f>
        <v/>
      </c>
      <c r="Q420" s="37" t="str">
        <f>IF(IFERROR(INDEX('Tableau FR Download'!N:N,MATCH('Eligible Components'!M420,'Tableau FR Download'!G:G,0)),"")=0,"",IFERROR(INDEX('Tableau FR Download'!N:N,MATCH('Eligible Components'!M420,'Tableau FR Download'!G:G,0)),""))</f>
        <v/>
      </c>
      <c r="R420" s="37" t="str">
        <f>IF(IFERROR(INDEX('Tableau FR Download'!O:O,MATCH('Eligible Components'!M420,'Tableau FR Download'!G:G,0)),"")=0,"",IFERROR(INDEX('Tableau FR Download'!O:O,MATCH('Eligible Components'!M420,'Tableau FR Download'!G:G,0)),""))</f>
        <v/>
      </c>
      <c r="S420" s="13" t="str">
        <f t="shared" si="20"/>
        <v/>
      </c>
      <c r="T420" s="1" t="str">
        <f>IFERROR(INDEX('User Instructions'!$E$3:$E$10,MATCH('Eligible Components'!N420,'User Instructions'!$D$3:$D$10,0)),"")</f>
        <v/>
      </c>
      <c r="U420" s="1" t="str">
        <f>IFERROR(IF(INDEX('Tableau FR Download'!M:M,MATCH('Eligible Components'!M420,'Tableau FR Download'!G:G,0))=0,"",INDEX('Tableau FR Download'!M:M,MATCH('Eligible Components'!M420,'Tableau FR Download'!G:G,0))),"")</f>
        <v/>
      </c>
    </row>
    <row r="421" spans="1:21" hidden="1" x14ac:dyDescent="0.2">
      <c r="A421" s="1">
        <f t="shared" si="18"/>
        <v>0</v>
      </c>
      <c r="B421" s="1">
        <v>0</v>
      </c>
      <c r="C421" s="1" t="s">
        <v>85</v>
      </c>
      <c r="D421" s="1" t="s">
        <v>113</v>
      </c>
      <c r="E421" s="1" t="s">
        <v>419</v>
      </c>
      <c r="F421" s="1" t="s">
        <v>97</v>
      </c>
      <c r="G421" s="1" t="str">
        <f t="shared" si="19"/>
        <v>Ecuador-Tuberculosis,RSSH</v>
      </c>
      <c r="H421" s="1">
        <v>0</v>
      </c>
      <c r="I421" s="1" t="s">
        <v>45</v>
      </c>
      <c r="J421" s="1" t="str">
        <f>IF(IFERROR(IF(M421="",INDEX('Review Approach Lookup'!D:D,MATCH('Eligible Components'!G421,'Review Approach Lookup'!A:A,0)),INDEX('Tableau FR Download'!I:I,MATCH(M421,'Tableau FR Download'!G:G,0))),"")=0,"TBC",IFERROR(IF(M421="",INDEX('Review Approach Lookup'!D:D,MATCH('Eligible Components'!G421,'Review Approach Lookup'!A:A,0)),INDEX('Tableau FR Download'!I:I,MATCH(M421,'Tableau FR Download'!G:G,0))),""))</f>
        <v/>
      </c>
      <c r="K421" s="1" t="s">
        <v>188</v>
      </c>
      <c r="L421" s="1">
        <f>_xlfn.MAXIFS('Tableau FR Download'!A:A,'Tableau FR Download'!B:B,'Eligible Components'!G421)</f>
        <v>0</v>
      </c>
      <c r="M421" s="1" t="str">
        <f>IF(L421=0,"",INDEX('Tableau FR Download'!G:G,MATCH('Eligible Components'!L421,'Tableau FR Download'!A:A,0)))</f>
        <v/>
      </c>
      <c r="N421" s="2" t="str">
        <f>IFERROR(IF(LEFT(INDEX('Tableau FR Download'!J:J,MATCH('Eligible Components'!M421,'Tableau FR Download'!G:G,0)),FIND(" - ",INDEX('Tableau FR Download'!J:J,MATCH('Eligible Components'!M421,'Tableau FR Download'!G:G,0)))-1) = 0,"",LEFT(INDEX('Tableau FR Download'!J:J,MATCH('Eligible Components'!M421,'Tableau FR Download'!G:G,0)),FIND(" - ",INDEX('Tableau FR Download'!J:J,MATCH('Eligible Components'!M421,'Tableau FR Download'!G:G,0)))-1)),"")</f>
        <v/>
      </c>
      <c r="O421" s="2" t="str">
        <f>IF(T421="No","",IFERROR(IF(INDEX('Tableau FR Download'!M:M,MATCH('Eligible Components'!M421,'Tableau FR Download'!G:G,0))=0,"",INDEX('Tableau FR Download'!M:M,MATCH('Eligible Components'!M421,'Tableau FR Download'!G:G,0))),""))</f>
        <v/>
      </c>
      <c r="P421" s="37" t="str">
        <f>IF(IFERROR(INDEX('Funding Request Tracker'!$G$6:$G$13,MATCH('Eligible Components'!N421,'Funding Request Tracker'!$F$6:$F$13,0)),"")=0,"",IFERROR(INDEX('Funding Request Tracker'!$G$6:$G$13,MATCH('Eligible Components'!N421,'Funding Request Tracker'!$F$6:$F$13,0)),""))</f>
        <v/>
      </c>
      <c r="Q421" s="37" t="str">
        <f>IF(IFERROR(INDEX('Tableau FR Download'!N:N,MATCH('Eligible Components'!M421,'Tableau FR Download'!G:G,0)),"")=0,"",IFERROR(INDEX('Tableau FR Download'!N:N,MATCH('Eligible Components'!M421,'Tableau FR Download'!G:G,0)),""))</f>
        <v/>
      </c>
      <c r="R421" s="37" t="str">
        <f>IF(IFERROR(INDEX('Tableau FR Download'!O:O,MATCH('Eligible Components'!M421,'Tableau FR Download'!G:G,0)),"")=0,"",IFERROR(INDEX('Tableau FR Download'!O:O,MATCH('Eligible Components'!M421,'Tableau FR Download'!G:G,0)),""))</f>
        <v/>
      </c>
      <c r="S421" s="13" t="str">
        <f t="shared" si="20"/>
        <v/>
      </c>
      <c r="T421" s="1" t="str">
        <f>IFERROR(INDEX('User Instructions'!$E$3:$E$10,MATCH('Eligible Components'!N421,'User Instructions'!$D$3:$D$10,0)),"")</f>
        <v/>
      </c>
      <c r="U421" s="1" t="str">
        <f>IFERROR(IF(INDEX('Tableau FR Download'!M:M,MATCH('Eligible Components'!M421,'Tableau FR Download'!G:G,0))=0,"",INDEX('Tableau FR Download'!M:M,MATCH('Eligible Components'!M421,'Tableau FR Download'!G:G,0))),"")</f>
        <v/>
      </c>
    </row>
    <row r="422" spans="1:21" hidden="1" x14ac:dyDescent="0.2">
      <c r="A422" s="1">
        <f t="shared" si="18"/>
        <v>0</v>
      </c>
      <c r="B422" s="1">
        <v>1</v>
      </c>
      <c r="C422" s="1" t="s">
        <v>85</v>
      </c>
      <c r="D422" s="1" t="s">
        <v>114</v>
      </c>
      <c r="E422" s="1" t="s">
        <v>26</v>
      </c>
      <c r="F422" s="1" t="s">
        <v>26</v>
      </c>
      <c r="G422" s="1" t="str">
        <f t="shared" si="19"/>
        <v>Egypt-HIV/AIDS</v>
      </c>
      <c r="H422" s="1">
        <v>1</v>
      </c>
      <c r="I422" s="1" t="s">
        <v>48</v>
      </c>
      <c r="J422" s="1" t="str">
        <f>IF(IFERROR(IF(M422="",INDEX('Review Approach Lookup'!D:D,MATCH('Eligible Components'!G422,'Review Approach Lookup'!A:A,0)),INDEX('Tableau FR Download'!I:I,MATCH(M422,'Tableau FR Download'!G:G,0))),"")=0,"TBC",IFERROR(IF(M422="",INDEX('Review Approach Lookup'!D:D,MATCH('Eligible Components'!G422,'Review Approach Lookup'!A:A,0)),INDEX('Tableau FR Download'!I:I,MATCH(M422,'Tableau FR Download'!G:G,0))),""))</f>
        <v>Tailored for Focused Portfolios</v>
      </c>
      <c r="K422" s="1" t="s">
        <v>188</v>
      </c>
      <c r="L422" s="1">
        <f>_xlfn.MAXIFS('Tableau FR Download'!A:A,'Tableau FR Download'!B:B,'Eligible Components'!G422)</f>
        <v>0</v>
      </c>
      <c r="M422" s="1" t="str">
        <f>IF(L422=0,"",INDEX('Tableau FR Download'!G:G,MATCH('Eligible Components'!L422,'Tableau FR Download'!A:A,0)))</f>
        <v/>
      </c>
      <c r="N422" s="2" t="str">
        <f>IFERROR(IF(LEFT(INDEX('Tableau FR Download'!J:J,MATCH('Eligible Components'!M422,'Tableau FR Download'!G:G,0)),FIND(" - ",INDEX('Tableau FR Download'!J:J,MATCH('Eligible Components'!M422,'Tableau FR Download'!G:G,0)))-1) = 0,"",LEFT(INDEX('Tableau FR Download'!J:J,MATCH('Eligible Components'!M422,'Tableau FR Download'!G:G,0)),FIND(" - ",INDEX('Tableau FR Download'!J:J,MATCH('Eligible Components'!M422,'Tableau FR Download'!G:G,0)))-1)),"")</f>
        <v/>
      </c>
      <c r="O422" s="2" t="str">
        <f>IF(T422="No","",IFERROR(IF(INDEX('Tableau FR Download'!M:M,MATCH('Eligible Components'!M422,'Tableau FR Download'!G:G,0))=0,"",INDEX('Tableau FR Download'!M:M,MATCH('Eligible Components'!M422,'Tableau FR Download'!G:G,0))),""))</f>
        <v/>
      </c>
      <c r="P422" s="37" t="str">
        <f>IF(IFERROR(INDEX('Funding Request Tracker'!$G$6:$G$13,MATCH('Eligible Components'!N422,'Funding Request Tracker'!$F$6:$F$13,0)),"")=0,"",IFERROR(INDEX('Funding Request Tracker'!$G$6:$G$13,MATCH('Eligible Components'!N422,'Funding Request Tracker'!$F$6:$F$13,0)),""))</f>
        <v/>
      </c>
      <c r="Q422" s="37" t="str">
        <f>IF(IFERROR(INDEX('Tableau FR Download'!N:N,MATCH('Eligible Components'!M422,'Tableau FR Download'!G:G,0)),"")=0,"",IFERROR(INDEX('Tableau FR Download'!N:N,MATCH('Eligible Components'!M422,'Tableau FR Download'!G:G,0)),""))</f>
        <v/>
      </c>
      <c r="R422" s="37" t="str">
        <f>IF(IFERROR(INDEX('Tableau FR Download'!O:O,MATCH('Eligible Components'!M422,'Tableau FR Download'!G:G,0)),"")=0,"",IFERROR(INDEX('Tableau FR Download'!O:O,MATCH('Eligible Components'!M422,'Tableau FR Download'!G:G,0)),""))</f>
        <v/>
      </c>
      <c r="S422" s="13" t="str">
        <f t="shared" si="20"/>
        <v/>
      </c>
      <c r="T422" s="1" t="str">
        <f>IFERROR(INDEX('User Instructions'!$E$3:$E$10,MATCH('Eligible Components'!N422,'User Instructions'!$D$3:$D$10,0)),"")</f>
        <v/>
      </c>
      <c r="U422" s="1" t="str">
        <f>IFERROR(IF(INDEX('Tableau FR Download'!M:M,MATCH('Eligible Components'!M422,'Tableau FR Download'!G:G,0))=0,"",INDEX('Tableau FR Download'!M:M,MATCH('Eligible Components'!M422,'Tableau FR Download'!G:G,0))),"")</f>
        <v/>
      </c>
    </row>
    <row r="423" spans="1:21" hidden="1" x14ac:dyDescent="0.2">
      <c r="A423" s="1">
        <f t="shared" si="18"/>
        <v>0</v>
      </c>
      <c r="B423" s="1">
        <v>0</v>
      </c>
      <c r="C423" s="1" t="s">
        <v>85</v>
      </c>
      <c r="D423" s="1" t="s">
        <v>114</v>
      </c>
      <c r="E423" s="1" t="s">
        <v>409</v>
      </c>
      <c r="F423" s="1" t="s">
        <v>86</v>
      </c>
      <c r="G423" s="1" t="str">
        <f t="shared" si="19"/>
        <v>Egypt-HIV/AIDS,Malaria</v>
      </c>
      <c r="H423" s="1">
        <v>0</v>
      </c>
      <c r="I423" s="1" t="s">
        <v>48</v>
      </c>
      <c r="J423" s="1" t="str">
        <f>IF(IFERROR(IF(M423="",INDEX('Review Approach Lookup'!D:D,MATCH('Eligible Components'!G423,'Review Approach Lookup'!A:A,0)),INDEX('Tableau FR Download'!I:I,MATCH(M423,'Tableau FR Download'!G:G,0))),"")=0,"TBC",IFERROR(IF(M423="",INDEX('Review Approach Lookup'!D:D,MATCH('Eligible Components'!G423,'Review Approach Lookup'!A:A,0)),INDEX('Tableau FR Download'!I:I,MATCH(M423,'Tableau FR Download'!G:G,0))),""))</f>
        <v/>
      </c>
      <c r="K423" s="1" t="s">
        <v>188</v>
      </c>
      <c r="L423" s="1">
        <f>_xlfn.MAXIFS('Tableau FR Download'!A:A,'Tableau FR Download'!B:B,'Eligible Components'!G423)</f>
        <v>0</v>
      </c>
      <c r="M423" s="1" t="str">
        <f>IF(L423=0,"",INDEX('Tableau FR Download'!G:G,MATCH('Eligible Components'!L423,'Tableau FR Download'!A:A,0)))</f>
        <v/>
      </c>
      <c r="N423" s="2" t="str">
        <f>IFERROR(IF(LEFT(INDEX('Tableau FR Download'!J:J,MATCH('Eligible Components'!M423,'Tableau FR Download'!G:G,0)),FIND(" - ",INDEX('Tableau FR Download'!J:J,MATCH('Eligible Components'!M423,'Tableau FR Download'!G:G,0)))-1) = 0,"",LEFT(INDEX('Tableau FR Download'!J:J,MATCH('Eligible Components'!M423,'Tableau FR Download'!G:G,0)),FIND(" - ",INDEX('Tableau FR Download'!J:J,MATCH('Eligible Components'!M423,'Tableau FR Download'!G:G,0)))-1)),"")</f>
        <v/>
      </c>
      <c r="O423" s="2" t="str">
        <f>IF(T423="No","",IFERROR(IF(INDEX('Tableau FR Download'!M:M,MATCH('Eligible Components'!M423,'Tableau FR Download'!G:G,0))=0,"",INDEX('Tableau FR Download'!M:M,MATCH('Eligible Components'!M423,'Tableau FR Download'!G:G,0))),""))</f>
        <v/>
      </c>
      <c r="P423" s="37" t="str">
        <f>IF(IFERROR(INDEX('Funding Request Tracker'!$G$6:$G$13,MATCH('Eligible Components'!N423,'Funding Request Tracker'!$F$6:$F$13,0)),"")=0,"",IFERROR(INDEX('Funding Request Tracker'!$G$6:$G$13,MATCH('Eligible Components'!N423,'Funding Request Tracker'!$F$6:$F$13,0)),""))</f>
        <v/>
      </c>
      <c r="Q423" s="37" t="str">
        <f>IF(IFERROR(INDEX('Tableau FR Download'!N:N,MATCH('Eligible Components'!M423,'Tableau FR Download'!G:G,0)),"")=0,"",IFERROR(INDEX('Tableau FR Download'!N:N,MATCH('Eligible Components'!M423,'Tableau FR Download'!G:G,0)),""))</f>
        <v/>
      </c>
      <c r="R423" s="37" t="str">
        <f>IF(IFERROR(INDEX('Tableau FR Download'!O:O,MATCH('Eligible Components'!M423,'Tableau FR Download'!G:G,0)),"")=0,"",IFERROR(INDEX('Tableau FR Download'!O:O,MATCH('Eligible Components'!M423,'Tableau FR Download'!G:G,0)),""))</f>
        <v/>
      </c>
      <c r="S423" s="13" t="str">
        <f t="shared" si="20"/>
        <v/>
      </c>
      <c r="T423" s="1" t="str">
        <f>IFERROR(INDEX('User Instructions'!$E$3:$E$10,MATCH('Eligible Components'!N423,'User Instructions'!$D$3:$D$10,0)),"")</f>
        <v/>
      </c>
      <c r="U423" s="1" t="str">
        <f>IFERROR(IF(INDEX('Tableau FR Download'!M:M,MATCH('Eligible Components'!M423,'Tableau FR Download'!G:G,0))=0,"",INDEX('Tableau FR Download'!M:M,MATCH('Eligible Components'!M423,'Tableau FR Download'!G:G,0))),"")</f>
        <v/>
      </c>
    </row>
    <row r="424" spans="1:21" hidden="1" x14ac:dyDescent="0.2">
      <c r="A424" s="1">
        <f t="shared" si="18"/>
        <v>0</v>
      </c>
      <c r="B424" s="1">
        <v>0</v>
      </c>
      <c r="C424" s="1" t="s">
        <v>85</v>
      </c>
      <c r="D424" s="1" t="s">
        <v>114</v>
      </c>
      <c r="E424" s="1" t="s">
        <v>410</v>
      </c>
      <c r="F424" s="1" t="s">
        <v>87</v>
      </c>
      <c r="G424" s="1" t="str">
        <f t="shared" si="19"/>
        <v>Egypt-HIV/AIDS,Malaria,RSSH</v>
      </c>
      <c r="H424" s="1">
        <v>0</v>
      </c>
      <c r="I424" s="1" t="s">
        <v>48</v>
      </c>
      <c r="J424" s="1" t="str">
        <f>IF(IFERROR(IF(M424="",INDEX('Review Approach Lookup'!D:D,MATCH('Eligible Components'!G424,'Review Approach Lookup'!A:A,0)),INDEX('Tableau FR Download'!I:I,MATCH(M424,'Tableau FR Download'!G:G,0))),"")=0,"TBC",IFERROR(IF(M424="",INDEX('Review Approach Lookup'!D:D,MATCH('Eligible Components'!G424,'Review Approach Lookup'!A:A,0)),INDEX('Tableau FR Download'!I:I,MATCH(M424,'Tableau FR Download'!G:G,0))),""))</f>
        <v/>
      </c>
      <c r="K424" s="1" t="s">
        <v>188</v>
      </c>
      <c r="L424" s="1">
        <f>_xlfn.MAXIFS('Tableau FR Download'!A:A,'Tableau FR Download'!B:B,'Eligible Components'!G424)</f>
        <v>0</v>
      </c>
      <c r="M424" s="1" t="str">
        <f>IF(L424=0,"",INDEX('Tableau FR Download'!G:G,MATCH('Eligible Components'!L424,'Tableau FR Download'!A:A,0)))</f>
        <v/>
      </c>
      <c r="N424" s="2" t="str">
        <f>IFERROR(IF(LEFT(INDEX('Tableau FR Download'!J:J,MATCH('Eligible Components'!M424,'Tableau FR Download'!G:G,0)),FIND(" - ",INDEX('Tableau FR Download'!J:J,MATCH('Eligible Components'!M424,'Tableau FR Download'!G:G,0)))-1) = 0,"",LEFT(INDEX('Tableau FR Download'!J:J,MATCH('Eligible Components'!M424,'Tableau FR Download'!G:G,0)),FIND(" - ",INDEX('Tableau FR Download'!J:J,MATCH('Eligible Components'!M424,'Tableau FR Download'!G:G,0)))-1)),"")</f>
        <v/>
      </c>
      <c r="O424" s="2" t="str">
        <f>IF(T424="No","",IFERROR(IF(INDEX('Tableau FR Download'!M:M,MATCH('Eligible Components'!M424,'Tableau FR Download'!G:G,0))=0,"",INDEX('Tableau FR Download'!M:M,MATCH('Eligible Components'!M424,'Tableau FR Download'!G:G,0))),""))</f>
        <v/>
      </c>
      <c r="P424" s="37" t="str">
        <f>IF(IFERROR(INDEX('Funding Request Tracker'!$G$6:$G$13,MATCH('Eligible Components'!N424,'Funding Request Tracker'!$F$6:$F$13,0)),"")=0,"",IFERROR(INDEX('Funding Request Tracker'!$G$6:$G$13,MATCH('Eligible Components'!N424,'Funding Request Tracker'!$F$6:$F$13,0)),""))</f>
        <v/>
      </c>
      <c r="Q424" s="37" t="str">
        <f>IF(IFERROR(INDEX('Tableau FR Download'!N:N,MATCH('Eligible Components'!M424,'Tableau FR Download'!G:G,0)),"")=0,"",IFERROR(INDEX('Tableau FR Download'!N:N,MATCH('Eligible Components'!M424,'Tableau FR Download'!G:G,0)),""))</f>
        <v/>
      </c>
      <c r="R424" s="37" t="str">
        <f>IF(IFERROR(INDEX('Tableau FR Download'!O:O,MATCH('Eligible Components'!M424,'Tableau FR Download'!G:G,0)),"")=0,"",IFERROR(INDEX('Tableau FR Download'!O:O,MATCH('Eligible Components'!M424,'Tableau FR Download'!G:G,0)),""))</f>
        <v/>
      </c>
      <c r="S424" s="13" t="str">
        <f t="shared" si="20"/>
        <v/>
      </c>
      <c r="T424" s="1" t="str">
        <f>IFERROR(INDEX('User Instructions'!$E$3:$E$10,MATCH('Eligible Components'!N424,'User Instructions'!$D$3:$D$10,0)),"")</f>
        <v/>
      </c>
      <c r="U424" s="1" t="str">
        <f>IFERROR(IF(INDEX('Tableau FR Download'!M:M,MATCH('Eligible Components'!M424,'Tableau FR Download'!G:G,0))=0,"",INDEX('Tableau FR Download'!M:M,MATCH('Eligible Components'!M424,'Tableau FR Download'!G:G,0))),"")</f>
        <v/>
      </c>
    </row>
    <row r="425" spans="1:21" hidden="1" x14ac:dyDescent="0.2">
      <c r="A425" s="1">
        <f t="shared" si="18"/>
        <v>0</v>
      </c>
      <c r="B425" s="1">
        <v>0</v>
      </c>
      <c r="C425" s="1" t="s">
        <v>85</v>
      </c>
      <c r="D425" s="1" t="s">
        <v>114</v>
      </c>
      <c r="E425" s="1" t="s">
        <v>411</v>
      </c>
      <c r="F425" s="1" t="s">
        <v>88</v>
      </c>
      <c r="G425" s="1" t="str">
        <f t="shared" si="19"/>
        <v>Egypt-HIV/AIDS,RSSH</v>
      </c>
      <c r="H425" s="1">
        <v>1</v>
      </c>
      <c r="I425" s="1" t="s">
        <v>48</v>
      </c>
      <c r="J425" s="1" t="str">
        <f>IF(IFERROR(IF(M425="",INDEX('Review Approach Lookup'!D:D,MATCH('Eligible Components'!G425,'Review Approach Lookup'!A:A,0)),INDEX('Tableau FR Download'!I:I,MATCH(M425,'Tableau FR Download'!G:G,0))),"")=0,"TBC",IFERROR(IF(M425="",INDEX('Review Approach Lookup'!D:D,MATCH('Eligible Components'!G425,'Review Approach Lookup'!A:A,0)),INDEX('Tableau FR Download'!I:I,MATCH(M425,'Tableau FR Download'!G:G,0))),""))</f>
        <v/>
      </c>
      <c r="K425" s="1" t="s">
        <v>188</v>
      </c>
      <c r="L425" s="1">
        <f>_xlfn.MAXIFS('Tableau FR Download'!A:A,'Tableau FR Download'!B:B,'Eligible Components'!G425)</f>
        <v>0</v>
      </c>
      <c r="M425" s="1" t="str">
        <f>IF(L425=0,"",INDEX('Tableau FR Download'!G:G,MATCH('Eligible Components'!L425,'Tableau FR Download'!A:A,0)))</f>
        <v/>
      </c>
      <c r="N425" s="2" t="str">
        <f>IFERROR(IF(LEFT(INDEX('Tableau FR Download'!J:J,MATCH('Eligible Components'!M425,'Tableau FR Download'!G:G,0)),FIND(" - ",INDEX('Tableau FR Download'!J:J,MATCH('Eligible Components'!M425,'Tableau FR Download'!G:G,0)))-1) = 0,"",LEFT(INDEX('Tableau FR Download'!J:J,MATCH('Eligible Components'!M425,'Tableau FR Download'!G:G,0)),FIND(" - ",INDEX('Tableau FR Download'!J:J,MATCH('Eligible Components'!M425,'Tableau FR Download'!G:G,0)))-1)),"")</f>
        <v/>
      </c>
      <c r="O425" s="2" t="str">
        <f>IF(T425="No","",IFERROR(IF(INDEX('Tableau FR Download'!M:M,MATCH('Eligible Components'!M425,'Tableau FR Download'!G:G,0))=0,"",INDEX('Tableau FR Download'!M:M,MATCH('Eligible Components'!M425,'Tableau FR Download'!G:G,0))),""))</f>
        <v/>
      </c>
      <c r="P425" s="37" t="str">
        <f>IF(IFERROR(INDEX('Funding Request Tracker'!$G$6:$G$13,MATCH('Eligible Components'!N425,'Funding Request Tracker'!$F$6:$F$13,0)),"")=0,"",IFERROR(INDEX('Funding Request Tracker'!$G$6:$G$13,MATCH('Eligible Components'!N425,'Funding Request Tracker'!$F$6:$F$13,0)),""))</f>
        <v/>
      </c>
      <c r="Q425" s="37" t="str">
        <f>IF(IFERROR(INDEX('Tableau FR Download'!N:N,MATCH('Eligible Components'!M425,'Tableau FR Download'!G:G,0)),"")=0,"",IFERROR(INDEX('Tableau FR Download'!N:N,MATCH('Eligible Components'!M425,'Tableau FR Download'!G:G,0)),""))</f>
        <v/>
      </c>
      <c r="R425" s="37" t="str">
        <f>IF(IFERROR(INDEX('Tableau FR Download'!O:O,MATCH('Eligible Components'!M425,'Tableau FR Download'!G:G,0)),"")=0,"",IFERROR(INDEX('Tableau FR Download'!O:O,MATCH('Eligible Components'!M425,'Tableau FR Download'!G:G,0)),""))</f>
        <v/>
      </c>
      <c r="S425" s="13" t="str">
        <f t="shared" si="20"/>
        <v/>
      </c>
      <c r="T425" s="1" t="str">
        <f>IFERROR(INDEX('User Instructions'!$E$3:$E$10,MATCH('Eligible Components'!N425,'User Instructions'!$D$3:$D$10,0)),"")</f>
        <v/>
      </c>
      <c r="U425" s="1" t="str">
        <f>IFERROR(IF(INDEX('Tableau FR Download'!M:M,MATCH('Eligible Components'!M425,'Tableau FR Download'!G:G,0))=0,"",INDEX('Tableau FR Download'!M:M,MATCH('Eligible Components'!M425,'Tableau FR Download'!G:G,0))),"")</f>
        <v/>
      </c>
    </row>
    <row r="426" spans="1:21" hidden="1" x14ac:dyDescent="0.2">
      <c r="A426" s="1">
        <f t="shared" si="18"/>
        <v>1</v>
      </c>
      <c r="B426" s="1">
        <v>0</v>
      </c>
      <c r="C426" s="1" t="s">
        <v>85</v>
      </c>
      <c r="D426" s="1" t="s">
        <v>114</v>
      </c>
      <c r="E426" s="1" t="s">
        <v>408</v>
      </c>
      <c r="F426" s="1" t="s">
        <v>89</v>
      </c>
      <c r="G426" s="1" t="str">
        <f t="shared" si="19"/>
        <v>Egypt-HIV/AIDS, Tuberculosis</v>
      </c>
      <c r="H426" s="1">
        <v>1</v>
      </c>
      <c r="I426" s="1" t="s">
        <v>48</v>
      </c>
      <c r="J426" s="1" t="str">
        <f>IF(IFERROR(IF(M426="",INDEX('Review Approach Lookup'!D:D,MATCH('Eligible Components'!G426,'Review Approach Lookup'!A:A,0)),INDEX('Tableau FR Download'!I:I,MATCH(M426,'Tableau FR Download'!G:G,0))),"")=0,"TBC",IFERROR(IF(M426="",INDEX('Review Approach Lookup'!D:D,MATCH('Eligible Components'!G426,'Review Approach Lookup'!A:A,0)),INDEX('Tableau FR Download'!I:I,MATCH(M426,'Tableau FR Download'!G:G,0))),""))</f>
        <v>Tailored for Focused Portfolios</v>
      </c>
      <c r="K426" s="1" t="s">
        <v>188</v>
      </c>
      <c r="L426" s="1">
        <f>_xlfn.MAXIFS('Tableau FR Download'!A:A,'Tableau FR Download'!B:B,'Eligible Components'!G426)</f>
        <v>1036</v>
      </c>
      <c r="M426" s="1" t="str">
        <f>IF(L426=0,"",INDEX('Tableau FR Download'!G:G,MATCH('Eligible Components'!L426,'Tableau FR Download'!A:A,0)))</f>
        <v>FR1036-EGY-C</v>
      </c>
      <c r="N426" s="2" t="str">
        <f>IFERROR(IF(LEFT(INDEX('Tableau FR Download'!J:J,MATCH('Eligible Components'!M426,'Tableau FR Download'!G:G,0)),FIND(" - ",INDEX('Tableau FR Download'!J:J,MATCH('Eligible Components'!M426,'Tableau FR Download'!G:G,0)))-1) = 0,"",LEFT(INDEX('Tableau FR Download'!J:J,MATCH('Eligible Components'!M426,'Tableau FR Download'!G:G,0)),FIND(" - ",INDEX('Tableau FR Download'!J:J,MATCH('Eligible Components'!M426,'Tableau FR Download'!G:G,0)))-1)),"")</f>
        <v>Window 6</v>
      </c>
      <c r="O426" s="2" t="str">
        <f>IF(T426="No","",IFERROR(IF(INDEX('Tableau FR Download'!M:M,MATCH('Eligible Components'!M426,'Tableau FR Download'!G:G,0))=0,"",INDEX('Tableau FR Download'!M:M,MATCH('Eligible Components'!M426,'Tableau FR Download'!G:G,0))),""))</f>
        <v>Grant Making</v>
      </c>
      <c r="P426" s="37">
        <f>IF(IFERROR(INDEX('Funding Request Tracker'!$G$6:$G$13,MATCH('Eligible Components'!N426,'Funding Request Tracker'!$F$6:$F$13,0)),"")=0,"",IFERROR(INDEX('Funding Request Tracker'!$G$6:$G$13,MATCH('Eligible Components'!N426,'Funding Request Tracker'!$F$6:$F$13,0)),""))</f>
        <v>44449</v>
      </c>
      <c r="Q426" s="37">
        <f>IF(IFERROR(INDEX('Tableau FR Download'!N:N,MATCH('Eligible Components'!M426,'Tableau FR Download'!G:G,0)),"")=0,"",IFERROR(INDEX('Tableau FR Download'!N:N,MATCH('Eligible Components'!M426,'Tableau FR Download'!G:G,0)),""))</f>
        <v>44620</v>
      </c>
      <c r="R426" s="37">
        <f>IF(IFERROR(INDEX('Tableau FR Download'!O:O,MATCH('Eligible Components'!M426,'Tableau FR Download'!G:G,0)),"")=0,"",IFERROR(INDEX('Tableau FR Download'!O:O,MATCH('Eligible Components'!M426,'Tableau FR Download'!G:G,0)),""))</f>
        <v>44635</v>
      </c>
      <c r="S426" s="13">
        <f t="shared" si="20"/>
        <v>6.0983606557377046</v>
      </c>
      <c r="T426" s="1" t="str">
        <f>IFERROR(INDEX('User Instructions'!$E$3:$E$10,MATCH('Eligible Components'!N426,'User Instructions'!$D$3:$D$10,0)),"")</f>
        <v>Yes</v>
      </c>
      <c r="U426" s="1" t="str">
        <f>IFERROR(IF(INDEX('Tableau FR Download'!M:M,MATCH('Eligible Components'!M426,'Tableau FR Download'!G:G,0))=0,"",INDEX('Tableau FR Download'!M:M,MATCH('Eligible Components'!M426,'Tableau FR Download'!G:G,0))),"")</f>
        <v>Grant Making</v>
      </c>
    </row>
    <row r="427" spans="1:21" hidden="1" x14ac:dyDescent="0.2">
      <c r="A427" s="1">
        <f t="shared" si="18"/>
        <v>0</v>
      </c>
      <c r="B427" s="1">
        <v>0</v>
      </c>
      <c r="C427" s="1" t="s">
        <v>85</v>
      </c>
      <c r="D427" s="1" t="s">
        <v>114</v>
      </c>
      <c r="E427" s="1" t="s">
        <v>412</v>
      </c>
      <c r="F427" s="1" t="s">
        <v>90</v>
      </c>
      <c r="G427" s="1" t="str">
        <f t="shared" si="19"/>
        <v>Egypt-HIV/AIDS,Tuberculosis,Malaria</v>
      </c>
      <c r="H427" s="1">
        <v>0</v>
      </c>
      <c r="I427" s="1" t="s">
        <v>48</v>
      </c>
      <c r="J427" s="1" t="str">
        <f>IF(IFERROR(IF(M427="",INDEX('Review Approach Lookup'!D:D,MATCH('Eligible Components'!G427,'Review Approach Lookup'!A:A,0)),INDEX('Tableau FR Download'!I:I,MATCH(M427,'Tableau FR Download'!G:G,0))),"")=0,"TBC",IFERROR(IF(M427="",INDEX('Review Approach Lookup'!D:D,MATCH('Eligible Components'!G427,'Review Approach Lookup'!A:A,0)),INDEX('Tableau FR Download'!I:I,MATCH(M427,'Tableau FR Download'!G:G,0))),""))</f>
        <v/>
      </c>
      <c r="K427" s="1" t="s">
        <v>188</v>
      </c>
      <c r="L427" s="1">
        <f>_xlfn.MAXIFS('Tableau FR Download'!A:A,'Tableau FR Download'!B:B,'Eligible Components'!G427)</f>
        <v>0</v>
      </c>
      <c r="M427" s="1" t="str">
        <f>IF(L427=0,"",INDEX('Tableau FR Download'!G:G,MATCH('Eligible Components'!L427,'Tableau FR Download'!A:A,0)))</f>
        <v/>
      </c>
      <c r="N427" s="2" t="str">
        <f>IFERROR(IF(LEFT(INDEX('Tableau FR Download'!J:J,MATCH('Eligible Components'!M427,'Tableau FR Download'!G:G,0)),FIND(" - ",INDEX('Tableau FR Download'!J:J,MATCH('Eligible Components'!M427,'Tableau FR Download'!G:G,0)))-1) = 0,"",LEFT(INDEX('Tableau FR Download'!J:J,MATCH('Eligible Components'!M427,'Tableau FR Download'!G:G,0)),FIND(" - ",INDEX('Tableau FR Download'!J:J,MATCH('Eligible Components'!M427,'Tableau FR Download'!G:G,0)))-1)),"")</f>
        <v/>
      </c>
      <c r="O427" s="2" t="str">
        <f>IF(T427="No","",IFERROR(IF(INDEX('Tableau FR Download'!M:M,MATCH('Eligible Components'!M427,'Tableau FR Download'!G:G,0))=0,"",INDEX('Tableau FR Download'!M:M,MATCH('Eligible Components'!M427,'Tableau FR Download'!G:G,0))),""))</f>
        <v/>
      </c>
      <c r="P427" s="37" t="str">
        <f>IF(IFERROR(INDEX('Funding Request Tracker'!$G$6:$G$13,MATCH('Eligible Components'!N427,'Funding Request Tracker'!$F$6:$F$13,0)),"")=0,"",IFERROR(INDEX('Funding Request Tracker'!$G$6:$G$13,MATCH('Eligible Components'!N427,'Funding Request Tracker'!$F$6:$F$13,0)),""))</f>
        <v/>
      </c>
      <c r="Q427" s="37" t="str">
        <f>IF(IFERROR(INDEX('Tableau FR Download'!N:N,MATCH('Eligible Components'!M427,'Tableau FR Download'!G:G,0)),"")=0,"",IFERROR(INDEX('Tableau FR Download'!N:N,MATCH('Eligible Components'!M427,'Tableau FR Download'!G:G,0)),""))</f>
        <v/>
      </c>
      <c r="R427" s="37" t="str">
        <f>IF(IFERROR(INDEX('Tableau FR Download'!O:O,MATCH('Eligible Components'!M427,'Tableau FR Download'!G:G,0)),"")=0,"",IFERROR(INDEX('Tableau FR Download'!O:O,MATCH('Eligible Components'!M427,'Tableau FR Download'!G:G,0)),""))</f>
        <v/>
      </c>
      <c r="S427" s="13" t="str">
        <f t="shared" si="20"/>
        <v/>
      </c>
      <c r="T427" s="1" t="str">
        <f>IFERROR(INDEX('User Instructions'!$E$3:$E$10,MATCH('Eligible Components'!N427,'User Instructions'!$D$3:$D$10,0)),"")</f>
        <v/>
      </c>
      <c r="U427" s="1" t="str">
        <f>IFERROR(IF(INDEX('Tableau FR Download'!M:M,MATCH('Eligible Components'!M427,'Tableau FR Download'!G:G,0))=0,"",INDEX('Tableau FR Download'!M:M,MATCH('Eligible Components'!M427,'Tableau FR Download'!G:G,0))),"")</f>
        <v/>
      </c>
    </row>
    <row r="428" spans="1:21" hidden="1" x14ac:dyDescent="0.2">
      <c r="A428" s="1">
        <f t="shared" si="18"/>
        <v>0</v>
      </c>
      <c r="B428" s="1">
        <v>0</v>
      </c>
      <c r="C428" s="1" t="s">
        <v>85</v>
      </c>
      <c r="D428" s="1" t="s">
        <v>114</v>
      </c>
      <c r="E428" s="1" t="s">
        <v>413</v>
      </c>
      <c r="F428" s="1" t="s">
        <v>91</v>
      </c>
      <c r="G428" s="1" t="str">
        <f t="shared" si="19"/>
        <v>Egypt-HIV/AIDS,Tuberculosis,Malaria,RSSH</v>
      </c>
      <c r="H428" s="1">
        <v>0</v>
      </c>
      <c r="I428" s="1" t="s">
        <v>48</v>
      </c>
      <c r="J428" s="1" t="str">
        <f>IF(IFERROR(IF(M428="",INDEX('Review Approach Lookup'!D:D,MATCH('Eligible Components'!G428,'Review Approach Lookup'!A:A,0)),INDEX('Tableau FR Download'!I:I,MATCH(M428,'Tableau FR Download'!G:G,0))),"")=0,"TBC",IFERROR(IF(M428="",INDEX('Review Approach Lookup'!D:D,MATCH('Eligible Components'!G428,'Review Approach Lookup'!A:A,0)),INDEX('Tableau FR Download'!I:I,MATCH(M428,'Tableau FR Download'!G:G,0))),""))</f>
        <v/>
      </c>
      <c r="K428" s="1" t="s">
        <v>188</v>
      </c>
      <c r="L428" s="1">
        <f>_xlfn.MAXIFS('Tableau FR Download'!A:A,'Tableau FR Download'!B:B,'Eligible Components'!G428)</f>
        <v>0</v>
      </c>
      <c r="M428" s="1" t="str">
        <f>IF(L428=0,"",INDEX('Tableau FR Download'!G:G,MATCH('Eligible Components'!L428,'Tableau FR Download'!A:A,0)))</f>
        <v/>
      </c>
      <c r="N428" s="2" t="str">
        <f>IFERROR(IF(LEFT(INDEX('Tableau FR Download'!J:J,MATCH('Eligible Components'!M428,'Tableau FR Download'!G:G,0)),FIND(" - ",INDEX('Tableau FR Download'!J:J,MATCH('Eligible Components'!M428,'Tableau FR Download'!G:G,0)))-1) = 0,"",LEFT(INDEX('Tableau FR Download'!J:J,MATCH('Eligible Components'!M428,'Tableau FR Download'!G:G,0)),FIND(" - ",INDEX('Tableau FR Download'!J:J,MATCH('Eligible Components'!M428,'Tableau FR Download'!G:G,0)))-1)),"")</f>
        <v/>
      </c>
      <c r="O428" s="2" t="str">
        <f>IF(T428="No","",IFERROR(IF(INDEX('Tableau FR Download'!M:M,MATCH('Eligible Components'!M428,'Tableau FR Download'!G:G,0))=0,"",INDEX('Tableau FR Download'!M:M,MATCH('Eligible Components'!M428,'Tableau FR Download'!G:G,0))),""))</f>
        <v/>
      </c>
      <c r="P428" s="37" t="str">
        <f>IF(IFERROR(INDEX('Funding Request Tracker'!$G$6:$G$13,MATCH('Eligible Components'!N428,'Funding Request Tracker'!$F$6:$F$13,0)),"")=0,"",IFERROR(INDEX('Funding Request Tracker'!$G$6:$G$13,MATCH('Eligible Components'!N428,'Funding Request Tracker'!$F$6:$F$13,0)),""))</f>
        <v/>
      </c>
      <c r="Q428" s="37" t="str">
        <f>IF(IFERROR(INDEX('Tableau FR Download'!N:N,MATCH('Eligible Components'!M428,'Tableau FR Download'!G:G,0)),"")=0,"",IFERROR(INDEX('Tableau FR Download'!N:N,MATCH('Eligible Components'!M428,'Tableau FR Download'!G:G,0)),""))</f>
        <v/>
      </c>
      <c r="R428" s="37" t="str">
        <f>IF(IFERROR(INDEX('Tableau FR Download'!O:O,MATCH('Eligible Components'!M428,'Tableau FR Download'!G:G,0)),"")=0,"",IFERROR(INDEX('Tableau FR Download'!O:O,MATCH('Eligible Components'!M428,'Tableau FR Download'!G:G,0)),""))</f>
        <v/>
      </c>
      <c r="S428" s="13" t="str">
        <f t="shared" si="20"/>
        <v/>
      </c>
      <c r="T428" s="1" t="str">
        <f>IFERROR(INDEX('User Instructions'!$E$3:$E$10,MATCH('Eligible Components'!N428,'User Instructions'!$D$3:$D$10,0)),"")</f>
        <v/>
      </c>
      <c r="U428" s="1" t="str">
        <f>IFERROR(IF(INDEX('Tableau FR Download'!M:M,MATCH('Eligible Components'!M428,'Tableau FR Download'!G:G,0))=0,"",INDEX('Tableau FR Download'!M:M,MATCH('Eligible Components'!M428,'Tableau FR Download'!G:G,0))),"")</f>
        <v/>
      </c>
    </row>
    <row r="429" spans="1:21" hidden="1" x14ac:dyDescent="0.2">
      <c r="A429" s="1">
        <f t="shared" si="18"/>
        <v>0</v>
      </c>
      <c r="B429" s="1">
        <v>0</v>
      </c>
      <c r="C429" s="1" t="s">
        <v>85</v>
      </c>
      <c r="D429" s="1" t="s">
        <v>114</v>
      </c>
      <c r="E429" s="1" t="s">
        <v>414</v>
      </c>
      <c r="F429" s="1" t="s">
        <v>92</v>
      </c>
      <c r="G429" s="1" t="str">
        <f t="shared" si="19"/>
        <v>Egypt-HIV/AIDS,Tuberculosis,RSSH</v>
      </c>
      <c r="H429" s="1">
        <v>1</v>
      </c>
      <c r="I429" s="1" t="s">
        <v>48</v>
      </c>
      <c r="J429" s="1" t="str">
        <f>IF(IFERROR(IF(M429="",INDEX('Review Approach Lookup'!D:D,MATCH('Eligible Components'!G429,'Review Approach Lookup'!A:A,0)),INDEX('Tableau FR Download'!I:I,MATCH(M429,'Tableau FR Download'!G:G,0))),"")=0,"TBC",IFERROR(IF(M429="",INDEX('Review Approach Lookup'!D:D,MATCH('Eligible Components'!G429,'Review Approach Lookup'!A:A,0)),INDEX('Tableau FR Download'!I:I,MATCH(M429,'Tableau FR Download'!G:G,0))),""))</f>
        <v/>
      </c>
      <c r="K429" s="1" t="s">
        <v>188</v>
      </c>
      <c r="L429" s="1">
        <f>_xlfn.MAXIFS('Tableau FR Download'!A:A,'Tableau FR Download'!B:B,'Eligible Components'!G429)</f>
        <v>0</v>
      </c>
      <c r="M429" s="1" t="str">
        <f>IF(L429=0,"",INDEX('Tableau FR Download'!G:G,MATCH('Eligible Components'!L429,'Tableau FR Download'!A:A,0)))</f>
        <v/>
      </c>
      <c r="N429" s="2" t="str">
        <f>IFERROR(IF(LEFT(INDEX('Tableau FR Download'!J:J,MATCH('Eligible Components'!M429,'Tableau FR Download'!G:G,0)),FIND(" - ",INDEX('Tableau FR Download'!J:J,MATCH('Eligible Components'!M429,'Tableau FR Download'!G:G,0)))-1) = 0,"",LEFT(INDEX('Tableau FR Download'!J:J,MATCH('Eligible Components'!M429,'Tableau FR Download'!G:G,0)),FIND(" - ",INDEX('Tableau FR Download'!J:J,MATCH('Eligible Components'!M429,'Tableau FR Download'!G:G,0)))-1)),"")</f>
        <v/>
      </c>
      <c r="O429" s="2" t="str">
        <f>IF(T429="No","",IFERROR(IF(INDEX('Tableau FR Download'!M:M,MATCH('Eligible Components'!M429,'Tableau FR Download'!G:G,0))=0,"",INDEX('Tableau FR Download'!M:M,MATCH('Eligible Components'!M429,'Tableau FR Download'!G:G,0))),""))</f>
        <v/>
      </c>
      <c r="P429" s="37" t="str">
        <f>IF(IFERROR(INDEX('Funding Request Tracker'!$G$6:$G$13,MATCH('Eligible Components'!N429,'Funding Request Tracker'!$F$6:$F$13,0)),"")=0,"",IFERROR(INDEX('Funding Request Tracker'!$G$6:$G$13,MATCH('Eligible Components'!N429,'Funding Request Tracker'!$F$6:$F$13,0)),""))</f>
        <v/>
      </c>
      <c r="Q429" s="37" t="str">
        <f>IF(IFERROR(INDEX('Tableau FR Download'!N:N,MATCH('Eligible Components'!M429,'Tableau FR Download'!G:G,0)),"")=0,"",IFERROR(INDEX('Tableau FR Download'!N:N,MATCH('Eligible Components'!M429,'Tableau FR Download'!G:G,0)),""))</f>
        <v/>
      </c>
      <c r="R429" s="37" t="str">
        <f>IF(IFERROR(INDEX('Tableau FR Download'!O:O,MATCH('Eligible Components'!M429,'Tableau FR Download'!G:G,0)),"")=0,"",IFERROR(INDEX('Tableau FR Download'!O:O,MATCH('Eligible Components'!M429,'Tableau FR Download'!G:G,0)),""))</f>
        <v/>
      </c>
      <c r="S429" s="13" t="str">
        <f t="shared" si="20"/>
        <v/>
      </c>
      <c r="T429" s="1" t="str">
        <f>IFERROR(INDEX('User Instructions'!$E$3:$E$10,MATCH('Eligible Components'!N429,'User Instructions'!$D$3:$D$10,0)),"")</f>
        <v/>
      </c>
      <c r="U429" s="1" t="str">
        <f>IFERROR(IF(INDEX('Tableau FR Download'!M:M,MATCH('Eligible Components'!M429,'Tableau FR Download'!G:G,0))=0,"",INDEX('Tableau FR Download'!M:M,MATCH('Eligible Components'!M429,'Tableau FR Download'!G:G,0))),"")</f>
        <v/>
      </c>
    </row>
    <row r="430" spans="1:21" hidden="1" x14ac:dyDescent="0.2">
      <c r="A430" s="1">
        <f t="shared" si="18"/>
        <v>0</v>
      </c>
      <c r="B430" s="1">
        <v>0</v>
      </c>
      <c r="C430" s="1" t="s">
        <v>85</v>
      </c>
      <c r="D430" s="1" t="s">
        <v>114</v>
      </c>
      <c r="E430" s="1" t="s">
        <v>28</v>
      </c>
      <c r="F430" s="1" t="s">
        <v>28</v>
      </c>
      <c r="G430" s="1" t="str">
        <f t="shared" si="19"/>
        <v>Egypt-Malaria</v>
      </c>
      <c r="H430" s="1">
        <v>0</v>
      </c>
      <c r="I430" s="1" t="s">
        <v>48</v>
      </c>
      <c r="J430" s="1" t="str">
        <f>IF(IFERROR(IF(M430="",INDEX('Review Approach Lookup'!D:D,MATCH('Eligible Components'!G430,'Review Approach Lookup'!A:A,0)),INDEX('Tableau FR Download'!I:I,MATCH(M430,'Tableau FR Download'!G:G,0))),"")=0,"TBC",IFERROR(IF(M430="",INDEX('Review Approach Lookup'!D:D,MATCH('Eligible Components'!G430,'Review Approach Lookup'!A:A,0)),INDEX('Tableau FR Download'!I:I,MATCH(M430,'Tableau FR Download'!G:G,0))),""))</f>
        <v/>
      </c>
      <c r="K430" s="1" t="s">
        <v>188</v>
      </c>
      <c r="L430" s="1">
        <f>_xlfn.MAXIFS('Tableau FR Download'!A:A,'Tableau FR Download'!B:B,'Eligible Components'!G430)</f>
        <v>0</v>
      </c>
      <c r="M430" s="1" t="str">
        <f>IF(L430=0,"",INDEX('Tableau FR Download'!G:G,MATCH('Eligible Components'!L430,'Tableau FR Download'!A:A,0)))</f>
        <v/>
      </c>
      <c r="N430" s="2" t="str">
        <f>IFERROR(IF(LEFT(INDEX('Tableau FR Download'!J:J,MATCH('Eligible Components'!M430,'Tableau FR Download'!G:G,0)),FIND(" - ",INDEX('Tableau FR Download'!J:J,MATCH('Eligible Components'!M430,'Tableau FR Download'!G:G,0)))-1) = 0,"",LEFT(INDEX('Tableau FR Download'!J:J,MATCH('Eligible Components'!M430,'Tableau FR Download'!G:G,0)),FIND(" - ",INDEX('Tableau FR Download'!J:J,MATCH('Eligible Components'!M430,'Tableau FR Download'!G:G,0)))-1)),"")</f>
        <v/>
      </c>
      <c r="O430" s="2" t="str">
        <f>IF(T430="No","",IFERROR(IF(INDEX('Tableau FR Download'!M:M,MATCH('Eligible Components'!M430,'Tableau FR Download'!G:G,0))=0,"",INDEX('Tableau FR Download'!M:M,MATCH('Eligible Components'!M430,'Tableau FR Download'!G:G,0))),""))</f>
        <v/>
      </c>
      <c r="P430" s="37" t="str">
        <f>IF(IFERROR(INDEX('Funding Request Tracker'!$G$6:$G$13,MATCH('Eligible Components'!N430,'Funding Request Tracker'!$F$6:$F$13,0)),"")=0,"",IFERROR(INDEX('Funding Request Tracker'!$G$6:$G$13,MATCH('Eligible Components'!N430,'Funding Request Tracker'!$F$6:$F$13,0)),""))</f>
        <v/>
      </c>
      <c r="Q430" s="37" t="str">
        <f>IF(IFERROR(INDEX('Tableau FR Download'!N:N,MATCH('Eligible Components'!M430,'Tableau FR Download'!G:G,0)),"")=0,"",IFERROR(INDEX('Tableau FR Download'!N:N,MATCH('Eligible Components'!M430,'Tableau FR Download'!G:G,0)),""))</f>
        <v/>
      </c>
      <c r="R430" s="37" t="str">
        <f>IF(IFERROR(INDEX('Tableau FR Download'!O:O,MATCH('Eligible Components'!M430,'Tableau FR Download'!G:G,0)),"")=0,"",IFERROR(INDEX('Tableau FR Download'!O:O,MATCH('Eligible Components'!M430,'Tableau FR Download'!G:G,0)),""))</f>
        <v/>
      </c>
      <c r="S430" s="13" t="str">
        <f t="shared" si="20"/>
        <v/>
      </c>
      <c r="T430" s="1" t="str">
        <f>IFERROR(INDEX('User Instructions'!$E$3:$E$10,MATCH('Eligible Components'!N430,'User Instructions'!$D$3:$D$10,0)),"")</f>
        <v/>
      </c>
      <c r="U430" s="1" t="str">
        <f>IFERROR(IF(INDEX('Tableau FR Download'!M:M,MATCH('Eligible Components'!M430,'Tableau FR Download'!G:G,0))=0,"",INDEX('Tableau FR Download'!M:M,MATCH('Eligible Components'!M430,'Tableau FR Download'!G:G,0))),"")</f>
        <v/>
      </c>
    </row>
    <row r="431" spans="1:21" hidden="1" x14ac:dyDescent="0.2">
      <c r="A431" s="1">
        <f t="shared" si="18"/>
        <v>0</v>
      </c>
      <c r="B431" s="1">
        <v>0</v>
      </c>
      <c r="C431" s="1" t="s">
        <v>85</v>
      </c>
      <c r="D431" s="1" t="s">
        <v>114</v>
      </c>
      <c r="E431" s="1" t="s">
        <v>415</v>
      </c>
      <c r="F431" s="1" t="s">
        <v>93</v>
      </c>
      <c r="G431" s="1" t="str">
        <f t="shared" si="19"/>
        <v>Egypt-Malaria,RSSH</v>
      </c>
      <c r="H431" s="1">
        <v>0</v>
      </c>
      <c r="I431" s="1" t="s">
        <v>48</v>
      </c>
      <c r="J431" s="1" t="str">
        <f>IF(IFERROR(IF(M431="",INDEX('Review Approach Lookup'!D:D,MATCH('Eligible Components'!G431,'Review Approach Lookup'!A:A,0)),INDEX('Tableau FR Download'!I:I,MATCH(M431,'Tableau FR Download'!G:G,0))),"")=0,"TBC",IFERROR(IF(M431="",INDEX('Review Approach Lookup'!D:D,MATCH('Eligible Components'!G431,'Review Approach Lookup'!A:A,0)),INDEX('Tableau FR Download'!I:I,MATCH(M431,'Tableau FR Download'!G:G,0))),""))</f>
        <v/>
      </c>
      <c r="K431" s="1" t="s">
        <v>188</v>
      </c>
      <c r="L431" s="1">
        <f>_xlfn.MAXIFS('Tableau FR Download'!A:A,'Tableau FR Download'!B:B,'Eligible Components'!G431)</f>
        <v>0</v>
      </c>
      <c r="M431" s="1" t="str">
        <f>IF(L431=0,"",INDEX('Tableau FR Download'!G:G,MATCH('Eligible Components'!L431,'Tableau FR Download'!A:A,0)))</f>
        <v/>
      </c>
      <c r="N431" s="2" t="str">
        <f>IFERROR(IF(LEFT(INDEX('Tableau FR Download'!J:J,MATCH('Eligible Components'!M431,'Tableau FR Download'!G:G,0)),FIND(" - ",INDEX('Tableau FR Download'!J:J,MATCH('Eligible Components'!M431,'Tableau FR Download'!G:G,0)))-1) = 0,"",LEFT(INDEX('Tableau FR Download'!J:J,MATCH('Eligible Components'!M431,'Tableau FR Download'!G:G,0)),FIND(" - ",INDEX('Tableau FR Download'!J:J,MATCH('Eligible Components'!M431,'Tableau FR Download'!G:G,0)))-1)),"")</f>
        <v/>
      </c>
      <c r="O431" s="2" t="str">
        <f>IF(T431="No","",IFERROR(IF(INDEX('Tableau FR Download'!M:M,MATCH('Eligible Components'!M431,'Tableau FR Download'!G:G,0))=0,"",INDEX('Tableau FR Download'!M:M,MATCH('Eligible Components'!M431,'Tableau FR Download'!G:G,0))),""))</f>
        <v/>
      </c>
      <c r="P431" s="37" t="str">
        <f>IF(IFERROR(INDEX('Funding Request Tracker'!$G$6:$G$13,MATCH('Eligible Components'!N431,'Funding Request Tracker'!$F$6:$F$13,0)),"")=0,"",IFERROR(INDEX('Funding Request Tracker'!$G$6:$G$13,MATCH('Eligible Components'!N431,'Funding Request Tracker'!$F$6:$F$13,0)),""))</f>
        <v/>
      </c>
      <c r="Q431" s="37" t="str">
        <f>IF(IFERROR(INDEX('Tableau FR Download'!N:N,MATCH('Eligible Components'!M431,'Tableau FR Download'!G:G,0)),"")=0,"",IFERROR(INDEX('Tableau FR Download'!N:N,MATCH('Eligible Components'!M431,'Tableau FR Download'!G:G,0)),""))</f>
        <v/>
      </c>
      <c r="R431" s="37" t="str">
        <f>IF(IFERROR(INDEX('Tableau FR Download'!O:O,MATCH('Eligible Components'!M431,'Tableau FR Download'!G:G,0)),"")=0,"",IFERROR(INDEX('Tableau FR Download'!O:O,MATCH('Eligible Components'!M431,'Tableau FR Download'!G:G,0)),""))</f>
        <v/>
      </c>
      <c r="S431" s="13" t="str">
        <f t="shared" si="20"/>
        <v/>
      </c>
      <c r="T431" s="1" t="str">
        <f>IFERROR(INDEX('User Instructions'!$E$3:$E$10,MATCH('Eligible Components'!N431,'User Instructions'!$D$3:$D$10,0)),"")</f>
        <v/>
      </c>
      <c r="U431" s="1" t="str">
        <f>IFERROR(IF(INDEX('Tableau FR Download'!M:M,MATCH('Eligible Components'!M431,'Tableau FR Download'!G:G,0))=0,"",INDEX('Tableau FR Download'!M:M,MATCH('Eligible Components'!M431,'Tableau FR Download'!G:G,0))),"")</f>
        <v/>
      </c>
    </row>
    <row r="432" spans="1:21" hidden="1" x14ac:dyDescent="0.2">
      <c r="A432" s="1">
        <f t="shared" si="18"/>
        <v>0</v>
      </c>
      <c r="B432" s="1">
        <v>0</v>
      </c>
      <c r="C432" s="1" t="s">
        <v>85</v>
      </c>
      <c r="D432" s="1" t="s">
        <v>114</v>
      </c>
      <c r="E432" s="1" t="s">
        <v>94</v>
      </c>
      <c r="F432" s="1" t="s">
        <v>94</v>
      </c>
      <c r="G432" s="1" t="str">
        <f t="shared" si="19"/>
        <v>Egypt-RSSH</v>
      </c>
      <c r="H432" s="1">
        <v>1</v>
      </c>
      <c r="I432" s="1" t="s">
        <v>48</v>
      </c>
      <c r="J432" s="1" t="str">
        <f>IF(IFERROR(IF(M432="",INDEX('Review Approach Lookup'!D:D,MATCH('Eligible Components'!G432,'Review Approach Lookup'!A:A,0)),INDEX('Tableau FR Download'!I:I,MATCH(M432,'Tableau FR Download'!G:G,0))),"")=0,"TBC",IFERROR(IF(M432="",INDEX('Review Approach Lookup'!D:D,MATCH('Eligible Components'!G432,'Review Approach Lookup'!A:A,0)),INDEX('Tableau FR Download'!I:I,MATCH(M432,'Tableau FR Download'!G:G,0))),""))</f>
        <v>TBC</v>
      </c>
      <c r="K432" s="1" t="s">
        <v>188</v>
      </c>
      <c r="L432" s="1">
        <f>_xlfn.MAXIFS('Tableau FR Download'!A:A,'Tableau FR Download'!B:B,'Eligible Components'!G432)</f>
        <v>0</v>
      </c>
      <c r="M432" s="1" t="str">
        <f>IF(L432=0,"",INDEX('Tableau FR Download'!G:G,MATCH('Eligible Components'!L432,'Tableau FR Download'!A:A,0)))</f>
        <v/>
      </c>
      <c r="N432" s="2" t="str">
        <f>IFERROR(IF(LEFT(INDEX('Tableau FR Download'!J:J,MATCH('Eligible Components'!M432,'Tableau FR Download'!G:G,0)),FIND(" - ",INDEX('Tableau FR Download'!J:J,MATCH('Eligible Components'!M432,'Tableau FR Download'!G:G,0)))-1) = 0,"",LEFT(INDEX('Tableau FR Download'!J:J,MATCH('Eligible Components'!M432,'Tableau FR Download'!G:G,0)),FIND(" - ",INDEX('Tableau FR Download'!J:J,MATCH('Eligible Components'!M432,'Tableau FR Download'!G:G,0)))-1)),"")</f>
        <v/>
      </c>
      <c r="O432" s="2" t="str">
        <f>IF(T432="No","",IFERROR(IF(INDEX('Tableau FR Download'!M:M,MATCH('Eligible Components'!M432,'Tableau FR Download'!G:G,0))=0,"",INDEX('Tableau FR Download'!M:M,MATCH('Eligible Components'!M432,'Tableau FR Download'!G:G,0))),""))</f>
        <v/>
      </c>
      <c r="P432" s="37" t="str">
        <f>IF(IFERROR(INDEX('Funding Request Tracker'!$G$6:$G$13,MATCH('Eligible Components'!N432,'Funding Request Tracker'!$F$6:$F$13,0)),"")=0,"",IFERROR(INDEX('Funding Request Tracker'!$G$6:$G$13,MATCH('Eligible Components'!N432,'Funding Request Tracker'!$F$6:$F$13,0)),""))</f>
        <v/>
      </c>
      <c r="Q432" s="37" t="str">
        <f>IF(IFERROR(INDEX('Tableau FR Download'!N:N,MATCH('Eligible Components'!M432,'Tableau FR Download'!G:G,0)),"")=0,"",IFERROR(INDEX('Tableau FR Download'!N:N,MATCH('Eligible Components'!M432,'Tableau FR Download'!G:G,0)),""))</f>
        <v/>
      </c>
      <c r="R432" s="37" t="str">
        <f>IF(IFERROR(INDEX('Tableau FR Download'!O:O,MATCH('Eligible Components'!M432,'Tableau FR Download'!G:G,0)),"")=0,"",IFERROR(INDEX('Tableau FR Download'!O:O,MATCH('Eligible Components'!M432,'Tableau FR Download'!G:G,0)),""))</f>
        <v/>
      </c>
      <c r="S432" s="13" t="str">
        <f t="shared" si="20"/>
        <v/>
      </c>
      <c r="T432" s="1" t="str">
        <f>IFERROR(INDEX('User Instructions'!$E$3:$E$10,MATCH('Eligible Components'!N432,'User Instructions'!$D$3:$D$10,0)),"")</f>
        <v/>
      </c>
      <c r="U432" s="1" t="str">
        <f>IFERROR(IF(INDEX('Tableau FR Download'!M:M,MATCH('Eligible Components'!M432,'Tableau FR Download'!G:G,0))=0,"",INDEX('Tableau FR Download'!M:M,MATCH('Eligible Components'!M432,'Tableau FR Download'!G:G,0))),"")</f>
        <v/>
      </c>
    </row>
    <row r="433" spans="1:21" hidden="1" x14ac:dyDescent="0.2">
      <c r="A433" s="1">
        <f t="shared" si="18"/>
        <v>0</v>
      </c>
      <c r="B433" s="1">
        <v>1</v>
      </c>
      <c r="C433" s="1" t="s">
        <v>85</v>
      </c>
      <c r="D433" s="1" t="s">
        <v>114</v>
      </c>
      <c r="E433" s="1" t="s">
        <v>416</v>
      </c>
      <c r="F433" s="1" t="s">
        <v>35</v>
      </c>
      <c r="G433" s="1" t="str">
        <f t="shared" si="19"/>
        <v>Egypt-Tuberculosis</v>
      </c>
      <c r="H433" s="1">
        <v>1</v>
      </c>
      <c r="I433" s="1" t="s">
        <v>48</v>
      </c>
      <c r="J433" s="1" t="str">
        <f>IF(IFERROR(IF(M433="",INDEX('Review Approach Lookup'!D:D,MATCH('Eligible Components'!G433,'Review Approach Lookup'!A:A,0)),INDEX('Tableau FR Download'!I:I,MATCH(M433,'Tableau FR Download'!G:G,0))),"")=0,"TBC",IFERROR(IF(M433="",INDEX('Review Approach Lookup'!D:D,MATCH('Eligible Components'!G433,'Review Approach Lookup'!A:A,0)),INDEX('Tableau FR Download'!I:I,MATCH(M433,'Tableau FR Download'!G:G,0))),""))</f>
        <v>Tailored for Focused Portfolios</v>
      </c>
      <c r="K433" s="1" t="s">
        <v>188</v>
      </c>
      <c r="L433" s="1">
        <f>_xlfn.MAXIFS('Tableau FR Download'!A:A,'Tableau FR Download'!B:B,'Eligible Components'!G433)</f>
        <v>0</v>
      </c>
      <c r="M433" s="1" t="str">
        <f>IF(L433=0,"",INDEX('Tableau FR Download'!G:G,MATCH('Eligible Components'!L433,'Tableau FR Download'!A:A,0)))</f>
        <v/>
      </c>
      <c r="N433" s="2" t="str">
        <f>IFERROR(IF(LEFT(INDEX('Tableau FR Download'!J:J,MATCH('Eligible Components'!M433,'Tableau FR Download'!G:G,0)),FIND(" - ",INDEX('Tableau FR Download'!J:J,MATCH('Eligible Components'!M433,'Tableau FR Download'!G:G,0)))-1) = 0,"",LEFT(INDEX('Tableau FR Download'!J:J,MATCH('Eligible Components'!M433,'Tableau FR Download'!G:G,0)),FIND(" - ",INDEX('Tableau FR Download'!J:J,MATCH('Eligible Components'!M433,'Tableau FR Download'!G:G,0)))-1)),"")</f>
        <v/>
      </c>
      <c r="O433" s="2" t="str">
        <f>IF(T433="No","",IFERROR(IF(INDEX('Tableau FR Download'!M:M,MATCH('Eligible Components'!M433,'Tableau FR Download'!G:G,0))=0,"",INDEX('Tableau FR Download'!M:M,MATCH('Eligible Components'!M433,'Tableau FR Download'!G:G,0))),""))</f>
        <v/>
      </c>
      <c r="P433" s="37" t="str">
        <f>IF(IFERROR(INDEX('Funding Request Tracker'!$G$6:$G$13,MATCH('Eligible Components'!N433,'Funding Request Tracker'!$F$6:$F$13,0)),"")=0,"",IFERROR(INDEX('Funding Request Tracker'!$G$6:$G$13,MATCH('Eligible Components'!N433,'Funding Request Tracker'!$F$6:$F$13,0)),""))</f>
        <v/>
      </c>
      <c r="Q433" s="37" t="str">
        <f>IF(IFERROR(INDEX('Tableau FR Download'!N:N,MATCH('Eligible Components'!M433,'Tableau FR Download'!G:G,0)),"")=0,"",IFERROR(INDEX('Tableau FR Download'!N:N,MATCH('Eligible Components'!M433,'Tableau FR Download'!G:G,0)),""))</f>
        <v/>
      </c>
      <c r="R433" s="37" t="str">
        <f>IF(IFERROR(INDEX('Tableau FR Download'!O:O,MATCH('Eligible Components'!M433,'Tableau FR Download'!G:G,0)),"")=0,"",IFERROR(INDEX('Tableau FR Download'!O:O,MATCH('Eligible Components'!M433,'Tableau FR Download'!G:G,0)),""))</f>
        <v/>
      </c>
      <c r="S433" s="13" t="str">
        <f t="shared" si="20"/>
        <v/>
      </c>
      <c r="T433" s="1" t="str">
        <f>IFERROR(INDEX('User Instructions'!$E$3:$E$10,MATCH('Eligible Components'!N433,'User Instructions'!$D$3:$D$10,0)),"")</f>
        <v/>
      </c>
      <c r="U433" s="1" t="str">
        <f>IFERROR(IF(INDEX('Tableau FR Download'!M:M,MATCH('Eligible Components'!M433,'Tableau FR Download'!G:G,0))=0,"",INDEX('Tableau FR Download'!M:M,MATCH('Eligible Components'!M433,'Tableau FR Download'!G:G,0))),"")</f>
        <v/>
      </c>
    </row>
    <row r="434" spans="1:21" hidden="1" x14ac:dyDescent="0.2">
      <c r="A434" s="1">
        <f t="shared" si="18"/>
        <v>0</v>
      </c>
      <c r="B434" s="1">
        <v>0</v>
      </c>
      <c r="C434" s="1" t="s">
        <v>85</v>
      </c>
      <c r="D434" s="1" t="s">
        <v>114</v>
      </c>
      <c r="E434" s="1" t="s">
        <v>417</v>
      </c>
      <c r="F434" s="1" t="s">
        <v>95</v>
      </c>
      <c r="G434" s="1" t="str">
        <f t="shared" si="19"/>
        <v>Egypt-Tuberculosis,Malaria</v>
      </c>
      <c r="H434" s="1">
        <v>0</v>
      </c>
      <c r="I434" s="1" t="s">
        <v>48</v>
      </c>
      <c r="J434" s="1" t="str">
        <f>IF(IFERROR(IF(M434="",INDEX('Review Approach Lookup'!D:D,MATCH('Eligible Components'!G434,'Review Approach Lookup'!A:A,0)),INDEX('Tableau FR Download'!I:I,MATCH(M434,'Tableau FR Download'!G:G,0))),"")=0,"TBC",IFERROR(IF(M434="",INDEX('Review Approach Lookup'!D:D,MATCH('Eligible Components'!G434,'Review Approach Lookup'!A:A,0)),INDEX('Tableau FR Download'!I:I,MATCH(M434,'Tableau FR Download'!G:G,0))),""))</f>
        <v/>
      </c>
      <c r="K434" s="1" t="s">
        <v>188</v>
      </c>
      <c r="L434" s="1">
        <f>_xlfn.MAXIFS('Tableau FR Download'!A:A,'Tableau FR Download'!B:B,'Eligible Components'!G434)</f>
        <v>0</v>
      </c>
      <c r="M434" s="1" t="str">
        <f>IF(L434=0,"",INDEX('Tableau FR Download'!G:G,MATCH('Eligible Components'!L434,'Tableau FR Download'!A:A,0)))</f>
        <v/>
      </c>
      <c r="N434" s="2" t="str">
        <f>IFERROR(IF(LEFT(INDEX('Tableau FR Download'!J:J,MATCH('Eligible Components'!M434,'Tableau FR Download'!G:G,0)),FIND(" - ",INDEX('Tableau FR Download'!J:J,MATCH('Eligible Components'!M434,'Tableau FR Download'!G:G,0)))-1) = 0,"",LEFT(INDEX('Tableau FR Download'!J:J,MATCH('Eligible Components'!M434,'Tableau FR Download'!G:G,0)),FIND(" - ",INDEX('Tableau FR Download'!J:J,MATCH('Eligible Components'!M434,'Tableau FR Download'!G:G,0)))-1)),"")</f>
        <v/>
      </c>
      <c r="O434" s="2" t="str">
        <f>IF(T434="No","",IFERROR(IF(INDEX('Tableau FR Download'!M:M,MATCH('Eligible Components'!M434,'Tableau FR Download'!G:G,0))=0,"",INDEX('Tableau FR Download'!M:M,MATCH('Eligible Components'!M434,'Tableau FR Download'!G:G,0))),""))</f>
        <v/>
      </c>
      <c r="P434" s="37" t="str">
        <f>IF(IFERROR(INDEX('Funding Request Tracker'!$G$6:$G$13,MATCH('Eligible Components'!N434,'Funding Request Tracker'!$F$6:$F$13,0)),"")=0,"",IFERROR(INDEX('Funding Request Tracker'!$G$6:$G$13,MATCH('Eligible Components'!N434,'Funding Request Tracker'!$F$6:$F$13,0)),""))</f>
        <v/>
      </c>
      <c r="Q434" s="37" t="str">
        <f>IF(IFERROR(INDEX('Tableau FR Download'!N:N,MATCH('Eligible Components'!M434,'Tableau FR Download'!G:G,0)),"")=0,"",IFERROR(INDEX('Tableau FR Download'!N:N,MATCH('Eligible Components'!M434,'Tableau FR Download'!G:G,0)),""))</f>
        <v/>
      </c>
      <c r="R434" s="37" t="str">
        <f>IF(IFERROR(INDEX('Tableau FR Download'!O:O,MATCH('Eligible Components'!M434,'Tableau FR Download'!G:G,0)),"")=0,"",IFERROR(INDEX('Tableau FR Download'!O:O,MATCH('Eligible Components'!M434,'Tableau FR Download'!G:G,0)),""))</f>
        <v/>
      </c>
      <c r="S434" s="13" t="str">
        <f t="shared" si="20"/>
        <v/>
      </c>
      <c r="T434" s="1" t="str">
        <f>IFERROR(INDEX('User Instructions'!$E$3:$E$10,MATCH('Eligible Components'!N434,'User Instructions'!$D$3:$D$10,0)),"")</f>
        <v/>
      </c>
      <c r="U434" s="1" t="str">
        <f>IFERROR(IF(INDEX('Tableau FR Download'!M:M,MATCH('Eligible Components'!M434,'Tableau FR Download'!G:G,0))=0,"",INDEX('Tableau FR Download'!M:M,MATCH('Eligible Components'!M434,'Tableau FR Download'!G:G,0))),"")</f>
        <v/>
      </c>
    </row>
    <row r="435" spans="1:21" hidden="1" x14ac:dyDescent="0.2">
      <c r="A435" s="1">
        <f t="shared" si="18"/>
        <v>0</v>
      </c>
      <c r="B435" s="1">
        <v>0</v>
      </c>
      <c r="C435" s="1" t="s">
        <v>85</v>
      </c>
      <c r="D435" s="1" t="s">
        <v>114</v>
      </c>
      <c r="E435" s="1" t="s">
        <v>418</v>
      </c>
      <c r="F435" s="1" t="s">
        <v>96</v>
      </c>
      <c r="G435" s="1" t="str">
        <f t="shared" si="19"/>
        <v>Egypt-Tuberculosis,Malaria,RSSH</v>
      </c>
      <c r="H435" s="1">
        <v>0</v>
      </c>
      <c r="I435" s="1" t="s">
        <v>48</v>
      </c>
      <c r="J435" s="1" t="str">
        <f>IF(IFERROR(IF(M435="",INDEX('Review Approach Lookup'!D:D,MATCH('Eligible Components'!G435,'Review Approach Lookup'!A:A,0)),INDEX('Tableau FR Download'!I:I,MATCH(M435,'Tableau FR Download'!G:G,0))),"")=0,"TBC",IFERROR(IF(M435="",INDEX('Review Approach Lookup'!D:D,MATCH('Eligible Components'!G435,'Review Approach Lookup'!A:A,0)),INDEX('Tableau FR Download'!I:I,MATCH(M435,'Tableau FR Download'!G:G,0))),""))</f>
        <v/>
      </c>
      <c r="K435" s="1" t="s">
        <v>188</v>
      </c>
      <c r="L435" s="1">
        <f>_xlfn.MAXIFS('Tableau FR Download'!A:A,'Tableau FR Download'!B:B,'Eligible Components'!G435)</f>
        <v>0</v>
      </c>
      <c r="M435" s="1" t="str">
        <f>IF(L435=0,"",INDEX('Tableau FR Download'!G:G,MATCH('Eligible Components'!L435,'Tableau FR Download'!A:A,0)))</f>
        <v/>
      </c>
      <c r="N435" s="2" t="str">
        <f>IFERROR(IF(LEFT(INDEX('Tableau FR Download'!J:J,MATCH('Eligible Components'!M435,'Tableau FR Download'!G:G,0)),FIND(" - ",INDEX('Tableau FR Download'!J:J,MATCH('Eligible Components'!M435,'Tableau FR Download'!G:G,0)))-1) = 0,"",LEFT(INDEX('Tableau FR Download'!J:J,MATCH('Eligible Components'!M435,'Tableau FR Download'!G:G,0)),FIND(" - ",INDEX('Tableau FR Download'!J:J,MATCH('Eligible Components'!M435,'Tableau FR Download'!G:G,0)))-1)),"")</f>
        <v/>
      </c>
      <c r="O435" s="2" t="str">
        <f>IF(T435="No","",IFERROR(IF(INDEX('Tableau FR Download'!M:M,MATCH('Eligible Components'!M435,'Tableau FR Download'!G:G,0))=0,"",INDEX('Tableau FR Download'!M:M,MATCH('Eligible Components'!M435,'Tableau FR Download'!G:G,0))),""))</f>
        <v/>
      </c>
      <c r="P435" s="37" t="str">
        <f>IF(IFERROR(INDEX('Funding Request Tracker'!$G$6:$G$13,MATCH('Eligible Components'!N435,'Funding Request Tracker'!$F$6:$F$13,0)),"")=0,"",IFERROR(INDEX('Funding Request Tracker'!$G$6:$G$13,MATCH('Eligible Components'!N435,'Funding Request Tracker'!$F$6:$F$13,0)),""))</f>
        <v/>
      </c>
      <c r="Q435" s="37" t="str">
        <f>IF(IFERROR(INDEX('Tableau FR Download'!N:N,MATCH('Eligible Components'!M435,'Tableau FR Download'!G:G,0)),"")=0,"",IFERROR(INDEX('Tableau FR Download'!N:N,MATCH('Eligible Components'!M435,'Tableau FR Download'!G:G,0)),""))</f>
        <v/>
      </c>
      <c r="R435" s="37" t="str">
        <f>IF(IFERROR(INDEX('Tableau FR Download'!O:O,MATCH('Eligible Components'!M435,'Tableau FR Download'!G:G,0)),"")=0,"",IFERROR(INDEX('Tableau FR Download'!O:O,MATCH('Eligible Components'!M435,'Tableau FR Download'!G:G,0)),""))</f>
        <v/>
      </c>
      <c r="S435" s="13" t="str">
        <f t="shared" si="20"/>
        <v/>
      </c>
      <c r="T435" s="1" t="str">
        <f>IFERROR(INDEX('User Instructions'!$E$3:$E$10,MATCH('Eligible Components'!N435,'User Instructions'!$D$3:$D$10,0)),"")</f>
        <v/>
      </c>
      <c r="U435" s="1" t="str">
        <f>IFERROR(IF(INDEX('Tableau FR Download'!M:M,MATCH('Eligible Components'!M435,'Tableau FR Download'!G:G,0))=0,"",INDEX('Tableau FR Download'!M:M,MATCH('Eligible Components'!M435,'Tableau FR Download'!G:G,0))),"")</f>
        <v/>
      </c>
    </row>
    <row r="436" spans="1:21" hidden="1" x14ac:dyDescent="0.2">
      <c r="A436" s="1">
        <f t="shared" si="18"/>
        <v>0</v>
      </c>
      <c r="B436" s="1">
        <v>0</v>
      </c>
      <c r="C436" s="1" t="s">
        <v>85</v>
      </c>
      <c r="D436" s="1" t="s">
        <v>114</v>
      </c>
      <c r="E436" s="1" t="s">
        <v>419</v>
      </c>
      <c r="F436" s="1" t="s">
        <v>97</v>
      </c>
      <c r="G436" s="1" t="str">
        <f t="shared" si="19"/>
        <v>Egypt-Tuberculosis,RSSH</v>
      </c>
      <c r="H436" s="1">
        <v>1</v>
      </c>
      <c r="I436" s="1" t="s">
        <v>48</v>
      </c>
      <c r="J436" s="1" t="str">
        <f>IF(IFERROR(IF(M436="",INDEX('Review Approach Lookup'!D:D,MATCH('Eligible Components'!G436,'Review Approach Lookup'!A:A,0)),INDEX('Tableau FR Download'!I:I,MATCH(M436,'Tableau FR Download'!G:G,0))),"")=0,"TBC",IFERROR(IF(M436="",INDEX('Review Approach Lookup'!D:D,MATCH('Eligible Components'!G436,'Review Approach Lookup'!A:A,0)),INDEX('Tableau FR Download'!I:I,MATCH(M436,'Tableau FR Download'!G:G,0))),""))</f>
        <v/>
      </c>
      <c r="K436" s="1" t="s">
        <v>188</v>
      </c>
      <c r="L436" s="1">
        <f>_xlfn.MAXIFS('Tableau FR Download'!A:A,'Tableau FR Download'!B:B,'Eligible Components'!G436)</f>
        <v>0</v>
      </c>
      <c r="M436" s="1" t="str">
        <f>IF(L436=0,"",INDEX('Tableau FR Download'!G:G,MATCH('Eligible Components'!L436,'Tableau FR Download'!A:A,0)))</f>
        <v/>
      </c>
      <c r="N436" s="2" t="str">
        <f>IFERROR(IF(LEFT(INDEX('Tableau FR Download'!J:J,MATCH('Eligible Components'!M436,'Tableau FR Download'!G:G,0)),FIND(" - ",INDEX('Tableau FR Download'!J:J,MATCH('Eligible Components'!M436,'Tableau FR Download'!G:G,0)))-1) = 0,"",LEFT(INDEX('Tableau FR Download'!J:J,MATCH('Eligible Components'!M436,'Tableau FR Download'!G:G,0)),FIND(" - ",INDEX('Tableau FR Download'!J:J,MATCH('Eligible Components'!M436,'Tableau FR Download'!G:G,0)))-1)),"")</f>
        <v/>
      </c>
      <c r="O436" s="2" t="str">
        <f>IF(T436="No","",IFERROR(IF(INDEX('Tableau FR Download'!M:M,MATCH('Eligible Components'!M436,'Tableau FR Download'!G:G,0))=0,"",INDEX('Tableau FR Download'!M:M,MATCH('Eligible Components'!M436,'Tableau FR Download'!G:G,0))),""))</f>
        <v/>
      </c>
      <c r="P436" s="37" t="str">
        <f>IF(IFERROR(INDEX('Funding Request Tracker'!$G$6:$G$13,MATCH('Eligible Components'!N436,'Funding Request Tracker'!$F$6:$F$13,0)),"")=0,"",IFERROR(INDEX('Funding Request Tracker'!$G$6:$G$13,MATCH('Eligible Components'!N436,'Funding Request Tracker'!$F$6:$F$13,0)),""))</f>
        <v/>
      </c>
      <c r="Q436" s="37" t="str">
        <f>IF(IFERROR(INDEX('Tableau FR Download'!N:N,MATCH('Eligible Components'!M436,'Tableau FR Download'!G:G,0)),"")=0,"",IFERROR(INDEX('Tableau FR Download'!N:N,MATCH('Eligible Components'!M436,'Tableau FR Download'!G:G,0)),""))</f>
        <v/>
      </c>
      <c r="R436" s="37" t="str">
        <f>IF(IFERROR(INDEX('Tableau FR Download'!O:O,MATCH('Eligible Components'!M436,'Tableau FR Download'!G:G,0)),"")=0,"",IFERROR(INDEX('Tableau FR Download'!O:O,MATCH('Eligible Components'!M436,'Tableau FR Download'!G:G,0)),""))</f>
        <v/>
      </c>
      <c r="S436" s="13" t="str">
        <f t="shared" si="20"/>
        <v/>
      </c>
      <c r="T436" s="1" t="str">
        <f>IFERROR(INDEX('User Instructions'!$E$3:$E$10,MATCH('Eligible Components'!N436,'User Instructions'!$D$3:$D$10,0)),"")</f>
        <v/>
      </c>
      <c r="U436" s="1" t="str">
        <f>IFERROR(IF(INDEX('Tableau FR Download'!M:M,MATCH('Eligible Components'!M436,'Tableau FR Download'!G:G,0))=0,"",INDEX('Tableau FR Download'!M:M,MATCH('Eligible Components'!M436,'Tableau FR Download'!G:G,0))),"")</f>
        <v/>
      </c>
    </row>
    <row r="437" spans="1:21" hidden="1" x14ac:dyDescent="0.2">
      <c r="A437" s="1">
        <f t="shared" si="18"/>
        <v>1</v>
      </c>
      <c r="B437" s="1">
        <v>0</v>
      </c>
      <c r="C437" s="1" t="s">
        <v>85</v>
      </c>
      <c r="D437" s="1" t="s">
        <v>115</v>
      </c>
      <c r="E437" s="1" t="s">
        <v>26</v>
      </c>
      <c r="F437" s="1" t="s">
        <v>26</v>
      </c>
      <c r="G437" s="1" t="str">
        <f t="shared" si="19"/>
        <v>El Salvador-HIV/AIDS</v>
      </c>
      <c r="H437" s="1">
        <v>1</v>
      </c>
      <c r="I437" s="1" t="s">
        <v>45</v>
      </c>
      <c r="J437" s="1" t="str">
        <f>IF(IFERROR(IF(M437="",INDEX('Review Approach Lookup'!D:D,MATCH('Eligible Components'!G437,'Review Approach Lookup'!A:A,0)),INDEX('Tableau FR Download'!I:I,MATCH(M437,'Tableau FR Download'!G:G,0))),"")=0,"TBC",IFERROR(IF(M437="",INDEX('Review Approach Lookup'!D:D,MATCH('Eligible Components'!G437,'Review Approach Lookup'!A:A,0)),INDEX('Tableau FR Download'!I:I,MATCH(M437,'Tableau FR Download'!G:G,0))),""))</f>
        <v>Tailored for Focused Portfolios</v>
      </c>
      <c r="K437" s="1" t="s">
        <v>188</v>
      </c>
      <c r="L437" s="1">
        <f>_xlfn.MAXIFS('Tableau FR Download'!A:A,'Tableau FR Download'!B:B,'Eligible Components'!G437)</f>
        <v>979</v>
      </c>
      <c r="M437" s="1" t="str">
        <f>IF(L437=0,"",INDEX('Tableau FR Download'!G:G,MATCH('Eligible Components'!L437,'Tableau FR Download'!A:A,0)))</f>
        <v>FR979-SLV-H</v>
      </c>
      <c r="N437" s="2" t="str">
        <f>IFERROR(IF(LEFT(INDEX('Tableau FR Download'!J:J,MATCH('Eligible Components'!M437,'Tableau FR Download'!G:G,0)),FIND(" - ",INDEX('Tableau FR Download'!J:J,MATCH('Eligible Components'!M437,'Tableau FR Download'!G:G,0)))-1) = 0,"",LEFT(INDEX('Tableau FR Download'!J:J,MATCH('Eligible Components'!M437,'Tableau FR Download'!G:G,0)),FIND(" - ",INDEX('Tableau FR Download'!J:J,MATCH('Eligible Components'!M437,'Tableau FR Download'!G:G,0)))-1)),"")</f>
        <v>Window 4</v>
      </c>
      <c r="O437" s="2" t="str">
        <f>IF(T437="No","",IFERROR(IF(INDEX('Tableau FR Download'!M:M,MATCH('Eligible Components'!M437,'Tableau FR Download'!G:G,0))=0,"",INDEX('Tableau FR Download'!M:M,MATCH('Eligible Components'!M437,'Tableau FR Download'!G:G,0))),""))</f>
        <v>Grant Making</v>
      </c>
      <c r="P437" s="37">
        <f>IF(IFERROR(INDEX('Funding Request Tracker'!$G$6:$G$13,MATCH('Eligible Components'!N437,'Funding Request Tracker'!$F$6:$F$13,0)),"")=0,"",IFERROR(INDEX('Funding Request Tracker'!$G$6:$G$13,MATCH('Eligible Components'!N437,'Funding Request Tracker'!$F$6:$F$13,0)),""))</f>
        <v>44235</v>
      </c>
      <c r="Q437" s="37">
        <f>IF(IFERROR(INDEX('Tableau FR Download'!N:N,MATCH('Eligible Components'!M437,'Tableau FR Download'!G:G,0)),"")=0,"",IFERROR(INDEX('Tableau FR Download'!N:N,MATCH('Eligible Components'!M437,'Tableau FR Download'!G:G,0)),""))</f>
        <v>44490</v>
      </c>
      <c r="R437" s="37">
        <f>IF(IFERROR(INDEX('Tableau FR Download'!O:O,MATCH('Eligible Components'!M437,'Tableau FR Download'!G:G,0)),"")=0,"",IFERROR(INDEX('Tableau FR Download'!O:O,MATCH('Eligible Components'!M437,'Tableau FR Download'!G:G,0)),""))</f>
        <v>44524</v>
      </c>
      <c r="S437" s="13">
        <f t="shared" si="20"/>
        <v>9.4754098360655732</v>
      </c>
      <c r="T437" s="1" t="str">
        <f>IFERROR(INDEX('User Instructions'!$E$3:$E$10,MATCH('Eligible Components'!N437,'User Instructions'!$D$3:$D$10,0)),"")</f>
        <v>Yes</v>
      </c>
      <c r="U437" s="1" t="str">
        <f>IFERROR(IF(INDEX('Tableau FR Download'!M:M,MATCH('Eligible Components'!M437,'Tableau FR Download'!G:G,0))=0,"",INDEX('Tableau FR Download'!M:M,MATCH('Eligible Components'!M437,'Tableau FR Download'!G:G,0))),"")</f>
        <v>Grant Making</v>
      </c>
    </row>
    <row r="438" spans="1:21" hidden="1" x14ac:dyDescent="0.2">
      <c r="A438" s="1">
        <f t="shared" si="18"/>
        <v>0</v>
      </c>
      <c r="B438" s="1">
        <v>0</v>
      </c>
      <c r="C438" s="1" t="s">
        <v>85</v>
      </c>
      <c r="D438" s="1" t="s">
        <v>115</v>
      </c>
      <c r="E438" s="1" t="s">
        <v>409</v>
      </c>
      <c r="F438" s="1" t="s">
        <v>86</v>
      </c>
      <c r="G438" s="1" t="str">
        <f t="shared" si="19"/>
        <v>El Salvador-HIV/AIDS,Malaria</v>
      </c>
      <c r="H438" s="1">
        <v>0</v>
      </c>
      <c r="I438" s="1" t="s">
        <v>45</v>
      </c>
      <c r="J438" s="1" t="str">
        <f>IF(IFERROR(IF(M438="",INDEX('Review Approach Lookup'!D:D,MATCH('Eligible Components'!G438,'Review Approach Lookup'!A:A,0)),INDEX('Tableau FR Download'!I:I,MATCH(M438,'Tableau FR Download'!G:G,0))),"")=0,"TBC",IFERROR(IF(M438="",INDEX('Review Approach Lookup'!D:D,MATCH('Eligible Components'!G438,'Review Approach Lookup'!A:A,0)),INDEX('Tableau FR Download'!I:I,MATCH(M438,'Tableau FR Download'!G:G,0))),""))</f>
        <v/>
      </c>
      <c r="K438" s="1" t="s">
        <v>188</v>
      </c>
      <c r="L438" s="1">
        <f>_xlfn.MAXIFS('Tableau FR Download'!A:A,'Tableau FR Download'!B:B,'Eligible Components'!G438)</f>
        <v>0</v>
      </c>
      <c r="M438" s="1" t="str">
        <f>IF(L438=0,"",INDEX('Tableau FR Download'!G:G,MATCH('Eligible Components'!L438,'Tableau FR Download'!A:A,0)))</f>
        <v/>
      </c>
      <c r="N438" s="2" t="str">
        <f>IFERROR(IF(LEFT(INDEX('Tableau FR Download'!J:J,MATCH('Eligible Components'!M438,'Tableau FR Download'!G:G,0)),FIND(" - ",INDEX('Tableau FR Download'!J:J,MATCH('Eligible Components'!M438,'Tableau FR Download'!G:G,0)))-1) = 0,"",LEFT(INDEX('Tableau FR Download'!J:J,MATCH('Eligible Components'!M438,'Tableau FR Download'!G:G,0)),FIND(" - ",INDEX('Tableau FR Download'!J:J,MATCH('Eligible Components'!M438,'Tableau FR Download'!G:G,0)))-1)),"")</f>
        <v/>
      </c>
      <c r="O438" s="2" t="str">
        <f>IF(T438="No","",IFERROR(IF(INDEX('Tableau FR Download'!M:M,MATCH('Eligible Components'!M438,'Tableau FR Download'!G:G,0))=0,"",INDEX('Tableau FR Download'!M:M,MATCH('Eligible Components'!M438,'Tableau FR Download'!G:G,0))),""))</f>
        <v/>
      </c>
      <c r="P438" s="37" t="str">
        <f>IF(IFERROR(INDEX('Funding Request Tracker'!$G$6:$G$13,MATCH('Eligible Components'!N438,'Funding Request Tracker'!$F$6:$F$13,0)),"")=0,"",IFERROR(INDEX('Funding Request Tracker'!$G$6:$G$13,MATCH('Eligible Components'!N438,'Funding Request Tracker'!$F$6:$F$13,0)),""))</f>
        <v/>
      </c>
      <c r="Q438" s="37" t="str">
        <f>IF(IFERROR(INDEX('Tableau FR Download'!N:N,MATCH('Eligible Components'!M438,'Tableau FR Download'!G:G,0)),"")=0,"",IFERROR(INDEX('Tableau FR Download'!N:N,MATCH('Eligible Components'!M438,'Tableau FR Download'!G:G,0)),""))</f>
        <v/>
      </c>
      <c r="R438" s="37" t="str">
        <f>IF(IFERROR(INDEX('Tableau FR Download'!O:O,MATCH('Eligible Components'!M438,'Tableau FR Download'!G:G,0)),"")=0,"",IFERROR(INDEX('Tableau FR Download'!O:O,MATCH('Eligible Components'!M438,'Tableau FR Download'!G:G,0)),""))</f>
        <v/>
      </c>
      <c r="S438" s="13" t="str">
        <f t="shared" si="20"/>
        <v/>
      </c>
      <c r="T438" s="1" t="str">
        <f>IFERROR(INDEX('User Instructions'!$E$3:$E$10,MATCH('Eligible Components'!N438,'User Instructions'!$D$3:$D$10,0)),"")</f>
        <v/>
      </c>
      <c r="U438" s="1" t="str">
        <f>IFERROR(IF(INDEX('Tableau FR Download'!M:M,MATCH('Eligible Components'!M438,'Tableau FR Download'!G:G,0))=0,"",INDEX('Tableau FR Download'!M:M,MATCH('Eligible Components'!M438,'Tableau FR Download'!G:G,0))),"")</f>
        <v/>
      </c>
    </row>
    <row r="439" spans="1:21" hidden="1" x14ac:dyDescent="0.2">
      <c r="A439" s="1">
        <f t="shared" si="18"/>
        <v>0</v>
      </c>
      <c r="B439" s="1">
        <v>0</v>
      </c>
      <c r="C439" s="1" t="s">
        <v>85</v>
      </c>
      <c r="D439" s="1" t="s">
        <v>115</v>
      </c>
      <c r="E439" s="1" t="s">
        <v>410</v>
      </c>
      <c r="F439" s="1" t="s">
        <v>87</v>
      </c>
      <c r="G439" s="1" t="str">
        <f t="shared" si="19"/>
        <v>El Salvador-HIV/AIDS,Malaria,RSSH</v>
      </c>
      <c r="H439" s="1">
        <v>0</v>
      </c>
      <c r="I439" s="1" t="s">
        <v>45</v>
      </c>
      <c r="J439" s="1" t="str">
        <f>IF(IFERROR(IF(M439="",INDEX('Review Approach Lookup'!D:D,MATCH('Eligible Components'!G439,'Review Approach Lookup'!A:A,0)),INDEX('Tableau FR Download'!I:I,MATCH(M439,'Tableau FR Download'!G:G,0))),"")=0,"TBC",IFERROR(IF(M439="",INDEX('Review Approach Lookup'!D:D,MATCH('Eligible Components'!G439,'Review Approach Lookup'!A:A,0)),INDEX('Tableau FR Download'!I:I,MATCH(M439,'Tableau FR Download'!G:G,0))),""))</f>
        <v/>
      </c>
      <c r="K439" s="1" t="s">
        <v>188</v>
      </c>
      <c r="L439" s="1">
        <f>_xlfn.MAXIFS('Tableau FR Download'!A:A,'Tableau FR Download'!B:B,'Eligible Components'!G439)</f>
        <v>0</v>
      </c>
      <c r="M439" s="1" t="str">
        <f>IF(L439=0,"",INDEX('Tableau FR Download'!G:G,MATCH('Eligible Components'!L439,'Tableau FR Download'!A:A,0)))</f>
        <v/>
      </c>
      <c r="N439" s="2" t="str">
        <f>IFERROR(IF(LEFT(INDEX('Tableau FR Download'!J:J,MATCH('Eligible Components'!M439,'Tableau FR Download'!G:G,0)),FIND(" - ",INDEX('Tableau FR Download'!J:J,MATCH('Eligible Components'!M439,'Tableau FR Download'!G:G,0)))-1) = 0,"",LEFT(INDEX('Tableau FR Download'!J:J,MATCH('Eligible Components'!M439,'Tableau FR Download'!G:G,0)),FIND(" - ",INDEX('Tableau FR Download'!J:J,MATCH('Eligible Components'!M439,'Tableau FR Download'!G:G,0)))-1)),"")</f>
        <v/>
      </c>
      <c r="O439" s="2" t="str">
        <f>IF(T439="No","",IFERROR(IF(INDEX('Tableau FR Download'!M:M,MATCH('Eligible Components'!M439,'Tableau FR Download'!G:G,0))=0,"",INDEX('Tableau FR Download'!M:M,MATCH('Eligible Components'!M439,'Tableau FR Download'!G:G,0))),""))</f>
        <v/>
      </c>
      <c r="P439" s="37" t="str">
        <f>IF(IFERROR(INDEX('Funding Request Tracker'!$G$6:$G$13,MATCH('Eligible Components'!N439,'Funding Request Tracker'!$F$6:$F$13,0)),"")=0,"",IFERROR(INDEX('Funding Request Tracker'!$G$6:$G$13,MATCH('Eligible Components'!N439,'Funding Request Tracker'!$F$6:$F$13,0)),""))</f>
        <v/>
      </c>
      <c r="Q439" s="37" t="str">
        <f>IF(IFERROR(INDEX('Tableau FR Download'!N:N,MATCH('Eligible Components'!M439,'Tableau FR Download'!G:G,0)),"")=0,"",IFERROR(INDEX('Tableau FR Download'!N:N,MATCH('Eligible Components'!M439,'Tableau FR Download'!G:G,0)),""))</f>
        <v/>
      </c>
      <c r="R439" s="37" t="str">
        <f>IF(IFERROR(INDEX('Tableau FR Download'!O:O,MATCH('Eligible Components'!M439,'Tableau FR Download'!G:G,0)),"")=0,"",IFERROR(INDEX('Tableau FR Download'!O:O,MATCH('Eligible Components'!M439,'Tableau FR Download'!G:G,0)),""))</f>
        <v/>
      </c>
      <c r="S439" s="13" t="str">
        <f t="shared" si="20"/>
        <v/>
      </c>
      <c r="T439" s="1" t="str">
        <f>IFERROR(INDEX('User Instructions'!$E$3:$E$10,MATCH('Eligible Components'!N439,'User Instructions'!$D$3:$D$10,0)),"")</f>
        <v/>
      </c>
      <c r="U439" s="1" t="str">
        <f>IFERROR(IF(INDEX('Tableau FR Download'!M:M,MATCH('Eligible Components'!M439,'Tableau FR Download'!G:G,0))=0,"",INDEX('Tableau FR Download'!M:M,MATCH('Eligible Components'!M439,'Tableau FR Download'!G:G,0))),"")</f>
        <v/>
      </c>
    </row>
    <row r="440" spans="1:21" hidden="1" x14ac:dyDescent="0.2">
      <c r="A440" s="1">
        <f t="shared" si="18"/>
        <v>0</v>
      </c>
      <c r="B440" s="1">
        <v>0</v>
      </c>
      <c r="C440" s="1" t="s">
        <v>85</v>
      </c>
      <c r="D440" s="1" t="s">
        <v>115</v>
      </c>
      <c r="E440" s="1" t="s">
        <v>411</v>
      </c>
      <c r="F440" s="1" t="s">
        <v>88</v>
      </c>
      <c r="G440" s="1" t="str">
        <f t="shared" si="19"/>
        <v>El Salvador-HIV/AIDS,RSSH</v>
      </c>
      <c r="H440" s="1">
        <v>1</v>
      </c>
      <c r="I440" s="1" t="s">
        <v>45</v>
      </c>
      <c r="J440" s="1" t="str">
        <f>IF(IFERROR(IF(M440="",INDEX('Review Approach Lookup'!D:D,MATCH('Eligible Components'!G440,'Review Approach Lookup'!A:A,0)),INDEX('Tableau FR Download'!I:I,MATCH(M440,'Tableau FR Download'!G:G,0))),"")=0,"TBC",IFERROR(IF(M440="",INDEX('Review Approach Lookup'!D:D,MATCH('Eligible Components'!G440,'Review Approach Lookup'!A:A,0)),INDEX('Tableau FR Download'!I:I,MATCH(M440,'Tableau FR Download'!G:G,0))),""))</f>
        <v/>
      </c>
      <c r="K440" s="1" t="s">
        <v>188</v>
      </c>
      <c r="L440" s="1">
        <f>_xlfn.MAXIFS('Tableau FR Download'!A:A,'Tableau FR Download'!B:B,'Eligible Components'!G440)</f>
        <v>0</v>
      </c>
      <c r="M440" s="1" t="str">
        <f>IF(L440=0,"",INDEX('Tableau FR Download'!G:G,MATCH('Eligible Components'!L440,'Tableau FR Download'!A:A,0)))</f>
        <v/>
      </c>
      <c r="N440" s="2" t="str">
        <f>IFERROR(IF(LEFT(INDEX('Tableau FR Download'!J:J,MATCH('Eligible Components'!M440,'Tableau FR Download'!G:G,0)),FIND(" - ",INDEX('Tableau FR Download'!J:J,MATCH('Eligible Components'!M440,'Tableau FR Download'!G:G,0)))-1) = 0,"",LEFT(INDEX('Tableau FR Download'!J:J,MATCH('Eligible Components'!M440,'Tableau FR Download'!G:G,0)),FIND(" - ",INDEX('Tableau FR Download'!J:J,MATCH('Eligible Components'!M440,'Tableau FR Download'!G:G,0)))-1)),"")</f>
        <v/>
      </c>
      <c r="O440" s="2" t="str">
        <f>IF(T440="No","",IFERROR(IF(INDEX('Tableau FR Download'!M:M,MATCH('Eligible Components'!M440,'Tableau FR Download'!G:G,0))=0,"",INDEX('Tableau FR Download'!M:M,MATCH('Eligible Components'!M440,'Tableau FR Download'!G:G,0))),""))</f>
        <v/>
      </c>
      <c r="P440" s="37" t="str">
        <f>IF(IFERROR(INDEX('Funding Request Tracker'!$G$6:$G$13,MATCH('Eligible Components'!N440,'Funding Request Tracker'!$F$6:$F$13,0)),"")=0,"",IFERROR(INDEX('Funding Request Tracker'!$G$6:$G$13,MATCH('Eligible Components'!N440,'Funding Request Tracker'!$F$6:$F$13,0)),""))</f>
        <v/>
      </c>
      <c r="Q440" s="37" t="str">
        <f>IF(IFERROR(INDEX('Tableau FR Download'!N:N,MATCH('Eligible Components'!M440,'Tableau FR Download'!G:G,0)),"")=0,"",IFERROR(INDEX('Tableau FR Download'!N:N,MATCH('Eligible Components'!M440,'Tableau FR Download'!G:G,0)),""))</f>
        <v/>
      </c>
      <c r="R440" s="37" t="str">
        <f>IF(IFERROR(INDEX('Tableau FR Download'!O:O,MATCH('Eligible Components'!M440,'Tableau FR Download'!G:G,0)),"")=0,"",IFERROR(INDEX('Tableau FR Download'!O:O,MATCH('Eligible Components'!M440,'Tableau FR Download'!G:G,0)),""))</f>
        <v/>
      </c>
      <c r="S440" s="13" t="str">
        <f t="shared" si="20"/>
        <v/>
      </c>
      <c r="T440" s="1" t="str">
        <f>IFERROR(INDEX('User Instructions'!$E$3:$E$10,MATCH('Eligible Components'!N440,'User Instructions'!$D$3:$D$10,0)),"")</f>
        <v/>
      </c>
      <c r="U440" s="1" t="str">
        <f>IFERROR(IF(INDEX('Tableau FR Download'!M:M,MATCH('Eligible Components'!M440,'Tableau FR Download'!G:G,0))=0,"",INDEX('Tableau FR Download'!M:M,MATCH('Eligible Components'!M440,'Tableau FR Download'!G:G,0))),"")</f>
        <v/>
      </c>
    </row>
    <row r="441" spans="1:21" hidden="1" x14ac:dyDescent="0.2">
      <c r="A441" s="1">
        <f t="shared" si="18"/>
        <v>0</v>
      </c>
      <c r="B441" s="1">
        <v>0</v>
      </c>
      <c r="C441" s="1" t="s">
        <v>85</v>
      </c>
      <c r="D441" s="1" t="s">
        <v>115</v>
      </c>
      <c r="E441" s="1" t="s">
        <v>408</v>
      </c>
      <c r="F441" s="1" t="s">
        <v>89</v>
      </c>
      <c r="G441" s="1" t="str">
        <f t="shared" si="19"/>
        <v>El Salvador-HIV/AIDS, Tuberculosis</v>
      </c>
      <c r="H441" s="1">
        <v>1</v>
      </c>
      <c r="I441" s="1" t="s">
        <v>45</v>
      </c>
      <c r="J441" s="1" t="str">
        <f>IF(IFERROR(IF(M441="",INDEX('Review Approach Lookup'!D:D,MATCH('Eligible Components'!G441,'Review Approach Lookup'!A:A,0)),INDEX('Tableau FR Download'!I:I,MATCH(M441,'Tableau FR Download'!G:G,0))),"")=0,"TBC",IFERROR(IF(M441="",INDEX('Review Approach Lookup'!D:D,MATCH('Eligible Components'!G441,'Review Approach Lookup'!A:A,0)),INDEX('Tableau FR Download'!I:I,MATCH(M441,'Tableau FR Download'!G:G,0))),""))</f>
        <v/>
      </c>
      <c r="K441" s="1" t="s">
        <v>188</v>
      </c>
      <c r="L441" s="1">
        <f>_xlfn.MAXIFS('Tableau FR Download'!A:A,'Tableau FR Download'!B:B,'Eligible Components'!G441)</f>
        <v>0</v>
      </c>
      <c r="M441" s="1" t="str">
        <f>IF(L441=0,"",INDEX('Tableau FR Download'!G:G,MATCH('Eligible Components'!L441,'Tableau FR Download'!A:A,0)))</f>
        <v/>
      </c>
      <c r="N441" s="2" t="str">
        <f>IFERROR(IF(LEFT(INDEX('Tableau FR Download'!J:J,MATCH('Eligible Components'!M441,'Tableau FR Download'!G:G,0)),FIND(" - ",INDEX('Tableau FR Download'!J:J,MATCH('Eligible Components'!M441,'Tableau FR Download'!G:G,0)))-1) = 0,"",LEFT(INDEX('Tableau FR Download'!J:J,MATCH('Eligible Components'!M441,'Tableau FR Download'!G:G,0)),FIND(" - ",INDEX('Tableau FR Download'!J:J,MATCH('Eligible Components'!M441,'Tableau FR Download'!G:G,0)))-1)),"")</f>
        <v/>
      </c>
      <c r="O441" s="2" t="str">
        <f>IF(T441="No","",IFERROR(IF(INDEX('Tableau FR Download'!M:M,MATCH('Eligible Components'!M441,'Tableau FR Download'!G:G,0))=0,"",INDEX('Tableau FR Download'!M:M,MATCH('Eligible Components'!M441,'Tableau FR Download'!G:G,0))),""))</f>
        <v/>
      </c>
      <c r="P441" s="37" t="str">
        <f>IF(IFERROR(INDEX('Funding Request Tracker'!$G$6:$G$13,MATCH('Eligible Components'!N441,'Funding Request Tracker'!$F$6:$F$13,0)),"")=0,"",IFERROR(INDEX('Funding Request Tracker'!$G$6:$G$13,MATCH('Eligible Components'!N441,'Funding Request Tracker'!$F$6:$F$13,0)),""))</f>
        <v/>
      </c>
      <c r="Q441" s="37" t="str">
        <f>IF(IFERROR(INDEX('Tableau FR Download'!N:N,MATCH('Eligible Components'!M441,'Tableau FR Download'!G:G,0)),"")=0,"",IFERROR(INDEX('Tableau FR Download'!N:N,MATCH('Eligible Components'!M441,'Tableau FR Download'!G:G,0)),""))</f>
        <v/>
      </c>
      <c r="R441" s="37" t="str">
        <f>IF(IFERROR(INDEX('Tableau FR Download'!O:O,MATCH('Eligible Components'!M441,'Tableau FR Download'!G:G,0)),"")=0,"",IFERROR(INDEX('Tableau FR Download'!O:O,MATCH('Eligible Components'!M441,'Tableau FR Download'!G:G,0)),""))</f>
        <v/>
      </c>
      <c r="S441" s="13" t="str">
        <f t="shared" si="20"/>
        <v/>
      </c>
      <c r="T441" s="1" t="str">
        <f>IFERROR(INDEX('User Instructions'!$E$3:$E$10,MATCH('Eligible Components'!N441,'User Instructions'!$D$3:$D$10,0)),"")</f>
        <v/>
      </c>
      <c r="U441" s="1" t="str">
        <f>IFERROR(IF(INDEX('Tableau FR Download'!M:M,MATCH('Eligible Components'!M441,'Tableau FR Download'!G:G,0))=0,"",INDEX('Tableau FR Download'!M:M,MATCH('Eligible Components'!M441,'Tableau FR Download'!G:G,0))),"")</f>
        <v/>
      </c>
    </row>
    <row r="442" spans="1:21" hidden="1" x14ac:dyDescent="0.2">
      <c r="A442" s="1">
        <f t="shared" si="18"/>
        <v>0</v>
      </c>
      <c r="B442" s="1">
        <v>0</v>
      </c>
      <c r="C442" s="1" t="s">
        <v>85</v>
      </c>
      <c r="D442" s="1" t="s">
        <v>115</v>
      </c>
      <c r="E442" s="1" t="s">
        <v>412</v>
      </c>
      <c r="F442" s="1" t="s">
        <v>90</v>
      </c>
      <c r="G442" s="1" t="str">
        <f t="shared" si="19"/>
        <v>El Salvador-HIV/AIDS,Tuberculosis,Malaria</v>
      </c>
      <c r="H442" s="1">
        <v>0</v>
      </c>
      <c r="I442" s="1" t="s">
        <v>45</v>
      </c>
      <c r="J442" s="1" t="str">
        <f>IF(IFERROR(IF(M442="",INDEX('Review Approach Lookup'!D:D,MATCH('Eligible Components'!G442,'Review Approach Lookup'!A:A,0)),INDEX('Tableau FR Download'!I:I,MATCH(M442,'Tableau FR Download'!G:G,0))),"")=0,"TBC",IFERROR(IF(M442="",INDEX('Review Approach Lookup'!D:D,MATCH('Eligible Components'!G442,'Review Approach Lookup'!A:A,0)),INDEX('Tableau FR Download'!I:I,MATCH(M442,'Tableau FR Download'!G:G,0))),""))</f>
        <v/>
      </c>
      <c r="K442" s="1" t="s">
        <v>188</v>
      </c>
      <c r="L442" s="1">
        <f>_xlfn.MAXIFS('Tableau FR Download'!A:A,'Tableau FR Download'!B:B,'Eligible Components'!G442)</f>
        <v>0</v>
      </c>
      <c r="M442" s="1" t="str">
        <f>IF(L442=0,"",INDEX('Tableau FR Download'!G:G,MATCH('Eligible Components'!L442,'Tableau FR Download'!A:A,0)))</f>
        <v/>
      </c>
      <c r="N442" s="2" t="str">
        <f>IFERROR(IF(LEFT(INDEX('Tableau FR Download'!J:J,MATCH('Eligible Components'!M442,'Tableau FR Download'!G:G,0)),FIND(" - ",INDEX('Tableau FR Download'!J:J,MATCH('Eligible Components'!M442,'Tableau FR Download'!G:G,0)))-1) = 0,"",LEFT(INDEX('Tableau FR Download'!J:J,MATCH('Eligible Components'!M442,'Tableau FR Download'!G:G,0)),FIND(" - ",INDEX('Tableau FR Download'!J:J,MATCH('Eligible Components'!M442,'Tableau FR Download'!G:G,0)))-1)),"")</f>
        <v/>
      </c>
      <c r="O442" s="2" t="str">
        <f>IF(T442="No","",IFERROR(IF(INDEX('Tableau FR Download'!M:M,MATCH('Eligible Components'!M442,'Tableau FR Download'!G:G,0))=0,"",INDEX('Tableau FR Download'!M:M,MATCH('Eligible Components'!M442,'Tableau FR Download'!G:G,0))),""))</f>
        <v/>
      </c>
      <c r="P442" s="37" t="str">
        <f>IF(IFERROR(INDEX('Funding Request Tracker'!$G$6:$G$13,MATCH('Eligible Components'!N442,'Funding Request Tracker'!$F$6:$F$13,0)),"")=0,"",IFERROR(INDEX('Funding Request Tracker'!$G$6:$G$13,MATCH('Eligible Components'!N442,'Funding Request Tracker'!$F$6:$F$13,0)),""))</f>
        <v/>
      </c>
      <c r="Q442" s="37" t="str">
        <f>IF(IFERROR(INDEX('Tableau FR Download'!N:N,MATCH('Eligible Components'!M442,'Tableau FR Download'!G:G,0)),"")=0,"",IFERROR(INDEX('Tableau FR Download'!N:N,MATCH('Eligible Components'!M442,'Tableau FR Download'!G:G,0)),""))</f>
        <v/>
      </c>
      <c r="R442" s="37" t="str">
        <f>IF(IFERROR(INDEX('Tableau FR Download'!O:O,MATCH('Eligible Components'!M442,'Tableau FR Download'!G:G,0)),"")=0,"",IFERROR(INDEX('Tableau FR Download'!O:O,MATCH('Eligible Components'!M442,'Tableau FR Download'!G:G,0)),""))</f>
        <v/>
      </c>
      <c r="S442" s="13" t="str">
        <f t="shared" si="20"/>
        <v/>
      </c>
      <c r="T442" s="1" t="str">
        <f>IFERROR(INDEX('User Instructions'!$E$3:$E$10,MATCH('Eligible Components'!N442,'User Instructions'!$D$3:$D$10,0)),"")</f>
        <v/>
      </c>
      <c r="U442" s="1" t="str">
        <f>IFERROR(IF(INDEX('Tableau FR Download'!M:M,MATCH('Eligible Components'!M442,'Tableau FR Download'!G:G,0))=0,"",INDEX('Tableau FR Download'!M:M,MATCH('Eligible Components'!M442,'Tableau FR Download'!G:G,0))),"")</f>
        <v/>
      </c>
    </row>
    <row r="443" spans="1:21" hidden="1" x14ac:dyDescent="0.2">
      <c r="A443" s="1">
        <f t="shared" si="18"/>
        <v>0</v>
      </c>
      <c r="B443" s="1">
        <v>0</v>
      </c>
      <c r="C443" s="1" t="s">
        <v>85</v>
      </c>
      <c r="D443" s="1" t="s">
        <v>115</v>
      </c>
      <c r="E443" s="1" t="s">
        <v>413</v>
      </c>
      <c r="F443" s="1" t="s">
        <v>91</v>
      </c>
      <c r="G443" s="1" t="str">
        <f t="shared" si="19"/>
        <v>El Salvador-HIV/AIDS,Tuberculosis,Malaria,RSSH</v>
      </c>
      <c r="H443" s="1">
        <v>0</v>
      </c>
      <c r="I443" s="1" t="s">
        <v>45</v>
      </c>
      <c r="J443" s="1" t="str">
        <f>IF(IFERROR(IF(M443="",INDEX('Review Approach Lookup'!D:D,MATCH('Eligible Components'!G443,'Review Approach Lookup'!A:A,0)),INDEX('Tableau FR Download'!I:I,MATCH(M443,'Tableau FR Download'!G:G,0))),"")=0,"TBC",IFERROR(IF(M443="",INDEX('Review Approach Lookup'!D:D,MATCH('Eligible Components'!G443,'Review Approach Lookup'!A:A,0)),INDEX('Tableau FR Download'!I:I,MATCH(M443,'Tableau FR Download'!G:G,0))),""))</f>
        <v/>
      </c>
      <c r="K443" s="1" t="s">
        <v>188</v>
      </c>
      <c r="L443" s="1">
        <f>_xlfn.MAXIFS('Tableau FR Download'!A:A,'Tableau FR Download'!B:B,'Eligible Components'!G443)</f>
        <v>0</v>
      </c>
      <c r="M443" s="1" t="str">
        <f>IF(L443=0,"",INDEX('Tableau FR Download'!G:G,MATCH('Eligible Components'!L443,'Tableau FR Download'!A:A,0)))</f>
        <v/>
      </c>
      <c r="N443" s="2" t="str">
        <f>IFERROR(IF(LEFT(INDEX('Tableau FR Download'!J:J,MATCH('Eligible Components'!M443,'Tableau FR Download'!G:G,0)),FIND(" - ",INDEX('Tableau FR Download'!J:J,MATCH('Eligible Components'!M443,'Tableau FR Download'!G:G,0)))-1) = 0,"",LEFT(INDEX('Tableau FR Download'!J:J,MATCH('Eligible Components'!M443,'Tableau FR Download'!G:G,0)),FIND(" - ",INDEX('Tableau FR Download'!J:J,MATCH('Eligible Components'!M443,'Tableau FR Download'!G:G,0)))-1)),"")</f>
        <v/>
      </c>
      <c r="O443" s="2" t="str">
        <f>IF(T443="No","",IFERROR(IF(INDEX('Tableau FR Download'!M:M,MATCH('Eligible Components'!M443,'Tableau FR Download'!G:G,0))=0,"",INDEX('Tableau FR Download'!M:M,MATCH('Eligible Components'!M443,'Tableau FR Download'!G:G,0))),""))</f>
        <v/>
      </c>
      <c r="P443" s="37" t="str">
        <f>IF(IFERROR(INDEX('Funding Request Tracker'!$G$6:$G$13,MATCH('Eligible Components'!N443,'Funding Request Tracker'!$F$6:$F$13,0)),"")=0,"",IFERROR(INDEX('Funding Request Tracker'!$G$6:$G$13,MATCH('Eligible Components'!N443,'Funding Request Tracker'!$F$6:$F$13,0)),""))</f>
        <v/>
      </c>
      <c r="Q443" s="37" t="str">
        <f>IF(IFERROR(INDEX('Tableau FR Download'!N:N,MATCH('Eligible Components'!M443,'Tableau FR Download'!G:G,0)),"")=0,"",IFERROR(INDEX('Tableau FR Download'!N:N,MATCH('Eligible Components'!M443,'Tableau FR Download'!G:G,0)),""))</f>
        <v/>
      </c>
      <c r="R443" s="37" t="str">
        <f>IF(IFERROR(INDEX('Tableau FR Download'!O:O,MATCH('Eligible Components'!M443,'Tableau FR Download'!G:G,0)),"")=0,"",IFERROR(INDEX('Tableau FR Download'!O:O,MATCH('Eligible Components'!M443,'Tableau FR Download'!G:G,0)),""))</f>
        <v/>
      </c>
      <c r="S443" s="13" t="str">
        <f t="shared" si="20"/>
        <v/>
      </c>
      <c r="T443" s="1" t="str">
        <f>IFERROR(INDEX('User Instructions'!$E$3:$E$10,MATCH('Eligible Components'!N443,'User Instructions'!$D$3:$D$10,0)),"")</f>
        <v/>
      </c>
      <c r="U443" s="1" t="str">
        <f>IFERROR(IF(INDEX('Tableau FR Download'!M:M,MATCH('Eligible Components'!M443,'Tableau FR Download'!G:G,0))=0,"",INDEX('Tableau FR Download'!M:M,MATCH('Eligible Components'!M443,'Tableau FR Download'!G:G,0))),"")</f>
        <v/>
      </c>
    </row>
    <row r="444" spans="1:21" hidden="1" x14ac:dyDescent="0.2">
      <c r="A444" s="1">
        <f t="shared" si="18"/>
        <v>0</v>
      </c>
      <c r="B444" s="1">
        <v>0</v>
      </c>
      <c r="C444" s="1" t="s">
        <v>85</v>
      </c>
      <c r="D444" s="1" t="s">
        <v>115</v>
      </c>
      <c r="E444" s="1" t="s">
        <v>414</v>
      </c>
      <c r="F444" s="1" t="s">
        <v>92</v>
      </c>
      <c r="G444" s="1" t="str">
        <f t="shared" si="19"/>
        <v>El Salvador-HIV/AIDS,Tuberculosis,RSSH</v>
      </c>
      <c r="H444" s="1">
        <v>1</v>
      </c>
      <c r="I444" s="1" t="s">
        <v>45</v>
      </c>
      <c r="J444" s="1" t="str">
        <f>IF(IFERROR(IF(M444="",INDEX('Review Approach Lookup'!D:D,MATCH('Eligible Components'!G444,'Review Approach Lookup'!A:A,0)),INDEX('Tableau FR Download'!I:I,MATCH(M444,'Tableau FR Download'!G:G,0))),"")=0,"TBC",IFERROR(IF(M444="",INDEX('Review Approach Lookup'!D:D,MATCH('Eligible Components'!G444,'Review Approach Lookup'!A:A,0)),INDEX('Tableau FR Download'!I:I,MATCH(M444,'Tableau FR Download'!G:G,0))),""))</f>
        <v/>
      </c>
      <c r="K444" s="1" t="s">
        <v>188</v>
      </c>
      <c r="L444" s="1">
        <f>_xlfn.MAXIFS('Tableau FR Download'!A:A,'Tableau FR Download'!B:B,'Eligible Components'!G444)</f>
        <v>0</v>
      </c>
      <c r="M444" s="1" t="str">
        <f>IF(L444=0,"",INDEX('Tableau FR Download'!G:G,MATCH('Eligible Components'!L444,'Tableau FR Download'!A:A,0)))</f>
        <v/>
      </c>
      <c r="N444" s="2" t="str">
        <f>IFERROR(IF(LEFT(INDEX('Tableau FR Download'!J:J,MATCH('Eligible Components'!M444,'Tableau FR Download'!G:G,0)),FIND(" - ",INDEX('Tableau FR Download'!J:J,MATCH('Eligible Components'!M444,'Tableau FR Download'!G:G,0)))-1) = 0,"",LEFT(INDEX('Tableau FR Download'!J:J,MATCH('Eligible Components'!M444,'Tableau FR Download'!G:G,0)),FIND(" - ",INDEX('Tableau FR Download'!J:J,MATCH('Eligible Components'!M444,'Tableau FR Download'!G:G,0)))-1)),"")</f>
        <v/>
      </c>
      <c r="O444" s="2" t="str">
        <f>IF(T444="No","",IFERROR(IF(INDEX('Tableau FR Download'!M:M,MATCH('Eligible Components'!M444,'Tableau FR Download'!G:G,0))=0,"",INDEX('Tableau FR Download'!M:M,MATCH('Eligible Components'!M444,'Tableau FR Download'!G:G,0))),""))</f>
        <v/>
      </c>
      <c r="P444" s="37" t="str">
        <f>IF(IFERROR(INDEX('Funding Request Tracker'!$G$6:$G$13,MATCH('Eligible Components'!N444,'Funding Request Tracker'!$F$6:$F$13,0)),"")=0,"",IFERROR(INDEX('Funding Request Tracker'!$G$6:$G$13,MATCH('Eligible Components'!N444,'Funding Request Tracker'!$F$6:$F$13,0)),""))</f>
        <v/>
      </c>
      <c r="Q444" s="37" t="str">
        <f>IF(IFERROR(INDEX('Tableau FR Download'!N:N,MATCH('Eligible Components'!M444,'Tableau FR Download'!G:G,0)),"")=0,"",IFERROR(INDEX('Tableau FR Download'!N:N,MATCH('Eligible Components'!M444,'Tableau FR Download'!G:G,0)),""))</f>
        <v/>
      </c>
      <c r="R444" s="37" t="str">
        <f>IF(IFERROR(INDEX('Tableau FR Download'!O:O,MATCH('Eligible Components'!M444,'Tableau FR Download'!G:G,0)),"")=0,"",IFERROR(INDEX('Tableau FR Download'!O:O,MATCH('Eligible Components'!M444,'Tableau FR Download'!G:G,0)),""))</f>
        <v/>
      </c>
      <c r="S444" s="13" t="str">
        <f t="shared" si="20"/>
        <v/>
      </c>
      <c r="T444" s="1" t="str">
        <f>IFERROR(INDEX('User Instructions'!$E$3:$E$10,MATCH('Eligible Components'!N444,'User Instructions'!$D$3:$D$10,0)),"")</f>
        <v/>
      </c>
      <c r="U444" s="1" t="str">
        <f>IFERROR(IF(INDEX('Tableau FR Download'!M:M,MATCH('Eligible Components'!M444,'Tableau FR Download'!G:G,0))=0,"",INDEX('Tableau FR Download'!M:M,MATCH('Eligible Components'!M444,'Tableau FR Download'!G:G,0))),"")</f>
        <v/>
      </c>
    </row>
    <row r="445" spans="1:21" hidden="1" x14ac:dyDescent="0.2">
      <c r="A445" s="1">
        <f t="shared" si="18"/>
        <v>0</v>
      </c>
      <c r="B445" s="1">
        <v>0</v>
      </c>
      <c r="C445" s="1" t="s">
        <v>85</v>
      </c>
      <c r="D445" s="1" t="s">
        <v>115</v>
      </c>
      <c r="E445" s="1" t="s">
        <v>28</v>
      </c>
      <c r="F445" s="1" t="s">
        <v>28</v>
      </c>
      <c r="G445" s="1" t="str">
        <f t="shared" si="19"/>
        <v>El Salvador-Malaria</v>
      </c>
      <c r="H445" s="1">
        <v>0</v>
      </c>
      <c r="I445" s="1" t="s">
        <v>45</v>
      </c>
      <c r="J445" s="1" t="str">
        <f>IF(IFERROR(IF(M445="",INDEX('Review Approach Lookup'!D:D,MATCH('Eligible Components'!G445,'Review Approach Lookup'!A:A,0)),INDEX('Tableau FR Download'!I:I,MATCH(M445,'Tableau FR Download'!G:G,0))),"")=0,"TBC",IFERROR(IF(M445="",INDEX('Review Approach Lookup'!D:D,MATCH('Eligible Components'!G445,'Review Approach Lookup'!A:A,0)),INDEX('Tableau FR Download'!I:I,MATCH(M445,'Tableau FR Download'!G:G,0))),""))</f>
        <v/>
      </c>
      <c r="K445" s="1" t="s">
        <v>188</v>
      </c>
      <c r="L445" s="1">
        <f>_xlfn.MAXIFS('Tableau FR Download'!A:A,'Tableau FR Download'!B:B,'Eligible Components'!G445)</f>
        <v>0</v>
      </c>
      <c r="M445" s="1" t="str">
        <f>IF(L445=0,"",INDEX('Tableau FR Download'!G:G,MATCH('Eligible Components'!L445,'Tableau FR Download'!A:A,0)))</f>
        <v/>
      </c>
      <c r="N445" s="2" t="str">
        <f>IFERROR(IF(LEFT(INDEX('Tableau FR Download'!J:J,MATCH('Eligible Components'!M445,'Tableau FR Download'!G:G,0)),FIND(" - ",INDEX('Tableau FR Download'!J:J,MATCH('Eligible Components'!M445,'Tableau FR Download'!G:G,0)))-1) = 0,"",LEFT(INDEX('Tableau FR Download'!J:J,MATCH('Eligible Components'!M445,'Tableau FR Download'!G:G,0)),FIND(" - ",INDEX('Tableau FR Download'!J:J,MATCH('Eligible Components'!M445,'Tableau FR Download'!G:G,0)))-1)),"")</f>
        <v/>
      </c>
      <c r="O445" s="2" t="str">
        <f>IF(T445="No","",IFERROR(IF(INDEX('Tableau FR Download'!M:M,MATCH('Eligible Components'!M445,'Tableau FR Download'!G:G,0))=0,"",INDEX('Tableau FR Download'!M:M,MATCH('Eligible Components'!M445,'Tableau FR Download'!G:G,0))),""))</f>
        <v/>
      </c>
      <c r="P445" s="37" t="str">
        <f>IF(IFERROR(INDEX('Funding Request Tracker'!$G$6:$G$13,MATCH('Eligible Components'!N445,'Funding Request Tracker'!$F$6:$F$13,0)),"")=0,"",IFERROR(INDEX('Funding Request Tracker'!$G$6:$G$13,MATCH('Eligible Components'!N445,'Funding Request Tracker'!$F$6:$F$13,0)),""))</f>
        <v/>
      </c>
      <c r="Q445" s="37" t="str">
        <f>IF(IFERROR(INDEX('Tableau FR Download'!N:N,MATCH('Eligible Components'!M445,'Tableau FR Download'!G:G,0)),"")=0,"",IFERROR(INDEX('Tableau FR Download'!N:N,MATCH('Eligible Components'!M445,'Tableau FR Download'!G:G,0)),""))</f>
        <v/>
      </c>
      <c r="R445" s="37" t="str">
        <f>IF(IFERROR(INDEX('Tableau FR Download'!O:O,MATCH('Eligible Components'!M445,'Tableau FR Download'!G:G,0)),"")=0,"",IFERROR(INDEX('Tableau FR Download'!O:O,MATCH('Eligible Components'!M445,'Tableau FR Download'!G:G,0)),""))</f>
        <v/>
      </c>
      <c r="S445" s="13" t="str">
        <f t="shared" si="20"/>
        <v/>
      </c>
      <c r="T445" s="1" t="str">
        <f>IFERROR(INDEX('User Instructions'!$E$3:$E$10,MATCH('Eligible Components'!N445,'User Instructions'!$D$3:$D$10,0)),"")</f>
        <v/>
      </c>
      <c r="U445" s="1" t="str">
        <f>IFERROR(IF(INDEX('Tableau FR Download'!M:M,MATCH('Eligible Components'!M445,'Tableau FR Download'!G:G,0))=0,"",INDEX('Tableau FR Download'!M:M,MATCH('Eligible Components'!M445,'Tableau FR Download'!G:G,0))),"")</f>
        <v/>
      </c>
    </row>
    <row r="446" spans="1:21" hidden="1" x14ac:dyDescent="0.2">
      <c r="A446" s="1">
        <f t="shared" si="18"/>
        <v>0</v>
      </c>
      <c r="B446" s="1">
        <v>0</v>
      </c>
      <c r="C446" s="1" t="s">
        <v>85</v>
      </c>
      <c r="D446" s="1" t="s">
        <v>115</v>
      </c>
      <c r="E446" s="1" t="s">
        <v>415</v>
      </c>
      <c r="F446" s="1" t="s">
        <v>93</v>
      </c>
      <c r="G446" s="1" t="str">
        <f t="shared" si="19"/>
        <v>El Salvador-Malaria,RSSH</v>
      </c>
      <c r="H446" s="1">
        <v>0</v>
      </c>
      <c r="I446" s="1" t="s">
        <v>45</v>
      </c>
      <c r="J446" s="1" t="str">
        <f>IF(IFERROR(IF(M446="",INDEX('Review Approach Lookup'!D:D,MATCH('Eligible Components'!G446,'Review Approach Lookup'!A:A,0)),INDEX('Tableau FR Download'!I:I,MATCH(M446,'Tableau FR Download'!G:G,0))),"")=0,"TBC",IFERROR(IF(M446="",INDEX('Review Approach Lookup'!D:D,MATCH('Eligible Components'!G446,'Review Approach Lookup'!A:A,0)),INDEX('Tableau FR Download'!I:I,MATCH(M446,'Tableau FR Download'!G:G,0))),""))</f>
        <v/>
      </c>
      <c r="K446" s="1" t="s">
        <v>188</v>
      </c>
      <c r="L446" s="1">
        <f>_xlfn.MAXIFS('Tableau FR Download'!A:A,'Tableau FR Download'!B:B,'Eligible Components'!G446)</f>
        <v>0</v>
      </c>
      <c r="M446" s="1" t="str">
        <f>IF(L446=0,"",INDEX('Tableau FR Download'!G:G,MATCH('Eligible Components'!L446,'Tableau FR Download'!A:A,0)))</f>
        <v/>
      </c>
      <c r="N446" s="2" t="str">
        <f>IFERROR(IF(LEFT(INDEX('Tableau FR Download'!J:J,MATCH('Eligible Components'!M446,'Tableau FR Download'!G:G,0)),FIND(" - ",INDEX('Tableau FR Download'!J:J,MATCH('Eligible Components'!M446,'Tableau FR Download'!G:G,0)))-1) = 0,"",LEFT(INDEX('Tableau FR Download'!J:J,MATCH('Eligible Components'!M446,'Tableau FR Download'!G:G,0)),FIND(" - ",INDEX('Tableau FR Download'!J:J,MATCH('Eligible Components'!M446,'Tableau FR Download'!G:G,0)))-1)),"")</f>
        <v/>
      </c>
      <c r="O446" s="2" t="str">
        <f>IF(T446="No","",IFERROR(IF(INDEX('Tableau FR Download'!M:M,MATCH('Eligible Components'!M446,'Tableau FR Download'!G:G,0))=0,"",INDEX('Tableau FR Download'!M:M,MATCH('Eligible Components'!M446,'Tableau FR Download'!G:G,0))),""))</f>
        <v/>
      </c>
      <c r="P446" s="37" t="str">
        <f>IF(IFERROR(INDEX('Funding Request Tracker'!$G$6:$G$13,MATCH('Eligible Components'!N446,'Funding Request Tracker'!$F$6:$F$13,0)),"")=0,"",IFERROR(INDEX('Funding Request Tracker'!$G$6:$G$13,MATCH('Eligible Components'!N446,'Funding Request Tracker'!$F$6:$F$13,0)),""))</f>
        <v/>
      </c>
      <c r="Q446" s="37" t="str">
        <f>IF(IFERROR(INDEX('Tableau FR Download'!N:N,MATCH('Eligible Components'!M446,'Tableau FR Download'!G:G,0)),"")=0,"",IFERROR(INDEX('Tableau FR Download'!N:N,MATCH('Eligible Components'!M446,'Tableau FR Download'!G:G,0)),""))</f>
        <v/>
      </c>
      <c r="R446" s="37" t="str">
        <f>IF(IFERROR(INDEX('Tableau FR Download'!O:O,MATCH('Eligible Components'!M446,'Tableau FR Download'!G:G,0)),"")=0,"",IFERROR(INDEX('Tableau FR Download'!O:O,MATCH('Eligible Components'!M446,'Tableau FR Download'!G:G,0)),""))</f>
        <v/>
      </c>
      <c r="S446" s="13" t="str">
        <f t="shared" si="20"/>
        <v/>
      </c>
      <c r="T446" s="1" t="str">
        <f>IFERROR(INDEX('User Instructions'!$E$3:$E$10,MATCH('Eligible Components'!N446,'User Instructions'!$D$3:$D$10,0)),"")</f>
        <v/>
      </c>
      <c r="U446" s="1" t="str">
        <f>IFERROR(IF(INDEX('Tableau FR Download'!M:M,MATCH('Eligible Components'!M446,'Tableau FR Download'!G:G,0))=0,"",INDEX('Tableau FR Download'!M:M,MATCH('Eligible Components'!M446,'Tableau FR Download'!G:G,0))),"")</f>
        <v/>
      </c>
    </row>
    <row r="447" spans="1:21" hidden="1" x14ac:dyDescent="0.2">
      <c r="A447" s="1">
        <f t="shared" si="18"/>
        <v>0</v>
      </c>
      <c r="B447" s="1">
        <v>0</v>
      </c>
      <c r="C447" s="1" t="s">
        <v>85</v>
      </c>
      <c r="D447" s="1" t="s">
        <v>115</v>
      </c>
      <c r="E447" s="1" t="s">
        <v>94</v>
      </c>
      <c r="F447" s="1" t="s">
        <v>94</v>
      </c>
      <c r="G447" s="1" t="str">
        <f t="shared" si="19"/>
        <v>El Salvador-RSSH</v>
      </c>
      <c r="H447" s="1">
        <v>1</v>
      </c>
      <c r="I447" s="1" t="s">
        <v>45</v>
      </c>
      <c r="J447" s="1" t="str">
        <f>IF(IFERROR(IF(M447="",INDEX('Review Approach Lookup'!D:D,MATCH('Eligible Components'!G447,'Review Approach Lookup'!A:A,0)),INDEX('Tableau FR Download'!I:I,MATCH(M447,'Tableau FR Download'!G:G,0))),"")=0,"TBC",IFERROR(IF(M447="",INDEX('Review Approach Lookup'!D:D,MATCH('Eligible Components'!G447,'Review Approach Lookup'!A:A,0)),INDEX('Tableau FR Download'!I:I,MATCH(M447,'Tableau FR Download'!G:G,0))),""))</f>
        <v>TBC</v>
      </c>
      <c r="K447" s="1" t="s">
        <v>188</v>
      </c>
      <c r="L447" s="1">
        <f>_xlfn.MAXIFS('Tableau FR Download'!A:A,'Tableau FR Download'!B:B,'Eligible Components'!G447)</f>
        <v>0</v>
      </c>
      <c r="M447" s="1" t="str">
        <f>IF(L447=0,"",INDEX('Tableau FR Download'!G:G,MATCH('Eligible Components'!L447,'Tableau FR Download'!A:A,0)))</f>
        <v/>
      </c>
      <c r="N447" s="2" t="str">
        <f>IFERROR(IF(LEFT(INDEX('Tableau FR Download'!J:J,MATCH('Eligible Components'!M447,'Tableau FR Download'!G:G,0)),FIND(" - ",INDEX('Tableau FR Download'!J:J,MATCH('Eligible Components'!M447,'Tableau FR Download'!G:G,0)))-1) = 0,"",LEFT(INDEX('Tableau FR Download'!J:J,MATCH('Eligible Components'!M447,'Tableau FR Download'!G:G,0)),FIND(" - ",INDEX('Tableau FR Download'!J:J,MATCH('Eligible Components'!M447,'Tableau FR Download'!G:G,0)))-1)),"")</f>
        <v/>
      </c>
      <c r="O447" s="2" t="str">
        <f>IF(T447="No","",IFERROR(IF(INDEX('Tableau FR Download'!M:M,MATCH('Eligible Components'!M447,'Tableau FR Download'!G:G,0))=0,"",INDEX('Tableau FR Download'!M:M,MATCH('Eligible Components'!M447,'Tableau FR Download'!G:G,0))),""))</f>
        <v/>
      </c>
      <c r="P447" s="37" t="str">
        <f>IF(IFERROR(INDEX('Funding Request Tracker'!$G$6:$G$13,MATCH('Eligible Components'!N447,'Funding Request Tracker'!$F$6:$F$13,0)),"")=0,"",IFERROR(INDEX('Funding Request Tracker'!$G$6:$G$13,MATCH('Eligible Components'!N447,'Funding Request Tracker'!$F$6:$F$13,0)),""))</f>
        <v/>
      </c>
      <c r="Q447" s="37" t="str">
        <f>IF(IFERROR(INDEX('Tableau FR Download'!N:N,MATCH('Eligible Components'!M447,'Tableau FR Download'!G:G,0)),"")=0,"",IFERROR(INDEX('Tableau FR Download'!N:N,MATCH('Eligible Components'!M447,'Tableau FR Download'!G:G,0)),""))</f>
        <v/>
      </c>
      <c r="R447" s="37" t="str">
        <f>IF(IFERROR(INDEX('Tableau FR Download'!O:O,MATCH('Eligible Components'!M447,'Tableau FR Download'!G:G,0)),"")=0,"",IFERROR(INDEX('Tableau FR Download'!O:O,MATCH('Eligible Components'!M447,'Tableau FR Download'!G:G,0)),""))</f>
        <v/>
      </c>
      <c r="S447" s="13" t="str">
        <f t="shared" si="20"/>
        <v/>
      </c>
      <c r="T447" s="1" t="str">
        <f>IFERROR(INDEX('User Instructions'!$E$3:$E$10,MATCH('Eligible Components'!N447,'User Instructions'!$D$3:$D$10,0)),"")</f>
        <v/>
      </c>
      <c r="U447" s="1" t="str">
        <f>IFERROR(IF(INDEX('Tableau FR Download'!M:M,MATCH('Eligible Components'!M447,'Tableau FR Download'!G:G,0))=0,"",INDEX('Tableau FR Download'!M:M,MATCH('Eligible Components'!M447,'Tableau FR Download'!G:G,0))),"")</f>
        <v/>
      </c>
    </row>
    <row r="448" spans="1:21" hidden="1" x14ac:dyDescent="0.2">
      <c r="A448" s="1">
        <f t="shared" si="18"/>
        <v>1</v>
      </c>
      <c r="B448" s="1">
        <v>0</v>
      </c>
      <c r="C448" s="1" t="s">
        <v>85</v>
      </c>
      <c r="D448" s="1" t="s">
        <v>115</v>
      </c>
      <c r="E448" s="1" t="s">
        <v>416</v>
      </c>
      <c r="F448" s="1" t="s">
        <v>35</v>
      </c>
      <c r="G448" s="1" t="str">
        <f t="shared" si="19"/>
        <v>El Salvador-Tuberculosis</v>
      </c>
      <c r="H448" s="1">
        <v>1</v>
      </c>
      <c r="I448" s="1" t="s">
        <v>45</v>
      </c>
      <c r="J448" s="1" t="str">
        <f>IF(IFERROR(IF(M448="",INDEX('Review Approach Lookup'!D:D,MATCH('Eligible Components'!G448,'Review Approach Lookup'!A:A,0)),INDEX('Tableau FR Download'!I:I,MATCH(M448,'Tableau FR Download'!G:G,0))),"")=0,"TBC",IFERROR(IF(M448="",INDEX('Review Approach Lookup'!D:D,MATCH('Eligible Components'!G448,'Review Approach Lookup'!A:A,0)),INDEX('Tableau FR Download'!I:I,MATCH(M448,'Tableau FR Download'!G:G,0))),""))</f>
        <v>Tailored for National Strategic Plans</v>
      </c>
      <c r="K448" s="1" t="s">
        <v>188</v>
      </c>
      <c r="L448" s="1">
        <f>_xlfn.MAXIFS('Tableau FR Download'!A:A,'Tableau FR Download'!B:B,'Eligible Components'!G448)</f>
        <v>981</v>
      </c>
      <c r="M448" s="1" t="str">
        <f>IF(L448=0,"",INDEX('Tableau FR Download'!G:G,MATCH('Eligible Components'!L448,'Tableau FR Download'!A:A,0)))</f>
        <v>FR981-SLV-T</v>
      </c>
      <c r="N448" s="2" t="str">
        <f>IFERROR(IF(LEFT(INDEX('Tableau FR Download'!J:J,MATCH('Eligible Components'!M448,'Tableau FR Download'!G:G,0)),FIND(" - ",INDEX('Tableau FR Download'!J:J,MATCH('Eligible Components'!M448,'Tableau FR Download'!G:G,0)))-1) = 0,"",LEFT(INDEX('Tableau FR Download'!J:J,MATCH('Eligible Components'!M448,'Tableau FR Download'!G:G,0)),FIND(" - ",INDEX('Tableau FR Download'!J:J,MATCH('Eligible Components'!M448,'Tableau FR Download'!G:G,0)))-1)),"")</f>
        <v>Window 4</v>
      </c>
      <c r="O448" s="2" t="str">
        <f>IF(T448="No","",IFERROR(IF(INDEX('Tableau FR Download'!M:M,MATCH('Eligible Components'!M448,'Tableau FR Download'!G:G,0))=0,"",INDEX('Tableau FR Download'!M:M,MATCH('Eligible Components'!M448,'Tableau FR Download'!G:G,0))),""))</f>
        <v>Grant Making</v>
      </c>
      <c r="P448" s="37">
        <f>IF(IFERROR(INDEX('Funding Request Tracker'!$G$6:$G$13,MATCH('Eligible Components'!N448,'Funding Request Tracker'!$F$6:$F$13,0)),"")=0,"",IFERROR(INDEX('Funding Request Tracker'!$G$6:$G$13,MATCH('Eligible Components'!N448,'Funding Request Tracker'!$F$6:$F$13,0)),""))</f>
        <v>44235</v>
      </c>
      <c r="Q448" s="37">
        <f>IF(IFERROR(INDEX('Tableau FR Download'!N:N,MATCH('Eligible Components'!M448,'Tableau FR Download'!G:G,0)),"")=0,"",IFERROR(INDEX('Tableau FR Download'!N:N,MATCH('Eligible Components'!M448,'Tableau FR Download'!G:G,0)),""))</f>
        <v>44490</v>
      </c>
      <c r="R448" s="37">
        <f>IF(IFERROR(INDEX('Tableau FR Download'!O:O,MATCH('Eligible Components'!M448,'Tableau FR Download'!G:G,0)),"")=0,"",IFERROR(INDEX('Tableau FR Download'!O:O,MATCH('Eligible Components'!M448,'Tableau FR Download'!G:G,0)),""))</f>
        <v>44524</v>
      </c>
      <c r="S448" s="13">
        <f t="shared" si="20"/>
        <v>9.4754098360655732</v>
      </c>
      <c r="T448" s="1" t="str">
        <f>IFERROR(INDEX('User Instructions'!$E$3:$E$10,MATCH('Eligible Components'!N448,'User Instructions'!$D$3:$D$10,0)),"")</f>
        <v>Yes</v>
      </c>
      <c r="U448" s="1" t="str">
        <f>IFERROR(IF(INDEX('Tableau FR Download'!M:M,MATCH('Eligible Components'!M448,'Tableau FR Download'!G:G,0))=0,"",INDEX('Tableau FR Download'!M:M,MATCH('Eligible Components'!M448,'Tableau FR Download'!G:G,0))),"")</f>
        <v>Grant Making</v>
      </c>
    </row>
    <row r="449" spans="1:21" hidden="1" x14ac:dyDescent="0.2">
      <c r="A449" s="1">
        <f t="shared" si="18"/>
        <v>0</v>
      </c>
      <c r="B449" s="1">
        <v>0</v>
      </c>
      <c r="C449" s="1" t="s">
        <v>85</v>
      </c>
      <c r="D449" s="1" t="s">
        <v>115</v>
      </c>
      <c r="E449" s="1" t="s">
        <v>417</v>
      </c>
      <c r="F449" s="1" t="s">
        <v>95</v>
      </c>
      <c r="G449" s="1" t="str">
        <f t="shared" si="19"/>
        <v>El Salvador-Tuberculosis,Malaria</v>
      </c>
      <c r="H449" s="1">
        <v>0</v>
      </c>
      <c r="I449" s="1" t="s">
        <v>45</v>
      </c>
      <c r="J449" s="1" t="str">
        <f>IF(IFERROR(IF(M449="",INDEX('Review Approach Lookup'!D:D,MATCH('Eligible Components'!G449,'Review Approach Lookup'!A:A,0)),INDEX('Tableau FR Download'!I:I,MATCH(M449,'Tableau FR Download'!G:G,0))),"")=0,"TBC",IFERROR(IF(M449="",INDEX('Review Approach Lookup'!D:D,MATCH('Eligible Components'!G449,'Review Approach Lookup'!A:A,0)),INDEX('Tableau FR Download'!I:I,MATCH(M449,'Tableau FR Download'!G:G,0))),""))</f>
        <v/>
      </c>
      <c r="K449" s="1" t="s">
        <v>188</v>
      </c>
      <c r="L449" s="1">
        <f>_xlfn.MAXIFS('Tableau FR Download'!A:A,'Tableau FR Download'!B:B,'Eligible Components'!G449)</f>
        <v>0</v>
      </c>
      <c r="M449" s="1" t="str">
        <f>IF(L449=0,"",INDEX('Tableau FR Download'!G:G,MATCH('Eligible Components'!L449,'Tableau FR Download'!A:A,0)))</f>
        <v/>
      </c>
      <c r="N449" s="2" t="str">
        <f>IFERROR(IF(LEFT(INDEX('Tableau FR Download'!J:J,MATCH('Eligible Components'!M449,'Tableau FR Download'!G:G,0)),FIND(" - ",INDEX('Tableau FR Download'!J:J,MATCH('Eligible Components'!M449,'Tableau FR Download'!G:G,0)))-1) = 0,"",LEFT(INDEX('Tableau FR Download'!J:J,MATCH('Eligible Components'!M449,'Tableau FR Download'!G:G,0)),FIND(" - ",INDEX('Tableau FR Download'!J:J,MATCH('Eligible Components'!M449,'Tableau FR Download'!G:G,0)))-1)),"")</f>
        <v/>
      </c>
      <c r="O449" s="2" t="str">
        <f>IF(T449="No","",IFERROR(IF(INDEX('Tableau FR Download'!M:M,MATCH('Eligible Components'!M449,'Tableau FR Download'!G:G,0))=0,"",INDEX('Tableau FR Download'!M:M,MATCH('Eligible Components'!M449,'Tableau FR Download'!G:G,0))),""))</f>
        <v/>
      </c>
      <c r="P449" s="37" t="str">
        <f>IF(IFERROR(INDEX('Funding Request Tracker'!$G$6:$G$13,MATCH('Eligible Components'!N449,'Funding Request Tracker'!$F$6:$F$13,0)),"")=0,"",IFERROR(INDEX('Funding Request Tracker'!$G$6:$G$13,MATCH('Eligible Components'!N449,'Funding Request Tracker'!$F$6:$F$13,0)),""))</f>
        <v/>
      </c>
      <c r="Q449" s="37" t="str">
        <f>IF(IFERROR(INDEX('Tableau FR Download'!N:N,MATCH('Eligible Components'!M449,'Tableau FR Download'!G:G,0)),"")=0,"",IFERROR(INDEX('Tableau FR Download'!N:N,MATCH('Eligible Components'!M449,'Tableau FR Download'!G:G,0)),""))</f>
        <v/>
      </c>
      <c r="R449" s="37" t="str">
        <f>IF(IFERROR(INDEX('Tableau FR Download'!O:O,MATCH('Eligible Components'!M449,'Tableau FR Download'!G:G,0)),"")=0,"",IFERROR(INDEX('Tableau FR Download'!O:O,MATCH('Eligible Components'!M449,'Tableau FR Download'!G:G,0)),""))</f>
        <v/>
      </c>
      <c r="S449" s="13" t="str">
        <f t="shared" si="20"/>
        <v/>
      </c>
      <c r="T449" s="1" t="str">
        <f>IFERROR(INDEX('User Instructions'!$E$3:$E$10,MATCH('Eligible Components'!N449,'User Instructions'!$D$3:$D$10,0)),"")</f>
        <v/>
      </c>
      <c r="U449" s="1" t="str">
        <f>IFERROR(IF(INDEX('Tableau FR Download'!M:M,MATCH('Eligible Components'!M449,'Tableau FR Download'!G:G,0))=0,"",INDEX('Tableau FR Download'!M:M,MATCH('Eligible Components'!M449,'Tableau FR Download'!G:G,0))),"")</f>
        <v/>
      </c>
    </row>
    <row r="450" spans="1:21" hidden="1" x14ac:dyDescent="0.2">
      <c r="A450" s="1">
        <f t="shared" ref="A450:A513" si="21">IF(B450=1,0,IF(AND(H450=1,OR(F450="HIV/AIDS",F450="Tuberculosis",F450="Malaria",M450&lt;&gt;"")),1,0))</f>
        <v>0</v>
      </c>
      <c r="B450" s="1">
        <v>0</v>
      </c>
      <c r="C450" s="1" t="s">
        <v>85</v>
      </c>
      <c r="D450" s="1" t="s">
        <v>115</v>
      </c>
      <c r="E450" s="1" t="s">
        <v>418</v>
      </c>
      <c r="F450" s="1" t="s">
        <v>96</v>
      </c>
      <c r="G450" s="1" t="str">
        <f t="shared" ref="G450:G513" si="22">_xlfn.CONCAT(D450,"-",F450)</f>
        <v>El Salvador-Tuberculosis,Malaria,RSSH</v>
      </c>
      <c r="H450" s="1">
        <v>0</v>
      </c>
      <c r="I450" s="1" t="s">
        <v>45</v>
      </c>
      <c r="J450" s="1" t="str">
        <f>IF(IFERROR(IF(M450="",INDEX('Review Approach Lookup'!D:D,MATCH('Eligible Components'!G450,'Review Approach Lookup'!A:A,0)),INDEX('Tableau FR Download'!I:I,MATCH(M450,'Tableau FR Download'!G:G,0))),"")=0,"TBC",IFERROR(IF(M450="",INDEX('Review Approach Lookup'!D:D,MATCH('Eligible Components'!G450,'Review Approach Lookup'!A:A,0)),INDEX('Tableau FR Download'!I:I,MATCH(M450,'Tableau FR Download'!G:G,0))),""))</f>
        <v/>
      </c>
      <c r="K450" s="1" t="s">
        <v>188</v>
      </c>
      <c r="L450" s="1">
        <f>_xlfn.MAXIFS('Tableau FR Download'!A:A,'Tableau FR Download'!B:B,'Eligible Components'!G450)</f>
        <v>0</v>
      </c>
      <c r="M450" s="1" t="str">
        <f>IF(L450=0,"",INDEX('Tableau FR Download'!G:G,MATCH('Eligible Components'!L450,'Tableau FR Download'!A:A,0)))</f>
        <v/>
      </c>
      <c r="N450" s="2" t="str">
        <f>IFERROR(IF(LEFT(INDEX('Tableau FR Download'!J:J,MATCH('Eligible Components'!M450,'Tableau FR Download'!G:G,0)),FIND(" - ",INDEX('Tableau FR Download'!J:J,MATCH('Eligible Components'!M450,'Tableau FR Download'!G:G,0)))-1) = 0,"",LEFT(INDEX('Tableau FR Download'!J:J,MATCH('Eligible Components'!M450,'Tableau FR Download'!G:G,0)),FIND(" - ",INDEX('Tableau FR Download'!J:J,MATCH('Eligible Components'!M450,'Tableau FR Download'!G:G,0)))-1)),"")</f>
        <v/>
      </c>
      <c r="O450" s="2" t="str">
        <f>IF(T450="No","",IFERROR(IF(INDEX('Tableau FR Download'!M:M,MATCH('Eligible Components'!M450,'Tableau FR Download'!G:G,0))=0,"",INDEX('Tableau FR Download'!M:M,MATCH('Eligible Components'!M450,'Tableau FR Download'!G:G,0))),""))</f>
        <v/>
      </c>
      <c r="P450" s="37" t="str">
        <f>IF(IFERROR(INDEX('Funding Request Tracker'!$G$6:$G$13,MATCH('Eligible Components'!N450,'Funding Request Tracker'!$F$6:$F$13,0)),"")=0,"",IFERROR(INDEX('Funding Request Tracker'!$G$6:$G$13,MATCH('Eligible Components'!N450,'Funding Request Tracker'!$F$6:$F$13,0)),""))</f>
        <v/>
      </c>
      <c r="Q450" s="37" t="str">
        <f>IF(IFERROR(INDEX('Tableau FR Download'!N:N,MATCH('Eligible Components'!M450,'Tableau FR Download'!G:G,0)),"")=0,"",IFERROR(INDEX('Tableau FR Download'!N:N,MATCH('Eligible Components'!M450,'Tableau FR Download'!G:G,0)),""))</f>
        <v/>
      </c>
      <c r="R450" s="37" t="str">
        <f>IF(IFERROR(INDEX('Tableau FR Download'!O:O,MATCH('Eligible Components'!M450,'Tableau FR Download'!G:G,0)),"")=0,"",IFERROR(INDEX('Tableau FR Download'!O:O,MATCH('Eligible Components'!M450,'Tableau FR Download'!G:G,0)),""))</f>
        <v/>
      </c>
      <c r="S450" s="13" t="str">
        <f t="shared" ref="S450:S513" si="23">IFERROR((R450-P450)/30.5,"")</f>
        <v/>
      </c>
      <c r="T450" s="1" t="str">
        <f>IFERROR(INDEX('User Instructions'!$E$3:$E$10,MATCH('Eligible Components'!N450,'User Instructions'!$D$3:$D$10,0)),"")</f>
        <v/>
      </c>
      <c r="U450" s="1" t="str">
        <f>IFERROR(IF(INDEX('Tableau FR Download'!M:M,MATCH('Eligible Components'!M450,'Tableau FR Download'!G:G,0))=0,"",INDEX('Tableau FR Download'!M:M,MATCH('Eligible Components'!M450,'Tableau FR Download'!G:G,0))),"")</f>
        <v/>
      </c>
    </row>
    <row r="451" spans="1:21" hidden="1" x14ac:dyDescent="0.2">
      <c r="A451" s="1">
        <f t="shared" si="21"/>
        <v>0</v>
      </c>
      <c r="B451" s="1">
        <v>0</v>
      </c>
      <c r="C451" s="1" t="s">
        <v>85</v>
      </c>
      <c r="D451" s="1" t="s">
        <v>115</v>
      </c>
      <c r="E451" s="1" t="s">
        <v>419</v>
      </c>
      <c r="F451" s="1" t="s">
        <v>97</v>
      </c>
      <c r="G451" s="1" t="str">
        <f t="shared" si="22"/>
        <v>El Salvador-Tuberculosis,RSSH</v>
      </c>
      <c r="H451" s="1">
        <v>1</v>
      </c>
      <c r="I451" s="1" t="s">
        <v>45</v>
      </c>
      <c r="J451" s="1" t="str">
        <f>IF(IFERROR(IF(M451="",INDEX('Review Approach Lookup'!D:D,MATCH('Eligible Components'!G451,'Review Approach Lookup'!A:A,0)),INDEX('Tableau FR Download'!I:I,MATCH(M451,'Tableau FR Download'!G:G,0))),"")=0,"TBC",IFERROR(IF(M451="",INDEX('Review Approach Lookup'!D:D,MATCH('Eligible Components'!G451,'Review Approach Lookup'!A:A,0)),INDEX('Tableau FR Download'!I:I,MATCH(M451,'Tableau FR Download'!G:G,0))),""))</f>
        <v/>
      </c>
      <c r="K451" s="1" t="s">
        <v>188</v>
      </c>
      <c r="L451" s="1">
        <f>_xlfn.MAXIFS('Tableau FR Download'!A:A,'Tableau FR Download'!B:B,'Eligible Components'!G451)</f>
        <v>0</v>
      </c>
      <c r="M451" s="1" t="str">
        <f>IF(L451=0,"",INDEX('Tableau FR Download'!G:G,MATCH('Eligible Components'!L451,'Tableau FR Download'!A:A,0)))</f>
        <v/>
      </c>
      <c r="N451" s="2" t="str">
        <f>IFERROR(IF(LEFT(INDEX('Tableau FR Download'!J:J,MATCH('Eligible Components'!M451,'Tableau FR Download'!G:G,0)),FIND(" - ",INDEX('Tableau FR Download'!J:J,MATCH('Eligible Components'!M451,'Tableau FR Download'!G:G,0)))-1) = 0,"",LEFT(INDEX('Tableau FR Download'!J:J,MATCH('Eligible Components'!M451,'Tableau FR Download'!G:G,0)),FIND(" - ",INDEX('Tableau FR Download'!J:J,MATCH('Eligible Components'!M451,'Tableau FR Download'!G:G,0)))-1)),"")</f>
        <v/>
      </c>
      <c r="O451" s="2" t="str">
        <f>IF(T451="No","",IFERROR(IF(INDEX('Tableau FR Download'!M:M,MATCH('Eligible Components'!M451,'Tableau FR Download'!G:G,0))=0,"",INDEX('Tableau FR Download'!M:M,MATCH('Eligible Components'!M451,'Tableau FR Download'!G:G,0))),""))</f>
        <v/>
      </c>
      <c r="P451" s="37" t="str">
        <f>IF(IFERROR(INDEX('Funding Request Tracker'!$G$6:$G$13,MATCH('Eligible Components'!N451,'Funding Request Tracker'!$F$6:$F$13,0)),"")=0,"",IFERROR(INDEX('Funding Request Tracker'!$G$6:$G$13,MATCH('Eligible Components'!N451,'Funding Request Tracker'!$F$6:$F$13,0)),""))</f>
        <v/>
      </c>
      <c r="Q451" s="37" t="str">
        <f>IF(IFERROR(INDEX('Tableau FR Download'!N:N,MATCH('Eligible Components'!M451,'Tableau FR Download'!G:G,0)),"")=0,"",IFERROR(INDEX('Tableau FR Download'!N:N,MATCH('Eligible Components'!M451,'Tableau FR Download'!G:G,0)),""))</f>
        <v/>
      </c>
      <c r="R451" s="37" t="str">
        <f>IF(IFERROR(INDEX('Tableau FR Download'!O:O,MATCH('Eligible Components'!M451,'Tableau FR Download'!G:G,0)),"")=0,"",IFERROR(INDEX('Tableau FR Download'!O:O,MATCH('Eligible Components'!M451,'Tableau FR Download'!G:G,0)),""))</f>
        <v/>
      </c>
      <c r="S451" s="13" t="str">
        <f t="shared" si="23"/>
        <v/>
      </c>
      <c r="T451" s="1" t="str">
        <f>IFERROR(INDEX('User Instructions'!$E$3:$E$10,MATCH('Eligible Components'!N451,'User Instructions'!$D$3:$D$10,0)),"")</f>
        <v/>
      </c>
      <c r="U451" s="1" t="str">
        <f>IFERROR(IF(INDEX('Tableau FR Download'!M:M,MATCH('Eligible Components'!M451,'Tableau FR Download'!G:G,0))=0,"",INDEX('Tableau FR Download'!M:M,MATCH('Eligible Components'!M451,'Tableau FR Download'!G:G,0))),"")</f>
        <v/>
      </c>
    </row>
    <row r="452" spans="1:21" hidden="1" x14ac:dyDescent="0.2">
      <c r="A452" s="1">
        <f t="shared" si="21"/>
        <v>1</v>
      </c>
      <c r="B452" s="1">
        <v>0</v>
      </c>
      <c r="C452" s="1" t="s">
        <v>85</v>
      </c>
      <c r="D452" s="1" t="s">
        <v>116</v>
      </c>
      <c r="E452" s="1" t="s">
        <v>26</v>
      </c>
      <c r="F452" s="1" t="s">
        <v>26</v>
      </c>
      <c r="G452" s="1" t="str">
        <f t="shared" si="22"/>
        <v>Eritrea-HIV/AIDS</v>
      </c>
      <c r="H452" s="1">
        <v>1</v>
      </c>
      <c r="I452" s="1" t="s">
        <v>48</v>
      </c>
      <c r="J452" s="1" t="str">
        <f>IF(IFERROR(IF(M452="",INDEX('Review Approach Lookup'!D:D,MATCH('Eligible Components'!G452,'Review Approach Lookup'!A:A,0)),INDEX('Tableau FR Download'!I:I,MATCH(M452,'Tableau FR Download'!G:G,0))),"")=0,"TBC",IFERROR(IF(M452="",INDEX('Review Approach Lookup'!D:D,MATCH('Eligible Components'!G452,'Review Approach Lookup'!A:A,0)),INDEX('Tableau FR Download'!I:I,MATCH(M452,'Tableau FR Download'!G:G,0))),""))</f>
        <v>Program Continuation</v>
      </c>
      <c r="K452" s="1" t="s">
        <v>182</v>
      </c>
      <c r="L452" s="1">
        <f>_xlfn.MAXIFS('Tableau FR Download'!A:A,'Tableau FR Download'!B:B,'Eligible Components'!G452)</f>
        <v>840</v>
      </c>
      <c r="M452" s="1" t="str">
        <f>IF(L452=0,"",INDEX('Tableau FR Download'!G:G,MATCH('Eligible Components'!L452,'Tableau FR Download'!A:A,0)))</f>
        <v>FR840-ERI-H</v>
      </c>
      <c r="N452" s="2" t="str">
        <f>IFERROR(IF(LEFT(INDEX('Tableau FR Download'!J:J,MATCH('Eligible Components'!M452,'Tableau FR Download'!G:G,0)),FIND(" - ",INDEX('Tableau FR Download'!J:J,MATCH('Eligible Components'!M452,'Tableau FR Download'!G:G,0)))-1) = 0,"",LEFT(INDEX('Tableau FR Download'!J:J,MATCH('Eligible Components'!M452,'Tableau FR Download'!G:G,0)),FIND(" - ",INDEX('Tableau FR Download'!J:J,MATCH('Eligible Components'!M452,'Tableau FR Download'!G:G,0)))-1)),"")</f>
        <v>Window 2c</v>
      </c>
      <c r="O452" s="2" t="str">
        <f>IF(T452="No","",IFERROR(IF(INDEX('Tableau FR Download'!M:M,MATCH('Eligible Components'!M452,'Tableau FR Download'!G:G,0))=0,"",INDEX('Tableau FR Download'!M:M,MATCH('Eligible Components'!M452,'Tableau FR Download'!G:G,0))),""))</f>
        <v>Grant Making</v>
      </c>
      <c r="P452" s="37">
        <f>IF(IFERROR(INDEX('Funding Request Tracker'!$G$6:$G$13,MATCH('Eligible Components'!N452,'Funding Request Tracker'!$F$6:$F$13,0)),"")=0,"",IFERROR(INDEX('Funding Request Tracker'!$G$6:$G$13,MATCH('Eligible Components'!N452,'Funding Request Tracker'!$F$6:$F$13,0)),""))</f>
        <v>44012</v>
      </c>
      <c r="Q452" s="37">
        <f>IF(IFERROR(INDEX('Tableau FR Download'!N:N,MATCH('Eligible Components'!M452,'Tableau FR Download'!G:G,0)),"")=0,"",IFERROR(INDEX('Tableau FR Download'!N:N,MATCH('Eligible Components'!M452,'Tableau FR Download'!G:G,0)),""))</f>
        <v>44161</v>
      </c>
      <c r="R452" s="37">
        <f>IF(IFERROR(INDEX('Tableau FR Download'!O:O,MATCH('Eligible Components'!M452,'Tableau FR Download'!G:G,0)),"")=0,"",IFERROR(INDEX('Tableau FR Download'!O:O,MATCH('Eligible Components'!M452,'Tableau FR Download'!G:G,0)),""))</f>
        <v>44182</v>
      </c>
      <c r="S452" s="13">
        <f t="shared" si="23"/>
        <v>5.5737704918032787</v>
      </c>
      <c r="T452" s="1" t="str">
        <f>IFERROR(INDEX('User Instructions'!$E$3:$E$10,MATCH('Eligible Components'!N452,'User Instructions'!$D$3:$D$10,0)),"")</f>
        <v>Yes</v>
      </c>
      <c r="U452" s="1" t="str">
        <f>IFERROR(IF(INDEX('Tableau FR Download'!M:M,MATCH('Eligible Components'!M452,'Tableau FR Download'!G:G,0))=0,"",INDEX('Tableau FR Download'!M:M,MATCH('Eligible Components'!M452,'Tableau FR Download'!G:G,0))),"")</f>
        <v>Grant Making</v>
      </c>
    </row>
    <row r="453" spans="1:21" hidden="1" x14ac:dyDescent="0.2">
      <c r="A453" s="1">
        <f t="shared" si="21"/>
        <v>0</v>
      </c>
      <c r="B453" s="1">
        <v>0</v>
      </c>
      <c r="C453" s="1" t="s">
        <v>85</v>
      </c>
      <c r="D453" s="1" t="s">
        <v>116</v>
      </c>
      <c r="E453" s="1" t="s">
        <v>409</v>
      </c>
      <c r="F453" s="1" t="s">
        <v>86</v>
      </c>
      <c r="G453" s="1" t="str">
        <f t="shared" si="22"/>
        <v>Eritrea-HIV/AIDS,Malaria</v>
      </c>
      <c r="H453" s="1">
        <v>1</v>
      </c>
      <c r="I453" s="1" t="s">
        <v>48</v>
      </c>
      <c r="J453" s="1" t="str">
        <f>IF(IFERROR(IF(M453="",INDEX('Review Approach Lookup'!D:D,MATCH('Eligible Components'!G453,'Review Approach Lookup'!A:A,0)),INDEX('Tableau FR Download'!I:I,MATCH(M453,'Tableau FR Download'!G:G,0))),"")=0,"TBC",IFERROR(IF(M453="",INDEX('Review Approach Lookup'!D:D,MATCH('Eligible Components'!G453,'Review Approach Lookup'!A:A,0)),INDEX('Tableau FR Download'!I:I,MATCH(M453,'Tableau FR Download'!G:G,0))),""))</f>
        <v/>
      </c>
      <c r="K453" s="1" t="s">
        <v>182</v>
      </c>
      <c r="L453" s="1">
        <f>_xlfn.MAXIFS('Tableau FR Download'!A:A,'Tableau FR Download'!B:B,'Eligible Components'!G453)</f>
        <v>0</v>
      </c>
      <c r="M453" s="1" t="str">
        <f>IF(L453=0,"",INDEX('Tableau FR Download'!G:G,MATCH('Eligible Components'!L453,'Tableau FR Download'!A:A,0)))</f>
        <v/>
      </c>
      <c r="N453" s="2" t="str">
        <f>IFERROR(IF(LEFT(INDEX('Tableau FR Download'!J:J,MATCH('Eligible Components'!M453,'Tableau FR Download'!G:G,0)),FIND(" - ",INDEX('Tableau FR Download'!J:J,MATCH('Eligible Components'!M453,'Tableau FR Download'!G:G,0)))-1) = 0,"",LEFT(INDEX('Tableau FR Download'!J:J,MATCH('Eligible Components'!M453,'Tableau FR Download'!G:G,0)),FIND(" - ",INDEX('Tableau FR Download'!J:J,MATCH('Eligible Components'!M453,'Tableau FR Download'!G:G,0)))-1)),"")</f>
        <v/>
      </c>
      <c r="O453" s="2" t="str">
        <f>IF(T453="No","",IFERROR(IF(INDEX('Tableau FR Download'!M:M,MATCH('Eligible Components'!M453,'Tableau FR Download'!G:G,0))=0,"",INDEX('Tableau FR Download'!M:M,MATCH('Eligible Components'!M453,'Tableau FR Download'!G:G,0))),""))</f>
        <v/>
      </c>
      <c r="P453" s="37" t="str">
        <f>IF(IFERROR(INDEX('Funding Request Tracker'!$G$6:$G$13,MATCH('Eligible Components'!N453,'Funding Request Tracker'!$F$6:$F$13,0)),"")=0,"",IFERROR(INDEX('Funding Request Tracker'!$G$6:$G$13,MATCH('Eligible Components'!N453,'Funding Request Tracker'!$F$6:$F$13,0)),""))</f>
        <v/>
      </c>
      <c r="Q453" s="37" t="str">
        <f>IF(IFERROR(INDEX('Tableau FR Download'!N:N,MATCH('Eligible Components'!M453,'Tableau FR Download'!G:G,0)),"")=0,"",IFERROR(INDEX('Tableau FR Download'!N:N,MATCH('Eligible Components'!M453,'Tableau FR Download'!G:G,0)),""))</f>
        <v/>
      </c>
      <c r="R453" s="37" t="str">
        <f>IF(IFERROR(INDEX('Tableau FR Download'!O:O,MATCH('Eligible Components'!M453,'Tableau FR Download'!G:G,0)),"")=0,"",IFERROR(INDEX('Tableau FR Download'!O:O,MATCH('Eligible Components'!M453,'Tableau FR Download'!G:G,0)),""))</f>
        <v/>
      </c>
      <c r="S453" s="13" t="str">
        <f t="shared" si="23"/>
        <v/>
      </c>
      <c r="T453" s="1" t="str">
        <f>IFERROR(INDEX('User Instructions'!$E$3:$E$10,MATCH('Eligible Components'!N453,'User Instructions'!$D$3:$D$10,0)),"")</f>
        <v/>
      </c>
      <c r="U453" s="1" t="str">
        <f>IFERROR(IF(INDEX('Tableau FR Download'!M:M,MATCH('Eligible Components'!M453,'Tableau FR Download'!G:G,0))=0,"",INDEX('Tableau FR Download'!M:M,MATCH('Eligible Components'!M453,'Tableau FR Download'!G:G,0))),"")</f>
        <v/>
      </c>
    </row>
    <row r="454" spans="1:21" hidden="1" x14ac:dyDescent="0.2">
      <c r="A454" s="1">
        <f t="shared" si="21"/>
        <v>0</v>
      </c>
      <c r="B454" s="1">
        <v>0</v>
      </c>
      <c r="C454" s="1" t="s">
        <v>85</v>
      </c>
      <c r="D454" s="1" t="s">
        <v>116</v>
      </c>
      <c r="E454" s="1" t="s">
        <v>410</v>
      </c>
      <c r="F454" s="1" t="s">
        <v>87</v>
      </c>
      <c r="G454" s="1" t="str">
        <f t="shared" si="22"/>
        <v>Eritrea-HIV/AIDS,Malaria,RSSH</v>
      </c>
      <c r="H454" s="1">
        <v>1</v>
      </c>
      <c r="I454" s="1" t="s">
        <v>48</v>
      </c>
      <c r="J454" s="1" t="str">
        <f>IF(IFERROR(IF(M454="",INDEX('Review Approach Lookup'!D:D,MATCH('Eligible Components'!G454,'Review Approach Lookup'!A:A,0)),INDEX('Tableau FR Download'!I:I,MATCH(M454,'Tableau FR Download'!G:G,0))),"")=0,"TBC",IFERROR(IF(M454="",INDEX('Review Approach Lookup'!D:D,MATCH('Eligible Components'!G454,'Review Approach Lookup'!A:A,0)),INDEX('Tableau FR Download'!I:I,MATCH(M454,'Tableau FR Download'!G:G,0))),""))</f>
        <v/>
      </c>
      <c r="K454" s="1" t="s">
        <v>182</v>
      </c>
      <c r="L454" s="1">
        <f>_xlfn.MAXIFS('Tableau FR Download'!A:A,'Tableau FR Download'!B:B,'Eligible Components'!G454)</f>
        <v>0</v>
      </c>
      <c r="M454" s="1" t="str">
        <f>IF(L454=0,"",INDEX('Tableau FR Download'!G:G,MATCH('Eligible Components'!L454,'Tableau FR Download'!A:A,0)))</f>
        <v/>
      </c>
      <c r="N454" s="2" t="str">
        <f>IFERROR(IF(LEFT(INDEX('Tableau FR Download'!J:J,MATCH('Eligible Components'!M454,'Tableau FR Download'!G:G,0)),FIND(" - ",INDEX('Tableau FR Download'!J:J,MATCH('Eligible Components'!M454,'Tableau FR Download'!G:G,0)))-1) = 0,"",LEFT(INDEX('Tableau FR Download'!J:J,MATCH('Eligible Components'!M454,'Tableau FR Download'!G:G,0)),FIND(" - ",INDEX('Tableau FR Download'!J:J,MATCH('Eligible Components'!M454,'Tableau FR Download'!G:G,0)))-1)),"")</f>
        <v/>
      </c>
      <c r="O454" s="2" t="str">
        <f>IF(T454="No","",IFERROR(IF(INDEX('Tableau FR Download'!M:M,MATCH('Eligible Components'!M454,'Tableau FR Download'!G:G,0))=0,"",INDEX('Tableau FR Download'!M:M,MATCH('Eligible Components'!M454,'Tableau FR Download'!G:G,0))),""))</f>
        <v/>
      </c>
      <c r="P454" s="37" t="str">
        <f>IF(IFERROR(INDEX('Funding Request Tracker'!$G$6:$G$13,MATCH('Eligible Components'!N454,'Funding Request Tracker'!$F$6:$F$13,0)),"")=0,"",IFERROR(INDEX('Funding Request Tracker'!$G$6:$G$13,MATCH('Eligible Components'!N454,'Funding Request Tracker'!$F$6:$F$13,0)),""))</f>
        <v/>
      </c>
      <c r="Q454" s="37" t="str">
        <f>IF(IFERROR(INDEX('Tableau FR Download'!N:N,MATCH('Eligible Components'!M454,'Tableau FR Download'!G:G,0)),"")=0,"",IFERROR(INDEX('Tableau FR Download'!N:N,MATCH('Eligible Components'!M454,'Tableau FR Download'!G:G,0)),""))</f>
        <v/>
      </c>
      <c r="R454" s="37" t="str">
        <f>IF(IFERROR(INDEX('Tableau FR Download'!O:O,MATCH('Eligible Components'!M454,'Tableau FR Download'!G:G,0)),"")=0,"",IFERROR(INDEX('Tableau FR Download'!O:O,MATCH('Eligible Components'!M454,'Tableau FR Download'!G:G,0)),""))</f>
        <v/>
      </c>
      <c r="S454" s="13" t="str">
        <f t="shared" si="23"/>
        <v/>
      </c>
      <c r="T454" s="1" t="str">
        <f>IFERROR(INDEX('User Instructions'!$E$3:$E$10,MATCH('Eligible Components'!N454,'User Instructions'!$D$3:$D$10,0)),"")</f>
        <v/>
      </c>
      <c r="U454" s="1" t="str">
        <f>IFERROR(IF(INDEX('Tableau FR Download'!M:M,MATCH('Eligible Components'!M454,'Tableau FR Download'!G:G,0))=0,"",INDEX('Tableau FR Download'!M:M,MATCH('Eligible Components'!M454,'Tableau FR Download'!G:G,0))),"")</f>
        <v/>
      </c>
    </row>
    <row r="455" spans="1:21" hidden="1" x14ac:dyDescent="0.2">
      <c r="A455" s="1">
        <f t="shared" si="21"/>
        <v>0</v>
      </c>
      <c r="B455" s="1">
        <v>0</v>
      </c>
      <c r="C455" s="1" t="s">
        <v>85</v>
      </c>
      <c r="D455" s="1" t="s">
        <v>116</v>
      </c>
      <c r="E455" s="1" t="s">
        <v>411</v>
      </c>
      <c r="F455" s="1" t="s">
        <v>88</v>
      </c>
      <c r="G455" s="1" t="str">
        <f t="shared" si="22"/>
        <v>Eritrea-HIV/AIDS,RSSH</v>
      </c>
      <c r="H455" s="1">
        <v>1</v>
      </c>
      <c r="I455" s="1" t="s">
        <v>48</v>
      </c>
      <c r="J455" s="1" t="str">
        <f>IF(IFERROR(IF(M455="",INDEX('Review Approach Lookup'!D:D,MATCH('Eligible Components'!G455,'Review Approach Lookup'!A:A,0)),INDEX('Tableau FR Download'!I:I,MATCH(M455,'Tableau FR Download'!G:G,0))),"")=0,"TBC",IFERROR(IF(M455="",INDEX('Review Approach Lookup'!D:D,MATCH('Eligible Components'!G455,'Review Approach Lookup'!A:A,0)),INDEX('Tableau FR Download'!I:I,MATCH(M455,'Tableau FR Download'!G:G,0))),""))</f>
        <v/>
      </c>
      <c r="K455" s="1" t="s">
        <v>182</v>
      </c>
      <c r="L455" s="1">
        <f>_xlfn.MAXIFS('Tableau FR Download'!A:A,'Tableau FR Download'!B:B,'Eligible Components'!G455)</f>
        <v>0</v>
      </c>
      <c r="M455" s="1" t="str">
        <f>IF(L455=0,"",INDEX('Tableau FR Download'!G:G,MATCH('Eligible Components'!L455,'Tableau FR Download'!A:A,0)))</f>
        <v/>
      </c>
      <c r="N455" s="2" t="str">
        <f>IFERROR(IF(LEFT(INDEX('Tableau FR Download'!J:J,MATCH('Eligible Components'!M455,'Tableau FR Download'!G:G,0)),FIND(" - ",INDEX('Tableau FR Download'!J:J,MATCH('Eligible Components'!M455,'Tableau FR Download'!G:G,0)))-1) = 0,"",LEFT(INDEX('Tableau FR Download'!J:J,MATCH('Eligible Components'!M455,'Tableau FR Download'!G:G,0)),FIND(" - ",INDEX('Tableau FR Download'!J:J,MATCH('Eligible Components'!M455,'Tableau FR Download'!G:G,0)))-1)),"")</f>
        <v/>
      </c>
      <c r="O455" s="2" t="str">
        <f>IF(T455="No","",IFERROR(IF(INDEX('Tableau FR Download'!M:M,MATCH('Eligible Components'!M455,'Tableau FR Download'!G:G,0))=0,"",INDEX('Tableau FR Download'!M:M,MATCH('Eligible Components'!M455,'Tableau FR Download'!G:G,0))),""))</f>
        <v/>
      </c>
      <c r="P455" s="37" t="str">
        <f>IF(IFERROR(INDEX('Funding Request Tracker'!$G$6:$G$13,MATCH('Eligible Components'!N455,'Funding Request Tracker'!$F$6:$F$13,0)),"")=0,"",IFERROR(INDEX('Funding Request Tracker'!$G$6:$G$13,MATCH('Eligible Components'!N455,'Funding Request Tracker'!$F$6:$F$13,0)),""))</f>
        <v/>
      </c>
      <c r="Q455" s="37" t="str">
        <f>IF(IFERROR(INDEX('Tableau FR Download'!N:N,MATCH('Eligible Components'!M455,'Tableau FR Download'!G:G,0)),"")=0,"",IFERROR(INDEX('Tableau FR Download'!N:N,MATCH('Eligible Components'!M455,'Tableau FR Download'!G:G,0)),""))</f>
        <v/>
      </c>
      <c r="R455" s="37" t="str">
        <f>IF(IFERROR(INDEX('Tableau FR Download'!O:O,MATCH('Eligible Components'!M455,'Tableau FR Download'!G:G,0)),"")=0,"",IFERROR(INDEX('Tableau FR Download'!O:O,MATCH('Eligible Components'!M455,'Tableau FR Download'!G:G,0)),""))</f>
        <v/>
      </c>
      <c r="S455" s="13" t="str">
        <f t="shared" si="23"/>
        <v/>
      </c>
      <c r="T455" s="1" t="str">
        <f>IFERROR(INDEX('User Instructions'!$E$3:$E$10,MATCH('Eligible Components'!N455,'User Instructions'!$D$3:$D$10,0)),"")</f>
        <v/>
      </c>
      <c r="U455" s="1" t="str">
        <f>IFERROR(IF(INDEX('Tableau FR Download'!M:M,MATCH('Eligible Components'!M455,'Tableau FR Download'!G:G,0))=0,"",INDEX('Tableau FR Download'!M:M,MATCH('Eligible Components'!M455,'Tableau FR Download'!G:G,0))),"")</f>
        <v/>
      </c>
    </row>
    <row r="456" spans="1:21" hidden="1" x14ac:dyDescent="0.2">
      <c r="A456" s="1">
        <f t="shared" si="21"/>
        <v>0</v>
      </c>
      <c r="B456" s="1">
        <v>0</v>
      </c>
      <c r="C456" s="1" t="s">
        <v>85</v>
      </c>
      <c r="D456" s="1" t="s">
        <v>116</v>
      </c>
      <c r="E456" s="1" t="s">
        <v>408</v>
      </c>
      <c r="F456" s="1" t="s">
        <v>89</v>
      </c>
      <c r="G456" s="1" t="str">
        <f t="shared" si="22"/>
        <v>Eritrea-HIV/AIDS, Tuberculosis</v>
      </c>
      <c r="H456" s="1">
        <v>1</v>
      </c>
      <c r="I456" s="1" t="s">
        <v>48</v>
      </c>
      <c r="J456" s="1" t="str">
        <f>IF(IFERROR(IF(M456="",INDEX('Review Approach Lookup'!D:D,MATCH('Eligible Components'!G456,'Review Approach Lookup'!A:A,0)),INDEX('Tableau FR Download'!I:I,MATCH(M456,'Tableau FR Download'!G:G,0))),"")=0,"TBC",IFERROR(IF(M456="",INDEX('Review Approach Lookup'!D:D,MATCH('Eligible Components'!G456,'Review Approach Lookup'!A:A,0)),INDEX('Tableau FR Download'!I:I,MATCH(M456,'Tableau FR Download'!G:G,0))),""))</f>
        <v/>
      </c>
      <c r="K456" s="1" t="s">
        <v>182</v>
      </c>
      <c r="L456" s="1">
        <f>_xlfn.MAXIFS('Tableau FR Download'!A:A,'Tableau FR Download'!B:B,'Eligible Components'!G456)</f>
        <v>0</v>
      </c>
      <c r="M456" s="1" t="str">
        <f>IF(L456=0,"",INDEX('Tableau FR Download'!G:G,MATCH('Eligible Components'!L456,'Tableau FR Download'!A:A,0)))</f>
        <v/>
      </c>
      <c r="N456" s="2" t="str">
        <f>IFERROR(IF(LEFT(INDEX('Tableau FR Download'!J:J,MATCH('Eligible Components'!M456,'Tableau FR Download'!G:G,0)),FIND(" - ",INDEX('Tableau FR Download'!J:J,MATCH('Eligible Components'!M456,'Tableau FR Download'!G:G,0)))-1) = 0,"",LEFT(INDEX('Tableau FR Download'!J:J,MATCH('Eligible Components'!M456,'Tableau FR Download'!G:G,0)),FIND(" - ",INDEX('Tableau FR Download'!J:J,MATCH('Eligible Components'!M456,'Tableau FR Download'!G:G,0)))-1)),"")</f>
        <v/>
      </c>
      <c r="O456" s="2" t="str">
        <f>IF(T456="No","",IFERROR(IF(INDEX('Tableau FR Download'!M:M,MATCH('Eligible Components'!M456,'Tableau FR Download'!G:G,0))=0,"",INDEX('Tableau FR Download'!M:M,MATCH('Eligible Components'!M456,'Tableau FR Download'!G:G,0))),""))</f>
        <v/>
      </c>
      <c r="P456" s="37" t="str">
        <f>IF(IFERROR(INDEX('Funding Request Tracker'!$G$6:$G$13,MATCH('Eligible Components'!N456,'Funding Request Tracker'!$F$6:$F$13,0)),"")=0,"",IFERROR(INDEX('Funding Request Tracker'!$G$6:$G$13,MATCH('Eligible Components'!N456,'Funding Request Tracker'!$F$6:$F$13,0)),""))</f>
        <v/>
      </c>
      <c r="Q456" s="37" t="str">
        <f>IF(IFERROR(INDEX('Tableau FR Download'!N:N,MATCH('Eligible Components'!M456,'Tableau FR Download'!G:G,0)),"")=0,"",IFERROR(INDEX('Tableau FR Download'!N:N,MATCH('Eligible Components'!M456,'Tableau FR Download'!G:G,0)),""))</f>
        <v/>
      </c>
      <c r="R456" s="37" t="str">
        <f>IF(IFERROR(INDEX('Tableau FR Download'!O:O,MATCH('Eligible Components'!M456,'Tableau FR Download'!G:G,0)),"")=0,"",IFERROR(INDEX('Tableau FR Download'!O:O,MATCH('Eligible Components'!M456,'Tableau FR Download'!G:G,0)),""))</f>
        <v/>
      </c>
      <c r="S456" s="13" t="str">
        <f t="shared" si="23"/>
        <v/>
      </c>
      <c r="T456" s="1" t="str">
        <f>IFERROR(INDEX('User Instructions'!$E$3:$E$10,MATCH('Eligible Components'!N456,'User Instructions'!$D$3:$D$10,0)),"")</f>
        <v/>
      </c>
      <c r="U456" s="1" t="str">
        <f>IFERROR(IF(INDEX('Tableau FR Download'!M:M,MATCH('Eligible Components'!M456,'Tableau FR Download'!G:G,0))=0,"",INDEX('Tableau FR Download'!M:M,MATCH('Eligible Components'!M456,'Tableau FR Download'!G:G,0))),"")</f>
        <v/>
      </c>
    </row>
    <row r="457" spans="1:21" hidden="1" x14ac:dyDescent="0.2">
      <c r="A457" s="1">
        <f t="shared" si="21"/>
        <v>0</v>
      </c>
      <c r="B457" s="1">
        <v>0</v>
      </c>
      <c r="C457" s="1" t="s">
        <v>85</v>
      </c>
      <c r="D457" s="1" t="s">
        <v>116</v>
      </c>
      <c r="E457" s="1" t="s">
        <v>412</v>
      </c>
      <c r="F457" s="1" t="s">
        <v>90</v>
      </c>
      <c r="G457" s="1" t="str">
        <f t="shared" si="22"/>
        <v>Eritrea-HIV/AIDS,Tuberculosis,Malaria</v>
      </c>
      <c r="H457" s="1">
        <v>1</v>
      </c>
      <c r="I457" s="1" t="s">
        <v>48</v>
      </c>
      <c r="J457" s="1" t="str">
        <f>IF(IFERROR(IF(M457="",INDEX('Review Approach Lookup'!D:D,MATCH('Eligible Components'!G457,'Review Approach Lookup'!A:A,0)),INDEX('Tableau FR Download'!I:I,MATCH(M457,'Tableau FR Download'!G:G,0))),"")=0,"TBC",IFERROR(IF(M457="",INDEX('Review Approach Lookup'!D:D,MATCH('Eligible Components'!G457,'Review Approach Lookup'!A:A,0)),INDEX('Tableau FR Download'!I:I,MATCH(M457,'Tableau FR Download'!G:G,0))),""))</f>
        <v/>
      </c>
      <c r="K457" s="1" t="s">
        <v>182</v>
      </c>
      <c r="L457" s="1">
        <f>_xlfn.MAXIFS('Tableau FR Download'!A:A,'Tableau FR Download'!B:B,'Eligible Components'!G457)</f>
        <v>0</v>
      </c>
      <c r="M457" s="1" t="str">
        <f>IF(L457=0,"",INDEX('Tableau FR Download'!G:G,MATCH('Eligible Components'!L457,'Tableau FR Download'!A:A,0)))</f>
        <v/>
      </c>
      <c r="N457" s="2" t="str">
        <f>IFERROR(IF(LEFT(INDEX('Tableau FR Download'!J:J,MATCH('Eligible Components'!M457,'Tableau FR Download'!G:G,0)),FIND(" - ",INDEX('Tableau FR Download'!J:J,MATCH('Eligible Components'!M457,'Tableau FR Download'!G:G,0)))-1) = 0,"",LEFT(INDEX('Tableau FR Download'!J:J,MATCH('Eligible Components'!M457,'Tableau FR Download'!G:G,0)),FIND(" - ",INDEX('Tableau FR Download'!J:J,MATCH('Eligible Components'!M457,'Tableau FR Download'!G:G,0)))-1)),"")</f>
        <v/>
      </c>
      <c r="O457" s="2" t="str">
        <f>IF(T457="No","",IFERROR(IF(INDEX('Tableau FR Download'!M:M,MATCH('Eligible Components'!M457,'Tableau FR Download'!G:G,0))=0,"",INDEX('Tableau FR Download'!M:M,MATCH('Eligible Components'!M457,'Tableau FR Download'!G:G,0))),""))</f>
        <v/>
      </c>
      <c r="P457" s="37" t="str">
        <f>IF(IFERROR(INDEX('Funding Request Tracker'!$G$6:$G$13,MATCH('Eligible Components'!N457,'Funding Request Tracker'!$F$6:$F$13,0)),"")=0,"",IFERROR(INDEX('Funding Request Tracker'!$G$6:$G$13,MATCH('Eligible Components'!N457,'Funding Request Tracker'!$F$6:$F$13,0)),""))</f>
        <v/>
      </c>
      <c r="Q457" s="37" t="str">
        <f>IF(IFERROR(INDEX('Tableau FR Download'!N:N,MATCH('Eligible Components'!M457,'Tableau FR Download'!G:G,0)),"")=0,"",IFERROR(INDEX('Tableau FR Download'!N:N,MATCH('Eligible Components'!M457,'Tableau FR Download'!G:G,0)),""))</f>
        <v/>
      </c>
      <c r="R457" s="37" t="str">
        <f>IF(IFERROR(INDEX('Tableau FR Download'!O:O,MATCH('Eligible Components'!M457,'Tableau FR Download'!G:G,0)),"")=0,"",IFERROR(INDEX('Tableau FR Download'!O:O,MATCH('Eligible Components'!M457,'Tableau FR Download'!G:G,0)),""))</f>
        <v/>
      </c>
      <c r="S457" s="13" t="str">
        <f t="shared" si="23"/>
        <v/>
      </c>
      <c r="T457" s="1" t="str">
        <f>IFERROR(INDEX('User Instructions'!$E$3:$E$10,MATCH('Eligible Components'!N457,'User Instructions'!$D$3:$D$10,0)),"")</f>
        <v/>
      </c>
      <c r="U457" s="1" t="str">
        <f>IFERROR(IF(INDEX('Tableau FR Download'!M:M,MATCH('Eligible Components'!M457,'Tableau FR Download'!G:G,0))=0,"",INDEX('Tableau FR Download'!M:M,MATCH('Eligible Components'!M457,'Tableau FR Download'!G:G,0))),"")</f>
        <v/>
      </c>
    </row>
    <row r="458" spans="1:21" hidden="1" x14ac:dyDescent="0.2">
      <c r="A458" s="1">
        <f t="shared" si="21"/>
        <v>0</v>
      </c>
      <c r="B458" s="1">
        <v>0</v>
      </c>
      <c r="C458" s="1" t="s">
        <v>85</v>
      </c>
      <c r="D458" s="1" t="s">
        <v>116</v>
      </c>
      <c r="E458" s="1" t="s">
        <v>413</v>
      </c>
      <c r="F458" s="1" t="s">
        <v>91</v>
      </c>
      <c r="G458" s="1" t="str">
        <f t="shared" si="22"/>
        <v>Eritrea-HIV/AIDS,Tuberculosis,Malaria,RSSH</v>
      </c>
      <c r="H458" s="1">
        <v>1</v>
      </c>
      <c r="I458" s="1" t="s">
        <v>48</v>
      </c>
      <c r="J458" s="1" t="str">
        <f>IF(IFERROR(IF(M458="",INDEX('Review Approach Lookup'!D:D,MATCH('Eligible Components'!G458,'Review Approach Lookup'!A:A,0)),INDEX('Tableau FR Download'!I:I,MATCH(M458,'Tableau FR Download'!G:G,0))),"")=0,"TBC",IFERROR(IF(M458="",INDEX('Review Approach Lookup'!D:D,MATCH('Eligible Components'!G458,'Review Approach Lookup'!A:A,0)),INDEX('Tableau FR Download'!I:I,MATCH(M458,'Tableau FR Download'!G:G,0))),""))</f>
        <v/>
      </c>
      <c r="K458" s="1" t="s">
        <v>182</v>
      </c>
      <c r="L458" s="1">
        <f>_xlfn.MAXIFS('Tableau FR Download'!A:A,'Tableau FR Download'!B:B,'Eligible Components'!G458)</f>
        <v>0</v>
      </c>
      <c r="M458" s="1" t="str">
        <f>IF(L458=0,"",INDEX('Tableau FR Download'!G:G,MATCH('Eligible Components'!L458,'Tableau FR Download'!A:A,0)))</f>
        <v/>
      </c>
      <c r="N458" s="2" t="str">
        <f>IFERROR(IF(LEFT(INDEX('Tableau FR Download'!J:J,MATCH('Eligible Components'!M458,'Tableau FR Download'!G:G,0)),FIND(" - ",INDEX('Tableau FR Download'!J:J,MATCH('Eligible Components'!M458,'Tableau FR Download'!G:G,0)))-1) = 0,"",LEFT(INDEX('Tableau FR Download'!J:J,MATCH('Eligible Components'!M458,'Tableau FR Download'!G:G,0)),FIND(" - ",INDEX('Tableau FR Download'!J:J,MATCH('Eligible Components'!M458,'Tableau FR Download'!G:G,0)))-1)),"")</f>
        <v/>
      </c>
      <c r="O458" s="2" t="str">
        <f>IF(T458="No","",IFERROR(IF(INDEX('Tableau FR Download'!M:M,MATCH('Eligible Components'!M458,'Tableau FR Download'!G:G,0))=0,"",INDEX('Tableau FR Download'!M:M,MATCH('Eligible Components'!M458,'Tableau FR Download'!G:G,0))),""))</f>
        <v/>
      </c>
      <c r="P458" s="37" t="str">
        <f>IF(IFERROR(INDEX('Funding Request Tracker'!$G$6:$G$13,MATCH('Eligible Components'!N458,'Funding Request Tracker'!$F$6:$F$13,0)),"")=0,"",IFERROR(INDEX('Funding Request Tracker'!$G$6:$G$13,MATCH('Eligible Components'!N458,'Funding Request Tracker'!$F$6:$F$13,0)),""))</f>
        <v/>
      </c>
      <c r="Q458" s="37" t="str">
        <f>IF(IFERROR(INDEX('Tableau FR Download'!N:N,MATCH('Eligible Components'!M458,'Tableau FR Download'!G:G,0)),"")=0,"",IFERROR(INDEX('Tableau FR Download'!N:N,MATCH('Eligible Components'!M458,'Tableau FR Download'!G:G,0)),""))</f>
        <v/>
      </c>
      <c r="R458" s="37" t="str">
        <f>IF(IFERROR(INDEX('Tableau FR Download'!O:O,MATCH('Eligible Components'!M458,'Tableau FR Download'!G:G,0)),"")=0,"",IFERROR(INDEX('Tableau FR Download'!O:O,MATCH('Eligible Components'!M458,'Tableau FR Download'!G:G,0)),""))</f>
        <v/>
      </c>
      <c r="S458" s="13" t="str">
        <f t="shared" si="23"/>
        <v/>
      </c>
      <c r="T458" s="1" t="str">
        <f>IFERROR(INDEX('User Instructions'!$E$3:$E$10,MATCH('Eligible Components'!N458,'User Instructions'!$D$3:$D$10,0)),"")</f>
        <v/>
      </c>
      <c r="U458" s="1" t="str">
        <f>IFERROR(IF(INDEX('Tableau FR Download'!M:M,MATCH('Eligible Components'!M458,'Tableau FR Download'!G:G,0))=0,"",INDEX('Tableau FR Download'!M:M,MATCH('Eligible Components'!M458,'Tableau FR Download'!G:G,0))),"")</f>
        <v/>
      </c>
    </row>
    <row r="459" spans="1:21" hidden="1" x14ac:dyDescent="0.2">
      <c r="A459" s="1">
        <f t="shared" si="21"/>
        <v>0</v>
      </c>
      <c r="B459" s="1">
        <v>0</v>
      </c>
      <c r="C459" s="1" t="s">
        <v>85</v>
      </c>
      <c r="D459" s="1" t="s">
        <v>116</v>
      </c>
      <c r="E459" s="1" t="s">
        <v>414</v>
      </c>
      <c r="F459" s="1" t="s">
        <v>92</v>
      </c>
      <c r="G459" s="1" t="str">
        <f t="shared" si="22"/>
        <v>Eritrea-HIV/AIDS,Tuberculosis,RSSH</v>
      </c>
      <c r="H459" s="1">
        <v>1</v>
      </c>
      <c r="I459" s="1" t="s">
        <v>48</v>
      </c>
      <c r="J459" s="1" t="str">
        <f>IF(IFERROR(IF(M459="",INDEX('Review Approach Lookup'!D:D,MATCH('Eligible Components'!G459,'Review Approach Lookup'!A:A,0)),INDEX('Tableau FR Download'!I:I,MATCH(M459,'Tableau FR Download'!G:G,0))),"")=0,"TBC",IFERROR(IF(M459="",INDEX('Review Approach Lookup'!D:D,MATCH('Eligible Components'!G459,'Review Approach Lookup'!A:A,0)),INDEX('Tableau FR Download'!I:I,MATCH(M459,'Tableau FR Download'!G:G,0))),""))</f>
        <v/>
      </c>
      <c r="K459" s="1" t="s">
        <v>182</v>
      </c>
      <c r="L459" s="1">
        <f>_xlfn.MAXIFS('Tableau FR Download'!A:A,'Tableau FR Download'!B:B,'Eligible Components'!G459)</f>
        <v>0</v>
      </c>
      <c r="M459" s="1" t="str">
        <f>IF(L459=0,"",INDEX('Tableau FR Download'!G:G,MATCH('Eligible Components'!L459,'Tableau FR Download'!A:A,0)))</f>
        <v/>
      </c>
      <c r="N459" s="2" t="str">
        <f>IFERROR(IF(LEFT(INDEX('Tableau FR Download'!J:J,MATCH('Eligible Components'!M459,'Tableau FR Download'!G:G,0)),FIND(" - ",INDEX('Tableau FR Download'!J:J,MATCH('Eligible Components'!M459,'Tableau FR Download'!G:G,0)))-1) = 0,"",LEFT(INDEX('Tableau FR Download'!J:J,MATCH('Eligible Components'!M459,'Tableau FR Download'!G:G,0)),FIND(" - ",INDEX('Tableau FR Download'!J:J,MATCH('Eligible Components'!M459,'Tableau FR Download'!G:G,0)))-1)),"")</f>
        <v/>
      </c>
      <c r="O459" s="2" t="str">
        <f>IF(T459="No","",IFERROR(IF(INDEX('Tableau FR Download'!M:M,MATCH('Eligible Components'!M459,'Tableau FR Download'!G:G,0))=0,"",INDEX('Tableau FR Download'!M:M,MATCH('Eligible Components'!M459,'Tableau FR Download'!G:G,0))),""))</f>
        <v/>
      </c>
      <c r="P459" s="37" t="str">
        <f>IF(IFERROR(INDEX('Funding Request Tracker'!$G$6:$G$13,MATCH('Eligible Components'!N459,'Funding Request Tracker'!$F$6:$F$13,0)),"")=0,"",IFERROR(INDEX('Funding Request Tracker'!$G$6:$G$13,MATCH('Eligible Components'!N459,'Funding Request Tracker'!$F$6:$F$13,0)),""))</f>
        <v/>
      </c>
      <c r="Q459" s="37" t="str">
        <f>IF(IFERROR(INDEX('Tableau FR Download'!N:N,MATCH('Eligible Components'!M459,'Tableau FR Download'!G:G,0)),"")=0,"",IFERROR(INDEX('Tableau FR Download'!N:N,MATCH('Eligible Components'!M459,'Tableau FR Download'!G:G,0)),""))</f>
        <v/>
      </c>
      <c r="R459" s="37" t="str">
        <f>IF(IFERROR(INDEX('Tableau FR Download'!O:O,MATCH('Eligible Components'!M459,'Tableau FR Download'!G:G,0)),"")=0,"",IFERROR(INDEX('Tableau FR Download'!O:O,MATCH('Eligible Components'!M459,'Tableau FR Download'!G:G,0)),""))</f>
        <v/>
      </c>
      <c r="S459" s="13" t="str">
        <f t="shared" si="23"/>
        <v/>
      </c>
      <c r="T459" s="1" t="str">
        <f>IFERROR(INDEX('User Instructions'!$E$3:$E$10,MATCH('Eligible Components'!N459,'User Instructions'!$D$3:$D$10,0)),"")</f>
        <v/>
      </c>
      <c r="U459" s="1" t="str">
        <f>IFERROR(IF(INDEX('Tableau FR Download'!M:M,MATCH('Eligible Components'!M459,'Tableau FR Download'!G:G,0))=0,"",INDEX('Tableau FR Download'!M:M,MATCH('Eligible Components'!M459,'Tableau FR Download'!G:G,0))),"")</f>
        <v/>
      </c>
    </row>
    <row r="460" spans="1:21" hidden="1" x14ac:dyDescent="0.2">
      <c r="A460" s="1">
        <f t="shared" si="21"/>
        <v>1</v>
      </c>
      <c r="B460" s="1">
        <v>0</v>
      </c>
      <c r="C460" s="1" t="s">
        <v>85</v>
      </c>
      <c r="D460" s="1" t="s">
        <v>116</v>
      </c>
      <c r="E460" s="1" t="s">
        <v>28</v>
      </c>
      <c r="F460" s="1" t="s">
        <v>28</v>
      </c>
      <c r="G460" s="1" t="str">
        <f t="shared" si="22"/>
        <v>Eritrea-Malaria</v>
      </c>
      <c r="H460" s="1">
        <v>1</v>
      </c>
      <c r="I460" s="1" t="s">
        <v>48</v>
      </c>
      <c r="J460" s="1" t="str">
        <f>IF(IFERROR(IF(M460="",INDEX('Review Approach Lookup'!D:D,MATCH('Eligible Components'!G460,'Review Approach Lookup'!A:A,0)),INDEX('Tableau FR Download'!I:I,MATCH(M460,'Tableau FR Download'!G:G,0))),"")=0,"TBC",IFERROR(IF(M460="",INDEX('Review Approach Lookup'!D:D,MATCH('Eligible Components'!G460,'Review Approach Lookup'!A:A,0)),INDEX('Tableau FR Download'!I:I,MATCH(M460,'Tableau FR Download'!G:G,0))),""))</f>
        <v>Tailored for National Strategic Plans</v>
      </c>
      <c r="K460" s="1" t="s">
        <v>182</v>
      </c>
      <c r="L460" s="1">
        <f>_xlfn.MAXIFS('Tableau FR Download'!A:A,'Tableau FR Download'!B:B,'Eligible Components'!G460)</f>
        <v>841</v>
      </c>
      <c r="M460" s="1" t="str">
        <f>IF(L460=0,"",INDEX('Tableau FR Download'!G:G,MATCH('Eligible Components'!L460,'Tableau FR Download'!A:A,0)))</f>
        <v>FR841-ERI-M</v>
      </c>
      <c r="N460" s="2" t="str">
        <f>IFERROR(IF(LEFT(INDEX('Tableau FR Download'!J:J,MATCH('Eligible Components'!M460,'Tableau FR Download'!G:G,0)),FIND(" - ",INDEX('Tableau FR Download'!J:J,MATCH('Eligible Components'!M460,'Tableau FR Download'!G:G,0)))-1) = 0,"",LEFT(INDEX('Tableau FR Download'!J:J,MATCH('Eligible Components'!M460,'Tableau FR Download'!G:G,0)),FIND(" - ",INDEX('Tableau FR Download'!J:J,MATCH('Eligible Components'!M460,'Tableau FR Download'!G:G,0)))-1)),"")</f>
        <v>Window 2c</v>
      </c>
      <c r="O460" s="2" t="str">
        <f>IF(T460="No","",IFERROR(IF(INDEX('Tableau FR Download'!M:M,MATCH('Eligible Components'!M460,'Tableau FR Download'!G:G,0))=0,"",INDEX('Tableau FR Download'!M:M,MATCH('Eligible Components'!M460,'Tableau FR Download'!G:G,0))),""))</f>
        <v>Grant Making</v>
      </c>
      <c r="P460" s="37">
        <f>IF(IFERROR(INDEX('Funding Request Tracker'!$G$6:$G$13,MATCH('Eligible Components'!N460,'Funding Request Tracker'!$F$6:$F$13,0)),"")=0,"",IFERROR(INDEX('Funding Request Tracker'!$G$6:$G$13,MATCH('Eligible Components'!N460,'Funding Request Tracker'!$F$6:$F$13,0)),""))</f>
        <v>44012</v>
      </c>
      <c r="Q460" s="37">
        <f>IF(IFERROR(INDEX('Tableau FR Download'!N:N,MATCH('Eligible Components'!M460,'Tableau FR Download'!G:G,0)),"")=0,"",IFERROR(INDEX('Tableau FR Download'!N:N,MATCH('Eligible Components'!M460,'Tableau FR Download'!G:G,0)),""))</f>
        <v>44133</v>
      </c>
      <c r="R460" s="37">
        <f>IF(IFERROR(INDEX('Tableau FR Download'!O:O,MATCH('Eligible Components'!M460,'Tableau FR Download'!G:G,0)),"")=0,"",IFERROR(INDEX('Tableau FR Download'!O:O,MATCH('Eligible Components'!M460,'Tableau FR Download'!G:G,0)),""))</f>
        <v>44162</v>
      </c>
      <c r="S460" s="13">
        <f t="shared" si="23"/>
        <v>4.918032786885246</v>
      </c>
      <c r="T460" s="1" t="str">
        <f>IFERROR(INDEX('User Instructions'!$E$3:$E$10,MATCH('Eligible Components'!N460,'User Instructions'!$D$3:$D$10,0)),"")</f>
        <v>Yes</v>
      </c>
      <c r="U460" s="1" t="str">
        <f>IFERROR(IF(INDEX('Tableau FR Download'!M:M,MATCH('Eligible Components'!M460,'Tableau FR Download'!G:G,0))=0,"",INDEX('Tableau FR Download'!M:M,MATCH('Eligible Components'!M460,'Tableau FR Download'!G:G,0))),"")</f>
        <v>Grant Making</v>
      </c>
    </row>
    <row r="461" spans="1:21" hidden="1" x14ac:dyDescent="0.2">
      <c r="A461" s="1">
        <f t="shared" si="21"/>
        <v>0</v>
      </c>
      <c r="B461" s="1">
        <v>0</v>
      </c>
      <c r="C461" s="1" t="s">
        <v>85</v>
      </c>
      <c r="D461" s="1" t="s">
        <v>116</v>
      </c>
      <c r="E461" s="1" t="s">
        <v>415</v>
      </c>
      <c r="F461" s="1" t="s">
        <v>93</v>
      </c>
      <c r="G461" s="1" t="str">
        <f t="shared" si="22"/>
        <v>Eritrea-Malaria,RSSH</v>
      </c>
      <c r="H461" s="1">
        <v>1</v>
      </c>
      <c r="I461" s="1" t="s">
        <v>48</v>
      </c>
      <c r="J461" s="1" t="str">
        <f>IF(IFERROR(IF(M461="",INDEX('Review Approach Lookup'!D:D,MATCH('Eligible Components'!G461,'Review Approach Lookup'!A:A,0)),INDEX('Tableau FR Download'!I:I,MATCH(M461,'Tableau FR Download'!G:G,0))),"")=0,"TBC",IFERROR(IF(M461="",INDEX('Review Approach Lookup'!D:D,MATCH('Eligible Components'!G461,'Review Approach Lookup'!A:A,0)),INDEX('Tableau FR Download'!I:I,MATCH(M461,'Tableau FR Download'!G:G,0))),""))</f>
        <v/>
      </c>
      <c r="K461" s="1" t="s">
        <v>182</v>
      </c>
      <c r="L461" s="1">
        <f>_xlfn.MAXIFS('Tableau FR Download'!A:A,'Tableau FR Download'!B:B,'Eligible Components'!G461)</f>
        <v>0</v>
      </c>
      <c r="M461" s="1" t="str">
        <f>IF(L461=0,"",INDEX('Tableau FR Download'!G:G,MATCH('Eligible Components'!L461,'Tableau FR Download'!A:A,0)))</f>
        <v/>
      </c>
      <c r="N461" s="2" t="str">
        <f>IFERROR(IF(LEFT(INDEX('Tableau FR Download'!J:J,MATCH('Eligible Components'!M461,'Tableau FR Download'!G:G,0)),FIND(" - ",INDEX('Tableau FR Download'!J:J,MATCH('Eligible Components'!M461,'Tableau FR Download'!G:G,0)))-1) = 0,"",LEFT(INDEX('Tableau FR Download'!J:J,MATCH('Eligible Components'!M461,'Tableau FR Download'!G:G,0)),FIND(" - ",INDEX('Tableau FR Download'!J:J,MATCH('Eligible Components'!M461,'Tableau FR Download'!G:G,0)))-1)),"")</f>
        <v/>
      </c>
      <c r="O461" s="2" t="str">
        <f>IF(T461="No","",IFERROR(IF(INDEX('Tableau FR Download'!M:M,MATCH('Eligible Components'!M461,'Tableau FR Download'!G:G,0))=0,"",INDEX('Tableau FR Download'!M:M,MATCH('Eligible Components'!M461,'Tableau FR Download'!G:G,0))),""))</f>
        <v/>
      </c>
      <c r="P461" s="37" t="str">
        <f>IF(IFERROR(INDEX('Funding Request Tracker'!$G$6:$G$13,MATCH('Eligible Components'!N461,'Funding Request Tracker'!$F$6:$F$13,0)),"")=0,"",IFERROR(INDEX('Funding Request Tracker'!$G$6:$G$13,MATCH('Eligible Components'!N461,'Funding Request Tracker'!$F$6:$F$13,0)),""))</f>
        <v/>
      </c>
      <c r="Q461" s="37" t="str">
        <f>IF(IFERROR(INDEX('Tableau FR Download'!N:N,MATCH('Eligible Components'!M461,'Tableau FR Download'!G:G,0)),"")=0,"",IFERROR(INDEX('Tableau FR Download'!N:N,MATCH('Eligible Components'!M461,'Tableau FR Download'!G:G,0)),""))</f>
        <v/>
      </c>
      <c r="R461" s="37" t="str">
        <f>IF(IFERROR(INDEX('Tableau FR Download'!O:O,MATCH('Eligible Components'!M461,'Tableau FR Download'!G:G,0)),"")=0,"",IFERROR(INDEX('Tableau FR Download'!O:O,MATCH('Eligible Components'!M461,'Tableau FR Download'!G:G,0)),""))</f>
        <v/>
      </c>
      <c r="S461" s="13" t="str">
        <f t="shared" si="23"/>
        <v/>
      </c>
      <c r="T461" s="1" t="str">
        <f>IFERROR(INDEX('User Instructions'!$E$3:$E$10,MATCH('Eligible Components'!N461,'User Instructions'!$D$3:$D$10,0)),"")</f>
        <v/>
      </c>
      <c r="U461" s="1" t="str">
        <f>IFERROR(IF(INDEX('Tableau FR Download'!M:M,MATCH('Eligible Components'!M461,'Tableau FR Download'!G:G,0))=0,"",INDEX('Tableau FR Download'!M:M,MATCH('Eligible Components'!M461,'Tableau FR Download'!G:G,0))),"")</f>
        <v/>
      </c>
    </row>
    <row r="462" spans="1:21" hidden="1" x14ac:dyDescent="0.2">
      <c r="A462" s="1">
        <f t="shared" si="21"/>
        <v>0</v>
      </c>
      <c r="B462" s="1">
        <v>0</v>
      </c>
      <c r="C462" s="1" t="s">
        <v>85</v>
      </c>
      <c r="D462" s="1" t="s">
        <v>116</v>
      </c>
      <c r="E462" s="1" t="s">
        <v>94</v>
      </c>
      <c r="F462" s="1" t="s">
        <v>94</v>
      </c>
      <c r="G462" s="1" t="str">
        <f t="shared" si="22"/>
        <v>Eritrea-RSSH</v>
      </c>
      <c r="H462" s="1">
        <v>1</v>
      </c>
      <c r="I462" s="1" t="s">
        <v>48</v>
      </c>
      <c r="J462" s="1" t="str">
        <f>IF(IFERROR(IF(M462="",INDEX('Review Approach Lookup'!D:D,MATCH('Eligible Components'!G462,'Review Approach Lookup'!A:A,0)),INDEX('Tableau FR Download'!I:I,MATCH(M462,'Tableau FR Download'!G:G,0))),"")=0,"TBC",IFERROR(IF(M462="",INDEX('Review Approach Lookup'!D:D,MATCH('Eligible Components'!G462,'Review Approach Lookup'!A:A,0)),INDEX('Tableau FR Download'!I:I,MATCH(M462,'Tableau FR Download'!G:G,0))),""))</f>
        <v>TBC</v>
      </c>
      <c r="K462" s="1" t="s">
        <v>182</v>
      </c>
      <c r="L462" s="1">
        <f>_xlfn.MAXIFS('Tableau FR Download'!A:A,'Tableau FR Download'!B:B,'Eligible Components'!G462)</f>
        <v>0</v>
      </c>
      <c r="M462" s="1" t="str">
        <f>IF(L462=0,"",INDEX('Tableau FR Download'!G:G,MATCH('Eligible Components'!L462,'Tableau FR Download'!A:A,0)))</f>
        <v/>
      </c>
      <c r="N462" s="2" t="str">
        <f>IFERROR(IF(LEFT(INDEX('Tableau FR Download'!J:J,MATCH('Eligible Components'!M462,'Tableau FR Download'!G:G,0)),FIND(" - ",INDEX('Tableau FR Download'!J:J,MATCH('Eligible Components'!M462,'Tableau FR Download'!G:G,0)))-1) = 0,"",LEFT(INDEX('Tableau FR Download'!J:J,MATCH('Eligible Components'!M462,'Tableau FR Download'!G:G,0)),FIND(" - ",INDEX('Tableau FR Download'!J:J,MATCH('Eligible Components'!M462,'Tableau FR Download'!G:G,0)))-1)),"")</f>
        <v/>
      </c>
      <c r="O462" s="2" t="str">
        <f>IF(T462="No","",IFERROR(IF(INDEX('Tableau FR Download'!M:M,MATCH('Eligible Components'!M462,'Tableau FR Download'!G:G,0))=0,"",INDEX('Tableau FR Download'!M:M,MATCH('Eligible Components'!M462,'Tableau FR Download'!G:G,0))),""))</f>
        <v/>
      </c>
      <c r="P462" s="37" t="str">
        <f>IF(IFERROR(INDEX('Funding Request Tracker'!$G$6:$G$13,MATCH('Eligible Components'!N462,'Funding Request Tracker'!$F$6:$F$13,0)),"")=0,"",IFERROR(INDEX('Funding Request Tracker'!$G$6:$G$13,MATCH('Eligible Components'!N462,'Funding Request Tracker'!$F$6:$F$13,0)),""))</f>
        <v/>
      </c>
      <c r="Q462" s="37" t="str">
        <f>IF(IFERROR(INDEX('Tableau FR Download'!N:N,MATCH('Eligible Components'!M462,'Tableau FR Download'!G:G,0)),"")=0,"",IFERROR(INDEX('Tableau FR Download'!N:N,MATCH('Eligible Components'!M462,'Tableau FR Download'!G:G,0)),""))</f>
        <v/>
      </c>
      <c r="R462" s="37" t="str">
        <f>IF(IFERROR(INDEX('Tableau FR Download'!O:O,MATCH('Eligible Components'!M462,'Tableau FR Download'!G:G,0)),"")=0,"",IFERROR(INDEX('Tableau FR Download'!O:O,MATCH('Eligible Components'!M462,'Tableau FR Download'!G:G,0)),""))</f>
        <v/>
      </c>
      <c r="S462" s="13" t="str">
        <f t="shared" si="23"/>
        <v/>
      </c>
      <c r="T462" s="1" t="str">
        <f>IFERROR(INDEX('User Instructions'!$E$3:$E$10,MATCH('Eligible Components'!N462,'User Instructions'!$D$3:$D$10,0)),"")</f>
        <v/>
      </c>
      <c r="U462" s="1" t="str">
        <f>IFERROR(IF(INDEX('Tableau FR Download'!M:M,MATCH('Eligible Components'!M462,'Tableau FR Download'!G:G,0))=0,"",INDEX('Tableau FR Download'!M:M,MATCH('Eligible Components'!M462,'Tableau FR Download'!G:G,0))),"")</f>
        <v/>
      </c>
    </row>
    <row r="463" spans="1:21" hidden="1" x14ac:dyDescent="0.2">
      <c r="A463" s="1">
        <f t="shared" si="21"/>
        <v>1</v>
      </c>
      <c r="B463" s="1">
        <v>0</v>
      </c>
      <c r="C463" s="1" t="s">
        <v>85</v>
      </c>
      <c r="D463" s="1" t="s">
        <v>116</v>
      </c>
      <c r="E463" s="1" t="s">
        <v>416</v>
      </c>
      <c r="F463" s="1" t="s">
        <v>35</v>
      </c>
      <c r="G463" s="1" t="str">
        <f t="shared" si="22"/>
        <v>Eritrea-Tuberculosis</v>
      </c>
      <c r="H463" s="1">
        <v>1</v>
      </c>
      <c r="I463" s="1" t="s">
        <v>48</v>
      </c>
      <c r="J463" s="1" t="str">
        <f>IF(IFERROR(IF(M463="",INDEX('Review Approach Lookup'!D:D,MATCH('Eligible Components'!G463,'Review Approach Lookup'!A:A,0)),INDEX('Tableau FR Download'!I:I,MATCH(M463,'Tableau FR Download'!G:G,0))),"")=0,"TBC",IFERROR(IF(M463="",INDEX('Review Approach Lookup'!D:D,MATCH('Eligible Components'!G463,'Review Approach Lookup'!A:A,0)),INDEX('Tableau FR Download'!I:I,MATCH(M463,'Tableau FR Download'!G:G,0))),""))</f>
        <v>Program Continuation</v>
      </c>
      <c r="K463" s="1" t="s">
        <v>182</v>
      </c>
      <c r="L463" s="1">
        <f>_xlfn.MAXIFS('Tableau FR Download'!A:A,'Tableau FR Download'!B:B,'Eligible Components'!G463)</f>
        <v>774</v>
      </c>
      <c r="M463" s="1" t="str">
        <f>IF(L463=0,"",INDEX('Tableau FR Download'!G:G,MATCH('Eligible Components'!L463,'Tableau FR Download'!A:A,0)))</f>
        <v>FR774-ERI-T</v>
      </c>
      <c r="N463" s="2" t="str">
        <f>IFERROR(IF(LEFT(INDEX('Tableau FR Download'!J:J,MATCH('Eligible Components'!M463,'Tableau FR Download'!G:G,0)),FIND(" - ",INDEX('Tableau FR Download'!J:J,MATCH('Eligible Components'!M463,'Tableau FR Download'!G:G,0)))-1) = 0,"",LEFT(INDEX('Tableau FR Download'!J:J,MATCH('Eligible Components'!M463,'Tableau FR Download'!G:G,0)),FIND(" - ",INDEX('Tableau FR Download'!J:J,MATCH('Eligible Components'!M463,'Tableau FR Download'!G:G,0)))-1)),"")</f>
        <v>Window 2c</v>
      </c>
      <c r="O463" s="2" t="str">
        <f>IF(T463="No","",IFERROR(IF(INDEX('Tableau FR Download'!M:M,MATCH('Eligible Components'!M463,'Tableau FR Download'!G:G,0))=0,"",INDEX('Tableau FR Download'!M:M,MATCH('Eligible Components'!M463,'Tableau FR Download'!G:G,0))),""))</f>
        <v>Grant Making</v>
      </c>
      <c r="P463" s="37">
        <f>IF(IFERROR(INDEX('Funding Request Tracker'!$G$6:$G$13,MATCH('Eligible Components'!N463,'Funding Request Tracker'!$F$6:$F$13,0)),"")=0,"",IFERROR(INDEX('Funding Request Tracker'!$G$6:$G$13,MATCH('Eligible Components'!N463,'Funding Request Tracker'!$F$6:$F$13,0)),""))</f>
        <v>44012</v>
      </c>
      <c r="Q463" s="37">
        <f>IF(IFERROR(INDEX('Tableau FR Download'!N:N,MATCH('Eligible Components'!M463,'Tableau FR Download'!G:G,0)),"")=0,"",IFERROR(INDEX('Tableau FR Download'!N:N,MATCH('Eligible Components'!M463,'Tableau FR Download'!G:G,0)),""))</f>
        <v>44161</v>
      </c>
      <c r="R463" s="37">
        <f>IF(IFERROR(INDEX('Tableau FR Download'!O:O,MATCH('Eligible Components'!M463,'Tableau FR Download'!G:G,0)),"")=0,"",IFERROR(INDEX('Tableau FR Download'!O:O,MATCH('Eligible Components'!M463,'Tableau FR Download'!G:G,0)),""))</f>
        <v>44182</v>
      </c>
      <c r="S463" s="13">
        <f t="shared" si="23"/>
        <v>5.5737704918032787</v>
      </c>
      <c r="T463" s="1" t="str">
        <f>IFERROR(INDEX('User Instructions'!$E$3:$E$10,MATCH('Eligible Components'!N463,'User Instructions'!$D$3:$D$10,0)),"")</f>
        <v>Yes</v>
      </c>
      <c r="U463" s="1" t="str">
        <f>IFERROR(IF(INDEX('Tableau FR Download'!M:M,MATCH('Eligible Components'!M463,'Tableau FR Download'!G:G,0))=0,"",INDEX('Tableau FR Download'!M:M,MATCH('Eligible Components'!M463,'Tableau FR Download'!G:G,0))),"")</f>
        <v>Grant Making</v>
      </c>
    </row>
    <row r="464" spans="1:21" hidden="1" x14ac:dyDescent="0.2">
      <c r="A464" s="1">
        <f t="shared" si="21"/>
        <v>0</v>
      </c>
      <c r="B464" s="1">
        <v>0</v>
      </c>
      <c r="C464" s="1" t="s">
        <v>85</v>
      </c>
      <c r="D464" s="1" t="s">
        <v>116</v>
      </c>
      <c r="E464" s="1" t="s">
        <v>417</v>
      </c>
      <c r="F464" s="1" t="s">
        <v>95</v>
      </c>
      <c r="G464" s="1" t="str">
        <f t="shared" si="22"/>
        <v>Eritrea-Tuberculosis,Malaria</v>
      </c>
      <c r="H464" s="1">
        <v>1</v>
      </c>
      <c r="I464" s="1" t="s">
        <v>48</v>
      </c>
      <c r="J464" s="1" t="str">
        <f>IF(IFERROR(IF(M464="",INDEX('Review Approach Lookup'!D:D,MATCH('Eligible Components'!G464,'Review Approach Lookup'!A:A,0)),INDEX('Tableau FR Download'!I:I,MATCH(M464,'Tableau FR Download'!G:G,0))),"")=0,"TBC",IFERROR(IF(M464="",INDEX('Review Approach Lookup'!D:D,MATCH('Eligible Components'!G464,'Review Approach Lookup'!A:A,0)),INDEX('Tableau FR Download'!I:I,MATCH(M464,'Tableau FR Download'!G:G,0))),""))</f>
        <v/>
      </c>
      <c r="K464" s="1" t="s">
        <v>182</v>
      </c>
      <c r="L464" s="1">
        <f>_xlfn.MAXIFS('Tableau FR Download'!A:A,'Tableau FR Download'!B:B,'Eligible Components'!G464)</f>
        <v>0</v>
      </c>
      <c r="M464" s="1" t="str">
        <f>IF(L464=0,"",INDEX('Tableau FR Download'!G:G,MATCH('Eligible Components'!L464,'Tableau FR Download'!A:A,0)))</f>
        <v/>
      </c>
      <c r="N464" s="2" t="str">
        <f>IFERROR(IF(LEFT(INDEX('Tableau FR Download'!J:J,MATCH('Eligible Components'!M464,'Tableau FR Download'!G:G,0)),FIND(" - ",INDEX('Tableau FR Download'!J:J,MATCH('Eligible Components'!M464,'Tableau FR Download'!G:G,0)))-1) = 0,"",LEFT(INDEX('Tableau FR Download'!J:J,MATCH('Eligible Components'!M464,'Tableau FR Download'!G:G,0)),FIND(" - ",INDEX('Tableau FR Download'!J:J,MATCH('Eligible Components'!M464,'Tableau FR Download'!G:G,0)))-1)),"")</f>
        <v/>
      </c>
      <c r="O464" s="2" t="str">
        <f>IF(T464="No","",IFERROR(IF(INDEX('Tableau FR Download'!M:M,MATCH('Eligible Components'!M464,'Tableau FR Download'!G:G,0))=0,"",INDEX('Tableau FR Download'!M:M,MATCH('Eligible Components'!M464,'Tableau FR Download'!G:G,0))),""))</f>
        <v/>
      </c>
      <c r="P464" s="37" t="str">
        <f>IF(IFERROR(INDEX('Funding Request Tracker'!$G$6:$G$13,MATCH('Eligible Components'!N464,'Funding Request Tracker'!$F$6:$F$13,0)),"")=0,"",IFERROR(INDEX('Funding Request Tracker'!$G$6:$G$13,MATCH('Eligible Components'!N464,'Funding Request Tracker'!$F$6:$F$13,0)),""))</f>
        <v/>
      </c>
      <c r="Q464" s="37" t="str">
        <f>IF(IFERROR(INDEX('Tableau FR Download'!N:N,MATCH('Eligible Components'!M464,'Tableau FR Download'!G:G,0)),"")=0,"",IFERROR(INDEX('Tableau FR Download'!N:N,MATCH('Eligible Components'!M464,'Tableau FR Download'!G:G,0)),""))</f>
        <v/>
      </c>
      <c r="R464" s="37" t="str">
        <f>IF(IFERROR(INDEX('Tableau FR Download'!O:O,MATCH('Eligible Components'!M464,'Tableau FR Download'!G:G,0)),"")=0,"",IFERROR(INDEX('Tableau FR Download'!O:O,MATCH('Eligible Components'!M464,'Tableau FR Download'!G:G,0)),""))</f>
        <v/>
      </c>
      <c r="S464" s="13" t="str">
        <f t="shared" si="23"/>
        <v/>
      </c>
      <c r="T464" s="1" t="str">
        <f>IFERROR(INDEX('User Instructions'!$E$3:$E$10,MATCH('Eligible Components'!N464,'User Instructions'!$D$3:$D$10,0)),"")</f>
        <v/>
      </c>
      <c r="U464" s="1" t="str">
        <f>IFERROR(IF(INDEX('Tableau FR Download'!M:M,MATCH('Eligible Components'!M464,'Tableau FR Download'!G:G,0))=0,"",INDEX('Tableau FR Download'!M:M,MATCH('Eligible Components'!M464,'Tableau FR Download'!G:G,0))),"")</f>
        <v/>
      </c>
    </row>
    <row r="465" spans="1:21" hidden="1" x14ac:dyDescent="0.2">
      <c r="A465" s="1">
        <f t="shared" si="21"/>
        <v>0</v>
      </c>
      <c r="B465" s="1">
        <v>0</v>
      </c>
      <c r="C465" s="1" t="s">
        <v>85</v>
      </c>
      <c r="D465" s="1" t="s">
        <v>116</v>
      </c>
      <c r="E465" s="1" t="s">
        <v>418</v>
      </c>
      <c r="F465" s="1" t="s">
        <v>96</v>
      </c>
      <c r="G465" s="1" t="str">
        <f t="shared" si="22"/>
        <v>Eritrea-Tuberculosis,Malaria,RSSH</v>
      </c>
      <c r="H465" s="1">
        <v>1</v>
      </c>
      <c r="I465" s="1" t="s">
        <v>48</v>
      </c>
      <c r="J465" s="1" t="str">
        <f>IF(IFERROR(IF(M465="",INDEX('Review Approach Lookup'!D:D,MATCH('Eligible Components'!G465,'Review Approach Lookup'!A:A,0)),INDEX('Tableau FR Download'!I:I,MATCH(M465,'Tableau FR Download'!G:G,0))),"")=0,"TBC",IFERROR(IF(M465="",INDEX('Review Approach Lookup'!D:D,MATCH('Eligible Components'!G465,'Review Approach Lookup'!A:A,0)),INDEX('Tableau FR Download'!I:I,MATCH(M465,'Tableau FR Download'!G:G,0))),""))</f>
        <v/>
      </c>
      <c r="K465" s="1" t="s">
        <v>182</v>
      </c>
      <c r="L465" s="1">
        <f>_xlfn.MAXIFS('Tableau FR Download'!A:A,'Tableau FR Download'!B:B,'Eligible Components'!G465)</f>
        <v>0</v>
      </c>
      <c r="M465" s="1" t="str">
        <f>IF(L465=0,"",INDEX('Tableau FR Download'!G:G,MATCH('Eligible Components'!L465,'Tableau FR Download'!A:A,0)))</f>
        <v/>
      </c>
      <c r="N465" s="2" t="str">
        <f>IFERROR(IF(LEFT(INDEX('Tableau FR Download'!J:J,MATCH('Eligible Components'!M465,'Tableau FR Download'!G:G,0)),FIND(" - ",INDEX('Tableau FR Download'!J:J,MATCH('Eligible Components'!M465,'Tableau FR Download'!G:G,0)))-1) = 0,"",LEFT(INDEX('Tableau FR Download'!J:J,MATCH('Eligible Components'!M465,'Tableau FR Download'!G:G,0)),FIND(" - ",INDEX('Tableau FR Download'!J:J,MATCH('Eligible Components'!M465,'Tableau FR Download'!G:G,0)))-1)),"")</f>
        <v/>
      </c>
      <c r="O465" s="2" t="str">
        <f>IF(T465="No","",IFERROR(IF(INDEX('Tableau FR Download'!M:M,MATCH('Eligible Components'!M465,'Tableau FR Download'!G:G,0))=0,"",INDEX('Tableau FR Download'!M:M,MATCH('Eligible Components'!M465,'Tableau FR Download'!G:G,0))),""))</f>
        <v/>
      </c>
      <c r="P465" s="37" t="str">
        <f>IF(IFERROR(INDEX('Funding Request Tracker'!$G$6:$G$13,MATCH('Eligible Components'!N465,'Funding Request Tracker'!$F$6:$F$13,0)),"")=0,"",IFERROR(INDEX('Funding Request Tracker'!$G$6:$G$13,MATCH('Eligible Components'!N465,'Funding Request Tracker'!$F$6:$F$13,0)),""))</f>
        <v/>
      </c>
      <c r="Q465" s="37" t="str">
        <f>IF(IFERROR(INDEX('Tableau FR Download'!N:N,MATCH('Eligible Components'!M465,'Tableau FR Download'!G:G,0)),"")=0,"",IFERROR(INDEX('Tableau FR Download'!N:N,MATCH('Eligible Components'!M465,'Tableau FR Download'!G:G,0)),""))</f>
        <v/>
      </c>
      <c r="R465" s="37" t="str">
        <f>IF(IFERROR(INDEX('Tableau FR Download'!O:O,MATCH('Eligible Components'!M465,'Tableau FR Download'!G:G,0)),"")=0,"",IFERROR(INDEX('Tableau FR Download'!O:O,MATCH('Eligible Components'!M465,'Tableau FR Download'!G:G,0)),""))</f>
        <v/>
      </c>
      <c r="S465" s="13" t="str">
        <f t="shared" si="23"/>
        <v/>
      </c>
      <c r="T465" s="1" t="str">
        <f>IFERROR(INDEX('User Instructions'!$E$3:$E$10,MATCH('Eligible Components'!N465,'User Instructions'!$D$3:$D$10,0)),"")</f>
        <v/>
      </c>
      <c r="U465" s="1" t="str">
        <f>IFERROR(IF(INDEX('Tableau FR Download'!M:M,MATCH('Eligible Components'!M465,'Tableau FR Download'!G:G,0))=0,"",INDEX('Tableau FR Download'!M:M,MATCH('Eligible Components'!M465,'Tableau FR Download'!G:G,0))),"")</f>
        <v/>
      </c>
    </row>
    <row r="466" spans="1:21" hidden="1" x14ac:dyDescent="0.2">
      <c r="A466" s="1">
        <f t="shared" si="21"/>
        <v>0</v>
      </c>
      <c r="B466" s="1">
        <v>0</v>
      </c>
      <c r="C466" s="1" t="s">
        <v>85</v>
      </c>
      <c r="D466" s="1" t="s">
        <v>116</v>
      </c>
      <c r="E466" s="1" t="s">
        <v>419</v>
      </c>
      <c r="F466" s="1" t="s">
        <v>97</v>
      </c>
      <c r="G466" s="1" t="str">
        <f t="shared" si="22"/>
        <v>Eritrea-Tuberculosis,RSSH</v>
      </c>
      <c r="H466" s="1">
        <v>1</v>
      </c>
      <c r="I466" s="1" t="s">
        <v>48</v>
      </c>
      <c r="J466" s="1" t="str">
        <f>IF(IFERROR(IF(M466="",INDEX('Review Approach Lookup'!D:D,MATCH('Eligible Components'!G466,'Review Approach Lookup'!A:A,0)),INDEX('Tableau FR Download'!I:I,MATCH(M466,'Tableau FR Download'!G:G,0))),"")=0,"TBC",IFERROR(IF(M466="",INDEX('Review Approach Lookup'!D:D,MATCH('Eligible Components'!G466,'Review Approach Lookup'!A:A,0)),INDEX('Tableau FR Download'!I:I,MATCH(M466,'Tableau FR Download'!G:G,0))),""))</f>
        <v/>
      </c>
      <c r="K466" s="1" t="s">
        <v>182</v>
      </c>
      <c r="L466" s="1">
        <f>_xlfn.MAXIFS('Tableau FR Download'!A:A,'Tableau FR Download'!B:B,'Eligible Components'!G466)</f>
        <v>0</v>
      </c>
      <c r="M466" s="1" t="str">
        <f>IF(L466=0,"",INDEX('Tableau FR Download'!G:G,MATCH('Eligible Components'!L466,'Tableau FR Download'!A:A,0)))</f>
        <v/>
      </c>
      <c r="N466" s="2" t="str">
        <f>IFERROR(IF(LEFT(INDEX('Tableau FR Download'!J:J,MATCH('Eligible Components'!M466,'Tableau FR Download'!G:G,0)),FIND(" - ",INDEX('Tableau FR Download'!J:J,MATCH('Eligible Components'!M466,'Tableau FR Download'!G:G,0)))-1) = 0,"",LEFT(INDEX('Tableau FR Download'!J:J,MATCH('Eligible Components'!M466,'Tableau FR Download'!G:G,0)),FIND(" - ",INDEX('Tableau FR Download'!J:J,MATCH('Eligible Components'!M466,'Tableau FR Download'!G:G,0)))-1)),"")</f>
        <v/>
      </c>
      <c r="O466" s="2" t="str">
        <f>IF(T466="No","",IFERROR(IF(INDEX('Tableau FR Download'!M:M,MATCH('Eligible Components'!M466,'Tableau FR Download'!G:G,0))=0,"",INDEX('Tableau FR Download'!M:M,MATCH('Eligible Components'!M466,'Tableau FR Download'!G:G,0))),""))</f>
        <v/>
      </c>
      <c r="P466" s="37" t="str">
        <f>IF(IFERROR(INDEX('Funding Request Tracker'!$G$6:$G$13,MATCH('Eligible Components'!N466,'Funding Request Tracker'!$F$6:$F$13,0)),"")=0,"",IFERROR(INDEX('Funding Request Tracker'!$G$6:$G$13,MATCH('Eligible Components'!N466,'Funding Request Tracker'!$F$6:$F$13,0)),""))</f>
        <v/>
      </c>
      <c r="Q466" s="37" t="str">
        <f>IF(IFERROR(INDEX('Tableau FR Download'!N:N,MATCH('Eligible Components'!M466,'Tableau FR Download'!G:G,0)),"")=0,"",IFERROR(INDEX('Tableau FR Download'!N:N,MATCH('Eligible Components'!M466,'Tableau FR Download'!G:G,0)),""))</f>
        <v/>
      </c>
      <c r="R466" s="37" t="str">
        <f>IF(IFERROR(INDEX('Tableau FR Download'!O:O,MATCH('Eligible Components'!M466,'Tableau FR Download'!G:G,0)),"")=0,"",IFERROR(INDEX('Tableau FR Download'!O:O,MATCH('Eligible Components'!M466,'Tableau FR Download'!G:G,0)),""))</f>
        <v/>
      </c>
      <c r="S466" s="13" t="str">
        <f t="shared" si="23"/>
        <v/>
      </c>
      <c r="T466" s="1" t="str">
        <f>IFERROR(INDEX('User Instructions'!$E$3:$E$10,MATCH('Eligible Components'!N466,'User Instructions'!$D$3:$D$10,0)),"")</f>
        <v/>
      </c>
      <c r="U466" s="1" t="str">
        <f>IFERROR(IF(INDEX('Tableau FR Download'!M:M,MATCH('Eligible Components'!M466,'Tableau FR Download'!G:G,0))=0,"",INDEX('Tableau FR Download'!M:M,MATCH('Eligible Components'!M466,'Tableau FR Download'!G:G,0))),"")</f>
        <v/>
      </c>
    </row>
    <row r="467" spans="1:21" hidden="1" x14ac:dyDescent="0.2">
      <c r="A467" s="1">
        <f t="shared" si="21"/>
        <v>0</v>
      </c>
      <c r="B467" s="1">
        <v>1</v>
      </c>
      <c r="C467" s="1" t="s">
        <v>85</v>
      </c>
      <c r="D467" s="1" t="s">
        <v>117</v>
      </c>
      <c r="E467" s="1" t="s">
        <v>26</v>
      </c>
      <c r="F467" s="1" t="s">
        <v>26</v>
      </c>
      <c r="G467" s="1" t="str">
        <f t="shared" si="22"/>
        <v>Eswatini-HIV/AIDS</v>
      </c>
      <c r="H467" s="1">
        <v>1</v>
      </c>
      <c r="I467" s="1" t="s">
        <v>60</v>
      </c>
      <c r="J467" s="1" t="str">
        <f>IF(IFERROR(IF(M467="",INDEX('Review Approach Lookup'!D:D,MATCH('Eligible Components'!G467,'Review Approach Lookup'!A:A,0)),INDEX('Tableau FR Download'!I:I,MATCH(M467,'Tableau FR Download'!G:G,0))),"")=0,"TBC",IFERROR(IF(M467="",INDEX('Review Approach Lookup'!D:D,MATCH('Eligible Components'!G467,'Review Approach Lookup'!A:A,0)),INDEX('Tableau FR Download'!I:I,MATCH(M467,'Tableau FR Download'!G:G,0))),""))</f>
        <v>TBC</v>
      </c>
      <c r="K467" s="1" t="s">
        <v>182</v>
      </c>
      <c r="L467" s="1">
        <f>_xlfn.MAXIFS('Tableau FR Download'!A:A,'Tableau FR Download'!B:B,'Eligible Components'!G467)</f>
        <v>0</v>
      </c>
      <c r="M467" s="1" t="str">
        <f>IF(L467=0,"",INDEX('Tableau FR Download'!G:G,MATCH('Eligible Components'!L467,'Tableau FR Download'!A:A,0)))</f>
        <v/>
      </c>
      <c r="N467" s="2" t="str">
        <f>IFERROR(IF(LEFT(INDEX('Tableau FR Download'!J:J,MATCH('Eligible Components'!M467,'Tableau FR Download'!G:G,0)),FIND(" - ",INDEX('Tableau FR Download'!J:J,MATCH('Eligible Components'!M467,'Tableau FR Download'!G:G,0)))-1) = 0,"",LEFT(INDEX('Tableau FR Download'!J:J,MATCH('Eligible Components'!M467,'Tableau FR Download'!G:G,0)),FIND(" - ",INDEX('Tableau FR Download'!J:J,MATCH('Eligible Components'!M467,'Tableau FR Download'!G:G,0)))-1)),"")</f>
        <v/>
      </c>
      <c r="O467" s="2" t="str">
        <f>IF(T467="No","",IFERROR(IF(INDEX('Tableau FR Download'!M:M,MATCH('Eligible Components'!M467,'Tableau FR Download'!G:G,0))=0,"",INDEX('Tableau FR Download'!M:M,MATCH('Eligible Components'!M467,'Tableau FR Download'!G:G,0))),""))</f>
        <v/>
      </c>
      <c r="P467" s="37" t="str">
        <f>IF(IFERROR(INDEX('Funding Request Tracker'!$G$6:$G$13,MATCH('Eligible Components'!N467,'Funding Request Tracker'!$F$6:$F$13,0)),"")=0,"",IFERROR(INDEX('Funding Request Tracker'!$G$6:$G$13,MATCH('Eligible Components'!N467,'Funding Request Tracker'!$F$6:$F$13,0)),""))</f>
        <v/>
      </c>
      <c r="Q467" s="37" t="str">
        <f>IF(IFERROR(INDEX('Tableau FR Download'!N:N,MATCH('Eligible Components'!M467,'Tableau FR Download'!G:G,0)),"")=0,"",IFERROR(INDEX('Tableau FR Download'!N:N,MATCH('Eligible Components'!M467,'Tableau FR Download'!G:G,0)),""))</f>
        <v/>
      </c>
      <c r="R467" s="37" t="str">
        <f>IF(IFERROR(INDEX('Tableau FR Download'!O:O,MATCH('Eligible Components'!M467,'Tableau FR Download'!G:G,0)),"")=0,"",IFERROR(INDEX('Tableau FR Download'!O:O,MATCH('Eligible Components'!M467,'Tableau FR Download'!G:G,0)),""))</f>
        <v/>
      </c>
      <c r="S467" s="13" t="str">
        <f t="shared" si="23"/>
        <v/>
      </c>
      <c r="T467" s="1" t="str">
        <f>IFERROR(INDEX('User Instructions'!$E$3:$E$10,MATCH('Eligible Components'!N467,'User Instructions'!$D$3:$D$10,0)),"")</f>
        <v/>
      </c>
      <c r="U467" s="1" t="str">
        <f>IFERROR(IF(INDEX('Tableau FR Download'!M:M,MATCH('Eligible Components'!M467,'Tableau FR Download'!G:G,0))=0,"",INDEX('Tableau FR Download'!M:M,MATCH('Eligible Components'!M467,'Tableau FR Download'!G:G,0))),"")</f>
        <v/>
      </c>
    </row>
    <row r="468" spans="1:21" hidden="1" x14ac:dyDescent="0.2">
      <c r="A468" s="1">
        <f t="shared" si="21"/>
        <v>0</v>
      </c>
      <c r="B468" s="1">
        <v>0</v>
      </c>
      <c r="C468" s="1" t="s">
        <v>85</v>
      </c>
      <c r="D468" s="1" t="s">
        <v>117</v>
      </c>
      <c r="E468" s="1" t="s">
        <v>409</v>
      </c>
      <c r="F468" s="1" t="s">
        <v>86</v>
      </c>
      <c r="G468" s="1" t="str">
        <f t="shared" si="22"/>
        <v>Eswatini-HIV/AIDS,Malaria</v>
      </c>
      <c r="H468" s="1">
        <v>1</v>
      </c>
      <c r="I468" s="1" t="s">
        <v>60</v>
      </c>
      <c r="J468" s="1" t="str">
        <f>IF(IFERROR(IF(M468="",INDEX('Review Approach Lookup'!D:D,MATCH('Eligible Components'!G468,'Review Approach Lookup'!A:A,0)),INDEX('Tableau FR Download'!I:I,MATCH(M468,'Tableau FR Download'!G:G,0))),"")=0,"TBC",IFERROR(IF(M468="",INDEX('Review Approach Lookup'!D:D,MATCH('Eligible Components'!G468,'Review Approach Lookup'!A:A,0)),INDEX('Tableau FR Download'!I:I,MATCH(M468,'Tableau FR Download'!G:G,0))),""))</f>
        <v/>
      </c>
      <c r="K468" s="1" t="s">
        <v>182</v>
      </c>
      <c r="L468" s="1">
        <f>_xlfn.MAXIFS('Tableau FR Download'!A:A,'Tableau FR Download'!B:B,'Eligible Components'!G468)</f>
        <v>0</v>
      </c>
      <c r="M468" s="1" t="str">
        <f>IF(L468=0,"",INDEX('Tableau FR Download'!G:G,MATCH('Eligible Components'!L468,'Tableau FR Download'!A:A,0)))</f>
        <v/>
      </c>
      <c r="N468" s="2" t="str">
        <f>IFERROR(IF(LEFT(INDEX('Tableau FR Download'!J:J,MATCH('Eligible Components'!M468,'Tableau FR Download'!G:G,0)),FIND(" - ",INDEX('Tableau FR Download'!J:J,MATCH('Eligible Components'!M468,'Tableau FR Download'!G:G,0)))-1) = 0,"",LEFT(INDEX('Tableau FR Download'!J:J,MATCH('Eligible Components'!M468,'Tableau FR Download'!G:G,0)),FIND(" - ",INDEX('Tableau FR Download'!J:J,MATCH('Eligible Components'!M468,'Tableau FR Download'!G:G,0)))-1)),"")</f>
        <v/>
      </c>
      <c r="O468" s="2" t="str">
        <f>IF(T468="No","",IFERROR(IF(INDEX('Tableau FR Download'!M:M,MATCH('Eligible Components'!M468,'Tableau FR Download'!G:G,0))=0,"",INDEX('Tableau FR Download'!M:M,MATCH('Eligible Components'!M468,'Tableau FR Download'!G:G,0))),""))</f>
        <v/>
      </c>
      <c r="P468" s="37" t="str">
        <f>IF(IFERROR(INDEX('Funding Request Tracker'!$G$6:$G$13,MATCH('Eligible Components'!N468,'Funding Request Tracker'!$F$6:$F$13,0)),"")=0,"",IFERROR(INDEX('Funding Request Tracker'!$G$6:$G$13,MATCH('Eligible Components'!N468,'Funding Request Tracker'!$F$6:$F$13,0)),""))</f>
        <v/>
      </c>
      <c r="Q468" s="37" t="str">
        <f>IF(IFERROR(INDEX('Tableau FR Download'!N:N,MATCH('Eligible Components'!M468,'Tableau FR Download'!G:G,0)),"")=0,"",IFERROR(INDEX('Tableau FR Download'!N:N,MATCH('Eligible Components'!M468,'Tableau FR Download'!G:G,0)),""))</f>
        <v/>
      </c>
      <c r="R468" s="37" t="str">
        <f>IF(IFERROR(INDEX('Tableau FR Download'!O:O,MATCH('Eligible Components'!M468,'Tableau FR Download'!G:G,0)),"")=0,"",IFERROR(INDEX('Tableau FR Download'!O:O,MATCH('Eligible Components'!M468,'Tableau FR Download'!G:G,0)),""))</f>
        <v/>
      </c>
      <c r="S468" s="13" t="str">
        <f t="shared" si="23"/>
        <v/>
      </c>
      <c r="T468" s="1" t="str">
        <f>IFERROR(INDEX('User Instructions'!$E$3:$E$10,MATCH('Eligible Components'!N468,'User Instructions'!$D$3:$D$10,0)),"")</f>
        <v/>
      </c>
      <c r="U468" s="1" t="str">
        <f>IFERROR(IF(INDEX('Tableau FR Download'!M:M,MATCH('Eligible Components'!M468,'Tableau FR Download'!G:G,0))=0,"",INDEX('Tableau FR Download'!M:M,MATCH('Eligible Components'!M468,'Tableau FR Download'!G:G,0))),"")</f>
        <v/>
      </c>
    </row>
    <row r="469" spans="1:21" hidden="1" x14ac:dyDescent="0.2">
      <c r="A469" s="1">
        <f t="shared" si="21"/>
        <v>0</v>
      </c>
      <c r="B469" s="1">
        <v>0</v>
      </c>
      <c r="C469" s="1" t="s">
        <v>85</v>
      </c>
      <c r="D469" s="1" t="s">
        <v>117</v>
      </c>
      <c r="E469" s="1" t="s">
        <v>410</v>
      </c>
      <c r="F469" s="1" t="s">
        <v>87</v>
      </c>
      <c r="G469" s="1" t="str">
        <f t="shared" si="22"/>
        <v>Eswatini-HIV/AIDS,Malaria,RSSH</v>
      </c>
      <c r="H469" s="1">
        <v>1</v>
      </c>
      <c r="I469" s="1" t="s">
        <v>60</v>
      </c>
      <c r="J469" s="1" t="str">
        <f>IF(IFERROR(IF(M469="",INDEX('Review Approach Lookup'!D:D,MATCH('Eligible Components'!G469,'Review Approach Lookup'!A:A,0)),INDEX('Tableau FR Download'!I:I,MATCH(M469,'Tableau FR Download'!G:G,0))),"")=0,"TBC",IFERROR(IF(M469="",INDEX('Review Approach Lookup'!D:D,MATCH('Eligible Components'!G469,'Review Approach Lookup'!A:A,0)),INDEX('Tableau FR Download'!I:I,MATCH(M469,'Tableau FR Download'!G:G,0))),""))</f>
        <v/>
      </c>
      <c r="K469" s="1" t="s">
        <v>182</v>
      </c>
      <c r="L469" s="1">
        <f>_xlfn.MAXIFS('Tableau FR Download'!A:A,'Tableau FR Download'!B:B,'Eligible Components'!G469)</f>
        <v>0</v>
      </c>
      <c r="M469" s="1" t="str">
        <f>IF(L469=0,"",INDEX('Tableau FR Download'!G:G,MATCH('Eligible Components'!L469,'Tableau FR Download'!A:A,0)))</f>
        <v/>
      </c>
      <c r="N469" s="2" t="str">
        <f>IFERROR(IF(LEFT(INDEX('Tableau FR Download'!J:J,MATCH('Eligible Components'!M469,'Tableau FR Download'!G:G,0)),FIND(" - ",INDEX('Tableau FR Download'!J:J,MATCH('Eligible Components'!M469,'Tableau FR Download'!G:G,0)))-1) = 0,"",LEFT(INDEX('Tableau FR Download'!J:J,MATCH('Eligible Components'!M469,'Tableau FR Download'!G:G,0)),FIND(" - ",INDEX('Tableau FR Download'!J:J,MATCH('Eligible Components'!M469,'Tableau FR Download'!G:G,0)))-1)),"")</f>
        <v/>
      </c>
      <c r="O469" s="2" t="str">
        <f>IF(T469="No","",IFERROR(IF(INDEX('Tableau FR Download'!M:M,MATCH('Eligible Components'!M469,'Tableau FR Download'!G:G,0))=0,"",INDEX('Tableau FR Download'!M:M,MATCH('Eligible Components'!M469,'Tableau FR Download'!G:G,0))),""))</f>
        <v/>
      </c>
      <c r="P469" s="37" t="str">
        <f>IF(IFERROR(INDEX('Funding Request Tracker'!$G$6:$G$13,MATCH('Eligible Components'!N469,'Funding Request Tracker'!$F$6:$F$13,0)),"")=0,"",IFERROR(INDEX('Funding Request Tracker'!$G$6:$G$13,MATCH('Eligible Components'!N469,'Funding Request Tracker'!$F$6:$F$13,0)),""))</f>
        <v/>
      </c>
      <c r="Q469" s="37" t="str">
        <f>IF(IFERROR(INDEX('Tableau FR Download'!N:N,MATCH('Eligible Components'!M469,'Tableau FR Download'!G:G,0)),"")=0,"",IFERROR(INDEX('Tableau FR Download'!N:N,MATCH('Eligible Components'!M469,'Tableau FR Download'!G:G,0)),""))</f>
        <v/>
      </c>
      <c r="R469" s="37" t="str">
        <f>IF(IFERROR(INDEX('Tableau FR Download'!O:O,MATCH('Eligible Components'!M469,'Tableau FR Download'!G:G,0)),"")=0,"",IFERROR(INDEX('Tableau FR Download'!O:O,MATCH('Eligible Components'!M469,'Tableau FR Download'!G:G,0)),""))</f>
        <v/>
      </c>
      <c r="S469" s="13" t="str">
        <f t="shared" si="23"/>
        <v/>
      </c>
      <c r="T469" s="1" t="str">
        <f>IFERROR(INDEX('User Instructions'!$E$3:$E$10,MATCH('Eligible Components'!N469,'User Instructions'!$D$3:$D$10,0)),"")</f>
        <v/>
      </c>
      <c r="U469" s="1" t="str">
        <f>IFERROR(IF(INDEX('Tableau FR Download'!M:M,MATCH('Eligible Components'!M469,'Tableau FR Download'!G:G,0))=0,"",INDEX('Tableau FR Download'!M:M,MATCH('Eligible Components'!M469,'Tableau FR Download'!G:G,0))),"")</f>
        <v/>
      </c>
    </row>
    <row r="470" spans="1:21" hidden="1" x14ac:dyDescent="0.2">
      <c r="A470" s="1">
        <f t="shared" si="21"/>
        <v>0</v>
      </c>
      <c r="B470" s="1">
        <v>0</v>
      </c>
      <c r="C470" s="1" t="s">
        <v>85</v>
      </c>
      <c r="D470" s="1" t="s">
        <v>117</v>
      </c>
      <c r="E470" s="1" t="s">
        <v>411</v>
      </c>
      <c r="F470" s="1" t="s">
        <v>88</v>
      </c>
      <c r="G470" s="1" t="str">
        <f t="shared" si="22"/>
        <v>Eswatini-HIV/AIDS,RSSH</v>
      </c>
      <c r="H470" s="1">
        <v>1</v>
      </c>
      <c r="I470" s="1" t="s">
        <v>60</v>
      </c>
      <c r="J470" s="1" t="str">
        <f>IF(IFERROR(IF(M470="",INDEX('Review Approach Lookup'!D:D,MATCH('Eligible Components'!G470,'Review Approach Lookup'!A:A,0)),INDEX('Tableau FR Download'!I:I,MATCH(M470,'Tableau FR Download'!G:G,0))),"")=0,"TBC",IFERROR(IF(M470="",INDEX('Review Approach Lookup'!D:D,MATCH('Eligible Components'!G470,'Review Approach Lookup'!A:A,0)),INDEX('Tableau FR Download'!I:I,MATCH(M470,'Tableau FR Download'!G:G,0))),""))</f>
        <v/>
      </c>
      <c r="K470" s="1" t="s">
        <v>182</v>
      </c>
      <c r="L470" s="1">
        <f>_xlfn.MAXIFS('Tableau FR Download'!A:A,'Tableau FR Download'!B:B,'Eligible Components'!G470)</f>
        <v>0</v>
      </c>
      <c r="M470" s="1" t="str">
        <f>IF(L470=0,"",INDEX('Tableau FR Download'!G:G,MATCH('Eligible Components'!L470,'Tableau FR Download'!A:A,0)))</f>
        <v/>
      </c>
      <c r="N470" s="2" t="str">
        <f>IFERROR(IF(LEFT(INDEX('Tableau FR Download'!J:J,MATCH('Eligible Components'!M470,'Tableau FR Download'!G:G,0)),FIND(" - ",INDEX('Tableau FR Download'!J:J,MATCH('Eligible Components'!M470,'Tableau FR Download'!G:G,0)))-1) = 0,"",LEFT(INDEX('Tableau FR Download'!J:J,MATCH('Eligible Components'!M470,'Tableau FR Download'!G:G,0)),FIND(" - ",INDEX('Tableau FR Download'!J:J,MATCH('Eligible Components'!M470,'Tableau FR Download'!G:G,0)))-1)),"")</f>
        <v/>
      </c>
      <c r="O470" s="2" t="str">
        <f>IF(T470="No","",IFERROR(IF(INDEX('Tableau FR Download'!M:M,MATCH('Eligible Components'!M470,'Tableau FR Download'!G:G,0))=0,"",INDEX('Tableau FR Download'!M:M,MATCH('Eligible Components'!M470,'Tableau FR Download'!G:G,0))),""))</f>
        <v/>
      </c>
      <c r="P470" s="37" t="str">
        <f>IF(IFERROR(INDEX('Funding Request Tracker'!$G$6:$G$13,MATCH('Eligible Components'!N470,'Funding Request Tracker'!$F$6:$F$13,0)),"")=0,"",IFERROR(INDEX('Funding Request Tracker'!$G$6:$G$13,MATCH('Eligible Components'!N470,'Funding Request Tracker'!$F$6:$F$13,0)),""))</f>
        <v/>
      </c>
      <c r="Q470" s="37" t="str">
        <f>IF(IFERROR(INDEX('Tableau FR Download'!N:N,MATCH('Eligible Components'!M470,'Tableau FR Download'!G:G,0)),"")=0,"",IFERROR(INDEX('Tableau FR Download'!N:N,MATCH('Eligible Components'!M470,'Tableau FR Download'!G:G,0)),""))</f>
        <v/>
      </c>
      <c r="R470" s="37" t="str">
        <f>IF(IFERROR(INDEX('Tableau FR Download'!O:O,MATCH('Eligible Components'!M470,'Tableau FR Download'!G:G,0)),"")=0,"",IFERROR(INDEX('Tableau FR Download'!O:O,MATCH('Eligible Components'!M470,'Tableau FR Download'!G:G,0)),""))</f>
        <v/>
      </c>
      <c r="S470" s="13" t="str">
        <f t="shared" si="23"/>
        <v/>
      </c>
      <c r="T470" s="1" t="str">
        <f>IFERROR(INDEX('User Instructions'!$E$3:$E$10,MATCH('Eligible Components'!N470,'User Instructions'!$D$3:$D$10,0)),"")</f>
        <v/>
      </c>
      <c r="U470" s="1" t="str">
        <f>IFERROR(IF(INDEX('Tableau FR Download'!M:M,MATCH('Eligible Components'!M470,'Tableau FR Download'!G:G,0))=0,"",INDEX('Tableau FR Download'!M:M,MATCH('Eligible Components'!M470,'Tableau FR Download'!G:G,0))),"")</f>
        <v/>
      </c>
    </row>
    <row r="471" spans="1:21" hidden="1" x14ac:dyDescent="0.2">
      <c r="A471" s="1">
        <f t="shared" si="21"/>
        <v>1</v>
      </c>
      <c r="B471" s="1">
        <v>0</v>
      </c>
      <c r="C471" s="1" t="s">
        <v>85</v>
      </c>
      <c r="D471" s="1" t="s">
        <v>117</v>
      </c>
      <c r="E471" s="1" t="s">
        <v>408</v>
      </c>
      <c r="F471" s="1" t="s">
        <v>89</v>
      </c>
      <c r="G471" s="1" t="str">
        <f t="shared" si="22"/>
        <v>Eswatini-HIV/AIDS, Tuberculosis</v>
      </c>
      <c r="H471" s="1">
        <v>1</v>
      </c>
      <c r="I471" s="1" t="s">
        <v>60</v>
      </c>
      <c r="J471" s="1" t="str">
        <f>IF(IFERROR(IF(M471="",INDEX('Review Approach Lookup'!D:D,MATCH('Eligible Components'!G471,'Review Approach Lookup'!A:A,0)),INDEX('Tableau FR Download'!I:I,MATCH(M471,'Tableau FR Download'!G:G,0))),"")=0,"TBC",IFERROR(IF(M471="",INDEX('Review Approach Lookup'!D:D,MATCH('Eligible Components'!G471,'Review Approach Lookup'!A:A,0)),INDEX('Tableau FR Download'!I:I,MATCH(M471,'Tableau FR Download'!G:G,0))),""))</f>
        <v>Full Review</v>
      </c>
      <c r="K471" s="1" t="s">
        <v>182</v>
      </c>
      <c r="L471" s="1">
        <f>_xlfn.MAXIFS('Tableau FR Download'!A:A,'Tableau FR Download'!B:B,'Eligible Components'!G471)</f>
        <v>796</v>
      </c>
      <c r="M471" s="1" t="str">
        <f>IF(L471=0,"",INDEX('Tableau FR Download'!G:G,MATCH('Eligible Components'!L471,'Tableau FR Download'!A:A,0)))</f>
        <v>FR796-SWZ-C</v>
      </c>
      <c r="N471" s="2" t="str">
        <f>IFERROR(IF(LEFT(INDEX('Tableau FR Download'!J:J,MATCH('Eligible Components'!M471,'Tableau FR Download'!G:G,0)),FIND(" - ",INDEX('Tableau FR Download'!J:J,MATCH('Eligible Components'!M471,'Tableau FR Download'!G:G,0)))-1) = 0,"",LEFT(INDEX('Tableau FR Download'!J:J,MATCH('Eligible Components'!M471,'Tableau FR Download'!G:G,0)),FIND(" - ",INDEX('Tableau FR Download'!J:J,MATCH('Eligible Components'!M471,'Tableau FR Download'!G:G,0)))-1)),"")</f>
        <v>Window 3</v>
      </c>
      <c r="O471" s="2" t="str">
        <f>IF(T471="No","",IFERROR(IF(INDEX('Tableau FR Download'!M:M,MATCH('Eligible Components'!M471,'Tableau FR Download'!G:G,0))=0,"",INDEX('Tableau FR Download'!M:M,MATCH('Eligible Components'!M471,'Tableau FR Download'!G:G,0))),""))</f>
        <v>Grant Making</v>
      </c>
      <c r="P471" s="37">
        <f>IF(IFERROR(INDEX('Funding Request Tracker'!$G$6:$G$13,MATCH('Eligible Components'!N471,'Funding Request Tracker'!$F$6:$F$13,0)),"")=0,"",IFERROR(INDEX('Funding Request Tracker'!$G$6:$G$13,MATCH('Eligible Components'!N471,'Funding Request Tracker'!$F$6:$F$13,0)),""))</f>
        <v>44074</v>
      </c>
      <c r="Q471" s="37">
        <f>IF(IFERROR(INDEX('Tableau FR Download'!N:N,MATCH('Eligible Components'!M471,'Tableau FR Download'!G:G,0)),"")=0,"",IFERROR(INDEX('Tableau FR Download'!N:N,MATCH('Eligible Components'!M471,'Tableau FR Download'!G:G,0)),""))</f>
        <v>44392</v>
      </c>
      <c r="R471" s="37">
        <f>IF(IFERROR(INDEX('Tableau FR Download'!O:O,MATCH('Eligible Components'!M471,'Tableau FR Download'!G:G,0)),"")=0,"",IFERROR(INDEX('Tableau FR Download'!O:O,MATCH('Eligible Components'!M471,'Tableau FR Download'!G:G,0)),""))</f>
        <v>44418</v>
      </c>
      <c r="S471" s="13">
        <f t="shared" si="23"/>
        <v>11.278688524590164</v>
      </c>
      <c r="T471" s="1" t="str">
        <f>IFERROR(INDEX('User Instructions'!$E$3:$E$10,MATCH('Eligible Components'!N471,'User Instructions'!$D$3:$D$10,0)),"")</f>
        <v>Yes</v>
      </c>
      <c r="U471" s="1" t="str">
        <f>IFERROR(IF(INDEX('Tableau FR Download'!M:M,MATCH('Eligible Components'!M471,'Tableau FR Download'!G:G,0))=0,"",INDEX('Tableau FR Download'!M:M,MATCH('Eligible Components'!M471,'Tableau FR Download'!G:G,0))),"")</f>
        <v>Grant Making</v>
      </c>
    </row>
    <row r="472" spans="1:21" hidden="1" x14ac:dyDescent="0.2">
      <c r="A472" s="1">
        <f t="shared" si="21"/>
        <v>0</v>
      </c>
      <c r="B472" s="1">
        <v>0</v>
      </c>
      <c r="C472" s="1" t="s">
        <v>85</v>
      </c>
      <c r="D472" s="1" t="s">
        <v>117</v>
      </c>
      <c r="E472" s="1" t="s">
        <v>412</v>
      </c>
      <c r="F472" s="1" t="s">
        <v>90</v>
      </c>
      <c r="G472" s="1" t="str">
        <f t="shared" si="22"/>
        <v>Eswatini-HIV/AIDS,Tuberculosis,Malaria</v>
      </c>
      <c r="H472" s="1">
        <v>1</v>
      </c>
      <c r="I472" s="1" t="s">
        <v>60</v>
      </c>
      <c r="J472" s="1" t="str">
        <f>IF(IFERROR(IF(M472="",INDEX('Review Approach Lookup'!D:D,MATCH('Eligible Components'!G472,'Review Approach Lookup'!A:A,0)),INDEX('Tableau FR Download'!I:I,MATCH(M472,'Tableau FR Download'!G:G,0))),"")=0,"TBC",IFERROR(IF(M472="",INDEX('Review Approach Lookup'!D:D,MATCH('Eligible Components'!G472,'Review Approach Lookup'!A:A,0)),INDEX('Tableau FR Download'!I:I,MATCH(M472,'Tableau FR Download'!G:G,0))),""))</f>
        <v/>
      </c>
      <c r="K472" s="1" t="s">
        <v>182</v>
      </c>
      <c r="L472" s="1">
        <f>_xlfn.MAXIFS('Tableau FR Download'!A:A,'Tableau FR Download'!B:B,'Eligible Components'!G472)</f>
        <v>0</v>
      </c>
      <c r="M472" s="1" t="str">
        <f>IF(L472=0,"",INDEX('Tableau FR Download'!G:G,MATCH('Eligible Components'!L472,'Tableau FR Download'!A:A,0)))</f>
        <v/>
      </c>
      <c r="N472" s="2" t="str">
        <f>IFERROR(IF(LEFT(INDEX('Tableau FR Download'!J:J,MATCH('Eligible Components'!M472,'Tableau FR Download'!G:G,0)),FIND(" - ",INDEX('Tableau FR Download'!J:J,MATCH('Eligible Components'!M472,'Tableau FR Download'!G:G,0)))-1) = 0,"",LEFT(INDEX('Tableau FR Download'!J:J,MATCH('Eligible Components'!M472,'Tableau FR Download'!G:G,0)),FIND(" - ",INDEX('Tableau FR Download'!J:J,MATCH('Eligible Components'!M472,'Tableau FR Download'!G:G,0)))-1)),"")</f>
        <v/>
      </c>
      <c r="O472" s="2" t="str">
        <f>IF(T472="No","",IFERROR(IF(INDEX('Tableau FR Download'!M:M,MATCH('Eligible Components'!M472,'Tableau FR Download'!G:G,0))=0,"",INDEX('Tableau FR Download'!M:M,MATCH('Eligible Components'!M472,'Tableau FR Download'!G:G,0))),""))</f>
        <v/>
      </c>
      <c r="P472" s="37" t="str">
        <f>IF(IFERROR(INDEX('Funding Request Tracker'!$G$6:$G$13,MATCH('Eligible Components'!N472,'Funding Request Tracker'!$F$6:$F$13,0)),"")=0,"",IFERROR(INDEX('Funding Request Tracker'!$G$6:$G$13,MATCH('Eligible Components'!N472,'Funding Request Tracker'!$F$6:$F$13,0)),""))</f>
        <v/>
      </c>
      <c r="Q472" s="37" t="str">
        <f>IF(IFERROR(INDEX('Tableau FR Download'!N:N,MATCH('Eligible Components'!M472,'Tableau FR Download'!G:G,0)),"")=0,"",IFERROR(INDEX('Tableau FR Download'!N:N,MATCH('Eligible Components'!M472,'Tableau FR Download'!G:G,0)),""))</f>
        <v/>
      </c>
      <c r="R472" s="37" t="str">
        <f>IF(IFERROR(INDEX('Tableau FR Download'!O:O,MATCH('Eligible Components'!M472,'Tableau FR Download'!G:G,0)),"")=0,"",IFERROR(INDEX('Tableau FR Download'!O:O,MATCH('Eligible Components'!M472,'Tableau FR Download'!G:G,0)),""))</f>
        <v/>
      </c>
      <c r="S472" s="13" t="str">
        <f t="shared" si="23"/>
        <v/>
      </c>
      <c r="T472" s="1" t="str">
        <f>IFERROR(INDEX('User Instructions'!$E$3:$E$10,MATCH('Eligible Components'!N472,'User Instructions'!$D$3:$D$10,0)),"")</f>
        <v/>
      </c>
      <c r="U472" s="1" t="str">
        <f>IFERROR(IF(INDEX('Tableau FR Download'!M:M,MATCH('Eligible Components'!M472,'Tableau FR Download'!G:G,0))=0,"",INDEX('Tableau FR Download'!M:M,MATCH('Eligible Components'!M472,'Tableau FR Download'!G:G,0))),"")</f>
        <v/>
      </c>
    </row>
    <row r="473" spans="1:21" hidden="1" x14ac:dyDescent="0.2">
      <c r="A473" s="1">
        <f t="shared" si="21"/>
        <v>0</v>
      </c>
      <c r="B473" s="1">
        <v>0</v>
      </c>
      <c r="C473" s="1" t="s">
        <v>85</v>
      </c>
      <c r="D473" s="1" t="s">
        <v>117</v>
      </c>
      <c r="E473" s="1" t="s">
        <v>413</v>
      </c>
      <c r="F473" s="1" t="s">
        <v>91</v>
      </c>
      <c r="G473" s="1" t="str">
        <f t="shared" si="22"/>
        <v>Eswatini-HIV/AIDS,Tuberculosis,Malaria,RSSH</v>
      </c>
      <c r="H473" s="1">
        <v>1</v>
      </c>
      <c r="I473" s="1" t="s">
        <v>60</v>
      </c>
      <c r="J473" s="1" t="str">
        <f>IF(IFERROR(IF(M473="",INDEX('Review Approach Lookup'!D:D,MATCH('Eligible Components'!G473,'Review Approach Lookup'!A:A,0)),INDEX('Tableau FR Download'!I:I,MATCH(M473,'Tableau FR Download'!G:G,0))),"")=0,"TBC",IFERROR(IF(M473="",INDEX('Review Approach Lookup'!D:D,MATCH('Eligible Components'!G473,'Review Approach Lookup'!A:A,0)),INDEX('Tableau FR Download'!I:I,MATCH(M473,'Tableau FR Download'!G:G,0))),""))</f>
        <v/>
      </c>
      <c r="K473" s="1" t="s">
        <v>182</v>
      </c>
      <c r="L473" s="1">
        <f>_xlfn.MAXIFS('Tableau FR Download'!A:A,'Tableau FR Download'!B:B,'Eligible Components'!G473)</f>
        <v>0</v>
      </c>
      <c r="M473" s="1" t="str">
        <f>IF(L473=0,"",INDEX('Tableau FR Download'!G:G,MATCH('Eligible Components'!L473,'Tableau FR Download'!A:A,0)))</f>
        <v/>
      </c>
      <c r="N473" s="2" t="str">
        <f>IFERROR(IF(LEFT(INDEX('Tableau FR Download'!J:J,MATCH('Eligible Components'!M473,'Tableau FR Download'!G:G,0)),FIND(" - ",INDEX('Tableau FR Download'!J:J,MATCH('Eligible Components'!M473,'Tableau FR Download'!G:G,0)))-1) = 0,"",LEFT(INDEX('Tableau FR Download'!J:J,MATCH('Eligible Components'!M473,'Tableau FR Download'!G:G,0)),FIND(" - ",INDEX('Tableau FR Download'!J:J,MATCH('Eligible Components'!M473,'Tableau FR Download'!G:G,0)))-1)),"")</f>
        <v/>
      </c>
      <c r="O473" s="2" t="str">
        <f>IF(T473="No","",IFERROR(IF(INDEX('Tableau FR Download'!M:M,MATCH('Eligible Components'!M473,'Tableau FR Download'!G:G,0))=0,"",INDEX('Tableau FR Download'!M:M,MATCH('Eligible Components'!M473,'Tableau FR Download'!G:G,0))),""))</f>
        <v/>
      </c>
      <c r="P473" s="37" t="str">
        <f>IF(IFERROR(INDEX('Funding Request Tracker'!$G$6:$G$13,MATCH('Eligible Components'!N473,'Funding Request Tracker'!$F$6:$F$13,0)),"")=0,"",IFERROR(INDEX('Funding Request Tracker'!$G$6:$G$13,MATCH('Eligible Components'!N473,'Funding Request Tracker'!$F$6:$F$13,0)),""))</f>
        <v/>
      </c>
      <c r="Q473" s="37" t="str">
        <f>IF(IFERROR(INDEX('Tableau FR Download'!N:N,MATCH('Eligible Components'!M473,'Tableau FR Download'!G:G,0)),"")=0,"",IFERROR(INDEX('Tableau FR Download'!N:N,MATCH('Eligible Components'!M473,'Tableau FR Download'!G:G,0)),""))</f>
        <v/>
      </c>
      <c r="R473" s="37" t="str">
        <f>IF(IFERROR(INDEX('Tableau FR Download'!O:O,MATCH('Eligible Components'!M473,'Tableau FR Download'!G:G,0)),"")=0,"",IFERROR(INDEX('Tableau FR Download'!O:O,MATCH('Eligible Components'!M473,'Tableau FR Download'!G:G,0)),""))</f>
        <v/>
      </c>
      <c r="S473" s="13" t="str">
        <f t="shared" si="23"/>
        <v/>
      </c>
      <c r="T473" s="1" t="str">
        <f>IFERROR(INDEX('User Instructions'!$E$3:$E$10,MATCH('Eligible Components'!N473,'User Instructions'!$D$3:$D$10,0)),"")</f>
        <v/>
      </c>
      <c r="U473" s="1" t="str">
        <f>IFERROR(IF(INDEX('Tableau FR Download'!M:M,MATCH('Eligible Components'!M473,'Tableau FR Download'!G:G,0))=0,"",INDEX('Tableau FR Download'!M:M,MATCH('Eligible Components'!M473,'Tableau FR Download'!G:G,0))),"")</f>
        <v/>
      </c>
    </row>
    <row r="474" spans="1:21" hidden="1" x14ac:dyDescent="0.2">
      <c r="A474" s="1">
        <f t="shared" si="21"/>
        <v>0</v>
      </c>
      <c r="B474" s="1">
        <v>0</v>
      </c>
      <c r="C474" s="1" t="s">
        <v>85</v>
      </c>
      <c r="D474" s="1" t="s">
        <v>117</v>
      </c>
      <c r="E474" s="1" t="s">
        <v>414</v>
      </c>
      <c r="F474" s="1" t="s">
        <v>92</v>
      </c>
      <c r="G474" s="1" t="str">
        <f t="shared" si="22"/>
        <v>Eswatini-HIV/AIDS,Tuberculosis,RSSH</v>
      </c>
      <c r="H474" s="1">
        <v>1</v>
      </c>
      <c r="I474" s="1" t="s">
        <v>60</v>
      </c>
      <c r="J474" s="1" t="str">
        <f>IF(IFERROR(IF(M474="",INDEX('Review Approach Lookup'!D:D,MATCH('Eligible Components'!G474,'Review Approach Lookup'!A:A,0)),INDEX('Tableau FR Download'!I:I,MATCH(M474,'Tableau FR Download'!G:G,0))),"")=0,"TBC",IFERROR(IF(M474="",INDEX('Review Approach Lookup'!D:D,MATCH('Eligible Components'!G474,'Review Approach Lookup'!A:A,0)),INDEX('Tableau FR Download'!I:I,MATCH(M474,'Tableau FR Download'!G:G,0))),""))</f>
        <v/>
      </c>
      <c r="K474" s="1" t="s">
        <v>182</v>
      </c>
      <c r="L474" s="1">
        <f>_xlfn.MAXIFS('Tableau FR Download'!A:A,'Tableau FR Download'!B:B,'Eligible Components'!G474)</f>
        <v>0</v>
      </c>
      <c r="M474" s="1" t="str">
        <f>IF(L474=0,"",INDEX('Tableau FR Download'!G:G,MATCH('Eligible Components'!L474,'Tableau FR Download'!A:A,0)))</f>
        <v/>
      </c>
      <c r="N474" s="2" t="str">
        <f>IFERROR(IF(LEFT(INDEX('Tableau FR Download'!J:J,MATCH('Eligible Components'!M474,'Tableau FR Download'!G:G,0)),FIND(" - ",INDEX('Tableau FR Download'!J:J,MATCH('Eligible Components'!M474,'Tableau FR Download'!G:G,0)))-1) = 0,"",LEFT(INDEX('Tableau FR Download'!J:J,MATCH('Eligible Components'!M474,'Tableau FR Download'!G:G,0)),FIND(" - ",INDEX('Tableau FR Download'!J:J,MATCH('Eligible Components'!M474,'Tableau FR Download'!G:G,0)))-1)),"")</f>
        <v/>
      </c>
      <c r="O474" s="2" t="str">
        <f>IF(T474="No","",IFERROR(IF(INDEX('Tableau FR Download'!M:M,MATCH('Eligible Components'!M474,'Tableau FR Download'!G:G,0))=0,"",INDEX('Tableau FR Download'!M:M,MATCH('Eligible Components'!M474,'Tableau FR Download'!G:G,0))),""))</f>
        <v/>
      </c>
      <c r="P474" s="37" t="str">
        <f>IF(IFERROR(INDEX('Funding Request Tracker'!$G$6:$G$13,MATCH('Eligible Components'!N474,'Funding Request Tracker'!$F$6:$F$13,0)),"")=0,"",IFERROR(INDEX('Funding Request Tracker'!$G$6:$G$13,MATCH('Eligible Components'!N474,'Funding Request Tracker'!$F$6:$F$13,0)),""))</f>
        <v/>
      </c>
      <c r="Q474" s="37" t="str">
        <f>IF(IFERROR(INDEX('Tableau FR Download'!N:N,MATCH('Eligible Components'!M474,'Tableau FR Download'!G:G,0)),"")=0,"",IFERROR(INDEX('Tableau FR Download'!N:N,MATCH('Eligible Components'!M474,'Tableau FR Download'!G:G,0)),""))</f>
        <v/>
      </c>
      <c r="R474" s="37" t="str">
        <f>IF(IFERROR(INDEX('Tableau FR Download'!O:O,MATCH('Eligible Components'!M474,'Tableau FR Download'!G:G,0)),"")=0,"",IFERROR(INDEX('Tableau FR Download'!O:O,MATCH('Eligible Components'!M474,'Tableau FR Download'!G:G,0)),""))</f>
        <v/>
      </c>
      <c r="S474" s="13" t="str">
        <f t="shared" si="23"/>
        <v/>
      </c>
      <c r="T474" s="1" t="str">
        <f>IFERROR(INDEX('User Instructions'!$E$3:$E$10,MATCH('Eligible Components'!N474,'User Instructions'!$D$3:$D$10,0)),"")</f>
        <v/>
      </c>
      <c r="U474" s="1" t="str">
        <f>IFERROR(IF(INDEX('Tableau FR Download'!M:M,MATCH('Eligible Components'!M474,'Tableau FR Download'!G:G,0))=0,"",INDEX('Tableau FR Download'!M:M,MATCH('Eligible Components'!M474,'Tableau FR Download'!G:G,0))),"")</f>
        <v/>
      </c>
    </row>
    <row r="475" spans="1:21" hidden="1" x14ac:dyDescent="0.2">
      <c r="A475" s="1">
        <f t="shared" si="21"/>
        <v>1</v>
      </c>
      <c r="B475" s="1">
        <v>0</v>
      </c>
      <c r="C475" s="1" t="s">
        <v>85</v>
      </c>
      <c r="D475" s="1" t="s">
        <v>117</v>
      </c>
      <c r="E475" s="1" t="s">
        <v>28</v>
      </c>
      <c r="F475" s="1" t="s">
        <v>28</v>
      </c>
      <c r="G475" s="1" t="str">
        <f t="shared" si="22"/>
        <v>Eswatini-Malaria</v>
      </c>
      <c r="H475" s="1">
        <v>1</v>
      </c>
      <c r="I475" s="1" t="s">
        <v>60</v>
      </c>
      <c r="J475" s="1" t="str">
        <f>IF(IFERROR(IF(M475="",INDEX('Review Approach Lookup'!D:D,MATCH('Eligible Components'!G475,'Review Approach Lookup'!A:A,0)),INDEX('Tableau FR Download'!I:I,MATCH(M475,'Tableau FR Download'!G:G,0))),"")=0,"TBC",IFERROR(IF(M475="",INDEX('Review Approach Lookup'!D:D,MATCH('Eligible Components'!G475,'Review Approach Lookup'!A:A,0)),INDEX('Tableau FR Download'!I:I,MATCH(M475,'Tableau FR Download'!G:G,0))),""))</f>
        <v>Tailored for National Strategic Plans</v>
      </c>
      <c r="K475" s="1" t="s">
        <v>182</v>
      </c>
      <c r="L475" s="1">
        <f>_xlfn.MAXIFS('Tableau FR Download'!A:A,'Tableau FR Download'!B:B,'Eligible Components'!G475)</f>
        <v>844</v>
      </c>
      <c r="M475" s="1" t="str">
        <f>IF(L475=0,"",INDEX('Tableau FR Download'!G:G,MATCH('Eligible Components'!L475,'Tableau FR Download'!A:A,0)))</f>
        <v>FR844-SWZ-M</v>
      </c>
      <c r="N475" s="2" t="str">
        <f>IFERROR(IF(LEFT(INDEX('Tableau FR Download'!J:J,MATCH('Eligible Components'!M475,'Tableau FR Download'!G:G,0)),FIND(" - ",INDEX('Tableau FR Download'!J:J,MATCH('Eligible Components'!M475,'Tableau FR Download'!G:G,0)))-1) = 0,"",LEFT(INDEX('Tableau FR Download'!J:J,MATCH('Eligible Components'!M475,'Tableau FR Download'!G:G,0)),FIND(" - ",INDEX('Tableau FR Download'!J:J,MATCH('Eligible Components'!M475,'Tableau FR Download'!G:G,0)))-1)),"")</f>
        <v>Window 2b</v>
      </c>
      <c r="O475" s="2" t="str">
        <f>IF(T475="No","",IFERROR(IF(INDEX('Tableau FR Download'!M:M,MATCH('Eligible Components'!M475,'Tableau FR Download'!G:G,0))=0,"",INDEX('Tableau FR Download'!M:M,MATCH('Eligible Components'!M475,'Tableau FR Download'!G:G,0))),""))</f>
        <v>Grant Making</v>
      </c>
      <c r="P475" s="37">
        <f>IF(IFERROR(INDEX('Funding Request Tracker'!$G$6:$G$13,MATCH('Eligible Components'!N475,'Funding Request Tracker'!$F$6:$F$13,0)),"")=0,"",IFERROR(INDEX('Funding Request Tracker'!$G$6:$G$13,MATCH('Eligible Components'!N475,'Funding Request Tracker'!$F$6:$F$13,0)),""))</f>
        <v>43982</v>
      </c>
      <c r="Q475" s="37">
        <f>IF(IFERROR(INDEX('Tableau FR Download'!N:N,MATCH('Eligible Components'!M475,'Tableau FR Download'!G:G,0)),"")=0,"",IFERROR(INDEX('Tableau FR Download'!N:N,MATCH('Eligible Components'!M475,'Tableau FR Download'!G:G,0)),""))</f>
        <v>44119</v>
      </c>
      <c r="R475" s="37">
        <f>IF(IFERROR(INDEX('Tableau FR Download'!O:O,MATCH('Eligible Components'!M475,'Tableau FR Download'!G:G,0)),"")=0,"",IFERROR(INDEX('Tableau FR Download'!O:O,MATCH('Eligible Components'!M475,'Tableau FR Download'!G:G,0)),""))</f>
        <v>44141</v>
      </c>
      <c r="S475" s="13">
        <f t="shared" si="23"/>
        <v>5.2131147540983607</v>
      </c>
      <c r="T475" s="1" t="str">
        <f>IFERROR(INDEX('User Instructions'!$E$3:$E$10,MATCH('Eligible Components'!N475,'User Instructions'!$D$3:$D$10,0)),"")</f>
        <v>Yes</v>
      </c>
      <c r="U475" s="1" t="str">
        <f>IFERROR(IF(INDEX('Tableau FR Download'!M:M,MATCH('Eligible Components'!M475,'Tableau FR Download'!G:G,0))=0,"",INDEX('Tableau FR Download'!M:M,MATCH('Eligible Components'!M475,'Tableau FR Download'!G:G,0))),"")</f>
        <v>Grant Making</v>
      </c>
    </row>
    <row r="476" spans="1:21" hidden="1" x14ac:dyDescent="0.2">
      <c r="A476" s="1">
        <f t="shared" si="21"/>
        <v>0</v>
      </c>
      <c r="B476" s="1">
        <v>0</v>
      </c>
      <c r="C476" s="1" t="s">
        <v>85</v>
      </c>
      <c r="D476" s="1" t="s">
        <v>117</v>
      </c>
      <c r="E476" s="1" t="s">
        <v>415</v>
      </c>
      <c r="F476" s="1" t="s">
        <v>93</v>
      </c>
      <c r="G476" s="1" t="str">
        <f t="shared" si="22"/>
        <v>Eswatini-Malaria,RSSH</v>
      </c>
      <c r="H476" s="1">
        <v>1</v>
      </c>
      <c r="I476" s="1" t="s">
        <v>60</v>
      </c>
      <c r="J476" s="1" t="str">
        <f>IF(IFERROR(IF(M476="",INDEX('Review Approach Lookup'!D:D,MATCH('Eligible Components'!G476,'Review Approach Lookup'!A:A,0)),INDEX('Tableau FR Download'!I:I,MATCH(M476,'Tableau FR Download'!G:G,0))),"")=0,"TBC",IFERROR(IF(M476="",INDEX('Review Approach Lookup'!D:D,MATCH('Eligible Components'!G476,'Review Approach Lookup'!A:A,0)),INDEX('Tableau FR Download'!I:I,MATCH(M476,'Tableau FR Download'!G:G,0))),""))</f>
        <v/>
      </c>
      <c r="K476" s="1" t="s">
        <v>182</v>
      </c>
      <c r="L476" s="1">
        <f>_xlfn.MAXIFS('Tableau FR Download'!A:A,'Tableau FR Download'!B:B,'Eligible Components'!G476)</f>
        <v>0</v>
      </c>
      <c r="M476" s="1" t="str">
        <f>IF(L476=0,"",INDEX('Tableau FR Download'!G:G,MATCH('Eligible Components'!L476,'Tableau FR Download'!A:A,0)))</f>
        <v/>
      </c>
      <c r="N476" s="2" t="str">
        <f>IFERROR(IF(LEFT(INDEX('Tableau FR Download'!J:J,MATCH('Eligible Components'!M476,'Tableau FR Download'!G:G,0)),FIND(" - ",INDEX('Tableau FR Download'!J:J,MATCH('Eligible Components'!M476,'Tableau FR Download'!G:G,0)))-1) = 0,"",LEFT(INDEX('Tableau FR Download'!J:J,MATCH('Eligible Components'!M476,'Tableau FR Download'!G:G,0)),FIND(" - ",INDEX('Tableau FR Download'!J:J,MATCH('Eligible Components'!M476,'Tableau FR Download'!G:G,0)))-1)),"")</f>
        <v/>
      </c>
      <c r="O476" s="2" t="str">
        <f>IF(T476="No","",IFERROR(IF(INDEX('Tableau FR Download'!M:M,MATCH('Eligible Components'!M476,'Tableau FR Download'!G:G,0))=0,"",INDEX('Tableau FR Download'!M:M,MATCH('Eligible Components'!M476,'Tableau FR Download'!G:G,0))),""))</f>
        <v/>
      </c>
      <c r="P476" s="37" t="str">
        <f>IF(IFERROR(INDEX('Funding Request Tracker'!$G$6:$G$13,MATCH('Eligible Components'!N476,'Funding Request Tracker'!$F$6:$F$13,0)),"")=0,"",IFERROR(INDEX('Funding Request Tracker'!$G$6:$G$13,MATCH('Eligible Components'!N476,'Funding Request Tracker'!$F$6:$F$13,0)),""))</f>
        <v/>
      </c>
      <c r="Q476" s="37" t="str">
        <f>IF(IFERROR(INDEX('Tableau FR Download'!N:N,MATCH('Eligible Components'!M476,'Tableau FR Download'!G:G,0)),"")=0,"",IFERROR(INDEX('Tableau FR Download'!N:N,MATCH('Eligible Components'!M476,'Tableau FR Download'!G:G,0)),""))</f>
        <v/>
      </c>
      <c r="R476" s="37" t="str">
        <f>IF(IFERROR(INDEX('Tableau FR Download'!O:O,MATCH('Eligible Components'!M476,'Tableau FR Download'!G:G,0)),"")=0,"",IFERROR(INDEX('Tableau FR Download'!O:O,MATCH('Eligible Components'!M476,'Tableau FR Download'!G:G,0)),""))</f>
        <v/>
      </c>
      <c r="S476" s="13" t="str">
        <f t="shared" si="23"/>
        <v/>
      </c>
      <c r="T476" s="1" t="str">
        <f>IFERROR(INDEX('User Instructions'!$E$3:$E$10,MATCH('Eligible Components'!N476,'User Instructions'!$D$3:$D$10,0)),"")</f>
        <v/>
      </c>
      <c r="U476" s="1" t="str">
        <f>IFERROR(IF(INDEX('Tableau FR Download'!M:M,MATCH('Eligible Components'!M476,'Tableau FR Download'!G:G,0))=0,"",INDEX('Tableau FR Download'!M:M,MATCH('Eligible Components'!M476,'Tableau FR Download'!G:G,0))),"")</f>
        <v/>
      </c>
    </row>
    <row r="477" spans="1:21" hidden="1" x14ac:dyDescent="0.2">
      <c r="A477" s="1">
        <f t="shared" si="21"/>
        <v>0</v>
      </c>
      <c r="B477" s="1">
        <v>0</v>
      </c>
      <c r="C477" s="1" t="s">
        <v>85</v>
      </c>
      <c r="D477" s="1" t="s">
        <v>117</v>
      </c>
      <c r="E477" s="1" t="s">
        <v>94</v>
      </c>
      <c r="F477" s="1" t="s">
        <v>94</v>
      </c>
      <c r="G477" s="1" t="str">
        <f t="shared" si="22"/>
        <v>Eswatini-RSSH</v>
      </c>
      <c r="H477" s="1">
        <v>1</v>
      </c>
      <c r="I477" s="1" t="s">
        <v>60</v>
      </c>
      <c r="J477" s="1" t="str">
        <f>IF(IFERROR(IF(M477="",INDEX('Review Approach Lookup'!D:D,MATCH('Eligible Components'!G477,'Review Approach Lookup'!A:A,0)),INDEX('Tableau FR Download'!I:I,MATCH(M477,'Tableau FR Download'!G:G,0))),"")=0,"TBC",IFERROR(IF(M477="",INDEX('Review Approach Lookup'!D:D,MATCH('Eligible Components'!G477,'Review Approach Lookup'!A:A,0)),INDEX('Tableau FR Download'!I:I,MATCH(M477,'Tableau FR Download'!G:G,0))),""))</f>
        <v>TBC</v>
      </c>
      <c r="K477" s="1" t="s">
        <v>182</v>
      </c>
      <c r="L477" s="1">
        <f>_xlfn.MAXIFS('Tableau FR Download'!A:A,'Tableau FR Download'!B:B,'Eligible Components'!G477)</f>
        <v>0</v>
      </c>
      <c r="M477" s="1" t="str">
        <f>IF(L477=0,"",INDEX('Tableau FR Download'!G:G,MATCH('Eligible Components'!L477,'Tableau FR Download'!A:A,0)))</f>
        <v/>
      </c>
      <c r="N477" s="2" t="str">
        <f>IFERROR(IF(LEFT(INDEX('Tableau FR Download'!J:J,MATCH('Eligible Components'!M477,'Tableau FR Download'!G:G,0)),FIND(" - ",INDEX('Tableau FR Download'!J:J,MATCH('Eligible Components'!M477,'Tableau FR Download'!G:G,0)))-1) = 0,"",LEFT(INDEX('Tableau FR Download'!J:J,MATCH('Eligible Components'!M477,'Tableau FR Download'!G:G,0)),FIND(" - ",INDEX('Tableau FR Download'!J:J,MATCH('Eligible Components'!M477,'Tableau FR Download'!G:G,0)))-1)),"")</f>
        <v/>
      </c>
      <c r="O477" s="2" t="str">
        <f>IF(T477="No","",IFERROR(IF(INDEX('Tableau FR Download'!M:M,MATCH('Eligible Components'!M477,'Tableau FR Download'!G:G,0))=0,"",INDEX('Tableau FR Download'!M:M,MATCH('Eligible Components'!M477,'Tableau FR Download'!G:G,0))),""))</f>
        <v/>
      </c>
      <c r="P477" s="37" t="str">
        <f>IF(IFERROR(INDEX('Funding Request Tracker'!$G$6:$G$13,MATCH('Eligible Components'!N477,'Funding Request Tracker'!$F$6:$F$13,0)),"")=0,"",IFERROR(INDEX('Funding Request Tracker'!$G$6:$G$13,MATCH('Eligible Components'!N477,'Funding Request Tracker'!$F$6:$F$13,0)),""))</f>
        <v/>
      </c>
      <c r="Q477" s="37" t="str">
        <f>IF(IFERROR(INDEX('Tableau FR Download'!N:N,MATCH('Eligible Components'!M477,'Tableau FR Download'!G:G,0)),"")=0,"",IFERROR(INDEX('Tableau FR Download'!N:N,MATCH('Eligible Components'!M477,'Tableau FR Download'!G:G,0)),""))</f>
        <v/>
      </c>
      <c r="R477" s="37" t="str">
        <f>IF(IFERROR(INDEX('Tableau FR Download'!O:O,MATCH('Eligible Components'!M477,'Tableau FR Download'!G:G,0)),"")=0,"",IFERROR(INDEX('Tableau FR Download'!O:O,MATCH('Eligible Components'!M477,'Tableau FR Download'!G:G,0)),""))</f>
        <v/>
      </c>
      <c r="S477" s="13" t="str">
        <f t="shared" si="23"/>
        <v/>
      </c>
      <c r="T477" s="1" t="str">
        <f>IFERROR(INDEX('User Instructions'!$E$3:$E$10,MATCH('Eligible Components'!N477,'User Instructions'!$D$3:$D$10,0)),"")</f>
        <v/>
      </c>
      <c r="U477" s="1" t="str">
        <f>IFERROR(IF(INDEX('Tableau FR Download'!M:M,MATCH('Eligible Components'!M477,'Tableau FR Download'!G:G,0))=0,"",INDEX('Tableau FR Download'!M:M,MATCH('Eligible Components'!M477,'Tableau FR Download'!G:G,0))),"")</f>
        <v/>
      </c>
    </row>
    <row r="478" spans="1:21" hidden="1" x14ac:dyDescent="0.2">
      <c r="A478" s="1">
        <f t="shared" si="21"/>
        <v>0</v>
      </c>
      <c r="B478" s="1">
        <v>1</v>
      </c>
      <c r="C478" s="1" t="s">
        <v>85</v>
      </c>
      <c r="D478" s="1" t="s">
        <v>117</v>
      </c>
      <c r="E478" s="1" t="s">
        <v>416</v>
      </c>
      <c r="F478" s="1" t="s">
        <v>35</v>
      </c>
      <c r="G478" s="1" t="str">
        <f t="shared" si="22"/>
        <v>Eswatini-Tuberculosis</v>
      </c>
      <c r="H478" s="1">
        <v>1</v>
      </c>
      <c r="I478" s="1" t="s">
        <v>60</v>
      </c>
      <c r="J478" s="1" t="str">
        <f>IF(IFERROR(IF(M478="",INDEX('Review Approach Lookup'!D:D,MATCH('Eligible Components'!G478,'Review Approach Lookup'!A:A,0)),INDEX('Tableau FR Download'!I:I,MATCH(M478,'Tableau FR Download'!G:G,0))),"")=0,"TBC",IFERROR(IF(M478="",INDEX('Review Approach Lookup'!D:D,MATCH('Eligible Components'!G478,'Review Approach Lookup'!A:A,0)),INDEX('Tableau FR Download'!I:I,MATCH(M478,'Tableau FR Download'!G:G,0))),""))</f>
        <v>TBC</v>
      </c>
      <c r="K478" s="1" t="s">
        <v>182</v>
      </c>
      <c r="L478" s="1">
        <f>_xlfn.MAXIFS('Tableau FR Download'!A:A,'Tableau FR Download'!B:B,'Eligible Components'!G478)</f>
        <v>0</v>
      </c>
      <c r="M478" s="1" t="str">
        <f>IF(L478=0,"",INDEX('Tableau FR Download'!G:G,MATCH('Eligible Components'!L478,'Tableau FR Download'!A:A,0)))</f>
        <v/>
      </c>
      <c r="N478" s="2" t="str">
        <f>IFERROR(IF(LEFT(INDEX('Tableau FR Download'!J:J,MATCH('Eligible Components'!M478,'Tableau FR Download'!G:G,0)),FIND(" - ",INDEX('Tableau FR Download'!J:J,MATCH('Eligible Components'!M478,'Tableau FR Download'!G:G,0)))-1) = 0,"",LEFT(INDEX('Tableau FR Download'!J:J,MATCH('Eligible Components'!M478,'Tableau FR Download'!G:G,0)),FIND(" - ",INDEX('Tableau FR Download'!J:J,MATCH('Eligible Components'!M478,'Tableau FR Download'!G:G,0)))-1)),"")</f>
        <v/>
      </c>
      <c r="O478" s="2" t="str">
        <f>IF(T478="No","",IFERROR(IF(INDEX('Tableau FR Download'!M:M,MATCH('Eligible Components'!M478,'Tableau FR Download'!G:G,0))=0,"",INDEX('Tableau FR Download'!M:M,MATCH('Eligible Components'!M478,'Tableau FR Download'!G:G,0))),""))</f>
        <v/>
      </c>
      <c r="P478" s="37" t="str">
        <f>IF(IFERROR(INDEX('Funding Request Tracker'!$G$6:$G$13,MATCH('Eligible Components'!N478,'Funding Request Tracker'!$F$6:$F$13,0)),"")=0,"",IFERROR(INDEX('Funding Request Tracker'!$G$6:$G$13,MATCH('Eligible Components'!N478,'Funding Request Tracker'!$F$6:$F$13,0)),""))</f>
        <v/>
      </c>
      <c r="Q478" s="37" t="str">
        <f>IF(IFERROR(INDEX('Tableau FR Download'!N:N,MATCH('Eligible Components'!M478,'Tableau FR Download'!G:G,0)),"")=0,"",IFERROR(INDEX('Tableau FR Download'!N:N,MATCH('Eligible Components'!M478,'Tableau FR Download'!G:G,0)),""))</f>
        <v/>
      </c>
      <c r="R478" s="37" t="str">
        <f>IF(IFERROR(INDEX('Tableau FR Download'!O:O,MATCH('Eligible Components'!M478,'Tableau FR Download'!G:G,0)),"")=0,"",IFERROR(INDEX('Tableau FR Download'!O:O,MATCH('Eligible Components'!M478,'Tableau FR Download'!G:G,0)),""))</f>
        <v/>
      </c>
      <c r="S478" s="13" t="str">
        <f t="shared" si="23"/>
        <v/>
      </c>
      <c r="T478" s="1" t="str">
        <f>IFERROR(INDEX('User Instructions'!$E$3:$E$10,MATCH('Eligible Components'!N478,'User Instructions'!$D$3:$D$10,0)),"")</f>
        <v/>
      </c>
      <c r="U478" s="1" t="str">
        <f>IFERROR(IF(INDEX('Tableau FR Download'!M:M,MATCH('Eligible Components'!M478,'Tableau FR Download'!G:G,0))=0,"",INDEX('Tableau FR Download'!M:M,MATCH('Eligible Components'!M478,'Tableau FR Download'!G:G,0))),"")</f>
        <v/>
      </c>
    </row>
    <row r="479" spans="1:21" hidden="1" x14ac:dyDescent="0.2">
      <c r="A479" s="1">
        <f t="shared" si="21"/>
        <v>0</v>
      </c>
      <c r="B479" s="1">
        <v>0</v>
      </c>
      <c r="C479" s="1" t="s">
        <v>85</v>
      </c>
      <c r="D479" s="1" t="s">
        <v>117</v>
      </c>
      <c r="E479" s="1" t="s">
        <v>417</v>
      </c>
      <c r="F479" s="1" t="s">
        <v>95</v>
      </c>
      <c r="G479" s="1" t="str">
        <f t="shared" si="22"/>
        <v>Eswatini-Tuberculosis,Malaria</v>
      </c>
      <c r="H479" s="1">
        <v>1</v>
      </c>
      <c r="I479" s="1" t="s">
        <v>60</v>
      </c>
      <c r="J479" s="1" t="str">
        <f>IF(IFERROR(IF(M479="",INDEX('Review Approach Lookup'!D:D,MATCH('Eligible Components'!G479,'Review Approach Lookup'!A:A,0)),INDEX('Tableau FR Download'!I:I,MATCH(M479,'Tableau FR Download'!G:G,0))),"")=0,"TBC",IFERROR(IF(M479="",INDEX('Review Approach Lookup'!D:D,MATCH('Eligible Components'!G479,'Review Approach Lookup'!A:A,0)),INDEX('Tableau FR Download'!I:I,MATCH(M479,'Tableau FR Download'!G:G,0))),""))</f>
        <v/>
      </c>
      <c r="K479" s="1" t="s">
        <v>182</v>
      </c>
      <c r="L479" s="1">
        <f>_xlfn.MAXIFS('Tableau FR Download'!A:A,'Tableau FR Download'!B:B,'Eligible Components'!G479)</f>
        <v>0</v>
      </c>
      <c r="M479" s="1" t="str">
        <f>IF(L479=0,"",INDEX('Tableau FR Download'!G:G,MATCH('Eligible Components'!L479,'Tableau FR Download'!A:A,0)))</f>
        <v/>
      </c>
      <c r="N479" s="2" t="str">
        <f>IFERROR(IF(LEFT(INDEX('Tableau FR Download'!J:J,MATCH('Eligible Components'!M479,'Tableau FR Download'!G:G,0)),FIND(" - ",INDEX('Tableau FR Download'!J:J,MATCH('Eligible Components'!M479,'Tableau FR Download'!G:G,0)))-1) = 0,"",LEFT(INDEX('Tableau FR Download'!J:J,MATCH('Eligible Components'!M479,'Tableau FR Download'!G:G,0)),FIND(" - ",INDEX('Tableau FR Download'!J:J,MATCH('Eligible Components'!M479,'Tableau FR Download'!G:G,0)))-1)),"")</f>
        <v/>
      </c>
      <c r="O479" s="2" t="str">
        <f>IF(T479="No","",IFERROR(IF(INDEX('Tableau FR Download'!M:M,MATCH('Eligible Components'!M479,'Tableau FR Download'!G:G,0))=0,"",INDEX('Tableau FR Download'!M:M,MATCH('Eligible Components'!M479,'Tableau FR Download'!G:G,0))),""))</f>
        <v/>
      </c>
      <c r="P479" s="37" t="str">
        <f>IF(IFERROR(INDEX('Funding Request Tracker'!$G$6:$G$13,MATCH('Eligible Components'!N479,'Funding Request Tracker'!$F$6:$F$13,0)),"")=0,"",IFERROR(INDEX('Funding Request Tracker'!$G$6:$G$13,MATCH('Eligible Components'!N479,'Funding Request Tracker'!$F$6:$F$13,0)),""))</f>
        <v/>
      </c>
      <c r="Q479" s="37" t="str">
        <f>IF(IFERROR(INDEX('Tableau FR Download'!N:N,MATCH('Eligible Components'!M479,'Tableau FR Download'!G:G,0)),"")=0,"",IFERROR(INDEX('Tableau FR Download'!N:N,MATCH('Eligible Components'!M479,'Tableau FR Download'!G:G,0)),""))</f>
        <v/>
      </c>
      <c r="R479" s="37" t="str">
        <f>IF(IFERROR(INDEX('Tableau FR Download'!O:O,MATCH('Eligible Components'!M479,'Tableau FR Download'!G:G,0)),"")=0,"",IFERROR(INDEX('Tableau FR Download'!O:O,MATCH('Eligible Components'!M479,'Tableau FR Download'!G:G,0)),""))</f>
        <v/>
      </c>
      <c r="S479" s="13" t="str">
        <f t="shared" si="23"/>
        <v/>
      </c>
      <c r="T479" s="1" t="str">
        <f>IFERROR(INDEX('User Instructions'!$E$3:$E$10,MATCH('Eligible Components'!N479,'User Instructions'!$D$3:$D$10,0)),"")</f>
        <v/>
      </c>
      <c r="U479" s="1" t="str">
        <f>IFERROR(IF(INDEX('Tableau FR Download'!M:M,MATCH('Eligible Components'!M479,'Tableau FR Download'!G:G,0))=0,"",INDEX('Tableau FR Download'!M:M,MATCH('Eligible Components'!M479,'Tableau FR Download'!G:G,0))),"")</f>
        <v/>
      </c>
    </row>
    <row r="480" spans="1:21" hidden="1" x14ac:dyDescent="0.2">
      <c r="A480" s="1">
        <f t="shared" si="21"/>
        <v>0</v>
      </c>
      <c r="B480" s="1">
        <v>0</v>
      </c>
      <c r="C480" s="1" t="s">
        <v>85</v>
      </c>
      <c r="D480" s="1" t="s">
        <v>117</v>
      </c>
      <c r="E480" s="1" t="s">
        <v>418</v>
      </c>
      <c r="F480" s="1" t="s">
        <v>96</v>
      </c>
      <c r="G480" s="1" t="str">
        <f t="shared" si="22"/>
        <v>Eswatini-Tuberculosis,Malaria,RSSH</v>
      </c>
      <c r="H480" s="1">
        <v>1</v>
      </c>
      <c r="I480" s="1" t="s">
        <v>60</v>
      </c>
      <c r="J480" s="1" t="str">
        <f>IF(IFERROR(IF(M480="",INDEX('Review Approach Lookup'!D:D,MATCH('Eligible Components'!G480,'Review Approach Lookup'!A:A,0)),INDEX('Tableau FR Download'!I:I,MATCH(M480,'Tableau FR Download'!G:G,0))),"")=0,"TBC",IFERROR(IF(M480="",INDEX('Review Approach Lookup'!D:D,MATCH('Eligible Components'!G480,'Review Approach Lookup'!A:A,0)),INDEX('Tableau FR Download'!I:I,MATCH(M480,'Tableau FR Download'!G:G,0))),""))</f>
        <v/>
      </c>
      <c r="K480" s="1" t="s">
        <v>182</v>
      </c>
      <c r="L480" s="1">
        <f>_xlfn.MAXIFS('Tableau FR Download'!A:A,'Tableau FR Download'!B:B,'Eligible Components'!G480)</f>
        <v>0</v>
      </c>
      <c r="M480" s="1" t="str">
        <f>IF(L480=0,"",INDEX('Tableau FR Download'!G:G,MATCH('Eligible Components'!L480,'Tableau FR Download'!A:A,0)))</f>
        <v/>
      </c>
      <c r="N480" s="2" t="str">
        <f>IFERROR(IF(LEFT(INDEX('Tableau FR Download'!J:J,MATCH('Eligible Components'!M480,'Tableau FR Download'!G:G,0)),FIND(" - ",INDEX('Tableau FR Download'!J:J,MATCH('Eligible Components'!M480,'Tableau FR Download'!G:G,0)))-1) = 0,"",LEFT(INDEX('Tableau FR Download'!J:J,MATCH('Eligible Components'!M480,'Tableau FR Download'!G:G,0)),FIND(" - ",INDEX('Tableau FR Download'!J:J,MATCH('Eligible Components'!M480,'Tableau FR Download'!G:G,0)))-1)),"")</f>
        <v/>
      </c>
      <c r="O480" s="2" t="str">
        <f>IF(T480="No","",IFERROR(IF(INDEX('Tableau FR Download'!M:M,MATCH('Eligible Components'!M480,'Tableau FR Download'!G:G,0))=0,"",INDEX('Tableau FR Download'!M:M,MATCH('Eligible Components'!M480,'Tableau FR Download'!G:G,0))),""))</f>
        <v/>
      </c>
      <c r="P480" s="37" t="str">
        <f>IF(IFERROR(INDEX('Funding Request Tracker'!$G$6:$G$13,MATCH('Eligible Components'!N480,'Funding Request Tracker'!$F$6:$F$13,0)),"")=0,"",IFERROR(INDEX('Funding Request Tracker'!$G$6:$G$13,MATCH('Eligible Components'!N480,'Funding Request Tracker'!$F$6:$F$13,0)),""))</f>
        <v/>
      </c>
      <c r="Q480" s="37" t="str">
        <f>IF(IFERROR(INDEX('Tableau FR Download'!N:N,MATCH('Eligible Components'!M480,'Tableau FR Download'!G:G,0)),"")=0,"",IFERROR(INDEX('Tableau FR Download'!N:N,MATCH('Eligible Components'!M480,'Tableau FR Download'!G:G,0)),""))</f>
        <v/>
      </c>
      <c r="R480" s="37" t="str">
        <f>IF(IFERROR(INDEX('Tableau FR Download'!O:O,MATCH('Eligible Components'!M480,'Tableau FR Download'!G:G,0)),"")=0,"",IFERROR(INDEX('Tableau FR Download'!O:O,MATCH('Eligible Components'!M480,'Tableau FR Download'!G:G,0)),""))</f>
        <v/>
      </c>
      <c r="S480" s="13" t="str">
        <f t="shared" si="23"/>
        <v/>
      </c>
      <c r="T480" s="1" t="str">
        <f>IFERROR(INDEX('User Instructions'!$E$3:$E$10,MATCH('Eligible Components'!N480,'User Instructions'!$D$3:$D$10,0)),"")</f>
        <v/>
      </c>
      <c r="U480" s="1" t="str">
        <f>IFERROR(IF(INDEX('Tableau FR Download'!M:M,MATCH('Eligible Components'!M480,'Tableau FR Download'!G:G,0))=0,"",INDEX('Tableau FR Download'!M:M,MATCH('Eligible Components'!M480,'Tableau FR Download'!G:G,0))),"")</f>
        <v/>
      </c>
    </row>
    <row r="481" spans="1:21" hidden="1" x14ac:dyDescent="0.2">
      <c r="A481" s="1">
        <f t="shared" si="21"/>
        <v>0</v>
      </c>
      <c r="B481" s="1">
        <v>0</v>
      </c>
      <c r="C481" s="1" t="s">
        <v>85</v>
      </c>
      <c r="D481" s="1" t="s">
        <v>117</v>
      </c>
      <c r="E481" s="1" t="s">
        <v>419</v>
      </c>
      <c r="F481" s="1" t="s">
        <v>97</v>
      </c>
      <c r="G481" s="1" t="str">
        <f t="shared" si="22"/>
        <v>Eswatini-Tuberculosis,RSSH</v>
      </c>
      <c r="H481" s="1">
        <v>1</v>
      </c>
      <c r="I481" s="1" t="s">
        <v>60</v>
      </c>
      <c r="J481" s="1" t="str">
        <f>IF(IFERROR(IF(M481="",INDEX('Review Approach Lookup'!D:D,MATCH('Eligible Components'!G481,'Review Approach Lookup'!A:A,0)),INDEX('Tableau FR Download'!I:I,MATCH(M481,'Tableau FR Download'!G:G,0))),"")=0,"TBC",IFERROR(IF(M481="",INDEX('Review Approach Lookup'!D:D,MATCH('Eligible Components'!G481,'Review Approach Lookup'!A:A,0)),INDEX('Tableau FR Download'!I:I,MATCH(M481,'Tableau FR Download'!G:G,0))),""))</f>
        <v/>
      </c>
      <c r="K481" s="1" t="s">
        <v>182</v>
      </c>
      <c r="L481" s="1">
        <f>_xlfn.MAXIFS('Tableau FR Download'!A:A,'Tableau FR Download'!B:B,'Eligible Components'!G481)</f>
        <v>0</v>
      </c>
      <c r="M481" s="1" t="str">
        <f>IF(L481=0,"",INDEX('Tableau FR Download'!G:G,MATCH('Eligible Components'!L481,'Tableau FR Download'!A:A,0)))</f>
        <v/>
      </c>
      <c r="N481" s="2" t="str">
        <f>IFERROR(IF(LEFT(INDEX('Tableau FR Download'!J:J,MATCH('Eligible Components'!M481,'Tableau FR Download'!G:G,0)),FIND(" - ",INDEX('Tableau FR Download'!J:J,MATCH('Eligible Components'!M481,'Tableau FR Download'!G:G,0)))-1) = 0,"",LEFT(INDEX('Tableau FR Download'!J:J,MATCH('Eligible Components'!M481,'Tableau FR Download'!G:G,0)),FIND(" - ",INDEX('Tableau FR Download'!J:J,MATCH('Eligible Components'!M481,'Tableau FR Download'!G:G,0)))-1)),"")</f>
        <v/>
      </c>
      <c r="O481" s="2" t="str">
        <f>IF(T481="No","",IFERROR(IF(INDEX('Tableau FR Download'!M:M,MATCH('Eligible Components'!M481,'Tableau FR Download'!G:G,0))=0,"",INDEX('Tableau FR Download'!M:M,MATCH('Eligible Components'!M481,'Tableau FR Download'!G:G,0))),""))</f>
        <v/>
      </c>
      <c r="P481" s="37" t="str">
        <f>IF(IFERROR(INDEX('Funding Request Tracker'!$G$6:$G$13,MATCH('Eligible Components'!N481,'Funding Request Tracker'!$F$6:$F$13,0)),"")=0,"",IFERROR(INDEX('Funding Request Tracker'!$G$6:$G$13,MATCH('Eligible Components'!N481,'Funding Request Tracker'!$F$6:$F$13,0)),""))</f>
        <v/>
      </c>
      <c r="Q481" s="37" t="str">
        <f>IF(IFERROR(INDEX('Tableau FR Download'!N:N,MATCH('Eligible Components'!M481,'Tableau FR Download'!G:G,0)),"")=0,"",IFERROR(INDEX('Tableau FR Download'!N:N,MATCH('Eligible Components'!M481,'Tableau FR Download'!G:G,0)),""))</f>
        <v/>
      </c>
      <c r="R481" s="37" t="str">
        <f>IF(IFERROR(INDEX('Tableau FR Download'!O:O,MATCH('Eligible Components'!M481,'Tableau FR Download'!G:G,0)),"")=0,"",IFERROR(INDEX('Tableau FR Download'!O:O,MATCH('Eligible Components'!M481,'Tableau FR Download'!G:G,0)),""))</f>
        <v/>
      </c>
      <c r="S481" s="13" t="str">
        <f t="shared" si="23"/>
        <v/>
      </c>
      <c r="T481" s="1" t="str">
        <f>IFERROR(INDEX('User Instructions'!$E$3:$E$10,MATCH('Eligible Components'!N481,'User Instructions'!$D$3:$D$10,0)),"")</f>
        <v/>
      </c>
      <c r="U481" s="1" t="str">
        <f>IFERROR(IF(INDEX('Tableau FR Download'!M:M,MATCH('Eligible Components'!M481,'Tableau FR Download'!G:G,0))=0,"",INDEX('Tableau FR Download'!M:M,MATCH('Eligible Components'!M481,'Tableau FR Download'!G:G,0))),"")</f>
        <v/>
      </c>
    </row>
    <row r="482" spans="1:21" hidden="1" x14ac:dyDescent="0.2">
      <c r="A482" s="1">
        <f t="shared" si="21"/>
        <v>0</v>
      </c>
      <c r="B482" s="1">
        <v>1</v>
      </c>
      <c r="C482" s="1" t="s">
        <v>85</v>
      </c>
      <c r="D482" s="1" t="s">
        <v>118</v>
      </c>
      <c r="E482" s="1" t="s">
        <v>26</v>
      </c>
      <c r="F482" s="1" t="s">
        <v>26</v>
      </c>
      <c r="G482" s="1" t="str">
        <f t="shared" si="22"/>
        <v>Ethiopia-HIV/AIDS</v>
      </c>
      <c r="H482" s="1">
        <v>1</v>
      </c>
      <c r="I482" s="1" t="s">
        <v>74</v>
      </c>
      <c r="J482" s="1" t="str">
        <f>IF(IFERROR(IF(M482="",INDEX('Review Approach Lookup'!D:D,MATCH('Eligible Components'!G482,'Review Approach Lookup'!A:A,0)),INDEX('Tableau FR Download'!I:I,MATCH(M482,'Tableau FR Download'!G:G,0))),"")=0,"TBC",IFERROR(IF(M482="",INDEX('Review Approach Lookup'!D:D,MATCH('Eligible Components'!G482,'Review Approach Lookup'!A:A,0)),INDEX('Tableau FR Download'!I:I,MATCH(M482,'Tableau FR Download'!G:G,0))),""))</f>
        <v>Tailored for National Strategic Plans</v>
      </c>
      <c r="K482" s="1" t="s">
        <v>184</v>
      </c>
      <c r="L482" s="1">
        <f>_xlfn.MAXIFS('Tableau FR Download'!A:A,'Tableau FR Download'!B:B,'Eligible Components'!G482)</f>
        <v>0</v>
      </c>
      <c r="M482" s="1" t="str">
        <f>IF(L482=0,"",INDEX('Tableau FR Download'!G:G,MATCH('Eligible Components'!L482,'Tableau FR Download'!A:A,0)))</f>
        <v/>
      </c>
      <c r="N482" s="2" t="str">
        <f>IFERROR(IF(LEFT(INDEX('Tableau FR Download'!J:J,MATCH('Eligible Components'!M482,'Tableau FR Download'!G:G,0)),FIND(" - ",INDEX('Tableau FR Download'!J:J,MATCH('Eligible Components'!M482,'Tableau FR Download'!G:G,0)))-1) = 0,"",LEFT(INDEX('Tableau FR Download'!J:J,MATCH('Eligible Components'!M482,'Tableau FR Download'!G:G,0)),FIND(" - ",INDEX('Tableau FR Download'!J:J,MATCH('Eligible Components'!M482,'Tableau FR Download'!G:G,0)))-1)),"")</f>
        <v/>
      </c>
      <c r="O482" s="2" t="str">
        <f>IF(T482="No","",IFERROR(IF(INDEX('Tableau FR Download'!M:M,MATCH('Eligible Components'!M482,'Tableau FR Download'!G:G,0))=0,"",INDEX('Tableau FR Download'!M:M,MATCH('Eligible Components'!M482,'Tableau FR Download'!G:G,0))),""))</f>
        <v/>
      </c>
      <c r="P482" s="37" t="str">
        <f>IF(IFERROR(INDEX('Funding Request Tracker'!$G$6:$G$13,MATCH('Eligible Components'!N482,'Funding Request Tracker'!$F$6:$F$13,0)),"")=0,"",IFERROR(INDEX('Funding Request Tracker'!$G$6:$G$13,MATCH('Eligible Components'!N482,'Funding Request Tracker'!$F$6:$F$13,0)),""))</f>
        <v/>
      </c>
      <c r="Q482" s="37" t="str">
        <f>IF(IFERROR(INDEX('Tableau FR Download'!N:N,MATCH('Eligible Components'!M482,'Tableau FR Download'!G:G,0)),"")=0,"",IFERROR(INDEX('Tableau FR Download'!N:N,MATCH('Eligible Components'!M482,'Tableau FR Download'!G:G,0)),""))</f>
        <v/>
      </c>
      <c r="R482" s="37" t="str">
        <f>IF(IFERROR(INDEX('Tableau FR Download'!O:O,MATCH('Eligible Components'!M482,'Tableau FR Download'!G:G,0)),"")=0,"",IFERROR(INDEX('Tableau FR Download'!O:O,MATCH('Eligible Components'!M482,'Tableau FR Download'!G:G,0)),""))</f>
        <v/>
      </c>
      <c r="S482" s="13" t="str">
        <f t="shared" si="23"/>
        <v/>
      </c>
      <c r="T482" s="1" t="str">
        <f>IFERROR(INDEX('User Instructions'!$E$3:$E$10,MATCH('Eligible Components'!N482,'User Instructions'!$D$3:$D$10,0)),"")</f>
        <v/>
      </c>
      <c r="U482" s="1" t="str">
        <f>IFERROR(IF(INDEX('Tableau FR Download'!M:M,MATCH('Eligible Components'!M482,'Tableau FR Download'!G:G,0))=0,"",INDEX('Tableau FR Download'!M:M,MATCH('Eligible Components'!M482,'Tableau FR Download'!G:G,0))),"")</f>
        <v/>
      </c>
    </row>
    <row r="483" spans="1:21" hidden="1" x14ac:dyDescent="0.2">
      <c r="A483" s="1">
        <f t="shared" si="21"/>
        <v>0</v>
      </c>
      <c r="B483" s="1">
        <v>0</v>
      </c>
      <c r="C483" s="1" t="s">
        <v>85</v>
      </c>
      <c r="D483" s="1" t="s">
        <v>118</v>
      </c>
      <c r="E483" s="1" t="s">
        <v>409</v>
      </c>
      <c r="F483" s="1" t="s">
        <v>86</v>
      </c>
      <c r="G483" s="1" t="str">
        <f t="shared" si="22"/>
        <v>Ethiopia-HIV/AIDS,Malaria</v>
      </c>
      <c r="H483" s="1">
        <v>1</v>
      </c>
      <c r="I483" s="1" t="s">
        <v>74</v>
      </c>
      <c r="J483" s="1" t="str">
        <f>IF(IFERROR(IF(M483="",INDEX('Review Approach Lookup'!D:D,MATCH('Eligible Components'!G483,'Review Approach Lookup'!A:A,0)),INDEX('Tableau FR Download'!I:I,MATCH(M483,'Tableau FR Download'!G:G,0))),"")=0,"TBC",IFERROR(IF(M483="",INDEX('Review Approach Lookup'!D:D,MATCH('Eligible Components'!G483,'Review Approach Lookup'!A:A,0)),INDEX('Tableau FR Download'!I:I,MATCH(M483,'Tableau FR Download'!G:G,0))),""))</f>
        <v/>
      </c>
      <c r="K483" s="1" t="s">
        <v>184</v>
      </c>
      <c r="L483" s="1">
        <f>_xlfn.MAXIFS('Tableau FR Download'!A:A,'Tableau FR Download'!B:B,'Eligible Components'!G483)</f>
        <v>0</v>
      </c>
      <c r="M483" s="1" t="str">
        <f>IF(L483=0,"",INDEX('Tableau FR Download'!G:G,MATCH('Eligible Components'!L483,'Tableau FR Download'!A:A,0)))</f>
        <v/>
      </c>
      <c r="N483" s="2" t="str">
        <f>IFERROR(IF(LEFT(INDEX('Tableau FR Download'!J:J,MATCH('Eligible Components'!M483,'Tableau FR Download'!G:G,0)),FIND(" - ",INDEX('Tableau FR Download'!J:J,MATCH('Eligible Components'!M483,'Tableau FR Download'!G:G,0)))-1) = 0,"",LEFT(INDEX('Tableau FR Download'!J:J,MATCH('Eligible Components'!M483,'Tableau FR Download'!G:G,0)),FIND(" - ",INDEX('Tableau FR Download'!J:J,MATCH('Eligible Components'!M483,'Tableau FR Download'!G:G,0)))-1)),"")</f>
        <v/>
      </c>
      <c r="O483" s="2" t="str">
        <f>IF(T483="No","",IFERROR(IF(INDEX('Tableau FR Download'!M:M,MATCH('Eligible Components'!M483,'Tableau FR Download'!G:G,0))=0,"",INDEX('Tableau FR Download'!M:M,MATCH('Eligible Components'!M483,'Tableau FR Download'!G:G,0))),""))</f>
        <v/>
      </c>
      <c r="P483" s="37" t="str">
        <f>IF(IFERROR(INDEX('Funding Request Tracker'!$G$6:$G$13,MATCH('Eligible Components'!N483,'Funding Request Tracker'!$F$6:$F$13,0)),"")=0,"",IFERROR(INDEX('Funding Request Tracker'!$G$6:$G$13,MATCH('Eligible Components'!N483,'Funding Request Tracker'!$F$6:$F$13,0)),""))</f>
        <v/>
      </c>
      <c r="Q483" s="37" t="str">
        <f>IF(IFERROR(INDEX('Tableau FR Download'!N:N,MATCH('Eligible Components'!M483,'Tableau FR Download'!G:G,0)),"")=0,"",IFERROR(INDEX('Tableau FR Download'!N:N,MATCH('Eligible Components'!M483,'Tableau FR Download'!G:G,0)),""))</f>
        <v/>
      </c>
      <c r="R483" s="37" t="str">
        <f>IF(IFERROR(INDEX('Tableau FR Download'!O:O,MATCH('Eligible Components'!M483,'Tableau FR Download'!G:G,0)),"")=0,"",IFERROR(INDEX('Tableau FR Download'!O:O,MATCH('Eligible Components'!M483,'Tableau FR Download'!G:G,0)),""))</f>
        <v/>
      </c>
      <c r="S483" s="13" t="str">
        <f t="shared" si="23"/>
        <v/>
      </c>
      <c r="T483" s="1" t="str">
        <f>IFERROR(INDEX('User Instructions'!$E$3:$E$10,MATCH('Eligible Components'!N483,'User Instructions'!$D$3:$D$10,0)),"")</f>
        <v/>
      </c>
      <c r="U483" s="1" t="str">
        <f>IFERROR(IF(INDEX('Tableau FR Download'!M:M,MATCH('Eligible Components'!M483,'Tableau FR Download'!G:G,0))=0,"",INDEX('Tableau FR Download'!M:M,MATCH('Eligible Components'!M483,'Tableau FR Download'!G:G,0))),"")</f>
        <v/>
      </c>
    </row>
    <row r="484" spans="1:21" hidden="1" x14ac:dyDescent="0.2">
      <c r="A484" s="1">
        <f t="shared" si="21"/>
        <v>0</v>
      </c>
      <c r="B484" s="1">
        <v>0</v>
      </c>
      <c r="C484" s="1" t="s">
        <v>85</v>
      </c>
      <c r="D484" s="1" t="s">
        <v>118</v>
      </c>
      <c r="E484" s="1" t="s">
        <v>410</v>
      </c>
      <c r="F484" s="1" t="s">
        <v>87</v>
      </c>
      <c r="G484" s="1" t="str">
        <f t="shared" si="22"/>
        <v>Ethiopia-HIV/AIDS,Malaria,RSSH</v>
      </c>
      <c r="H484" s="1">
        <v>1</v>
      </c>
      <c r="I484" s="1" t="s">
        <v>74</v>
      </c>
      <c r="J484" s="1" t="str">
        <f>IF(IFERROR(IF(M484="",INDEX('Review Approach Lookup'!D:D,MATCH('Eligible Components'!G484,'Review Approach Lookup'!A:A,0)),INDEX('Tableau FR Download'!I:I,MATCH(M484,'Tableau FR Download'!G:G,0))),"")=0,"TBC",IFERROR(IF(M484="",INDEX('Review Approach Lookup'!D:D,MATCH('Eligible Components'!G484,'Review Approach Lookup'!A:A,0)),INDEX('Tableau FR Download'!I:I,MATCH(M484,'Tableau FR Download'!G:G,0))),""))</f>
        <v/>
      </c>
      <c r="K484" s="1" t="s">
        <v>184</v>
      </c>
      <c r="L484" s="1">
        <f>_xlfn.MAXIFS('Tableau FR Download'!A:A,'Tableau FR Download'!B:B,'Eligible Components'!G484)</f>
        <v>0</v>
      </c>
      <c r="M484" s="1" t="str">
        <f>IF(L484=0,"",INDEX('Tableau FR Download'!G:G,MATCH('Eligible Components'!L484,'Tableau FR Download'!A:A,0)))</f>
        <v/>
      </c>
      <c r="N484" s="2" t="str">
        <f>IFERROR(IF(LEFT(INDEX('Tableau FR Download'!J:J,MATCH('Eligible Components'!M484,'Tableau FR Download'!G:G,0)),FIND(" - ",INDEX('Tableau FR Download'!J:J,MATCH('Eligible Components'!M484,'Tableau FR Download'!G:G,0)))-1) = 0,"",LEFT(INDEX('Tableau FR Download'!J:J,MATCH('Eligible Components'!M484,'Tableau FR Download'!G:G,0)),FIND(" - ",INDEX('Tableau FR Download'!J:J,MATCH('Eligible Components'!M484,'Tableau FR Download'!G:G,0)))-1)),"")</f>
        <v/>
      </c>
      <c r="O484" s="2" t="str">
        <f>IF(T484="No","",IFERROR(IF(INDEX('Tableau FR Download'!M:M,MATCH('Eligible Components'!M484,'Tableau FR Download'!G:G,0))=0,"",INDEX('Tableau FR Download'!M:M,MATCH('Eligible Components'!M484,'Tableau FR Download'!G:G,0))),""))</f>
        <v/>
      </c>
      <c r="P484" s="37" t="str">
        <f>IF(IFERROR(INDEX('Funding Request Tracker'!$G$6:$G$13,MATCH('Eligible Components'!N484,'Funding Request Tracker'!$F$6:$F$13,0)),"")=0,"",IFERROR(INDEX('Funding Request Tracker'!$G$6:$G$13,MATCH('Eligible Components'!N484,'Funding Request Tracker'!$F$6:$F$13,0)),""))</f>
        <v/>
      </c>
      <c r="Q484" s="37" t="str">
        <f>IF(IFERROR(INDEX('Tableau FR Download'!N:N,MATCH('Eligible Components'!M484,'Tableau FR Download'!G:G,0)),"")=0,"",IFERROR(INDEX('Tableau FR Download'!N:N,MATCH('Eligible Components'!M484,'Tableau FR Download'!G:G,0)),""))</f>
        <v/>
      </c>
      <c r="R484" s="37" t="str">
        <f>IF(IFERROR(INDEX('Tableau FR Download'!O:O,MATCH('Eligible Components'!M484,'Tableau FR Download'!G:G,0)),"")=0,"",IFERROR(INDEX('Tableau FR Download'!O:O,MATCH('Eligible Components'!M484,'Tableau FR Download'!G:G,0)),""))</f>
        <v/>
      </c>
      <c r="S484" s="13" t="str">
        <f t="shared" si="23"/>
        <v/>
      </c>
      <c r="T484" s="1" t="str">
        <f>IFERROR(INDEX('User Instructions'!$E$3:$E$10,MATCH('Eligible Components'!N484,'User Instructions'!$D$3:$D$10,0)),"")</f>
        <v/>
      </c>
      <c r="U484" s="1" t="str">
        <f>IFERROR(IF(INDEX('Tableau FR Download'!M:M,MATCH('Eligible Components'!M484,'Tableau FR Download'!G:G,0))=0,"",INDEX('Tableau FR Download'!M:M,MATCH('Eligible Components'!M484,'Tableau FR Download'!G:G,0))),"")</f>
        <v/>
      </c>
    </row>
    <row r="485" spans="1:21" hidden="1" x14ac:dyDescent="0.2">
      <c r="A485" s="1">
        <f t="shared" si="21"/>
        <v>0</v>
      </c>
      <c r="B485" s="1">
        <v>0</v>
      </c>
      <c r="C485" s="1" t="s">
        <v>85</v>
      </c>
      <c r="D485" s="1" t="s">
        <v>118</v>
      </c>
      <c r="E485" s="1" t="s">
        <v>411</v>
      </c>
      <c r="F485" s="1" t="s">
        <v>88</v>
      </c>
      <c r="G485" s="1" t="str">
        <f t="shared" si="22"/>
        <v>Ethiopia-HIV/AIDS,RSSH</v>
      </c>
      <c r="H485" s="1">
        <v>1</v>
      </c>
      <c r="I485" s="1" t="s">
        <v>74</v>
      </c>
      <c r="J485" s="1" t="str">
        <f>IF(IFERROR(IF(M485="",INDEX('Review Approach Lookup'!D:D,MATCH('Eligible Components'!G485,'Review Approach Lookup'!A:A,0)),INDEX('Tableau FR Download'!I:I,MATCH(M485,'Tableau FR Download'!G:G,0))),"")=0,"TBC",IFERROR(IF(M485="",INDEX('Review Approach Lookup'!D:D,MATCH('Eligible Components'!G485,'Review Approach Lookup'!A:A,0)),INDEX('Tableau FR Download'!I:I,MATCH(M485,'Tableau FR Download'!G:G,0))),""))</f>
        <v/>
      </c>
      <c r="K485" s="1" t="s">
        <v>184</v>
      </c>
      <c r="L485" s="1">
        <f>_xlfn.MAXIFS('Tableau FR Download'!A:A,'Tableau FR Download'!B:B,'Eligible Components'!G485)</f>
        <v>0</v>
      </c>
      <c r="M485" s="1" t="str">
        <f>IF(L485=0,"",INDEX('Tableau FR Download'!G:G,MATCH('Eligible Components'!L485,'Tableau FR Download'!A:A,0)))</f>
        <v/>
      </c>
      <c r="N485" s="2" t="str">
        <f>IFERROR(IF(LEFT(INDEX('Tableau FR Download'!J:J,MATCH('Eligible Components'!M485,'Tableau FR Download'!G:G,0)),FIND(" - ",INDEX('Tableau FR Download'!J:J,MATCH('Eligible Components'!M485,'Tableau FR Download'!G:G,0)))-1) = 0,"",LEFT(INDEX('Tableau FR Download'!J:J,MATCH('Eligible Components'!M485,'Tableau FR Download'!G:G,0)),FIND(" - ",INDEX('Tableau FR Download'!J:J,MATCH('Eligible Components'!M485,'Tableau FR Download'!G:G,0)))-1)),"")</f>
        <v/>
      </c>
      <c r="O485" s="2" t="str">
        <f>IF(T485="No","",IFERROR(IF(INDEX('Tableau FR Download'!M:M,MATCH('Eligible Components'!M485,'Tableau FR Download'!G:G,0))=0,"",INDEX('Tableau FR Download'!M:M,MATCH('Eligible Components'!M485,'Tableau FR Download'!G:G,0))),""))</f>
        <v/>
      </c>
      <c r="P485" s="37" t="str">
        <f>IF(IFERROR(INDEX('Funding Request Tracker'!$G$6:$G$13,MATCH('Eligible Components'!N485,'Funding Request Tracker'!$F$6:$F$13,0)),"")=0,"",IFERROR(INDEX('Funding Request Tracker'!$G$6:$G$13,MATCH('Eligible Components'!N485,'Funding Request Tracker'!$F$6:$F$13,0)),""))</f>
        <v/>
      </c>
      <c r="Q485" s="37" t="str">
        <f>IF(IFERROR(INDEX('Tableau FR Download'!N:N,MATCH('Eligible Components'!M485,'Tableau FR Download'!G:G,0)),"")=0,"",IFERROR(INDEX('Tableau FR Download'!N:N,MATCH('Eligible Components'!M485,'Tableau FR Download'!G:G,0)),""))</f>
        <v/>
      </c>
      <c r="R485" s="37" t="str">
        <f>IF(IFERROR(INDEX('Tableau FR Download'!O:O,MATCH('Eligible Components'!M485,'Tableau FR Download'!G:G,0)),"")=0,"",IFERROR(INDEX('Tableau FR Download'!O:O,MATCH('Eligible Components'!M485,'Tableau FR Download'!G:G,0)),""))</f>
        <v/>
      </c>
      <c r="S485" s="13" t="str">
        <f t="shared" si="23"/>
        <v/>
      </c>
      <c r="T485" s="1" t="str">
        <f>IFERROR(INDEX('User Instructions'!$E$3:$E$10,MATCH('Eligible Components'!N485,'User Instructions'!$D$3:$D$10,0)),"")</f>
        <v/>
      </c>
      <c r="U485" s="1" t="str">
        <f>IFERROR(IF(INDEX('Tableau FR Download'!M:M,MATCH('Eligible Components'!M485,'Tableau FR Download'!G:G,0))=0,"",INDEX('Tableau FR Download'!M:M,MATCH('Eligible Components'!M485,'Tableau FR Download'!G:G,0))),"")</f>
        <v/>
      </c>
    </row>
    <row r="486" spans="1:21" hidden="1" x14ac:dyDescent="0.2">
      <c r="A486" s="1">
        <f t="shared" si="21"/>
        <v>1</v>
      </c>
      <c r="B486" s="1">
        <v>0</v>
      </c>
      <c r="C486" s="1" t="s">
        <v>85</v>
      </c>
      <c r="D486" s="1" t="s">
        <v>118</v>
      </c>
      <c r="E486" s="1" t="s">
        <v>408</v>
      </c>
      <c r="F486" s="1" t="s">
        <v>89</v>
      </c>
      <c r="G486" s="1" t="str">
        <f t="shared" si="22"/>
        <v>Ethiopia-HIV/AIDS, Tuberculosis</v>
      </c>
      <c r="H486" s="1">
        <v>1</v>
      </c>
      <c r="I486" s="1" t="s">
        <v>74</v>
      </c>
      <c r="J486" s="1" t="str">
        <f>IF(IFERROR(IF(M486="",INDEX('Review Approach Lookup'!D:D,MATCH('Eligible Components'!G486,'Review Approach Lookup'!A:A,0)),INDEX('Tableau FR Download'!I:I,MATCH(M486,'Tableau FR Download'!G:G,0))),"")=0,"TBC",IFERROR(IF(M486="",INDEX('Review Approach Lookup'!D:D,MATCH('Eligible Components'!G486,'Review Approach Lookup'!A:A,0)),INDEX('Tableau FR Download'!I:I,MATCH(M486,'Tableau FR Download'!G:G,0))),""))</f>
        <v>Tailored for National Strategic Plans</v>
      </c>
      <c r="K486" s="1" t="s">
        <v>184</v>
      </c>
      <c r="L486" s="1">
        <f>_xlfn.MAXIFS('Tableau FR Download'!A:A,'Tableau FR Download'!B:B,'Eligible Components'!G486)</f>
        <v>923</v>
      </c>
      <c r="M486" s="1" t="str">
        <f>IF(L486=0,"",INDEX('Tableau FR Download'!G:G,MATCH('Eligible Components'!L486,'Tableau FR Download'!A:A,0)))</f>
        <v>FR923-ETH-C</v>
      </c>
      <c r="N486" s="2" t="str">
        <f>IFERROR(IF(LEFT(INDEX('Tableau FR Download'!J:J,MATCH('Eligible Components'!M486,'Tableau FR Download'!G:G,0)),FIND(" - ",INDEX('Tableau FR Download'!J:J,MATCH('Eligible Components'!M486,'Tableau FR Download'!G:G,0)))-1) = 0,"",LEFT(INDEX('Tableau FR Download'!J:J,MATCH('Eligible Components'!M486,'Tableau FR Download'!G:G,0)),FIND(" - ",INDEX('Tableau FR Download'!J:J,MATCH('Eligible Components'!M486,'Tableau FR Download'!G:G,0)))-1)),"")</f>
        <v>Window 2c</v>
      </c>
      <c r="O486" s="2" t="str">
        <f>IF(T486="No","",IFERROR(IF(INDEX('Tableau FR Download'!M:M,MATCH('Eligible Components'!M486,'Tableau FR Download'!G:G,0))=0,"",INDEX('Tableau FR Download'!M:M,MATCH('Eligible Components'!M486,'Tableau FR Download'!G:G,0))),""))</f>
        <v>Grant Making</v>
      </c>
      <c r="P486" s="37">
        <f>IF(IFERROR(INDEX('Funding Request Tracker'!$G$6:$G$13,MATCH('Eligible Components'!N486,'Funding Request Tracker'!$F$6:$F$13,0)),"")=0,"",IFERROR(INDEX('Funding Request Tracker'!$G$6:$G$13,MATCH('Eligible Components'!N486,'Funding Request Tracker'!$F$6:$F$13,0)),""))</f>
        <v>44012</v>
      </c>
      <c r="Q486" s="37">
        <f>IF(IFERROR(INDEX('Tableau FR Download'!N:N,MATCH('Eligible Components'!M486,'Tableau FR Download'!G:G,0)),"")=0,"",IFERROR(INDEX('Tableau FR Download'!N:N,MATCH('Eligible Components'!M486,'Tableau FR Download'!G:G,0)),""))</f>
        <v>44252</v>
      </c>
      <c r="R486" s="37">
        <f>IF(IFERROR(INDEX('Tableau FR Download'!O:O,MATCH('Eligible Components'!M486,'Tableau FR Download'!G:G,0)),"")=0,"",IFERROR(INDEX('Tableau FR Download'!O:O,MATCH('Eligible Components'!M486,'Tableau FR Download'!G:G,0)),""))</f>
        <v>44277</v>
      </c>
      <c r="S486" s="13">
        <f t="shared" si="23"/>
        <v>8.6885245901639347</v>
      </c>
      <c r="T486" s="1" t="str">
        <f>IFERROR(INDEX('User Instructions'!$E$3:$E$10,MATCH('Eligible Components'!N486,'User Instructions'!$D$3:$D$10,0)),"")</f>
        <v>Yes</v>
      </c>
      <c r="U486" s="1" t="str">
        <f>IFERROR(IF(INDEX('Tableau FR Download'!M:M,MATCH('Eligible Components'!M486,'Tableau FR Download'!G:G,0))=0,"",INDEX('Tableau FR Download'!M:M,MATCH('Eligible Components'!M486,'Tableau FR Download'!G:G,0))),"")</f>
        <v>Grant Making</v>
      </c>
    </row>
    <row r="487" spans="1:21" hidden="1" x14ac:dyDescent="0.2">
      <c r="A487" s="1">
        <f t="shared" si="21"/>
        <v>0</v>
      </c>
      <c r="B487" s="1">
        <v>0</v>
      </c>
      <c r="C487" s="1" t="s">
        <v>85</v>
      </c>
      <c r="D487" s="1" t="s">
        <v>118</v>
      </c>
      <c r="E487" s="1" t="s">
        <v>412</v>
      </c>
      <c r="F487" s="1" t="s">
        <v>90</v>
      </c>
      <c r="G487" s="1" t="str">
        <f t="shared" si="22"/>
        <v>Ethiopia-HIV/AIDS,Tuberculosis,Malaria</v>
      </c>
      <c r="H487" s="1">
        <v>1</v>
      </c>
      <c r="I487" s="1" t="s">
        <v>74</v>
      </c>
      <c r="J487" s="1" t="str">
        <f>IF(IFERROR(IF(M487="",INDEX('Review Approach Lookup'!D:D,MATCH('Eligible Components'!G487,'Review Approach Lookup'!A:A,0)),INDEX('Tableau FR Download'!I:I,MATCH(M487,'Tableau FR Download'!G:G,0))),"")=0,"TBC",IFERROR(IF(M487="",INDEX('Review Approach Lookup'!D:D,MATCH('Eligible Components'!G487,'Review Approach Lookup'!A:A,0)),INDEX('Tableau FR Download'!I:I,MATCH(M487,'Tableau FR Download'!G:G,0))),""))</f>
        <v/>
      </c>
      <c r="K487" s="1" t="s">
        <v>184</v>
      </c>
      <c r="L487" s="1">
        <f>_xlfn.MAXIFS('Tableau FR Download'!A:A,'Tableau FR Download'!B:B,'Eligible Components'!G487)</f>
        <v>0</v>
      </c>
      <c r="M487" s="1" t="str">
        <f>IF(L487=0,"",INDEX('Tableau FR Download'!G:G,MATCH('Eligible Components'!L487,'Tableau FR Download'!A:A,0)))</f>
        <v/>
      </c>
      <c r="N487" s="2" t="str">
        <f>IFERROR(IF(LEFT(INDEX('Tableau FR Download'!J:J,MATCH('Eligible Components'!M487,'Tableau FR Download'!G:G,0)),FIND(" - ",INDEX('Tableau FR Download'!J:J,MATCH('Eligible Components'!M487,'Tableau FR Download'!G:G,0)))-1) = 0,"",LEFT(INDEX('Tableau FR Download'!J:J,MATCH('Eligible Components'!M487,'Tableau FR Download'!G:G,0)),FIND(" - ",INDEX('Tableau FR Download'!J:J,MATCH('Eligible Components'!M487,'Tableau FR Download'!G:G,0)))-1)),"")</f>
        <v/>
      </c>
      <c r="O487" s="2" t="str">
        <f>IF(T487="No","",IFERROR(IF(INDEX('Tableau FR Download'!M:M,MATCH('Eligible Components'!M487,'Tableau FR Download'!G:G,0))=0,"",INDEX('Tableau FR Download'!M:M,MATCH('Eligible Components'!M487,'Tableau FR Download'!G:G,0))),""))</f>
        <v/>
      </c>
      <c r="P487" s="37" t="str">
        <f>IF(IFERROR(INDEX('Funding Request Tracker'!$G$6:$G$13,MATCH('Eligible Components'!N487,'Funding Request Tracker'!$F$6:$F$13,0)),"")=0,"",IFERROR(INDEX('Funding Request Tracker'!$G$6:$G$13,MATCH('Eligible Components'!N487,'Funding Request Tracker'!$F$6:$F$13,0)),""))</f>
        <v/>
      </c>
      <c r="Q487" s="37" t="str">
        <f>IF(IFERROR(INDEX('Tableau FR Download'!N:N,MATCH('Eligible Components'!M487,'Tableau FR Download'!G:G,0)),"")=0,"",IFERROR(INDEX('Tableau FR Download'!N:N,MATCH('Eligible Components'!M487,'Tableau FR Download'!G:G,0)),""))</f>
        <v/>
      </c>
      <c r="R487" s="37" t="str">
        <f>IF(IFERROR(INDEX('Tableau FR Download'!O:O,MATCH('Eligible Components'!M487,'Tableau FR Download'!G:G,0)),"")=0,"",IFERROR(INDEX('Tableau FR Download'!O:O,MATCH('Eligible Components'!M487,'Tableau FR Download'!G:G,0)),""))</f>
        <v/>
      </c>
      <c r="S487" s="13" t="str">
        <f t="shared" si="23"/>
        <v/>
      </c>
      <c r="T487" s="1" t="str">
        <f>IFERROR(INDEX('User Instructions'!$E$3:$E$10,MATCH('Eligible Components'!N487,'User Instructions'!$D$3:$D$10,0)),"")</f>
        <v/>
      </c>
      <c r="U487" s="1" t="str">
        <f>IFERROR(IF(INDEX('Tableau FR Download'!M:M,MATCH('Eligible Components'!M487,'Tableau FR Download'!G:G,0))=0,"",INDEX('Tableau FR Download'!M:M,MATCH('Eligible Components'!M487,'Tableau FR Download'!G:G,0))),"")</f>
        <v/>
      </c>
    </row>
    <row r="488" spans="1:21" hidden="1" x14ac:dyDescent="0.2">
      <c r="A488" s="1">
        <f t="shared" si="21"/>
        <v>0</v>
      </c>
      <c r="B488" s="1">
        <v>0</v>
      </c>
      <c r="C488" s="1" t="s">
        <v>85</v>
      </c>
      <c r="D488" s="1" t="s">
        <v>118</v>
      </c>
      <c r="E488" s="1" t="s">
        <v>413</v>
      </c>
      <c r="F488" s="1" t="s">
        <v>91</v>
      </c>
      <c r="G488" s="1" t="str">
        <f t="shared" si="22"/>
        <v>Ethiopia-HIV/AIDS,Tuberculosis,Malaria,RSSH</v>
      </c>
      <c r="H488" s="1">
        <v>1</v>
      </c>
      <c r="I488" s="1" t="s">
        <v>74</v>
      </c>
      <c r="J488" s="1" t="str">
        <f>IF(IFERROR(IF(M488="",INDEX('Review Approach Lookup'!D:D,MATCH('Eligible Components'!G488,'Review Approach Lookup'!A:A,0)),INDEX('Tableau FR Download'!I:I,MATCH(M488,'Tableau FR Download'!G:G,0))),"")=0,"TBC",IFERROR(IF(M488="",INDEX('Review Approach Lookup'!D:D,MATCH('Eligible Components'!G488,'Review Approach Lookup'!A:A,0)),INDEX('Tableau FR Download'!I:I,MATCH(M488,'Tableau FR Download'!G:G,0))),""))</f>
        <v/>
      </c>
      <c r="K488" s="1" t="s">
        <v>184</v>
      </c>
      <c r="L488" s="1">
        <f>_xlfn.MAXIFS('Tableau FR Download'!A:A,'Tableau FR Download'!B:B,'Eligible Components'!G488)</f>
        <v>0</v>
      </c>
      <c r="M488" s="1" t="str">
        <f>IF(L488=0,"",INDEX('Tableau FR Download'!G:G,MATCH('Eligible Components'!L488,'Tableau FR Download'!A:A,0)))</f>
        <v/>
      </c>
      <c r="N488" s="2" t="str">
        <f>IFERROR(IF(LEFT(INDEX('Tableau FR Download'!J:J,MATCH('Eligible Components'!M488,'Tableau FR Download'!G:G,0)),FIND(" - ",INDEX('Tableau FR Download'!J:J,MATCH('Eligible Components'!M488,'Tableau FR Download'!G:G,0)))-1) = 0,"",LEFT(INDEX('Tableau FR Download'!J:J,MATCH('Eligible Components'!M488,'Tableau FR Download'!G:G,0)),FIND(" - ",INDEX('Tableau FR Download'!J:J,MATCH('Eligible Components'!M488,'Tableau FR Download'!G:G,0)))-1)),"")</f>
        <v/>
      </c>
      <c r="O488" s="2" t="str">
        <f>IF(T488="No","",IFERROR(IF(INDEX('Tableau FR Download'!M:M,MATCH('Eligible Components'!M488,'Tableau FR Download'!G:G,0))=0,"",INDEX('Tableau FR Download'!M:M,MATCH('Eligible Components'!M488,'Tableau FR Download'!G:G,0))),""))</f>
        <v/>
      </c>
      <c r="P488" s="37" t="str">
        <f>IF(IFERROR(INDEX('Funding Request Tracker'!$G$6:$G$13,MATCH('Eligible Components'!N488,'Funding Request Tracker'!$F$6:$F$13,0)),"")=0,"",IFERROR(INDEX('Funding Request Tracker'!$G$6:$G$13,MATCH('Eligible Components'!N488,'Funding Request Tracker'!$F$6:$F$13,0)),""))</f>
        <v/>
      </c>
      <c r="Q488" s="37" t="str">
        <f>IF(IFERROR(INDEX('Tableau FR Download'!N:N,MATCH('Eligible Components'!M488,'Tableau FR Download'!G:G,0)),"")=0,"",IFERROR(INDEX('Tableau FR Download'!N:N,MATCH('Eligible Components'!M488,'Tableau FR Download'!G:G,0)),""))</f>
        <v/>
      </c>
      <c r="R488" s="37" t="str">
        <f>IF(IFERROR(INDEX('Tableau FR Download'!O:O,MATCH('Eligible Components'!M488,'Tableau FR Download'!G:G,0)),"")=0,"",IFERROR(INDEX('Tableau FR Download'!O:O,MATCH('Eligible Components'!M488,'Tableau FR Download'!G:G,0)),""))</f>
        <v/>
      </c>
      <c r="S488" s="13" t="str">
        <f t="shared" si="23"/>
        <v/>
      </c>
      <c r="T488" s="1" t="str">
        <f>IFERROR(INDEX('User Instructions'!$E$3:$E$10,MATCH('Eligible Components'!N488,'User Instructions'!$D$3:$D$10,0)),"")</f>
        <v/>
      </c>
      <c r="U488" s="1" t="str">
        <f>IFERROR(IF(INDEX('Tableau FR Download'!M:M,MATCH('Eligible Components'!M488,'Tableau FR Download'!G:G,0))=0,"",INDEX('Tableau FR Download'!M:M,MATCH('Eligible Components'!M488,'Tableau FR Download'!G:G,0))),"")</f>
        <v/>
      </c>
    </row>
    <row r="489" spans="1:21" hidden="1" x14ac:dyDescent="0.2">
      <c r="A489" s="1">
        <f t="shared" si="21"/>
        <v>0</v>
      </c>
      <c r="B489" s="1">
        <v>0</v>
      </c>
      <c r="C489" s="1" t="s">
        <v>85</v>
      </c>
      <c r="D489" s="1" t="s">
        <v>118</v>
      </c>
      <c r="E489" s="1" t="s">
        <v>414</v>
      </c>
      <c r="F489" s="1" t="s">
        <v>92</v>
      </c>
      <c r="G489" s="1" t="str">
        <f t="shared" si="22"/>
        <v>Ethiopia-HIV/AIDS,Tuberculosis,RSSH</v>
      </c>
      <c r="H489" s="1">
        <v>1</v>
      </c>
      <c r="I489" s="1" t="s">
        <v>74</v>
      </c>
      <c r="J489" s="1" t="str">
        <f>IF(IFERROR(IF(M489="",INDEX('Review Approach Lookup'!D:D,MATCH('Eligible Components'!G489,'Review Approach Lookup'!A:A,0)),INDEX('Tableau FR Download'!I:I,MATCH(M489,'Tableau FR Download'!G:G,0))),"")=0,"TBC",IFERROR(IF(M489="",INDEX('Review Approach Lookup'!D:D,MATCH('Eligible Components'!G489,'Review Approach Lookup'!A:A,0)),INDEX('Tableau FR Download'!I:I,MATCH(M489,'Tableau FR Download'!G:G,0))),""))</f>
        <v/>
      </c>
      <c r="K489" s="1" t="s">
        <v>184</v>
      </c>
      <c r="L489" s="1">
        <f>_xlfn.MAXIFS('Tableau FR Download'!A:A,'Tableau FR Download'!B:B,'Eligible Components'!G489)</f>
        <v>0</v>
      </c>
      <c r="M489" s="1" t="str">
        <f>IF(L489=0,"",INDEX('Tableau FR Download'!G:G,MATCH('Eligible Components'!L489,'Tableau FR Download'!A:A,0)))</f>
        <v/>
      </c>
      <c r="N489" s="2" t="str">
        <f>IFERROR(IF(LEFT(INDEX('Tableau FR Download'!J:J,MATCH('Eligible Components'!M489,'Tableau FR Download'!G:G,0)),FIND(" - ",INDEX('Tableau FR Download'!J:J,MATCH('Eligible Components'!M489,'Tableau FR Download'!G:G,0)))-1) = 0,"",LEFT(INDEX('Tableau FR Download'!J:J,MATCH('Eligible Components'!M489,'Tableau FR Download'!G:G,0)),FIND(" - ",INDEX('Tableau FR Download'!J:J,MATCH('Eligible Components'!M489,'Tableau FR Download'!G:G,0)))-1)),"")</f>
        <v/>
      </c>
      <c r="O489" s="2" t="str">
        <f>IF(T489="No","",IFERROR(IF(INDEX('Tableau FR Download'!M:M,MATCH('Eligible Components'!M489,'Tableau FR Download'!G:G,0))=0,"",INDEX('Tableau FR Download'!M:M,MATCH('Eligible Components'!M489,'Tableau FR Download'!G:G,0))),""))</f>
        <v/>
      </c>
      <c r="P489" s="37" t="str">
        <f>IF(IFERROR(INDEX('Funding Request Tracker'!$G$6:$G$13,MATCH('Eligible Components'!N489,'Funding Request Tracker'!$F$6:$F$13,0)),"")=0,"",IFERROR(INDEX('Funding Request Tracker'!$G$6:$G$13,MATCH('Eligible Components'!N489,'Funding Request Tracker'!$F$6:$F$13,0)),""))</f>
        <v/>
      </c>
      <c r="Q489" s="37" t="str">
        <f>IF(IFERROR(INDEX('Tableau FR Download'!N:N,MATCH('Eligible Components'!M489,'Tableau FR Download'!G:G,0)),"")=0,"",IFERROR(INDEX('Tableau FR Download'!N:N,MATCH('Eligible Components'!M489,'Tableau FR Download'!G:G,0)),""))</f>
        <v/>
      </c>
      <c r="R489" s="37" t="str">
        <f>IF(IFERROR(INDEX('Tableau FR Download'!O:O,MATCH('Eligible Components'!M489,'Tableau FR Download'!G:G,0)),"")=0,"",IFERROR(INDEX('Tableau FR Download'!O:O,MATCH('Eligible Components'!M489,'Tableau FR Download'!G:G,0)),""))</f>
        <v/>
      </c>
      <c r="S489" s="13" t="str">
        <f t="shared" si="23"/>
        <v/>
      </c>
      <c r="T489" s="1" t="str">
        <f>IFERROR(INDEX('User Instructions'!$E$3:$E$10,MATCH('Eligible Components'!N489,'User Instructions'!$D$3:$D$10,0)),"")</f>
        <v/>
      </c>
      <c r="U489" s="1" t="str">
        <f>IFERROR(IF(INDEX('Tableau FR Download'!M:M,MATCH('Eligible Components'!M489,'Tableau FR Download'!G:G,0))=0,"",INDEX('Tableau FR Download'!M:M,MATCH('Eligible Components'!M489,'Tableau FR Download'!G:G,0))),"")</f>
        <v/>
      </c>
    </row>
    <row r="490" spans="1:21" hidden="1" x14ac:dyDescent="0.2">
      <c r="A490" s="1">
        <f t="shared" si="21"/>
        <v>1</v>
      </c>
      <c r="B490" s="1">
        <v>0</v>
      </c>
      <c r="C490" s="1" t="s">
        <v>85</v>
      </c>
      <c r="D490" s="1" t="s">
        <v>118</v>
      </c>
      <c r="E490" s="1" t="s">
        <v>28</v>
      </c>
      <c r="F490" s="1" t="s">
        <v>28</v>
      </c>
      <c r="G490" s="1" t="str">
        <f t="shared" si="22"/>
        <v>Ethiopia-Malaria</v>
      </c>
      <c r="H490" s="1">
        <v>1</v>
      </c>
      <c r="I490" s="1" t="s">
        <v>74</v>
      </c>
      <c r="J490" s="1" t="str">
        <f>IF(IFERROR(IF(M490="",INDEX('Review Approach Lookup'!D:D,MATCH('Eligible Components'!G490,'Review Approach Lookup'!A:A,0)),INDEX('Tableau FR Download'!I:I,MATCH(M490,'Tableau FR Download'!G:G,0))),"")=0,"TBC",IFERROR(IF(M490="",INDEX('Review Approach Lookup'!D:D,MATCH('Eligible Components'!G490,'Review Approach Lookup'!A:A,0)),INDEX('Tableau FR Download'!I:I,MATCH(M490,'Tableau FR Download'!G:G,0))),""))</f>
        <v>Tailored for National Strategic Plans</v>
      </c>
      <c r="K490" s="1" t="s">
        <v>184</v>
      </c>
      <c r="L490" s="1">
        <f>_xlfn.MAXIFS('Tableau FR Download'!A:A,'Tableau FR Download'!B:B,'Eligible Components'!G490)</f>
        <v>929</v>
      </c>
      <c r="M490" s="1" t="str">
        <f>IF(L490=0,"",INDEX('Tableau FR Download'!G:G,MATCH('Eligible Components'!L490,'Tableau FR Download'!A:A,0)))</f>
        <v>FR929-ETH-M</v>
      </c>
      <c r="N490" s="2" t="str">
        <f>IFERROR(IF(LEFT(INDEX('Tableau FR Download'!J:J,MATCH('Eligible Components'!M490,'Tableau FR Download'!G:G,0)),FIND(" - ",INDEX('Tableau FR Download'!J:J,MATCH('Eligible Components'!M490,'Tableau FR Download'!G:G,0)))-1) = 0,"",LEFT(INDEX('Tableau FR Download'!J:J,MATCH('Eligible Components'!M490,'Tableau FR Download'!G:G,0)),FIND(" - ",INDEX('Tableau FR Download'!J:J,MATCH('Eligible Components'!M490,'Tableau FR Download'!G:G,0)))-1)),"")</f>
        <v>Window 3</v>
      </c>
      <c r="O490" s="2" t="str">
        <f>IF(T490="No","",IFERROR(IF(INDEX('Tableau FR Download'!M:M,MATCH('Eligible Components'!M490,'Tableau FR Download'!G:G,0))=0,"",INDEX('Tableau FR Download'!M:M,MATCH('Eligible Components'!M490,'Tableau FR Download'!G:G,0))),""))</f>
        <v>Grant Making</v>
      </c>
      <c r="P490" s="37">
        <f>IF(IFERROR(INDEX('Funding Request Tracker'!$G$6:$G$13,MATCH('Eligible Components'!N490,'Funding Request Tracker'!$F$6:$F$13,0)),"")=0,"",IFERROR(INDEX('Funding Request Tracker'!$G$6:$G$13,MATCH('Eligible Components'!N490,'Funding Request Tracker'!$F$6:$F$13,0)),""))</f>
        <v>44074</v>
      </c>
      <c r="Q490" s="37">
        <f>IF(IFERROR(INDEX('Tableau FR Download'!N:N,MATCH('Eligible Components'!M490,'Tableau FR Download'!G:G,0)),"")=0,"",IFERROR(INDEX('Tableau FR Download'!N:N,MATCH('Eligible Components'!M490,'Tableau FR Download'!G:G,0)),""))</f>
        <v>44252</v>
      </c>
      <c r="R490" s="37">
        <f>IF(IFERROR(INDEX('Tableau FR Download'!O:O,MATCH('Eligible Components'!M490,'Tableau FR Download'!G:G,0)),"")=0,"",IFERROR(INDEX('Tableau FR Download'!O:O,MATCH('Eligible Components'!M490,'Tableau FR Download'!G:G,0)),""))</f>
        <v>44277</v>
      </c>
      <c r="S490" s="13">
        <f t="shared" si="23"/>
        <v>6.6557377049180326</v>
      </c>
      <c r="T490" s="1" t="str">
        <f>IFERROR(INDEX('User Instructions'!$E$3:$E$10,MATCH('Eligible Components'!N490,'User Instructions'!$D$3:$D$10,0)),"")</f>
        <v>Yes</v>
      </c>
      <c r="U490" s="1" t="str">
        <f>IFERROR(IF(INDEX('Tableau FR Download'!M:M,MATCH('Eligible Components'!M490,'Tableau FR Download'!G:G,0))=0,"",INDEX('Tableau FR Download'!M:M,MATCH('Eligible Components'!M490,'Tableau FR Download'!G:G,0))),"")</f>
        <v>Grant Making</v>
      </c>
    </row>
    <row r="491" spans="1:21" hidden="1" x14ac:dyDescent="0.2">
      <c r="A491" s="1">
        <f t="shared" si="21"/>
        <v>0</v>
      </c>
      <c r="B491" s="1">
        <v>0</v>
      </c>
      <c r="C491" s="1" t="s">
        <v>85</v>
      </c>
      <c r="D491" s="1" t="s">
        <v>118</v>
      </c>
      <c r="E491" s="1" t="s">
        <v>415</v>
      </c>
      <c r="F491" s="1" t="s">
        <v>93</v>
      </c>
      <c r="G491" s="1" t="str">
        <f t="shared" si="22"/>
        <v>Ethiopia-Malaria,RSSH</v>
      </c>
      <c r="H491" s="1">
        <v>1</v>
      </c>
      <c r="I491" s="1" t="s">
        <v>74</v>
      </c>
      <c r="J491" s="1" t="str">
        <f>IF(IFERROR(IF(M491="",INDEX('Review Approach Lookup'!D:D,MATCH('Eligible Components'!G491,'Review Approach Lookup'!A:A,0)),INDEX('Tableau FR Download'!I:I,MATCH(M491,'Tableau FR Download'!G:G,0))),"")=0,"TBC",IFERROR(IF(M491="",INDEX('Review Approach Lookup'!D:D,MATCH('Eligible Components'!G491,'Review Approach Lookup'!A:A,0)),INDEX('Tableau FR Download'!I:I,MATCH(M491,'Tableau FR Download'!G:G,0))),""))</f>
        <v/>
      </c>
      <c r="K491" s="1" t="s">
        <v>184</v>
      </c>
      <c r="L491" s="1">
        <f>_xlfn.MAXIFS('Tableau FR Download'!A:A,'Tableau FR Download'!B:B,'Eligible Components'!G491)</f>
        <v>0</v>
      </c>
      <c r="M491" s="1" t="str">
        <f>IF(L491=0,"",INDEX('Tableau FR Download'!G:G,MATCH('Eligible Components'!L491,'Tableau FR Download'!A:A,0)))</f>
        <v/>
      </c>
      <c r="N491" s="2" t="str">
        <f>IFERROR(IF(LEFT(INDEX('Tableau FR Download'!J:J,MATCH('Eligible Components'!M491,'Tableau FR Download'!G:G,0)),FIND(" - ",INDEX('Tableau FR Download'!J:J,MATCH('Eligible Components'!M491,'Tableau FR Download'!G:G,0)))-1) = 0,"",LEFT(INDEX('Tableau FR Download'!J:J,MATCH('Eligible Components'!M491,'Tableau FR Download'!G:G,0)),FIND(" - ",INDEX('Tableau FR Download'!J:J,MATCH('Eligible Components'!M491,'Tableau FR Download'!G:G,0)))-1)),"")</f>
        <v/>
      </c>
      <c r="O491" s="2" t="str">
        <f>IF(T491="No","",IFERROR(IF(INDEX('Tableau FR Download'!M:M,MATCH('Eligible Components'!M491,'Tableau FR Download'!G:G,0))=0,"",INDEX('Tableau FR Download'!M:M,MATCH('Eligible Components'!M491,'Tableau FR Download'!G:G,0))),""))</f>
        <v/>
      </c>
      <c r="P491" s="37" t="str">
        <f>IF(IFERROR(INDEX('Funding Request Tracker'!$G$6:$G$13,MATCH('Eligible Components'!N491,'Funding Request Tracker'!$F$6:$F$13,0)),"")=0,"",IFERROR(INDEX('Funding Request Tracker'!$G$6:$G$13,MATCH('Eligible Components'!N491,'Funding Request Tracker'!$F$6:$F$13,0)),""))</f>
        <v/>
      </c>
      <c r="Q491" s="37" t="str">
        <f>IF(IFERROR(INDEX('Tableau FR Download'!N:N,MATCH('Eligible Components'!M491,'Tableau FR Download'!G:G,0)),"")=0,"",IFERROR(INDEX('Tableau FR Download'!N:N,MATCH('Eligible Components'!M491,'Tableau FR Download'!G:G,0)),""))</f>
        <v/>
      </c>
      <c r="R491" s="37" t="str">
        <f>IF(IFERROR(INDEX('Tableau FR Download'!O:O,MATCH('Eligible Components'!M491,'Tableau FR Download'!G:G,0)),"")=0,"",IFERROR(INDEX('Tableau FR Download'!O:O,MATCH('Eligible Components'!M491,'Tableau FR Download'!G:G,0)),""))</f>
        <v/>
      </c>
      <c r="S491" s="13" t="str">
        <f t="shared" si="23"/>
        <v/>
      </c>
      <c r="T491" s="1" t="str">
        <f>IFERROR(INDEX('User Instructions'!$E$3:$E$10,MATCH('Eligible Components'!N491,'User Instructions'!$D$3:$D$10,0)),"")</f>
        <v/>
      </c>
      <c r="U491" s="1" t="str">
        <f>IFERROR(IF(INDEX('Tableau FR Download'!M:M,MATCH('Eligible Components'!M491,'Tableau FR Download'!G:G,0))=0,"",INDEX('Tableau FR Download'!M:M,MATCH('Eligible Components'!M491,'Tableau FR Download'!G:G,0))),"")</f>
        <v/>
      </c>
    </row>
    <row r="492" spans="1:21" hidden="1" x14ac:dyDescent="0.2">
      <c r="A492" s="1">
        <f t="shared" si="21"/>
        <v>1</v>
      </c>
      <c r="B492" s="1">
        <v>0</v>
      </c>
      <c r="C492" s="1" t="s">
        <v>85</v>
      </c>
      <c r="D492" s="1" t="s">
        <v>118</v>
      </c>
      <c r="E492" s="1" t="s">
        <v>94</v>
      </c>
      <c r="F492" s="1" t="s">
        <v>94</v>
      </c>
      <c r="G492" s="1" t="str">
        <f t="shared" si="22"/>
        <v>Ethiopia-RSSH</v>
      </c>
      <c r="H492" s="1">
        <v>1</v>
      </c>
      <c r="I492" s="1" t="s">
        <v>74</v>
      </c>
      <c r="J492" s="1" t="str">
        <f>IF(IFERROR(IF(M492="",INDEX('Review Approach Lookup'!D:D,MATCH('Eligible Components'!G492,'Review Approach Lookup'!A:A,0)),INDEX('Tableau FR Download'!I:I,MATCH(M492,'Tableau FR Download'!G:G,0))),"")=0,"TBC",IFERROR(IF(M492="",INDEX('Review Approach Lookup'!D:D,MATCH('Eligible Components'!G492,'Review Approach Lookup'!A:A,0)),INDEX('Tableau FR Download'!I:I,MATCH(M492,'Tableau FR Download'!G:G,0))),""))</f>
        <v>Full Review</v>
      </c>
      <c r="K492" s="1" t="s">
        <v>184</v>
      </c>
      <c r="L492" s="1">
        <f>_xlfn.MAXIFS('Tableau FR Download'!A:A,'Tableau FR Download'!B:B,'Eligible Components'!G492)</f>
        <v>925</v>
      </c>
      <c r="M492" s="1" t="str">
        <f>IF(L492=0,"",INDEX('Tableau FR Download'!G:G,MATCH('Eligible Components'!L492,'Tableau FR Download'!A:A,0)))</f>
        <v>FR925-ETH-S</v>
      </c>
      <c r="N492" s="2" t="str">
        <f>IFERROR(IF(LEFT(INDEX('Tableau FR Download'!J:J,MATCH('Eligible Components'!M492,'Tableau FR Download'!G:G,0)),FIND(" - ",INDEX('Tableau FR Download'!J:J,MATCH('Eligible Components'!M492,'Tableau FR Download'!G:G,0)))-1) = 0,"",LEFT(INDEX('Tableau FR Download'!J:J,MATCH('Eligible Components'!M492,'Tableau FR Download'!G:G,0)),FIND(" - ",INDEX('Tableau FR Download'!J:J,MATCH('Eligible Components'!M492,'Tableau FR Download'!G:G,0)))-1)),"")</f>
        <v>Window 3</v>
      </c>
      <c r="O492" s="2" t="str">
        <f>IF(T492="No","",IFERROR(IF(INDEX('Tableau FR Download'!M:M,MATCH('Eligible Components'!M492,'Tableau FR Download'!G:G,0))=0,"",INDEX('Tableau FR Download'!M:M,MATCH('Eligible Components'!M492,'Tableau FR Download'!G:G,0))),""))</f>
        <v>Grant Making</v>
      </c>
      <c r="P492" s="37">
        <f>IF(IFERROR(INDEX('Funding Request Tracker'!$G$6:$G$13,MATCH('Eligible Components'!N492,'Funding Request Tracker'!$F$6:$F$13,0)),"")=0,"",IFERROR(INDEX('Funding Request Tracker'!$G$6:$G$13,MATCH('Eligible Components'!N492,'Funding Request Tracker'!$F$6:$F$13,0)),""))</f>
        <v>44074</v>
      </c>
      <c r="Q492" s="37">
        <f>IF(IFERROR(INDEX('Tableau FR Download'!N:N,MATCH('Eligible Components'!M492,'Tableau FR Download'!G:G,0)),"")=0,"",IFERROR(INDEX('Tableau FR Download'!N:N,MATCH('Eligible Components'!M492,'Tableau FR Download'!G:G,0)),""))</f>
        <v>44252</v>
      </c>
      <c r="R492" s="37">
        <f>IF(IFERROR(INDEX('Tableau FR Download'!O:O,MATCH('Eligible Components'!M492,'Tableau FR Download'!G:G,0)),"")=0,"",IFERROR(INDEX('Tableau FR Download'!O:O,MATCH('Eligible Components'!M492,'Tableau FR Download'!G:G,0)),""))</f>
        <v>44277</v>
      </c>
      <c r="S492" s="13">
        <f t="shared" si="23"/>
        <v>6.6557377049180326</v>
      </c>
      <c r="T492" s="1" t="str">
        <f>IFERROR(INDEX('User Instructions'!$E$3:$E$10,MATCH('Eligible Components'!N492,'User Instructions'!$D$3:$D$10,0)),"")</f>
        <v>Yes</v>
      </c>
      <c r="U492" s="1" t="str">
        <f>IFERROR(IF(INDEX('Tableau FR Download'!M:M,MATCH('Eligible Components'!M492,'Tableau FR Download'!G:G,0))=0,"",INDEX('Tableau FR Download'!M:M,MATCH('Eligible Components'!M492,'Tableau FR Download'!G:G,0))),"")</f>
        <v>Grant Making</v>
      </c>
    </row>
    <row r="493" spans="1:21" hidden="1" x14ac:dyDescent="0.2">
      <c r="A493" s="1">
        <f t="shared" si="21"/>
        <v>0</v>
      </c>
      <c r="B493" s="1">
        <v>1</v>
      </c>
      <c r="C493" s="1" t="s">
        <v>85</v>
      </c>
      <c r="D493" s="1" t="s">
        <v>118</v>
      </c>
      <c r="E493" s="1" t="s">
        <v>416</v>
      </c>
      <c r="F493" s="1" t="s">
        <v>35</v>
      </c>
      <c r="G493" s="1" t="str">
        <f t="shared" si="22"/>
        <v>Ethiopia-Tuberculosis</v>
      </c>
      <c r="H493" s="1">
        <v>1</v>
      </c>
      <c r="I493" s="1" t="s">
        <v>74</v>
      </c>
      <c r="J493" s="1" t="str">
        <f>IF(IFERROR(IF(M493="",INDEX('Review Approach Lookup'!D:D,MATCH('Eligible Components'!G493,'Review Approach Lookup'!A:A,0)),INDEX('Tableau FR Download'!I:I,MATCH(M493,'Tableau FR Download'!G:G,0))),"")=0,"TBC",IFERROR(IF(M493="",INDEX('Review Approach Lookup'!D:D,MATCH('Eligible Components'!G493,'Review Approach Lookup'!A:A,0)),INDEX('Tableau FR Download'!I:I,MATCH(M493,'Tableau FR Download'!G:G,0))),""))</f>
        <v>Tailored for National Strategic Plans</v>
      </c>
      <c r="K493" s="1" t="s">
        <v>184</v>
      </c>
      <c r="L493" s="1">
        <f>_xlfn.MAXIFS('Tableau FR Download'!A:A,'Tableau FR Download'!B:B,'Eligible Components'!G493)</f>
        <v>0</v>
      </c>
      <c r="M493" s="1" t="str">
        <f>IF(L493=0,"",INDEX('Tableau FR Download'!G:G,MATCH('Eligible Components'!L493,'Tableau FR Download'!A:A,0)))</f>
        <v/>
      </c>
      <c r="N493" s="2" t="str">
        <f>IFERROR(IF(LEFT(INDEX('Tableau FR Download'!J:J,MATCH('Eligible Components'!M493,'Tableau FR Download'!G:G,0)),FIND(" - ",INDEX('Tableau FR Download'!J:J,MATCH('Eligible Components'!M493,'Tableau FR Download'!G:G,0)))-1) = 0,"",LEFT(INDEX('Tableau FR Download'!J:J,MATCH('Eligible Components'!M493,'Tableau FR Download'!G:G,0)),FIND(" - ",INDEX('Tableau FR Download'!J:J,MATCH('Eligible Components'!M493,'Tableau FR Download'!G:G,0)))-1)),"")</f>
        <v/>
      </c>
      <c r="O493" s="2" t="str">
        <f>IF(T493="No","",IFERROR(IF(INDEX('Tableau FR Download'!M:M,MATCH('Eligible Components'!M493,'Tableau FR Download'!G:G,0))=0,"",INDEX('Tableau FR Download'!M:M,MATCH('Eligible Components'!M493,'Tableau FR Download'!G:G,0))),""))</f>
        <v/>
      </c>
      <c r="P493" s="37" t="str">
        <f>IF(IFERROR(INDEX('Funding Request Tracker'!$G$6:$G$13,MATCH('Eligible Components'!N493,'Funding Request Tracker'!$F$6:$F$13,0)),"")=0,"",IFERROR(INDEX('Funding Request Tracker'!$G$6:$G$13,MATCH('Eligible Components'!N493,'Funding Request Tracker'!$F$6:$F$13,0)),""))</f>
        <v/>
      </c>
      <c r="Q493" s="37" t="str">
        <f>IF(IFERROR(INDEX('Tableau FR Download'!N:N,MATCH('Eligible Components'!M493,'Tableau FR Download'!G:G,0)),"")=0,"",IFERROR(INDEX('Tableau FR Download'!N:N,MATCH('Eligible Components'!M493,'Tableau FR Download'!G:G,0)),""))</f>
        <v/>
      </c>
      <c r="R493" s="37" t="str">
        <f>IF(IFERROR(INDEX('Tableau FR Download'!O:O,MATCH('Eligible Components'!M493,'Tableau FR Download'!G:G,0)),"")=0,"",IFERROR(INDEX('Tableau FR Download'!O:O,MATCH('Eligible Components'!M493,'Tableau FR Download'!G:G,0)),""))</f>
        <v/>
      </c>
      <c r="S493" s="13" t="str">
        <f t="shared" si="23"/>
        <v/>
      </c>
      <c r="T493" s="1" t="str">
        <f>IFERROR(INDEX('User Instructions'!$E$3:$E$10,MATCH('Eligible Components'!N493,'User Instructions'!$D$3:$D$10,0)),"")</f>
        <v/>
      </c>
      <c r="U493" s="1" t="str">
        <f>IFERROR(IF(INDEX('Tableau FR Download'!M:M,MATCH('Eligible Components'!M493,'Tableau FR Download'!G:G,0))=0,"",INDEX('Tableau FR Download'!M:M,MATCH('Eligible Components'!M493,'Tableau FR Download'!G:G,0))),"")</f>
        <v/>
      </c>
    </row>
    <row r="494" spans="1:21" hidden="1" x14ac:dyDescent="0.2">
      <c r="A494" s="1">
        <f t="shared" si="21"/>
        <v>0</v>
      </c>
      <c r="B494" s="1">
        <v>0</v>
      </c>
      <c r="C494" s="1" t="s">
        <v>85</v>
      </c>
      <c r="D494" s="1" t="s">
        <v>118</v>
      </c>
      <c r="E494" s="1" t="s">
        <v>417</v>
      </c>
      <c r="F494" s="1" t="s">
        <v>95</v>
      </c>
      <c r="G494" s="1" t="str">
        <f t="shared" si="22"/>
        <v>Ethiopia-Tuberculosis,Malaria</v>
      </c>
      <c r="H494" s="1">
        <v>1</v>
      </c>
      <c r="I494" s="1" t="s">
        <v>74</v>
      </c>
      <c r="J494" s="1" t="str">
        <f>IF(IFERROR(IF(M494="",INDEX('Review Approach Lookup'!D:D,MATCH('Eligible Components'!G494,'Review Approach Lookup'!A:A,0)),INDEX('Tableau FR Download'!I:I,MATCH(M494,'Tableau FR Download'!G:G,0))),"")=0,"TBC",IFERROR(IF(M494="",INDEX('Review Approach Lookup'!D:D,MATCH('Eligible Components'!G494,'Review Approach Lookup'!A:A,0)),INDEX('Tableau FR Download'!I:I,MATCH(M494,'Tableau FR Download'!G:G,0))),""))</f>
        <v/>
      </c>
      <c r="K494" s="1" t="s">
        <v>184</v>
      </c>
      <c r="L494" s="1">
        <f>_xlfn.MAXIFS('Tableau FR Download'!A:A,'Tableau FR Download'!B:B,'Eligible Components'!G494)</f>
        <v>0</v>
      </c>
      <c r="M494" s="1" t="str">
        <f>IF(L494=0,"",INDEX('Tableau FR Download'!G:G,MATCH('Eligible Components'!L494,'Tableau FR Download'!A:A,0)))</f>
        <v/>
      </c>
      <c r="N494" s="2" t="str">
        <f>IFERROR(IF(LEFT(INDEX('Tableau FR Download'!J:J,MATCH('Eligible Components'!M494,'Tableau FR Download'!G:G,0)),FIND(" - ",INDEX('Tableau FR Download'!J:J,MATCH('Eligible Components'!M494,'Tableau FR Download'!G:G,0)))-1) = 0,"",LEFT(INDEX('Tableau FR Download'!J:J,MATCH('Eligible Components'!M494,'Tableau FR Download'!G:G,0)),FIND(" - ",INDEX('Tableau FR Download'!J:J,MATCH('Eligible Components'!M494,'Tableau FR Download'!G:G,0)))-1)),"")</f>
        <v/>
      </c>
      <c r="O494" s="2" t="str">
        <f>IF(T494="No","",IFERROR(IF(INDEX('Tableau FR Download'!M:M,MATCH('Eligible Components'!M494,'Tableau FR Download'!G:G,0))=0,"",INDEX('Tableau FR Download'!M:M,MATCH('Eligible Components'!M494,'Tableau FR Download'!G:G,0))),""))</f>
        <v/>
      </c>
      <c r="P494" s="37" t="str">
        <f>IF(IFERROR(INDEX('Funding Request Tracker'!$G$6:$G$13,MATCH('Eligible Components'!N494,'Funding Request Tracker'!$F$6:$F$13,0)),"")=0,"",IFERROR(INDEX('Funding Request Tracker'!$G$6:$G$13,MATCH('Eligible Components'!N494,'Funding Request Tracker'!$F$6:$F$13,0)),""))</f>
        <v/>
      </c>
      <c r="Q494" s="37" t="str">
        <f>IF(IFERROR(INDEX('Tableau FR Download'!N:N,MATCH('Eligible Components'!M494,'Tableau FR Download'!G:G,0)),"")=0,"",IFERROR(INDEX('Tableau FR Download'!N:N,MATCH('Eligible Components'!M494,'Tableau FR Download'!G:G,0)),""))</f>
        <v/>
      </c>
      <c r="R494" s="37" t="str">
        <f>IF(IFERROR(INDEX('Tableau FR Download'!O:O,MATCH('Eligible Components'!M494,'Tableau FR Download'!G:G,0)),"")=0,"",IFERROR(INDEX('Tableau FR Download'!O:O,MATCH('Eligible Components'!M494,'Tableau FR Download'!G:G,0)),""))</f>
        <v/>
      </c>
      <c r="S494" s="13" t="str">
        <f t="shared" si="23"/>
        <v/>
      </c>
      <c r="T494" s="1" t="str">
        <f>IFERROR(INDEX('User Instructions'!$E$3:$E$10,MATCH('Eligible Components'!N494,'User Instructions'!$D$3:$D$10,0)),"")</f>
        <v/>
      </c>
      <c r="U494" s="1" t="str">
        <f>IFERROR(IF(INDEX('Tableau FR Download'!M:M,MATCH('Eligible Components'!M494,'Tableau FR Download'!G:G,0))=0,"",INDEX('Tableau FR Download'!M:M,MATCH('Eligible Components'!M494,'Tableau FR Download'!G:G,0))),"")</f>
        <v/>
      </c>
    </row>
    <row r="495" spans="1:21" hidden="1" x14ac:dyDescent="0.2">
      <c r="A495" s="1">
        <f t="shared" si="21"/>
        <v>0</v>
      </c>
      <c r="B495" s="1">
        <v>0</v>
      </c>
      <c r="C495" s="1" t="s">
        <v>85</v>
      </c>
      <c r="D495" s="1" t="s">
        <v>118</v>
      </c>
      <c r="E495" s="1" t="s">
        <v>418</v>
      </c>
      <c r="F495" s="1" t="s">
        <v>96</v>
      </c>
      <c r="G495" s="1" t="str">
        <f t="shared" si="22"/>
        <v>Ethiopia-Tuberculosis,Malaria,RSSH</v>
      </c>
      <c r="H495" s="1">
        <v>1</v>
      </c>
      <c r="I495" s="1" t="s">
        <v>74</v>
      </c>
      <c r="J495" s="1" t="str">
        <f>IF(IFERROR(IF(M495="",INDEX('Review Approach Lookup'!D:D,MATCH('Eligible Components'!G495,'Review Approach Lookup'!A:A,0)),INDEX('Tableau FR Download'!I:I,MATCH(M495,'Tableau FR Download'!G:G,0))),"")=0,"TBC",IFERROR(IF(M495="",INDEX('Review Approach Lookup'!D:D,MATCH('Eligible Components'!G495,'Review Approach Lookup'!A:A,0)),INDEX('Tableau FR Download'!I:I,MATCH(M495,'Tableau FR Download'!G:G,0))),""))</f>
        <v/>
      </c>
      <c r="K495" s="1" t="s">
        <v>184</v>
      </c>
      <c r="L495" s="1">
        <f>_xlfn.MAXIFS('Tableau FR Download'!A:A,'Tableau FR Download'!B:B,'Eligible Components'!G495)</f>
        <v>0</v>
      </c>
      <c r="M495" s="1" t="str">
        <f>IF(L495=0,"",INDEX('Tableau FR Download'!G:G,MATCH('Eligible Components'!L495,'Tableau FR Download'!A:A,0)))</f>
        <v/>
      </c>
      <c r="N495" s="2" t="str">
        <f>IFERROR(IF(LEFT(INDEX('Tableau FR Download'!J:J,MATCH('Eligible Components'!M495,'Tableau FR Download'!G:G,0)),FIND(" - ",INDEX('Tableau FR Download'!J:J,MATCH('Eligible Components'!M495,'Tableau FR Download'!G:G,0)))-1) = 0,"",LEFT(INDEX('Tableau FR Download'!J:J,MATCH('Eligible Components'!M495,'Tableau FR Download'!G:G,0)),FIND(" - ",INDEX('Tableau FR Download'!J:J,MATCH('Eligible Components'!M495,'Tableau FR Download'!G:G,0)))-1)),"")</f>
        <v/>
      </c>
      <c r="O495" s="2" t="str">
        <f>IF(T495="No","",IFERROR(IF(INDEX('Tableau FR Download'!M:M,MATCH('Eligible Components'!M495,'Tableau FR Download'!G:G,0))=0,"",INDEX('Tableau FR Download'!M:M,MATCH('Eligible Components'!M495,'Tableau FR Download'!G:G,0))),""))</f>
        <v/>
      </c>
      <c r="P495" s="37" t="str">
        <f>IF(IFERROR(INDEX('Funding Request Tracker'!$G$6:$G$13,MATCH('Eligible Components'!N495,'Funding Request Tracker'!$F$6:$F$13,0)),"")=0,"",IFERROR(INDEX('Funding Request Tracker'!$G$6:$G$13,MATCH('Eligible Components'!N495,'Funding Request Tracker'!$F$6:$F$13,0)),""))</f>
        <v/>
      </c>
      <c r="Q495" s="37" t="str">
        <f>IF(IFERROR(INDEX('Tableau FR Download'!N:N,MATCH('Eligible Components'!M495,'Tableau FR Download'!G:G,0)),"")=0,"",IFERROR(INDEX('Tableau FR Download'!N:N,MATCH('Eligible Components'!M495,'Tableau FR Download'!G:G,0)),""))</f>
        <v/>
      </c>
      <c r="R495" s="37" t="str">
        <f>IF(IFERROR(INDEX('Tableau FR Download'!O:O,MATCH('Eligible Components'!M495,'Tableau FR Download'!G:G,0)),"")=0,"",IFERROR(INDEX('Tableau FR Download'!O:O,MATCH('Eligible Components'!M495,'Tableau FR Download'!G:G,0)),""))</f>
        <v/>
      </c>
      <c r="S495" s="13" t="str">
        <f t="shared" si="23"/>
        <v/>
      </c>
      <c r="T495" s="1" t="str">
        <f>IFERROR(INDEX('User Instructions'!$E$3:$E$10,MATCH('Eligible Components'!N495,'User Instructions'!$D$3:$D$10,0)),"")</f>
        <v/>
      </c>
      <c r="U495" s="1" t="str">
        <f>IFERROR(IF(INDEX('Tableau FR Download'!M:M,MATCH('Eligible Components'!M495,'Tableau FR Download'!G:G,0))=0,"",INDEX('Tableau FR Download'!M:M,MATCH('Eligible Components'!M495,'Tableau FR Download'!G:G,0))),"")</f>
        <v/>
      </c>
    </row>
    <row r="496" spans="1:21" hidden="1" x14ac:dyDescent="0.2">
      <c r="A496" s="1">
        <f t="shared" si="21"/>
        <v>0</v>
      </c>
      <c r="B496" s="1">
        <v>0</v>
      </c>
      <c r="C496" s="1" t="s">
        <v>85</v>
      </c>
      <c r="D496" s="1" t="s">
        <v>118</v>
      </c>
      <c r="E496" s="1" t="s">
        <v>419</v>
      </c>
      <c r="F496" s="1" t="s">
        <v>97</v>
      </c>
      <c r="G496" s="1" t="str">
        <f t="shared" si="22"/>
        <v>Ethiopia-Tuberculosis,RSSH</v>
      </c>
      <c r="H496" s="1">
        <v>1</v>
      </c>
      <c r="I496" s="1" t="s">
        <v>74</v>
      </c>
      <c r="J496" s="1" t="str">
        <f>IF(IFERROR(IF(M496="",INDEX('Review Approach Lookup'!D:D,MATCH('Eligible Components'!G496,'Review Approach Lookup'!A:A,0)),INDEX('Tableau FR Download'!I:I,MATCH(M496,'Tableau FR Download'!G:G,0))),"")=0,"TBC",IFERROR(IF(M496="",INDEX('Review Approach Lookup'!D:D,MATCH('Eligible Components'!G496,'Review Approach Lookup'!A:A,0)),INDEX('Tableau FR Download'!I:I,MATCH(M496,'Tableau FR Download'!G:G,0))),""))</f>
        <v/>
      </c>
      <c r="K496" s="1" t="s">
        <v>184</v>
      </c>
      <c r="L496" s="1">
        <f>_xlfn.MAXIFS('Tableau FR Download'!A:A,'Tableau FR Download'!B:B,'Eligible Components'!G496)</f>
        <v>0</v>
      </c>
      <c r="M496" s="1" t="str">
        <f>IF(L496=0,"",INDEX('Tableau FR Download'!G:G,MATCH('Eligible Components'!L496,'Tableau FR Download'!A:A,0)))</f>
        <v/>
      </c>
      <c r="N496" s="2" t="str">
        <f>IFERROR(IF(LEFT(INDEX('Tableau FR Download'!J:J,MATCH('Eligible Components'!M496,'Tableau FR Download'!G:G,0)),FIND(" - ",INDEX('Tableau FR Download'!J:J,MATCH('Eligible Components'!M496,'Tableau FR Download'!G:G,0)))-1) = 0,"",LEFT(INDEX('Tableau FR Download'!J:J,MATCH('Eligible Components'!M496,'Tableau FR Download'!G:G,0)),FIND(" - ",INDEX('Tableau FR Download'!J:J,MATCH('Eligible Components'!M496,'Tableau FR Download'!G:G,0)))-1)),"")</f>
        <v/>
      </c>
      <c r="O496" s="2" t="str">
        <f>IF(T496="No","",IFERROR(IF(INDEX('Tableau FR Download'!M:M,MATCH('Eligible Components'!M496,'Tableau FR Download'!G:G,0))=0,"",INDEX('Tableau FR Download'!M:M,MATCH('Eligible Components'!M496,'Tableau FR Download'!G:G,0))),""))</f>
        <v/>
      </c>
      <c r="P496" s="37" t="str">
        <f>IF(IFERROR(INDEX('Funding Request Tracker'!$G$6:$G$13,MATCH('Eligible Components'!N496,'Funding Request Tracker'!$F$6:$F$13,0)),"")=0,"",IFERROR(INDEX('Funding Request Tracker'!$G$6:$G$13,MATCH('Eligible Components'!N496,'Funding Request Tracker'!$F$6:$F$13,0)),""))</f>
        <v/>
      </c>
      <c r="Q496" s="37" t="str">
        <f>IF(IFERROR(INDEX('Tableau FR Download'!N:N,MATCH('Eligible Components'!M496,'Tableau FR Download'!G:G,0)),"")=0,"",IFERROR(INDEX('Tableau FR Download'!N:N,MATCH('Eligible Components'!M496,'Tableau FR Download'!G:G,0)),""))</f>
        <v/>
      </c>
      <c r="R496" s="37" t="str">
        <f>IF(IFERROR(INDEX('Tableau FR Download'!O:O,MATCH('Eligible Components'!M496,'Tableau FR Download'!G:G,0)),"")=0,"",IFERROR(INDEX('Tableau FR Download'!O:O,MATCH('Eligible Components'!M496,'Tableau FR Download'!G:G,0)),""))</f>
        <v/>
      </c>
      <c r="S496" s="13" t="str">
        <f t="shared" si="23"/>
        <v/>
      </c>
      <c r="T496" s="1" t="str">
        <f>IFERROR(INDEX('User Instructions'!$E$3:$E$10,MATCH('Eligible Components'!N496,'User Instructions'!$D$3:$D$10,0)),"")</f>
        <v/>
      </c>
      <c r="U496" s="1" t="str">
        <f>IFERROR(IF(INDEX('Tableau FR Download'!M:M,MATCH('Eligible Components'!M496,'Tableau FR Download'!G:G,0))=0,"",INDEX('Tableau FR Download'!M:M,MATCH('Eligible Components'!M496,'Tableau FR Download'!G:G,0))),"")</f>
        <v/>
      </c>
    </row>
    <row r="497" spans="1:21" hidden="1" x14ac:dyDescent="0.2">
      <c r="A497" s="1">
        <f t="shared" si="21"/>
        <v>0</v>
      </c>
      <c r="B497" s="1">
        <v>0</v>
      </c>
      <c r="C497" s="1" t="s">
        <v>85</v>
      </c>
      <c r="D497" s="1" t="s">
        <v>119</v>
      </c>
      <c r="E497" s="1" t="s">
        <v>26</v>
      </c>
      <c r="F497" s="1" t="s">
        <v>26</v>
      </c>
      <c r="G497" s="1" t="str">
        <f t="shared" si="22"/>
        <v>Gabon-HIV/AIDS</v>
      </c>
      <c r="H497" s="1">
        <v>0</v>
      </c>
      <c r="I497" s="1" t="s">
        <v>37</v>
      </c>
      <c r="J497" s="1" t="str">
        <f>IF(IFERROR(IF(M497="",INDEX('Review Approach Lookup'!D:D,MATCH('Eligible Components'!G497,'Review Approach Lookup'!A:A,0)),INDEX('Tableau FR Download'!I:I,MATCH(M497,'Tableau FR Download'!G:G,0))),"")=0,"TBC",IFERROR(IF(M497="",INDEX('Review Approach Lookup'!D:D,MATCH('Eligible Components'!G497,'Review Approach Lookup'!A:A,0)),INDEX('Tableau FR Download'!I:I,MATCH(M497,'Tableau FR Download'!G:G,0))),""))</f>
        <v/>
      </c>
      <c r="K497" s="1" t="s">
        <v>188</v>
      </c>
      <c r="L497" s="1">
        <f>_xlfn.MAXIFS('Tableau FR Download'!A:A,'Tableau FR Download'!B:B,'Eligible Components'!G497)</f>
        <v>0</v>
      </c>
      <c r="M497" s="1" t="str">
        <f>IF(L497=0,"",INDEX('Tableau FR Download'!G:G,MATCH('Eligible Components'!L497,'Tableau FR Download'!A:A,0)))</f>
        <v/>
      </c>
      <c r="N497" s="2" t="str">
        <f>IFERROR(IF(LEFT(INDEX('Tableau FR Download'!J:J,MATCH('Eligible Components'!M497,'Tableau FR Download'!G:G,0)),FIND(" - ",INDEX('Tableau FR Download'!J:J,MATCH('Eligible Components'!M497,'Tableau FR Download'!G:G,0)))-1) = 0,"",LEFT(INDEX('Tableau FR Download'!J:J,MATCH('Eligible Components'!M497,'Tableau FR Download'!G:G,0)),FIND(" - ",INDEX('Tableau FR Download'!J:J,MATCH('Eligible Components'!M497,'Tableau FR Download'!G:G,0)))-1)),"")</f>
        <v/>
      </c>
      <c r="O497" s="2" t="str">
        <f>IF(T497="No","",IFERROR(IF(INDEX('Tableau FR Download'!M:M,MATCH('Eligible Components'!M497,'Tableau FR Download'!G:G,0))=0,"",INDEX('Tableau FR Download'!M:M,MATCH('Eligible Components'!M497,'Tableau FR Download'!G:G,0))),""))</f>
        <v/>
      </c>
      <c r="P497" s="37" t="str">
        <f>IF(IFERROR(INDEX('Funding Request Tracker'!$G$6:$G$13,MATCH('Eligible Components'!N497,'Funding Request Tracker'!$F$6:$F$13,0)),"")=0,"",IFERROR(INDEX('Funding Request Tracker'!$G$6:$G$13,MATCH('Eligible Components'!N497,'Funding Request Tracker'!$F$6:$F$13,0)),""))</f>
        <v/>
      </c>
      <c r="Q497" s="37" t="str">
        <f>IF(IFERROR(INDEX('Tableau FR Download'!N:N,MATCH('Eligible Components'!M497,'Tableau FR Download'!G:G,0)),"")=0,"",IFERROR(INDEX('Tableau FR Download'!N:N,MATCH('Eligible Components'!M497,'Tableau FR Download'!G:G,0)),""))</f>
        <v/>
      </c>
      <c r="R497" s="37" t="str">
        <f>IF(IFERROR(INDEX('Tableau FR Download'!O:O,MATCH('Eligible Components'!M497,'Tableau FR Download'!G:G,0)),"")=0,"",IFERROR(INDEX('Tableau FR Download'!O:O,MATCH('Eligible Components'!M497,'Tableau FR Download'!G:G,0)),""))</f>
        <v/>
      </c>
      <c r="S497" s="13" t="str">
        <f t="shared" si="23"/>
        <v/>
      </c>
      <c r="T497" s="1" t="str">
        <f>IFERROR(INDEX('User Instructions'!$E$3:$E$10,MATCH('Eligible Components'!N497,'User Instructions'!$D$3:$D$10,0)),"")</f>
        <v/>
      </c>
      <c r="U497" s="1" t="str">
        <f>IFERROR(IF(INDEX('Tableau FR Download'!M:M,MATCH('Eligible Components'!M497,'Tableau FR Download'!G:G,0))=0,"",INDEX('Tableau FR Download'!M:M,MATCH('Eligible Components'!M497,'Tableau FR Download'!G:G,0))),"")</f>
        <v/>
      </c>
    </row>
    <row r="498" spans="1:21" hidden="1" x14ac:dyDescent="0.2">
      <c r="A498" s="1">
        <f t="shared" si="21"/>
        <v>0</v>
      </c>
      <c r="B498" s="1">
        <v>0</v>
      </c>
      <c r="C498" s="1" t="s">
        <v>85</v>
      </c>
      <c r="D498" s="1" t="s">
        <v>119</v>
      </c>
      <c r="E498" s="1" t="s">
        <v>409</v>
      </c>
      <c r="F498" s="1" t="s">
        <v>86</v>
      </c>
      <c r="G498" s="1" t="str">
        <f t="shared" si="22"/>
        <v>Gabon-HIV/AIDS,Malaria</v>
      </c>
      <c r="H498" s="1">
        <v>0</v>
      </c>
      <c r="I498" s="1" t="s">
        <v>37</v>
      </c>
      <c r="J498" s="1" t="str">
        <f>IF(IFERROR(IF(M498="",INDEX('Review Approach Lookup'!D:D,MATCH('Eligible Components'!G498,'Review Approach Lookup'!A:A,0)),INDEX('Tableau FR Download'!I:I,MATCH(M498,'Tableau FR Download'!G:G,0))),"")=0,"TBC",IFERROR(IF(M498="",INDEX('Review Approach Lookup'!D:D,MATCH('Eligible Components'!G498,'Review Approach Lookup'!A:A,0)),INDEX('Tableau FR Download'!I:I,MATCH(M498,'Tableau FR Download'!G:G,0))),""))</f>
        <v/>
      </c>
      <c r="K498" s="1" t="s">
        <v>188</v>
      </c>
      <c r="L498" s="1">
        <f>_xlfn.MAXIFS('Tableau FR Download'!A:A,'Tableau FR Download'!B:B,'Eligible Components'!G498)</f>
        <v>0</v>
      </c>
      <c r="M498" s="1" t="str">
        <f>IF(L498=0,"",INDEX('Tableau FR Download'!G:G,MATCH('Eligible Components'!L498,'Tableau FR Download'!A:A,0)))</f>
        <v/>
      </c>
      <c r="N498" s="2" t="str">
        <f>IFERROR(IF(LEFT(INDEX('Tableau FR Download'!J:J,MATCH('Eligible Components'!M498,'Tableau FR Download'!G:G,0)),FIND(" - ",INDEX('Tableau FR Download'!J:J,MATCH('Eligible Components'!M498,'Tableau FR Download'!G:G,0)))-1) = 0,"",LEFT(INDEX('Tableau FR Download'!J:J,MATCH('Eligible Components'!M498,'Tableau FR Download'!G:G,0)),FIND(" - ",INDEX('Tableau FR Download'!J:J,MATCH('Eligible Components'!M498,'Tableau FR Download'!G:G,0)))-1)),"")</f>
        <v/>
      </c>
      <c r="O498" s="2" t="str">
        <f>IF(T498="No","",IFERROR(IF(INDEX('Tableau FR Download'!M:M,MATCH('Eligible Components'!M498,'Tableau FR Download'!G:G,0))=0,"",INDEX('Tableau FR Download'!M:M,MATCH('Eligible Components'!M498,'Tableau FR Download'!G:G,0))),""))</f>
        <v/>
      </c>
      <c r="P498" s="37" t="str">
        <f>IF(IFERROR(INDEX('Funding Request Tracker'!$G$6:$G$13,MATCH('Eligible Components'!N498,'Funding Request Tracker'!$F$6:$F$13,0)),"")=0,"",IFERROR(INDEX('Funding Request Tracker'!$G$6:$G$13,MATCH('Eligible Components'!N498,'Funding Request Tracker'!$F$6:$F$13,0)),""))</f>
        <v/>
      </c>
      <c r="Q498" s="37" t="str">
        <f>IF(IFERROR(INDEX('Tableau FR Download'!N:N,MATCH('Eligible Components'!M498,'Tableau FR Download'!G:G,0)),"")=0,"",IFERROR(INDEX('Tableau FR Download'!N:N,MATCH('Eligible Components'!M498,'Tableau FR Download'!G:G,0)),""))</f>
        <v/>
      </c>
      <c r="R498" s="37" t="str">
        <f>IF(IFERROR(INDEX('Tableau FR Download'!O:O,MATCH('Eligible Components'!M498,'Tableau FR Download'!G:G,0)),"")=0,"",IFERROR(INDEX('Tableau FR Download'!O:O,MATCH('Eligible Components'!M498,'Tableau FR Download'!G:G,0)),""))</f>
        <v/>
      </c>
      <c r="S498" s="13" t="str">
        <f t="shared" si="23"/>
        <v/>
      </c>
      <c r="T498" s="1" t="str">
        <f>IFERROR(INDEX('User Instructions'!$E$3:$E$10,MATCH('Eligible Components'!N498,'User Instructions'!$D$3:$D$10,0)),"")</f>
        <v/>
      </c>
      <c r="U498" s="1" t="str">
        <f>IFERROR(IF(INDEX('Tableau FR Download'!M:M,MATCH('Eligible Components'!M498,'Tableau FR Download'!G:G,0))=0,"",INDEX('Tableau FR Download'!M:M,MATCH('Eligible Components'!M498,'Tableau FR Download'!G:G,0))),"")</f>
        <v/>
      </c>
    </row>
    <row r="499" spans="1:21" hidden="1" x14ac:dyDescent="0.2">
      <c r="A499" s="1">
        <f t="shared" si="21"/>
        <v>0</v>
      </c>
      <c r="B499" s="1">
        <v>0</v>
      </c>
      <c r="C499" s="1" t="s">
        <v>85</v>
      </c>
      <c r="D499" s="1" t="s">
        <v>119</v>
      </c>
      <c r="E499" s="1" t="s">
        <v>410</v>
      </c>
      <c r="F499" s="1" t="s">
        <v>87</v>
      </c>
      <c r="G499" s="1" t="str">
        <f t="shared" si="22"/>
        <v>Gabon-HIV/AIDS,Malaria,RSSH</v>
      </c>
      <c r="H499" s="1">
        <v>0</v>
      </c>
      <c r="I499" s="1" t="s">
        <v>37</v>
      </c>
      <c r="J499" s="1" t="str">
        <f>IF(IFERROR(IF(M499="",INDEX('Review Approach Lookup'!D:D,MATCH('Eligible Components'!G499,'Review Approach Lookup'!A:A,0)),INDEX('Tableau FR Download'!I:I,MATCH(M499,'Tableau FR Download'!G:G,0))),"")=0,"TBC",IFERROR(IF(M499="",INDEX('Review Approach Lookup'!D:D,MATCH('Eligible Components'!G499,'Review Approach Lookup'!A:A,0)),INDEX('Tableau FR Download'!I:I,MATCH(M499,'Tableau FR Download'!G:G,0))),""))</f>
        <v/>
      </c>
      <c r="K499" s="1" t="s">
        <v>188</v>
      </c>
      <c r="L499" s="1">
        <f>_xlfn.MAXIFS('Tableau FR Download'!A:A,'Tableau FR Download'!B:B,'Eligible Components'!G499)</f>
        <v>0</v>
      </c>
      <c r="M499" s="1" t="str">
        <f>IF(L499=0,"",INDEX('Tableau FR Download'!G:G,MATCH('Eligible Components'!L499,'Tableau FR Download'!A:A,0)))</f>
        <v/>
      </c>
      <c r="N499" s="2" t="str">
        <f>IFERROR(IF(LEFT(INDEX('Tableau FR Download'!J:J,MATCH('Eligible Components'!M499,'Tableau FR Download'!G:G,0)),FIND(" - ",INDEX('Tableau FR Download'!J:J,MATCH('Eligible Components'!M499,'Tableau FR Download'!G:G,0)))-1) = 0,"",LEFT(INDEX('Tableau FR Download'!J:J,MATCH('Eligible Components'!M499,'Tableau FR Download'!G:G,0)),FIND(" - ",INDEX('Tableau FR Download'!J:J,MATCH('Eligible Components'!M499,'Tableau FR Download'!G:G,0)))-1)),"")</f>
        <v/>
      </c>
      <c r="O499" s="2" t="str">
        <f>IF(T499="No","",IFERROR(IF(INDEX('Tableau FR Download'!M:M,MATCH('Eligible Components'!M499,'Tableau FR Download'!G:G,0))=0,"",INDEX('Tableau FR Download'!M:M,MATCH('Eligible Components'!M499,'Tableau FR Download'!G:G,0))),""))</f>
        <v/>
      </c>
      <c r="P499" s="37" t="str">
        <f>IF(IFERROR(INDEX('Funding Request Tracker'!$G$6:$G$13,MATCH('Eligible Components'!N499,'Funding Request Tracker'!$F$6:$F$13,0)),"")=0,"",IFERROR(INDEX('Funding Request Tracker'!$G$6:$G$13,MATCH('Eligible Components'!N499,'Funding Request Tracker'!$F$6:$F$13,0)),""))</f>
        <v/>
      </c>
      <c r="Q499" s="37" t="str">
        <f>IF(IFERROR(INDEX('Tableau FR Download'!N:N,MATCH('Eligible Components'!M499,'Tableau FR Download'!G:G,0)),"")=0,"",IFERROR(INDEX('Tableau FR Download'!N:N,MATCH('Eligible Components'!M499,'Tableau FR Download'!G:G,0)),""))</f>
        <v/>
      </c>
      <c r="R499" s="37" t="str">
        <f>IF(IFERROR(INDEX('Tableau FR Download'!O:O,MATCH('Eligible Components'!M499,'Tableau FR Download'!G:G,0)),"")=0,"",IFERROR(INDEX('Tableau FR Download'!O:O,MATCH('Eligible Components'!M499,'Tableau FR Download'!G:G,0)),""))</f>
        <v/>
      </c>
      <c r="S499" s="13" t="str">
        <f t="shared" si="23"/>
        <v/>
      </c>
      <c r="T499" s="1" t="str">
        <f>IFERROR(INDEX('User Instructions'!$E$3:$E$10,MATCH('Eligible Components'!N499,'User Instructions'!$D$3:$D$10,0)),"")</f>
        <v/>
      </c>
      <c r="U499" s="1" t="str">
        <f>IFERROR(IF(INDEX('Tableau FR Download'!M:M,MATCH('Eligible Components'!M499,'Tableau FR Download'!G:G,0))=0,"",INDEX('Tableau FR Download'!M:M,MATCH('Eligible Components'!M499,'Tableau FR Download'!G:G,0))),"")</f>
        <v/>
      </c>
    </row>
    <row r="500" spans="1:21" hidden="1" x14ac:dyDescent="0.2">
      <c r="A500" s="1">
        <f t="shared" si="21"/>
        <v>0</v>
      </c>
      <c r="B500" s="1">
        <v>0</v>
      </c>
      <c r="C500" s="1" t="s">
        <v>85</v>
      </c>
      <c r="D500" s="1" t="s">
        <v>119</v>
      </c>
      <c r="E500" s="1" t="s">
        <v>411</v>
      </c>
      <c r="F500" s="1" t="s">
        <v>88</v>
      </c>
      <c r="G500" s="1" t="str">
        <f t="shared" si="22"/>
        <v>Gabon-HIV/AIDS,RSSH</v>
      </c>
      <c r="H500" s="1">
        <v>0</v>
      </c>
      <c r="I500" s="1" t="s">
        <v>37</v>
      </c>
      <c r="J500" s="1" t="str">
        <f>IF(IFERROR(IF(M500="",INDEX('Review Approach Lookup'!D:D,MATCH('Eligible Components'!G500,'Review Approach Lookup'!A:A,0)),INDEX('Tableau FR Download'!I:I,MATCH(M500,'Tableau FR Download'!G:G,0))),"")=0,"TBC",IFERROR(IF(M500="",INDEX('Review Approach Lookup'!D:D,MATCH('Eligible Components'!G500,'Review Approach Lookup'!A:A,0)),INDEX('Tableau FR Download'!I:I,MATCH(M500,'Tableau FR Download'!G:G,0))),""))</f>
        <v/>
      </c>
      <c r="K500" s="1" t="s">
        <v>188</v>
      </c>
      <c r="L500" s="1">
        <f>_xlfn.MAXIFS('Tableau FR Download'!A:A,'Tableau FR Download'!B:B,'Eligible Components'!G500)</f>
        <v>0</v>
      </c>
      <c r="M500" s="1" t="str">
        <f>IF(L500=0,"",INDEX('Tableau FR Download'!G:G,MATCH('Eligible Components'!L500,'Tableau FR Download'!A:A,0)))</f>
        <v/>
      </c>
      <c r="N500" s="2" t="str">
        <f>IFERROR(IF(LEFT(INDEX('Tableau FR Download'!J:J,MATCH('Eligible Components'!M500,'Tableau FR Download'!G:G,0)),FIND(" - ",INDEX('Tableau FR Download'!J:J,MATCH('Eligible Components'!M500,'Tableau FR Download'!G:G,0)))-1) = 0,"",LEFT(INDEX('Tableau FR Download'!J:J,MATCH('Eligible Components'!M500,'Tableau FR Download'!G:G,0)),FIND(" - ",INDEX('Tableau FR Download'!J:J,MATCH('Eligible Components'!M500,'Tableau FR Download'!G:G,0)))-1)),"")</f>
        <v/>
      </c>
      <c r="O500" s="2" t="str">
        <f>IF(T500="No","",IFERROR(IF(INDEX('Tableau FR Download'!M:M,MATCH('Eligible Components'!M500,'Tableau FR Download'!G:G,0))=0,"",INDEX('Tableau FR Download'!M:M,MATCH('Eligible Components'!M500,'Tableau FR Download'!G:G,0))),""))</f>
        <v/>
      </c>
      <c r="P500" s="37" t="str">
        <f>IF(IFERROR(INDEX('Funding Request Tracker'!$G$6:$G$13,MATCH('Eligible Components'!N500,'Funding Request Tracker'!$F$6:$F$13,0)),"")=0,"",IFERROR(INDEX('Funding Request Tracker'!$G$6:$G$13,MATCH('Eligible Components'!N500,'Funding Request Tracker'!$F$6:$F$13,0)),""))</f>
        <v/>
      </c>
      <c r="Q500" s="37" t="str">
        <f>IF(IFERROR(INDEX('Tableau FR Download'!N:N,MATCH('Eligible Components'!M500,'Tableau FR Download'!G:G,0)),"")=0,"",IFERROR(INDEX('Tableau FR Download'!N:N,MATCH('Eligible Components'!M500,'Tableau FR Download'!G:G,0)),""))</f>
        <v/>
      </c>
      <c r="R500" s="37" t="str">
        <f>IF(IFERROR(INDEX('Tableau FR Download'!O:O,MATCH('Eligible Components'!M500,'Tableau FR Download'!G:G,0)),"")=0,"",IFERROR(INDEX('Tableau FR Download'!O:O,MATCH('Eligible Components'!M500,'Tableau FR Download'!G:G,0)),""))</f>
        <v/>
      </c>
      <c r="S500" s="13" t="str">
        <f t="shared" si="23"/>
        <v/>
      </c>
      <c r="T500" s="1" t="str">
        <f>IFERROR(INDEX('User Instructions'!$E$3:$E$10,MATCH('Eligible Components'!N500,'User Instructions'!$D$3:$D$10,0)),"")</f>
        <v/>
      </c>
      <c r="U500" s="1" t="str">
        <f>IFERROR(IF(INDEX('Tableau FR Download'!M:M,MATCH('Eligible Components'!M500,'Tableau FR Download'!G:G,0))=0,"",INDEX('Tableau FR Download'!M:M,MATCH('Eligible Components'!M500,'Tableau FR Download'!G:G,0))),"")</f>
        <v/>
      </c>
    </row>
    <row r="501" spans="1:21" hidden="1" x14ac:dyDescent="0.2">
      <c r="A501" s="1">
        <f t="shared" si="21"/>
        <v>0</v>
      </c>
      <c r="B501" s="1">
        <v>0</v>
      </c>
      <c r="C501" s="1" t="s">
        <v>85</v>
      </c>
      <c r="D501" s="1" t="s">
        <v>119</v>
      </c>
      <c r="E501" s="1" t="s">
        <v>408</v>
      </c>
      <c r="F501" s="1" t="s">
        <v>89</v>
      </c>
      <c r="G501" s="1" t="str">
        <f t="shared" si="22"/>
        <v>Gabon-HIV/AIDS, Tuberculosis</v>
      </c>
      <c r="H501" s="1">
        <v>0</v>
      </c>
      <c r="I501" s="1" t="s">
        <v>37</v>
      </c>
      <c r="J501" s="1" t="str">
        <f>IF(IFERROR(IF(M501="",INDEX('Review Approach Lookup'!D:D,MATCH('Eligible Components'!G501,'Review Approach Lookup'!A:A,0)),INDEX('Tableau FR Download'!I:I,MATCH(M501,'Tableau FR Download'!G:G,0))),"")=0,"TBC",IFERROR(IF(M501="",INDEX('Review Approach Lookup'!D:D,MATCH('Eligible Components'!G501,'Review Approach Lookup'!A:A,0)),INDEX('Tableau FR Download'!I:I,MATCH(M501,'Tableau FR Download'!G:G,0))),""))</f>
        <v/>
      </c>
      <c r="K501" s="1" t="s">
        <v>188</v>
      </c>
      <c r="L501" s="1">
        <f>_xlfn.MAXIFS('Tableau FR Download'!A:A,'Tableau FR Download'!B:B,'Eligible Components'!G501)</f>
        <v>0</v>
      </c>
      <c r="M501" s="1" t="str">
        <f>IF(L501=0,"",INDEX('Tableau FR Download'!G:G,MATCH('Eligible Components'!L501,'Tableau FR Download'!A:A,0)))</f>
        <v/>
      </c>
      <c r="N501" s="2" t="str">
        <f>IFERROR(IF(LEFT(INDEX('Tableau FR Download'!J:J,MATCH('Eligible Components'!M501,'Tableau FR Download'!G:G,0)),FIND(" - ",INDEX('Tableau FR Download'!J:J,MATCH('Eligible Components'!M501,'Tableau FR Download'!G:G,0)))-1) = 0,"",LEFT(INDEX('Tableau FR Download'!J:J,MATCH('Eligible Components'!M501,'Tableau FR Download'!G:G,0)),FIND(" - ",INDEX('Tableau FR Download'!J:J,MATCH('Eligible Components'!M501,'Tableau FR Download'!G:G,0)))-1)),"")</f>
        <v/>
      </c>
      <c r="O501" s="2" t="str">
        <f>IF(T501="No","",IFERROR(IF(INDEX('Tableau FR Download'!M:M,MATCH('Eligible Components'!M501,'Tableau FR Download'!G:G,0))=0,"",INDEX('Tableau FR Download'!M:M,MATCH('Eligible Components'!M501,'Tableau FR Download'!G:G,0))),""))</f>
        <v/>
      </c>
      <c r="P501" s="37" t="str">
        <f>IF(IFERROR(INDEX('Funding Request Tracker'!$G$6:$G$13,MATCH('Eligible Components'!N501,'Funding Request Tracker'!$F$6:$F$13,0)),"")=0,"",IFERROR(INDEX('Funding Request Tracker'!$G$6:$G$13,MATCH('Eligible Components'!N501,'Funding Request Tracker'!$F$6:$F$13,0)),""))</f>
        <v/>
      </c>
      <c r="Q501" s="37" t="str">
        <f>IF(IFERROR(INDEX('Tableau FR Download'!N:N,MATCH('Eligible Components'!M501,'Tableau FR Download'!G:G,0)),"")=0,"",IFERROR(INDEX('Tableau FR Download'!N:N,MATCH('Eligible Components'!M501,'Tableau FR Download'!G:G,0)),""))</f>
        <v/>
      </c>
      <c r="R501" s="37" t="str">
        <f>IF(IFERROR(INDEX('Tableau FR Download'!O:O,MATCH('Eligible Components'!M501,'Tableau FR Download'!G:G,0)),"")=0,"",IFERROR(INDEX('Tableau FR Download'!O:O,MATCH('Eligible Components'!M501,'Tableau FR Download'!G:G,0)),""))</f>
        <v/>
      </c>
      <c r="S501" s="13" t="str">
        <f t="shared" si="23"/>
        <v/>
      </c>
      <c r="T501" s="1" t="str">
        <f>IFERROR(INDEX('User Instructions'!$E$3:$E$10,MATCH('Eligible Components'!N501,'User Instructions'!$D$3:$D$10,0)),"")</f>
        <v/>
      </c>
      <c r="U501" s="1" t="str">
        <f>IFERROR(IF(INDEX('Tableau FR Download'!M:M,MATCH('Eligible Components'!M501,'Tableau FR Download'!G:G,0))=0,"",INDEX('Tableau FR Download'!M:M,MATCH('Eligible Components'!M501,'Tableau FR Download'!G:G,0))),"")</f>
        <v/>
      </c>
    </row>
    <row r="502" spans="1:21" hidden="1" x14ac:dyDescent="0.2">
      <c r="A502" s="1">
        <f t="shared" si="21"/>
        <v>0</v>
      </c>
      <c r="B502" s="1">
        <v>0</v>
      </c>
      <c r="C502" s="1" t="s">
        <v>85</v>
      </c>
      <c r="D502" s="1" t="s">
        <v>119</v>
      </c>
      <c r="E502" s="1" t="s">
        <v>412</v>
      </c>
      <c r="F502" s="1" t="s">
        <v>90</v>
      </c>
      <c r="G502" s="1" t="str">
        <f t="shared" si="22"/>
        <v>Gabon-HIV/AIDS,Tuberculosis,Malaria</v>
      </c>
      <c r="H502" s="1">
        <v>0</v>
      </c>
      <c r="I502" s="1" t="s">
        <v>37</v>
      </c>
      <c r="J502" s="1" t="str">
        <f>IF(IFERROR(IF(M502="",INDEX('Review Approach Lookup'!D:D,MATCH('Eligible Components'!G502,'Review Approach Lookup'!A:A,0)),INDEX('Tableau FR Download'!I:I,MATCH(M502,'Tableau FR Download'!G:G,0))),"")=0,"TBC",IFERROR(IF(M502="",INDEX('Review Approach Lookup'!D:D,MATCH('Eligible Components'!G502,'Review Approach Lookup'!A:A,0)),INDEX('Tableau FR Download'!I:I,MATCH(M502,'Tableau FR Download'!G:G,0))),""))</f>
        <v/>
      </c>
      <c r="K502" s="1" t="s">
        <v>188</v>
      </c>
      <c r="L502" s="1">
        <f>_xlfn.MAXIFS('Tableau FR Download'!A:A,'Tableau FR Download'!B:B,'Eligible Components'!G502)</f>
        <v>0</v>
      </c>
      <c r="M502" s="1" t="str">
        <f>IF(L502=0,"",INDEX('Tableau FR Download'!G:G,MATCH('Eligible Components'!L502,'Tableau FR Download'!A:A,0)))</f>
        <v/>
      </c>
      <c r="N502" s="2" t="str">
        <f>IFERROR(IF(LEFT(INDEX('Tableau FR Download'!J:J,MATCH('Eligible Components'!M502,'Tableau FR Download'!G:G,0)),FIND(" - ",INDEX('Tableau FR Download'!J:J,MATCH('Eligible Components'!M502,'Tableau FR Download'!G:G,0)))-1) = 0,"",LEFT(INDEX('Tableau FR Download'!J:J,MATCH('Eligible Components'!M502,'Tableau FR Download'!G:G,0)),FIND(" - ",INDEX('Tableau FR Download'!J:J,MATCH('Eligible Components'!M502,'Tableau FR Download'!G:G,0)))-1)),"")</f>
        <v/>
      </c>
      <c r="O502" s="2" t="str">
        <f>IF(T502="No","",IFERROR(IF(INDEX('Tableau FR Download'!M:M,MATCH('Eligible Components'!M502,'Tableau FR Download'!G:G,0))=0,"",INDEX('Tableau FR Download'!M:M,MATCH('Eligible Components'!M502,'Tableau FR Download'!G:G,0))),""))</f>
        <v/>
      </c>
      <c r="P502" s="37" t="str">
        <f>IF(IFERROR(INDEX('Funding Request Tracker'!$G$6:$G$13,MATCH('Eligible Components'!N502,'Funding Request Tracker'!$F$6:$F$13,0)),"")=0,"",IFERROR(INDEX('Funding Request Tracker'!$G$6:$G$13,MATCH('Eligible Components'!N502,'Funding Request Tracker'!$F$6:$F$13,0)),""))</f>
        <v/>
      </c>
      <c r="Q502" s="37" t="str">
        <f>IF(IFERROR(INDEX('Tableau FR Download'!N:N,MATCH('Eligible Components'!M502,'Tableau FR Download'!G:G,0)),"")=0,"",IFERROR(INDEX('Tableau FR Download'!N:N,MATCH('Eligible Components'!M502,'Tableau FR Download'!G:G,0)),""))</f>
        <v/>
      </c>
      <c r="R502" s="37" t="str">
        <f>IF(IFERROR(INDEX('Tableau FR Download'!O:O,MATCH('Eligible Components'!M502,'Tableau FR Download'!G:G,0)),"")=0,"",IFERROR(INDEX('Tableau FR Download'!O:O,MATCH('Eligible Components'!M502,'Tableau FR Download'!G:G,0)),""))</f>
        <v/>
      </c>
      <c r="S502" s="13" t="str">
        <f t="shared" si="23"/>
        <v/>
      </c>
      <c r="T502" s="1" t="str">
        <f>IFERROR(INDEX('User Instructions'!$E$3:$E$10,MATCH('Eligible Components'!N502,'User Instructions'!$D$3:$D$10,0)),"")</f>
        <v/>
      </c>
      <c r="U502" s="1" t="str">
        <f>IFERROR(IF(INDEX('Tableau FR Download'!M:M,MATCH('Eligible Components'!M502,'Tableau FR Download'!G:G,0))=0,"",INDEX('Tableau FR Download'!M:M,MATCH('Eligible Components'!M502,'Tableau FR Download'!G:G,0))),"")</f>
        <v/>
      </c>
    </row>
    <row r="503" spans="1:21" hidden="1" x14ac:dyDescent="0.2">
      <c r="A503" s="1">
        <f t="shared" si="21"/>
        <v>0</v>
      </c>
      <c r="B503" s="1">
        <v>0</v>
      </c>
      <c r="C503" s="1" t="s">
        <v>85</v>
      </c>
      <c r="D503" s="1" t="s">
        <v>119</v>
      </c>
      <c r="E503" s="1" t="s">
        <v>413</v>
      </c>
      <c r="F503" s="1" t="s">
        <v>91</v>
      </c>
      <c r="G503" s="1" t="str">
        <f t="shared" si="22"/>
        <v>Gabon-HIV/AIDS,Tuberculosis,Malaria,RSSH</v>
      </c>
      <c r="H503" s="1">
        <v>0</v>
      </c>
      <c r="I503" s="1" t="s">
        <v>37</v>
      </c>
      <c r="J503" s="1" t="str">
        <f>IF(IFERROR(IF(M503="",INDEX('Review Approach Lookup'!D:D,MATCH('Eligible Components'!G503,'Review Approach Lookup'!A:A,0)),INDEX('Tableau FR Download'!I:I,MATCH(M503,'Tableau FR Download'!G:G,0))),"")=0,"TBC",IFERROR(IF(M503="",INDEX('Review Approach Lookup'!D:D,MATCH('Eligible Components'!G503,'Review Approach Lookup'!A:A,0)),INDEX('Tableau FR Download'!I:I,MATCH(M503,'Tableau FR Download'!G:G,0))),""))</f>
        <v/>
      </c>
      <c r="K503" s="1" t="s">
        <v>188</v>
      </c>
      <c r="L503" s="1">
        <f>_xlfn.MAXIFS('Tableau FR Download'!A:A,'Tableau FR Download'!B:B,'Eligible Components'!G503)</f>
        <v>0</v>
      </c>
      <c r="M503" s="1" t="str">
        <f>IF(L503=0,"",INDEX('Tableau FR Download'!G:G,MATCH('Eligible Components'!L503,'Tableau FR Download'!A:A,0)))</f>
        <v/>
      </c>
      <c r="N503" s="2" t="str">
        <f>IFERROR(IF(LEFT(INDEX('Tableau FR Download'!J:J,MATCH('Eligible Components'!M503,'Tableau FR Download'!G:G,0)),FIND(" - ",INDEX('Tableau FR Download'!J:J,MATCH('Eligible Components'!M503,'Tableau FR Download'!G:G,0)))-1) = 0,"",LEFT(INDEX('Tableau FR Download'!J:J,MATCH('Eligible Components'!M503,'Tableau FR Download'!G:G,0)),FIND(" - ",INDEX('Tableau FR Download'!J:J,MATCH('Eligible Components'!M503,'Tableau FR Download'!G:G,0)))-1)),"")</f>
        <v/>
      </c>
      <c r="O503" s="2" t="str">
        <f>IF(T503="No","",IFERROR(IF(INDEX('Tableau FR Download'!M:M,MATCH('Eligible Components'!M503,'Tableau FR Download'!G:G,0))=0,"",INDEX('Tableau FR Download'!M:M,MATCH('Eligible Components'!M503,'Tableau FR Download'!G:G,0))),""))</f>
        <v/>
      </c>
      <c r="P503" s="37" t="str">
        <f>IF(IFERROR(INDEX('Funding Request Tracker'!$G$6:$G$13,MATCH('Eligible Components'!N503,'Funding Request Tracker'!$F$6:$F$13,0)),"")=0,"",IFERROR(INDEX('Funding Request Tracker'!$G$6:$G$13,MATCH('Eligible Components'!N503,'Funding Request Tracker'!$F$6:$F$13,0)),""))</f>
        <v/>
      </c>
      <c r="Q503" s="37" t="str">
        <f>IF(IFERROR(INDEX('Tableau FR Download'!N:N,MATCH('Eligible Components'!M503,'Tableau FR Download'!G:G,0)),"")=0,"",IFERROR(INDEX('Tableau FR Download'!N:N,MATCH('Eligible Components'!M503,'Tableau FR Download'!G:G,0)),""))</f>
        <v/>
      </c>
      <c r="R503" s="37" t="str">
        <f>IF(IFERROR(INDEX('Tableau FR Download'!O:O,MATCH('Eligible Components'!M503,'Tableau FR Download'!G:G,0)),"")=0,"",IFERROR(INDEX('Tableau FR Download'!O:O,MATCH('Eligible Components'!M503,'Tableau FR Download'!G:G,0)),""))</f>
        <v/>
      </c>
      <c r="S503" s="13" t="str">
        <f t="shared" si="23"/>
        <v/>
      </c>
      <c r="T503" s="1" t="str">
        <f>IFERROR(INDEX('User Instructions'!$E$3:$E$10,MATCH('Eligible Components'!N503,'User Instructions'!$D$3:$D$10,0)),"")</f>
        <v/>
      </c>
      <c r="U503" s="1" t="str">
        <f>IFERROR(IF(INDEX('Tableau FR Download'!M:M,MATCH('Eligible Components'!M503,'Tableau FR Download'!G:G,0))=0,"",INDEX('Tableau FR Download'!M:M,MATCH('Eligible Components'!M503,'Tableau FR Download'!G:G,0))),"")</f>
        <v/>
      </c>
    </row>
    <row r="504" spans="1:21" hidden="1" x14ac:dyDescent="0.2">
      <c r="A504" s="1">
        <f t="shared" si="21"/>
        <v>0</v>
      </c>
      <c r="B504" s="1">
        <v>0</v>
      </c>
      <c r="C504" s="1" t="s">
        <v>85</v>
      </c>
      <c r="D504" s="1" t="s">
        <v>119</v>
      </c>
      <c r="E504" s="1" t="s">
        <v>414</v>
      </c>
      <c r="F504" s="1" t="s">
        <v>92</v>
      </c>
      <c r="G504" s="1" t="str">
        <f t="shared" si="22"/>
        <v>Gabon-HIV/AIDS,Tuberculosis,RSSH</v>
      </c>
      <c r="H504" s="1">
        <v>0</v>
      </c>
      <c r="I504" s="1" t="s">
        <v>37</v>
      </c>
      <c r="J504" s="1" t="str">
        <f>IF(IFERROR(IF(M504="",INDEX('Review Approach Lookup'!D:D,MATCH('Eligible Components'!G504,'Review Approach Lookup'!A:A,0)),INDEX('Tableau FR Download'!I:I,MATCH(M504,'Tableau FR Download'!G:G,0))),"")=0,"TBC",IFERROR(IF(M504="",INDEX('Review Approach Lookup'!D:D,MATCH('Eligible Components'!G504,'Review Approach Lookup'!A:A,0)),INDEX('Tableau FR Download'!I:I,MATCH(M504,'Tableau FR Download'!G:G,0))),""))</f>
        <v/>
      </c>
      <c r="K504" s="1" t="s">
        <v>188</v>
      </c>
      <c r="L504" s="1">
        <f>_xlfn.MAXIFS('Tableau FR Download'!A:A,'Tableau FR Download'!B:B,'Eligible Components'!G504)</f>
        <v>0</v>
      </c>
      <c r="M504" s="1" t="str">
        <f>IF(L504=0,"",INDEX('Tableau FR Download'!G:G,MATCH('Eligible Components'!L504,'Tableau FR Download'!A:A,0)))</f>
        <v/>
      </c>
      <c r="N504" s="2" t="str">
        <f>IFERROR(IF(LEFT(INDEX('Tableau FR Download'!J:J,MATCH('Eligible Components'!M504,'Tableau FR Download'!G:G,0)),FIND(" - ",INDEX('Tableau FR Download'!J:J,MATCH('Eligible Components'!M504,'Tableau FR Download'!G:G,0)))-1) = 0,"",LEFT(INDEX('Tableau FR Download'!J:J,MATCH('Eligible Components'!M504,'Tableau FR Download'!G:G,0)),FIND(" - ",INDEX('Tableau FR Download'!J:J,MATCH('Eligible Components'!M504,'Tableau FR Download'!G:G,0)))-1)),"")</f>
        <v/>
      </c>
      <c r="O504" s="2" t="str">
        <f>IF(T504="No","",IFERROR(IF(INDEX('Tableau FR Download'!M:M,MATCH('Eligible Components'!M504,'Tableau FR Download'!G:G,0))=0,"",INDEX('Tableau FR Download'!M:M,MATCH('Eligible Components'!M504,'Tableau FR Download'!G:G,0))),""))</f>
        <v/>
      </c>
      <c r="P504" s="37" t="str">
        <f>IF(IFERROR(INDEX('Funding Request Tracker'!$G$6:$G$13,MATCH('Eligible Components'!N504,'Funding Request Tracker'!$F$6:$F$13,0)),"")=0,"",IFERROR(INDEX('Funding Request Tracker'!$G$6:$G$13,MATCH('Eligible Components'!N504,'Funding Request Tracker'!$F$6:$F$13,0)),""))</f>
        <v/>
      </c>
      <c r="Q504" s="37" t="str">
        <f>IF(IFERROR(INDEX('Tableau FR Download'!N:N,MATCH('Eligible Components'!M504,'Tableau FR Download'!G:G,0)),"")=0,"",IFERROR(INDEX('Tableau FR Download'!N:N,MATCH('Eligible Components'!M504,'Tableau FR Download'!G:G,0)),""))</f>
        <v/>
      </c>
      <c r="R504" s="37" t="str">
        <f>IF(IFERROR(INDEX('Tableau FR Download'!O:O,MATCH('Eligible Components'!M504,'Tableau FR Download'!G:G,0)),"")=0,"",IFERROR(INDEX('Tableau FR Download'!O:O,MATCH('Eligible Components'!M504,'Tableau FR Download'!G:G,0)),""))</f>
        <v/>
      </c>
      <c r="S504" s="13" t="str">
        <f t="shared" si="23"/>
        <v/>
      </c>
      <c r="T504" s="1" t="str">
        <f>IFERROR(INDEX('User Instructions'!$E$3:$E$10,MATCH('Eligible Components'!N504,'User Instructions'!$D$3:$D$10,0)),"")</f>
        <v/>
      </c>
      <c r="U504" s="1" t="str">
        <f>IFERROR(IF(INDEX('Tableau FR Download'!M:M,MATCH('Eligible Components'!M504,'Tableau FR Download'!G:G,0))=0,"",INDEX('Tableau FR Download'!M:M,MATCH('Eligible Components'!M504,'Tableau FR Download'!G:G,0))),"")</f>
        <v/>
      </c>
    </row>
    <row r="505" spans="1:21" hidden="1" x14ac:dyDescent="0.2">
      <c r="A505" s="1">
        <f t="shared" si="21"/>
        <v>0</v>
      </c>
      <c r="B505" s="1">
        <v>0</v>
      </c>
      <c r="C505" s="1" t="s">
        <v>85</v>
      </c>
      <c r="D505" s="1" t="s">
        <v>119</v>
      </c>
      <c r="E505" s="1" t="s">
        <v>28</v>
      </c>
      <c r="F505" s="1" t="s">
        <v>28</v>
      </c>
      <c r="G505" s="1" t="str">
        <f t="shared" si="22"/>
        <v>Gabon-Malaria</v>
      </c>
      <c r="H505" s="1">
        <v>0</v>
      </c>
      <c r="I505" s="1" t="s">
        <v>37</v>
      </c>
      <c r="J505" s="1" t="str">
        <f>IF(IFERROR(IF(M505="",INDEX('Review Approach Lookup'!D:D,MATCH('Eligible Components'!G505,'Review Approach Lookup'!A:A,0)),INDEX('Tableau FR Download'!I:I,MATCH(M505,'Tableau FR Download'!G:G,0))),"")=0,"TBC",IFERROR(IF(M505="",INDEX('Review Approach Lookup'!D:D,MATCH('Eligible Components'!G505,'Review Approach Lookup'!A:A,0)),INDEX('Tableau FR Download'!I:I,MATCH(M505,'Tableau FR Download'!G:G,0))),""))</f>
        <v/>
      </c>
      <c r="K505" s="1" t="s">
        <v>188</v>
      </c>
      <c r="L505" s="1">
        <f>_xlfn.MAXIFS('Tableau FR Download'!A:A,'Tableau FR Download'!B:B,'Eligible Components'!G505)</f>
        <v>0</v>
      </c>
      <c r="M505" s="1" t="str">
        <f>IF(L505=0,"",INDEX('Tableau FR Download'!G:G,MATCH('Eligible Components'!L505,'Tableau FR Download'!A:A,0)))</f>
        <v/>
      </c>
      <c r="N505" s="2" t="str">
        <f>IFERROR(IF(LEFT(INDEX('Tableau FR Download'!J:J,MATCH('Eligible Components'!M505,'Tableau FR Download'!G:G,0)),FIND(" - ",INDEX('Tableau FR Download'!J:J,MATCH('Eligible Components'!M505,'Tableau FR Download'!G:G,0)))-1) = 0,"",LEFT(INDEX('Tableau FR Download'!J:J,MATCH('Eligible Components'!M505,'Tableau FR Download'!G:G,0)),FIND(" - ",INDEX('Tableau FR Download'!J:J,MATCH('Eligible Components'!M505,'Tableau FR Download'!G:G,0)))-1)),"")</f>
        <v/>
      </c>
      <c r="O505" s="2" t="str">
        <f>IF(T505="No","",IFERROR(IF(INDEX('Tableau FR Download'!M:M,MATCH('Eligible Components'!M505,'Tableau FR Download'!G:G,0))=0,"",INDEX('Tableau FR Download'!M:M,MATCH('Eligible Components'!M505,'Tableau FR Download'!G:G,0))),""))</f>
        <v/>
      </c>
      <c r="P505" s="37" t="str">
        <f>IF(IFERROR(INDEX('Funding Request Tracker'!$G$6:$G$13,MATCH('Eligible Components'!N505,'Funding Request Tracker'!$F$6:$F$13,0)),"")=0,"",IFERROR(INDEX('Funding Request Tracker'!$G$6:$G$13,MATCH('Eligible Components'!N505,'Funding Request Tracker'!$F$6:$F$13,0)),""))</f>
        <v/>
      </c>
      <c r="Q505" s="37" t="str">
        <f>IF(IFERROR(INDEX('Tableau FR Download'!N:N,MATCH('Eligible Components'!M505,'Tableau FR Download'!G:G,0)),"")=0,"",IFERROR(INDEX('Tableau FR Download'!N:N,MATCH('Eligible Components'!M505,'Tableau FR Download'!G:G,0)),""))</f>
        <v/>
      </c>
      <c r="R505" s="37" t="str">
        <f>IF(IFERROR(INDEX('Tableau FR Download'!O:O,MATCH('Eligible Components'!M505,'Tableau FR Download'!G:G,0)),"")=0,"",IFERROR(INDEX('Tableau FR Download'!O:O,MATCH('Eligible Components'!M505,'Tableau FR Download'!G:G,0)),""))</f>
        <v/>
      </c>
      <c r="S505" s="13" t="str">
        <f t="shared" si="23"/>
        <v/>
      </c>
      <c r="T505" s="1" t="str">
        <f>IFERROR(INDEX('User Instructions'!$E$3:$E$10,MATCH('Eligible Components'!N505,'User Instructions'!$D$3:$D$10,0)),"")</f>
        <v/>
      </c>
      <c r="U505" s="1" t="str">
        <f>IFERROR(IF(INDEX('Tableau FR Download'!M:M,MATCH('Eligible Components'!M505,'Tableau FR Download'!G:G,0))=0,"",INDEX('Tableau FR Download'!M:M,MATCH('Eligible Components'!M505,'Tableau FR Download'!G:G,0))),"")</f>
        <v/>
      </c>
    </row>
    <row r="506" spans="1:21" hidden="1" x14ac:dyDescent="0.2">
      <c r="A506" s="1">
        <f t="shared" si="21"/>
        <v>0</v>
      </c>
      <c r="B506" s="1">
        <v>0</v>
      </c>
      <c r="C506" s="1" t="s">
        <v>85</v>
      </c>
      <c r="D506" s="1" t="s">
        <v>119</v>
      </c>
      <c r="E506" s="1" t="s">
        <v>415</v>
      </c>
      <c r="F506" s="1" t="s">
        <v>93</v>
      </c>
      <c r="G506" s="1" t="str">
        <f t="shared" si="22"/>
        <v>Gabon-Malaria,RSSH</v>
      </c>
      <c r="H506" s="1">
        <v>0</v>
      </c>
      <c r="I506" s="1" t="s">
        <v>37</v>
      </c>
      <c r="J506" s="1" t="str">
        <f>IF(IFERROR(IF(M506="",INDEX('Review Approach Lookup'!D:D,MATCH('Eligible Components'!G506,'Review Approach Lookup'!A:A,0)),INDEX('Tableau FR Download'!I:I,MATCH(M506,'Tableau FR Download'!G:G,0))),"")=0,"TBC",IFERROR(IF(M506="",INDEX('Review Approach Lookup'!D:D,MATCH('Eligible Components'!G506,'Review Approach Lookup'!A:A,0)),INDEX('Tableau FR Download'!I:I,MATCH(M506,'Tableau FR Download'!G:G,0))),""))</f>
        <v/>
      </c>
      <c r="K506" s="1" t="s">
        <v>188</v>
      </c>
      <c r="L506" s="1">
        <f>_xlfn.MAXIFS('Tableau FR Download'!A:A,'Tableau FR Download'!B:B,'Eligible Components'!G506)</f>
        <v>0</v>
      </c>
      <c r="M506" s="1" t="str">
        <f>IF(L506=0,"",INDEX('Tableau FR Download'!G:G,MATCH('Eligible Components'!L506,'Tableau FR Download'!A:A,0)))</f>
        <v/>
      </c>
      <c r="N506" s="2" t="str">
        <f>IFERROR(IF(LEFT(INDEX('Tableau FR Download'!J:J,MATCH('Eligible Components'!M506,'Tableau FR Download'!G:G,0)),FIND(" - ",INDEX('Tableau FR Download'!J:J,MATCH('Eligible Components'!M506,'Tableau FR Download'!G:G,0)))-1) = 0,"",LEFT(INDEX('Tableau FR Download'!J:J,MATCH('Eligible Components'!M506,'Tableau FR Download'!G:G,0)),FIND(" - ",INDEX('Tableau FR Download'!J:J,MATCH('Eligible Components'!M506,'Tableau FR Download'!G:G,0)))-1)),"")</f>
        <v/>
      </c>
      <c r="O506" s="2" t="str">
        <f>IF(T506="No","",IFERROR(IF(INDEX('Tableau FR Download'!M:M,MATCH('Eligible Components'!M506,'Tableau FR Download'!G:G,0))=0,"",INDEX('Tableau FR Download'!M:M,MATCH('Eligible Components'!M506,'Tableau FR Download'!G:G,0))),""))</f>
        <v/>
      </c>
      <c r="P506" s="37" t="str">
        <f>IF(IFERROR(INDEX('Funding Request Tracker'!$G$6:$G$13,MATCH('Eligible Components'!N506,'Funding Request Tracker'!$F$6:$F$13,0)),"")=0,"",IFERROR(INDEX('Funding Request Tracker'!$G$6:$G$13,MATCH('Eligible Components'!N506,'Funding Request Tracker'!$F$6:$F$13,0)),""))</f>
        <v/>
      </c>
      <c r="Q506" s="37" t="str">
        <f>IF(IFERROR(INDEX('Tableau FR Download'!N:N,MATCH('Eligible Components'!M506,'Tableau FR Download'!G:G,0)),"")=0,"",IFERROR(INDEX('Tableau FR Download'!N:N,MATCH('Eligible Components'!M506,'Tableau FR Download'!G:G,0)),""))</f>
        <v/>
      </c>
      <c r="R506" s="37" t="str">
        <f>IF(IFERROR(INDEX('Tableau FR Download'!O:O,MATCH('Eligible Components'!M506,'Tableau FR Download'!G:G,0)),"")=0,"",IFERROR(INDEX('Tableau FR Download'!O:O,MATCH('Eligible Components'!M506,'Tableau FR Download'!G:G,0)),""))</f>
        <v/>
      </c>
      <c r="S506" s="13" t="str">
        <f t="shared" si="23"/>
        <v/>
      </c>
      <c r="T506" s="1" t="str">
        <f>IFERROR(INDEX('User Instructions'!$E$3:$E$10,MATCH('Eligible Components'!N506,'User Instructions'!$D$3:$D$10,0)),"")</f>
        <v/>
      </c>
      <c r="U506" s="1" t="str">
        <f>IFERROR(IF(INDEX('Tableau FR Download'!M:M,MATCH('Eligible Components'!M506,'Tableau FR Download'!G:G,0))=0,"",INDEX('Tableau FR Download'!M:M,MATCH('Eligible Components'!M506,'Tableau FR Download'!G:G,0))),"")</f>
        <v/>
      </c>
    </row>
    <row r="507" spans="1:21" hidden="1" x14ac:dyDescent="0.2">
      <c r="A507" s="1">
        <f t="shared" si="21"/>
        <v>0</v>
      </c>
      <c r="B507" s="1">
        <v>0</v>
      </c>
      <c r="C507" s="1" t="s">
        <v>85</v>
      </c>
      <c r="D507" s="1" t="s">
        <v>119</v>
      </c>
      <c r="E507" s="1" t="s">
        <v>94</v>
      </c>
      <c r="F507" s="1" t="s">
        <v>94</v>
      </c>
      <c r="G507" s="1" t="str">
        <f t="shared" si="22"/>
        <v>Gabon-RSSH</v>
      </c>
      <c r="H507" s="1">
        <v>1</v>
      </c>
      <c r="I507" s="1" t="s">
        <v>37</v>
      </c>
      <c r="J507" s="1" t="str">
        <f>IF(IFERROR(IF(M507="",INDEX('Review Approach Lookup'!D:D,MATCH('Eligible Components'!G507,'Review Approach Lookup'!A:A,0)),INDEX('Tableau FR Download'!I:I,MATCH(M507,'Tableau FR Download'!G:G,0))),"")=0,"TBC",IFERROR(IF(M507="",INDEX('Review Approach Lookup'!D:D,MATCH('Eligible Components'!G507,'Review Approach Lookup'!A:A,0)),INDEX('Tableau FR Download'!I:I,MATCH(M507,'Tableau FR Download'!G:G,0))),""))</f>
        <v>TBC</v>
      </c>
      <c r="K507" s="1" t="s">
        <v>188</v>
      </c>
      <c r="L507" s="1">
        <f>_xlfn.MAXIFS('Tableau FR Download'!A:A,'Tableau FR Download'!B:B,'Eligible Components'!G507)</f>
        <v>0</v>
      </c>
      <c r="M507" s="1" t="str">
        <f>IF(L507=0,"",INDEX('Tableau FR Download'!G:G,MATCH('Eligible Components'!L507,'Tableau FR Download'!A:A,0)))</f>
        <v/>
      </c>
      <c r="N507" s="2" t="str">
        <f>IFERROR(IF(LEFT(INDEX('Tableau FR Download'!J:J,MATCH('Eligible Components'!M507,'Tableau FR Download'!G:G,0)),FIND(" - ",INDEX('Tableau FR Download'!J:J,MATCH('Eligible Components'!M507,'Tableau FR Download'!G:G,0)))-1) = 0,"",LEFT(INDEX('Tableau FR Download'!J:J,MATCH('Eligible Components'!M507,'Tableau FR Download'!G:G,0)),FIND(" - ",INDEX('Tableau FR Download'!J:J,MATCH('Eligible Components'!M507,'Tableau FR Download'!G:G,0)))-1)),"")</f>
        <v/>
      </c>
      <c r="O507" s="2" t="str">
        <f>IF(T507="No","",IFERROR(IF(INDEX('Tableau FR Download'!M:M,MATCH('Eligible Components'!M507,'Tableau FR Download'!G:G,0))=0,"",INDEX('Tableau FR Download'!M:M,MATCH('Eligible Components'!M507,'Tableau FR Download'!G:G,0))),""))</f>
        <v/>
      </c>
      <c r="P507" s="37" t="str">
        <f>IF(IFERROR(INDEX('Funding Request Tracker'!$G$6:$G$13,MATCH('Eligible Components'!N507,'Funding Request Tracker'!$F$6:$F$13,0)),"")=0,"",IFERROR(INDEX('Funding Request Tracker'!$G$6:$G$13,MATCH('Eligible Components'!N507,'Funding Request Tracker'!$F$6:$F$13,0)),""))</f>
        <v/>
      </c>
      <c r="Q507" s="37" t="str">
        <f>IF(IFERROR(INDEX('Tableau FR Download'!N:N,MATCH('Eligible Components'!M507,'Tableau FR Download'!G:G,0)),"")=0,"",IFERROR(INDEX('Tableau FR Download'!N:N,MATCH('Eligible Components'!M507,'Tableau FR Download'!G:G,0)),""))</f>
        <v/>
      </c>
      <c r="R507" s="37" t="str">
        <f>IF(IFERROR(INDEX('Tableau FR Download'!O:O,MATCH('Eligible Components'!M507,'Tableau FR Download'!G:G,0)),"")=0,"",IFERROR(INDEX('Tableau FR Download'!O:O,MATCH('Eligible Components'!M507,'Tableau FR Download'!G:G,0)),""))</f>
        <v/>
      </c>
      <c r="S507" s="13" t="str">
        <f t="shared" si="23"/>
        <v/>
      </c>
      <c r="T507" s="1" t="str">
        <f>IFERROR(INDEX('User Instructions'!$E$3:$E$10,MATCH('Eligible Components'!N507,'User Instructions'!$D$3:$D$10,0)),"")</f>
        <v/>
      </c>
      <c r="U507" s="1" t="str">
        <f>IFERROR(IF(INDEX('Tableau FR Download'!M:M,MATCH('Eligible Components'!M507,'Tableau FR Download'!G:G,0))=0,"",INDEX('Tableau FR Download'!M:M,MATCH('Eligible Components'!M507,'Tableau FR Download'!G:G,0))),"")</f>
        <v/>
      </c>
    </row>
    <row r="508" spans="1:21" x14ac:dyDescent="0.2">
      <c r="A508" s="1">
        <f t="shared" si="21"/>
        <v>1</v>
      </c>
      <c r="B508" s="1">
        <v>0</v>
      </c>
      <c r="C508" s="1" t="s">
        <v>85</v>
      </c>
      <c r="D508" s="1" t="s">
        <v>119</v>
      </c>
      <c r="E508" s="1" t="s">
        <v>416</v>
      </c>
      <c r="F508" s="1" t="s">
        <v>35</v>
      </c>
      <c r="G508" s="1" t="str">
        <f t="shared" si="22"/>
        <v>Gabon-Tuberculosis</v>
      </c>
      <c r="H508" s="1">
        <v>1</v>
      </c>
      <c r="I508" s="1" t="s">
        <v>37</v>
      </c>
      <c r="J508" s="1" t="str">
        <f>IF(IFERROR(IF(M508="",INDEX('Review Approach Lookup'!D:D,MATCH('Eligible Components'!G508,'Review Approach Lookup'!A:A,0)),INDEX('Tableau FR Download'!I:I,MATCH(M508,'Tableau FR Download'!G:G,0))),"")=0,"TBC",IFERROR(IF(M508="",INDEX('Review Approach Lookup'!D:D,MATCH('Eligible Components'!G508,'Review Approach Lookup'!A:A,0)),INDEX('Tableau FR Download'!I:I,MATCH(M508,'Tableau FR Download'!G:G,0))),""))</f>
        <v>Tailored for Focused Portfolios</v>
      </c>
      <c r="K508" s="1" t="s">
        <v>188</v>
      </c>
      <c r="L508" s="1">
        <f>_xlfn.MAXIFS('Tableau FR Download'!A:A,'Tableau FR Download'!B:B,'Eligible Components'!G508)</f>
        <v>2040</v>
      </c>
      <c r="M508" s="1" t="str">
        <f>IF(L508=0,"",INDEX('Tableau FR Download'!G:G,MATCH('Eligible Components'!L508,'Tableau FR Download'!A:A,0)))</f>
        <v>FR1040-GAB-T-01</v>
      </c>
      <c r="N508" s="2" t="str">
        <f>IFERROR(IF(LEFT(INDEX('Tableau FR Download'!J:J,MATCH('Eligible Components'!M508,'Tableau FR Download'!G:G,0)),FIND(" - ",INDEX('Tableau FR Download'!J:J,MATCH('Eligible Components'!M508,'Tableau FR Download'!G:G,0)))-1) = 0,"",LEFT(INDEX('Tableau FR Download'!J:J,MATCH('Eligible Components'!M508,'Tableau FR Download'!G:G,0)),FIND(" - ",INDEX('Tableau FR Download'!J:J,MATCH('Eligible Components'!M508,'Tableau FR Download'!G:G,0)))-1)),"")</f>
        <v>Window 7</v>
      </c>
      <c r="O508" s="2" t="str">
        <f>IF(T508="No","",IFERROR(IF(INDEX('Tableau FR Download'!M:M,MATCH('Eligible Components'!M508,'Tableau FR Download'!G:G,0))=0,"",INDEX('Tableau FR Download'!M:M,MATCH('Eligible Components'!M508,'Tableau FR Download'!G:G,0))),""))</f>
        <v>Grant Making</v>
      </c>
      <c r="P508" s="37" t="str">
        <f>IF(IFERROR(INDEX('Funding Request Tracker'!$G$6:$G$13,MATCH('Eligible Components'!N508,'Funding Request Tracker'!$F$6:$F$13,0)),"")=0,"",IFERROR(INDEX('Funding Request Tracker'!$G$6:$G$13,MATCH('Eligible Components'!N508,'Funding Request Tracker'!$F$6:$F$13,0)),""))</f>
        <v/>
      </c>
      <c r="Q508" s="37">
        <f>IF(IFERROR(INDEX('Tableau FR Download'!N:N,MATCH('Eligible Components'!M508,'Tableau FR Download'!G:G,0)),"")=0,"",IFERROR(INDEX('Tableau FR Download'!N:N,MATCH('Eligible Components'!M508,'Tableau FR Download'!G:G,0)),""))</f>
        <v>44743</v>
      </c>
      <c r="R508" s="37" t="str">
        <f>IF(IFERROR(INDEX('Tableau FR Download'!O:O,MATCH('Eligible Components'!M508,'Tableau FR Download'!G:G,0)),"")=0,"",IFERROR(INDEX('Tableau FR Download'!O:O,MATCH('Eligible Components'!M508,'Tableau FR Download'!G:G,0)),""))</f>
        <v/>
      </c>
      <c r="S508" s="13" t="str">
        <f t="shared" si="23"/>
        <v/>
      </c>
      <c r="T508" s="1" t="str">
        <f>IFERROR(INDEX('User Instructions'!$E$3:$E$10,MATCH('Eligible Components'!N508,'User Instructions'!$D$3:$D$10,0)),"")</f>
        <v/>
      </c>
      <c r="U508" s="1" t="str">
        <f>IFERROR(IF(INDEX('Tableau FR Download'!M:M,MATCH('Eligible Components'!M508,'Tableau FR Download'!G:G,0))=0,"",INDEX('Tableau FR Download'!M:M,MATCH('Eligible Components'!M508,'Tableau FR Download'!G:G,0))),"")</f>
        <v>Grant Making</v>
      </c>
    </row>
    <row r="509" spans="1:21" hidden="1" x14ac:dyDescent="0.2">
      <c r="A509" s="1">
        <f t="shared" si="21"/>
        <v>0</v>
      </c>
      <c r="B509" s="1">
        <v>0</v>
      </c>
      <c r="C509" s="1" t="s">
        <v>85</v>
      </c>
      <c r="D509" s="1" t="s">
        <v>119</v>
      </c>
      <c r="E509" s="1" t="s">
        <v>417</v>
      </c>
      <c r="F509" s="1" t="s">
        <v>95</v>
      </c>
      <c r="G509" s="1" t="str">
        <f t="shared" si="22"/>
        <v>Gabon-Tuberculosis,Malaria</v>
      </c>
      <c r="H509" s="1">
        <v>0</v>
      </c>
      <c r="I509" s="1" t="s">
        <v>37</v>
      </c>
      <c r="J509" s="1" t="str">
        <f>IF(IFERROR(IF(M509="",INDEX('Review Approach Lookup'!D:D,MATCH('Eligible Components'!G509,'Review Approach Lookup'!A:A,0)),INDEX('Tableau FR Download'!I:I,MATCH(M509,'Tableau FR Download'!G:G,0))),"")=0,"TBC",IFERROR(IF(M509="",INDEX('Review Approach Lookup'!D:D,MATCH('Eligible Components'!G509,'Review Approach Lookup'!A:A,0)),INDEX('Tableau FR Download'!I:I,MATCH(M509,'Tableau FR Download'!G:G,0))),""))</f>
        <v/>
      </c>
      <c r="K509" s="1" t="s">
        <v>188</v>
      </c>
      <c r="L509" s="1">
        <f>_xlfn.MAXIFS('Tableau FR Download'!A:A,'Tableau FR Download'!B:B,'Eligible Components'!G509)</f>
        <v>0</v>
      </c>
      <c r="M509" s="1" t="str">
        <f>IF(L509=0,"",INDEX('Tableau FR Download'!G:G,MATCH('Eligible Components'!L509,'Tableau FR Download'!A:A,0)))</f>
        <v/>
      </c>
      <c r="N509" s="2" t="str">
        <f>IFERROR(IF(LEFT(INDEX('Tableau FR Download'!J:J,MATCH('Eligible Components'!M509,'Tableau FR Download'!G:G,0)),FIND(" - ",INDEX('Tableau FR Download'!J:J,MATCH('Eligible Components'!M509,'Tableau FR Download'!G:G,0)))-1) = 0,"",LEFT(INDEX('Tableau FR Download'!J:J,MATCH('Eligible Components'!M509,'Tableau FR Download'!G:G,0)),FIND(" - ",INDEX('Tableau FR Download'!J:J,MATCH('Eligible Components'!M509,'Tableau FR Download'!G:G,0)))-1)),"")</f>
        <v/>
      </c>
      <c r="O509" s="2" t="str">
        <f>IF(T509="No","",IFERROR(IF(INDEX('Tableau FR Download'!M:M,MATCH('Eligible Components'!M509,'Tableau FR Download'!G:G,0))=0,"",INDEX('Tableau FR Download'!M:M,MATCH('Eligible Components'!M509,'Tableau FR Download'!G:G,0))),""))</f>
        <v/>
      </c>
      <c r="P509" s="37" t="str">
        <f>IF(IFERROR(INDEX('Funding Request Tracker'!$G$6:$G$13,MATCH('Eligible Components'!N509,'Funding Request Tracker'!$F$6:$F$13,0)),"")=0,"",IFERROR(INDEX('Funding Request Tracker'!$G$6:$G$13,MATCH('Eligible Components'!N509,'Funding Request Tracker'!$F$6:$F$13,0)),""))</f>
        <v/>
      </c>
      <c r="Q509" s="37" t="str">
        <f>IF(IFERROR(INDEX('Tableau FR Download'!N:N,MATCH('Eligible Components'!M509,'Tableau FR Download'!G:G,0)),"")=0,"",IFERROR(INDEX('Tableau FR Download'!N:N,MATCH('Eligible Components'!M509,'Tableau FR Download'!G:G,0)),""))</f>
        <v/>
      </c>
      <c r="R509" s="37" t="str">
        <f>IF(IFERROR(INDEX('Tableau FR Download'!O:O,MATCH('Eligible Components'!M509,'Tableau FR Download'!G:G,0)),"")=0,"",IFERROR(INDEX('Tableau FR Download'!O:O,MATCH('Eligible Components'!M509,'Tableau FR Download'!G:G,0)),""))</f>
        <v/>
      </c>
      <c r="S509" s="13" t="str">
        <f t="shared" si="23"/>
        <v/>
      </c>
      <c r="T509" s="1" t="str">
        <f>IFERROR(INDEX('User Instructions'!$E$3:$E$10,MATCH('Eligible Components'!N509,'User Instructions'!$D$3:$D$10,0)),"")</f>
        <v/>
      </c>
      <c r="U509" s="1" t="str">
        <f>IFERROR(IF(INDEX('Tableau FR Download'!M:M,MATCH('Eligible Components'!M509,'Tableau FR Download'!G:G,0))=0,"",INDEX('Tableau FR Download'!M:M,MATCH('Eligible Components'!M509,'Tableau FR Download'!G:G,0))),"")</f>
        <v/>
      </c>
    </row>
    <row r="510" spans="1:21" hidden="1" x14ac:dyDescent="0.2">
      <c r="A510" s="1">
        <f t="shared" si="21"/>
        <v>0</v>
      </c>
      <c r="B510" s="1">
        <v>0</v>
      </c>
      <c r="C510" s="1" t="s">
        <v>85</v>
      </c>
      <c r="D510" s="1" t="s">
        <v>119</v>
      </c>
      <c r="E510" s="1" t="s">
        <v>418</v>
      </c>
      <c r="F510" s="1" t="s">
        <v>96</v>
      </c>
      <c r="G510" s="1" t="str">
        <f t="shared" si="22"/>
        <v>Gabon-Tuberculosis,Malaria,RSSH</v>
      </c>
      <c r="H510" s="1">
        <v>0</v>
      </c>
      <c r="I510" s="1" t="s">
        <v>37</v>
      </c>
      <c r="J510" s="1" t="str">
        <f>IF(IFERROR(IF(M510="",INDEX('Review Approach Lookup'!D:D,MATCH('Eligible Components'!G510,'Review Approach Lookup'!A:A,0)),INDEX('Tableau FR Download'!I:I,MATCH(M510,'Tableau FR Download'!G:G,0))),"")=0,"TBC",IFERROR(IF(M510="",INDEX('Review Approach Lookup'!D:D,MATCH('Eligible Components'!G510,'Review Approach Lookup'!A:A,0)),INDEX('Tableau FR Download'!I:I,MATCH(M510,'Tableau FR Download'!G:G,0))),""))</f>
        <v/>
      </c>
      <c r="K510" s="1" t="s">
        <v>188</v>
      </c>
      <c r="L510" s="1">
        <f>_xlfn.MAXIFS('Tableau FR Download'!A:A,'Tableau FR Download'!B:B,'Eligible Components'!G510)</f>
        <v>0</v>
      </c>
      <c r="M510" s="1" t="str">
        <f>IF(L510=0,"",INDEX('Tableau FR Download'!G:G,MATCH('Eligible Components'!L510,'Tableau FR Download'!A:A,0)))</f>
        <v/>
      </c>
      <c r="N510" s="2" t="str">
        <f>IFERROR(IF(LEFT(INDEX('Tableau FR Download'!J:J,MATCH('Eligible Components'!M510,'Tableau FR Download'!G:G,0)),FIND(" - ",INDEX('Tableau FR Download'!J:J,MATCH('Eligible Components'!M510,'Tableau FR Download'!G:G,0)))-1) = 0,"",LEFT(INDEX('Tableau FR Download'!J:J,MATCH('Eligible Components'!M510,'Tableau FR Download'!G:G,0)),FIND(" - ",INDEX('Tableau FR Download'!J:J,MATCH('Eligible Components'!M510,'Tableau FR Download'!G:G,0)))-1)),"")</f>
        <v/>
      </c>
      <c r="O510" s="2" t="str">
        <f>IF(T510="No","",IFERROR(IF(INDEX('Tableau FR Download'!M:M,MATCH('Eligible Components'!M510,'Tableau FR Download'!G:G,0))=0,"",INDEX('Tableau FR Download'!M:M,MATCH('Eligible Components'!M510,'Tableau FR Download'!G:G,0))),""))</f>
        <v/>
      </c>
      <c r="P510" s="37" t="str">
        <f>IF(IFERROR(INDEX('Funding Request Tracker'!$G$6:$G$13,MATCH('Eligible Components'!N510,'Funding Request Tracker'!$F$6:$F$13,0)),"")=0,"",IFERROR(INDEX('Funding Request Tracker'!$G$6:$G$13,MATCH('Eligible Components'!N510,'Funding Request Tracker'!$F$6:$F$13,0)),""))</f>
        <v/>
      </c>
      <c r="Q510" s="37" t="str">
        <f>IF(IFERROR(INDEX('Tableau FR Download'!N:N,MATCH('Eligible Components'!M510,'Tableau FR Download'!G:G,0)),"")=0,"",IFERROR(INDEX('Tableau FR Download'!N:N,MATCH('Eligible Components'!M510,'Tableau FR Download'!G:G,0)),""))</f>
        <v/>
      </c>
      <c r="R510" s="37" t="str">
        <f>IF(IFERROR(INDEX('Tableau FR Download'!O:O,MATCH('Eligible Components'!M510,'Tableau FR Download'!G:G,0)),"")=0,"",IFERROR(INDEX('Tableau FR Download'!O:O,MATCH('Eligible Components'!M510,'Tableau FR Download'!G:G,0)),""))</f>
        <v/>
      </c>
      <c r="S510" s="13" t="str">
        <f t="shared" si="23"/>
        <v/>
      </c>
      <c r="T510" s="1" t="str">
        <f>IFERROR(INDEX('User Instructions'!$E$3:$E$10,MATCH('Eligible Components'!N510,'User Instructions'!$D$3:$D$10,0)),"")</f>
        <v/>
      </c>
      <c r="U510" s="1" t="str">
        <f>IFERROR(IF(INDEX('Tableau FR Download'!M:M,MATCH('Eligible Components'!M510,'Tableau FR Download'!G:G,0))=0,"",INDEX('Tableau FR Download'!M:M,MATCH('Eligible Components'!M510,'Tableau FR Download'!G:G,0))),"")</f>
        <v/>
      </c>
    </row>
    <row r="511" spans="1:21" hidden="1" x14ac:dyDescent="0.2">
      <c r="A511" s="1">
        <f t="shared" si="21"/>
        <v>0</v>
      </c>
      <c r="B511" s="1">
        <v>0</v>
      </c>
      <c r="C511" s="1" t="s">
        <v>85</v>
      </c>
      <c r="D511" s="1" t="s">
        <v>119</v>
      </c>
      <c r="E511" s="1" t="s">
        <v>419</v>
      </c>
      <c r="F511" s="1" t="s">
        <v>97</v>
      </c>
      <c r="G511" s="1" t="str">
        <f t="shared" si="22"/>
        <v>Gabon-Tuberculosis,RSSH</v>
      </c>
      <c r="H511" s="1">
        <v>1</v>
      </c>
      <c r="I511" s="1" t="s">
        <v>37</v>
      </c>
      <c r="J511" s="1" t="str">
        <f>IF(IFERROR(IF(M511="",INDEX('Review Approach Lookup'!D:D,MATCH('Eligible Components'!G511,'Review Approach Lookup'!A:A,0)),INDEX('Tableau FR Download'!I:I,MATCH(M511,'Tableau FR Download'!G:G,0))),"")=0,"TBC",IFERROR(IF(M511="",INDEX('Review Approach Lookup'!D:D,MATCH('Eligible Components'!G511,'Review Approach Lookup'!A:A,0)),INDEX('Tableau FR Download'!I:I,MATCH(M511,'Tableau FR Download'!G:G,0))),""))</f>
        <v/>
      </c>
      <c r="K511" s="1" t="s">
        <v>188</v>
      </c>
      <c r="L511" s="1">
        <f>_xlfn.MAXIFS('Tableau FR Download'!A:A,'Tableau FR Download'!B:B,'Eligible Components'!G511)</f>
        <v>0</v>
      </c>
      <c r="M511" s="1" t="str">
        <f>IF(L511=0,"",INDEX('Tableau FR Download'!G:G,MATCH('Eligible Components'!L511,'Tableau FR Download'!A:A,0)))</f>
        <v/>
      </c>
      <c r="N511" s="2" t="str">
        <f>IFERROR(IF(LEFT(INDEX('Tableau FR Download'!J:J,MATCH('Eligible Components'!M511,'Tableau FR Download'!G:G,0)),FIND(" - ",INDEX('Tableau FR Download'!J:J,MATCH('Eligible Components'!M511,'Tableau FR Download'!G:G,0)))-1) = 0,"",LEFT(INDEX('Tableau FR Download'!J:J,MATCH('Eligible Components'!M511,'Tableau FR Download'!G:G,0)),FIND(" - ",INDEX('Tableau FR Download'!J:J,MATCH('Eligible Components'!M511,'Tableau FR Download'!G:G,0)))-1)),"")</f>
        <v/>
      </c>
      <c r="O511" s="2" t="str">
        <f>IF(T511="No","",IFERROR(IF(INDEX('Tableau FR Download'!M:M,MATCH('Eligible Components'!M511,'Tableau FR Download'!G:G,0))=0,"",INDEX('Tableau FR Download'!M:M,MATCH('Eligible Components'!M511,'Tableau FR Download'!G:G,0))),""))</f>
        <v/>
      </c>
      <c r="P511" s="37" t="str">
        <f>IF(IFERROR(INDEX('Funding Request Tracker'!$G$6:$G$13,MATCH('Eligible Components'!N511,'Funding Request Tracker'!$F$6:$F$13,0)),"")=0,"",IFERROR(INDEX('Funding Request Tracker'!$G$6:$G$13,MATCH('Eligible Components'!N511,'Funding Request Tracker'!$F$6:$F$13,0)),""))</f>
        <v/>
      </c>
      <c r="Q511" s="37" t="str">
        <f>IF(IFERROR(INDEX('Tableau FR Download'!N:N,MATCH('Eligible Components'!M511,'Tableau FR Download'!G:G,0)),"")=0,"",IFERROR(INDEX('Tableau FR Download'!N:N,MATCH('Eligible Components'!M511,'Tableau FR Download'!G:G,0)),""))</f>
        <v/>
      </c>
      <c r="R511" s="37" t="str">
        <f>IF(IFERROR(INDEX('Tableau FR Download'!O:O,MATCH('Eligible Components'!M511,'Tableau FR Download'!G:G,0)),"")=0,"",IFERROR(INDEX('Tableau FR Download'!O:O,MATCH('Eligible Components'!M511,'Tableau FR Download'!G:G,0)),""))</f>
        <v/>
      </c>
      <c r="S511" s="13" t="str">
        <f t="shared" si="23"/>
        <v/>
      </c>
      <c r="T511" s="1" t="str">
        <f>IFERROR(INDEX('User Instructions'!$E$3:$E$10,MATCH('Eligible Components'!N511,'User Instructions'!$D$3:$D$10,0)),"")</f>
        <v/>
      </c>
      <c r="U511" s="1" t="str">
        <f>IFERROR(IF(INDEX('Tableau FR Download'!M:M,MATCH('Eligible Components'!M511,'Tableau FR Download'!G:G,0))=0,"",INDEX('Tableau FR Download'!M:M,MATCH('Eligible Components'!M511,'Tableau FR Download'!G:G,0))),"")</f>
        <v/>
      </c>
    </row>
    <row r="512" spans="1:21" hidden="1" x14ac:dyDescent="0.2">
      <c r="A512" s="1">
        <f t="shared" si="21"/>
        <v>0</v>
      </c>
      <c r="B512" s="1">
        <v>1</v>
      </c>
      <c r="C512" s="1" t="s">
        <v>85</v>
      </c>
      <c r="D512" s="1" t="s">
        <v>120</v>
      </c>
      <c r="E512" s="1" t="s">
        <v>26</v>
      </c>
      <c r="F512" s="1" t="s">
        <v>26</v>
      </c>
      <c r="G512" s="1" t="str">
        <f t="shared" si="22"/>
        <v>Gambia-HIV/AIDS</v>
      </c>
      <c r="H512" s="1">
        <v>1</v>
      </c>
      <c r="I512" s="1" t="s">
        <v>51</v>
      </c>
      <c r="J512" s="1" t="str">
        <f>IF(IFERROR(IF(M512="",INDEX('Review Approach Lookup'!D:D,MATCH('Eligible Components'!G512,'Review Approach Lookup'!A:A,0)),INDEX('Tableau FR Download'!I:I,MATCH(M512,'Tableau FR Download'!G:G,0))),"")=0,"TBC",IFERROR(IF(M512="",INDEX('Review Approach Lookup'!D:D,MATCH('Eligible Components'!G512,'Review Approach Lookup'!A:A,0)),INDEX('Tableau FR Download'!I:I,MATCH(M512,'Tableau FR Download'!G:G,0))),""))</f>
        <v>Full Review</v>
      </c>
      <c r="K512" s="1" t="s">
        <v>182</v>
      </c>
      <c r="L512" s="1">
        <f>_xlfn.MAXIFS('Tableau FR Download'!A:A,'Tableau FR Download'!B:B,'Eligible Components'!G512)</f>
        <v>0</v>
      </c>
      <c r="M512" s="1" t="str">
        <f>IF(L512=0,"",INDEX('Tableau FR Download'!G:G,MATCH('Eligible Components'!L512,'Tableau FR Download'!A:A,0)))</f>
        <v/>
      </c>
      <c r="N512" s="2" t="str">
        <f>IFERROR(IF(LEFT(INDEX('Tableau FR Download'!J:J,MATCH('Eligible Components'!M512,'Tableau FR Download'!G:G,0)),FIND(" - ",INDEX('Tableau FR Download'!J:J,MATCH('Eligible Components'!M512,'Tableau FR Download'!G:G,0)))-1) = 0,"",LEFT(INDEX('Tableau FR Download'!J:J,MATCH('Eligible Components'!M512,'Tableau FR Download'!G:G,0)),FIND(" - ",INDEX('Tableau FR Download'!J:J,MATCH('Eligible Components'!M512,'Tableau FR Download'!G:G,0)))-1)),"")</f>
        <v/>
      </c>
      <c r="O512" s="2" t="str">
        <f>IF(T512="No","",IFERROR(IF(INDEX('Tableau FR Download'!M:M,MATCH('Eligible Components'!M512,'Tableau FR Download'!G:G,0))=0,"",INDEX('Tableau FR Download'!M:M,MATCH('Eligible Components'!M512,'Tableau FR Download'!G:G,0))),""))</f>
        <v/>
      </c>
      <c r="P512" s="37" t="str">
        <f>IF(IFERROR(INDEX('Funding Request Tracker'!$G$6:$G$13,MATCH('Eligible Components'!N512,'Funding Request Tracker'!$F$6:$F$13,0)),"")=0,"",IFERROR(INDEX('Funding Request Tracker'!$G$6:$G$13,MATCH('Eligible Components'!N512,'Funding Request Tracker'!$F$6:$F$13,0)),""))</f>
        <v/>
      </c>
      <c r="Q512" s="37" t="str">
        <f>IF(IFERROR(INDEX('Tableau FR Download'!N:N,MATCH('Eligible Components'!M512,'Tableau FR Download'!G:G,0)),"")=0,"",IFERROR(INDEX('Tableau FR Download'!N:N,MATCH('Eligible Components'!M512,'Tableau FR Download'!G:G,0)),""))</f>
        <v/>
      </c>
      <c r="R512" s="37" t="str">
        <f>IF(IFERROR(INDEX('Tableau FR Download'!O:O,MATCH('Eligible Components'!M512,'Tableau FR Download'!G:G,0)),"")=0,"",IFERROR(INDEX('Tableau FR Download'!O:O,MATCH('Eligible Components'!M512,'Tableau FR Download'!G:G,0)),""))</f>
        <v/>
      </c>
      <c r="S512" s="13" t="str">
        <f t="shared" si="23"/>
        <v/>
      </c>
      <c r="T512" s="1" t="str">
        <f>IFERROR(INDEX('User Instructions'!$E$3:$E$10,MATCH('Eligible Components'!N512,'User Instructions'!$D$3:$D$10,0)),"")</f>
        <v/>
      </c>
      <c r="U512" s="1" t="str">
        <f>IFERROR(IF(INDEX('Tableau FR Download'!M:M,MATCH('Eligible Components'!M512,'Tableau FR Download'!G:G,0))=0,"",INDEX('Tableau FR Download'!M:M,MATCH('Eligible Components'!M512,'Tableau FR Download'!G:G,0))),"")</f>
        <v/>
      </c>
    </row>
    <row r="513" spans="1:21" hidden="1" x14ac:dyDescent="0.2">
      <c r="A513" s="1">
        <f t="shared" si="21"/>
        <v>0</v>
      </c>
      <c r="B513" s="1">
        <v>0</v>
      </c>
      <c r="C513" s="1" t="s">
        <v>85</v>
      </c>
      <c r="D513" s="1" t="s">
        <v>120</v>
      </c>
      <c r="E513" s="1" t="s">
        <v>409</v>
      </c>
      <c r="F513" s="1" t="s">
        <v>86</v>
      </c>
      <c r="G513" s="1" t="str">
        <f t="shared" si="22"/>
        <v>Gambia-HIV/AIDS,Malaria</v>
      </c>
      <c r="H513" s="1">
        <v>1</v>
      </c>
      <c r="I513" s="1" t="s">
        <v>51</v>
      </c>
      <c r="J513" s="1" t="str">
        <f>IF(IFERROR(IF(M513="",INDEX('Review Approach Lookup'!D:D,MATCH('Eligible Components'!G513,'Review Approach Lookup'!A:A,0)),INDEX('Tableau FR Download'!I:I,MATCH(M513,'Tableau FR Download'!G:G,0))),"")=0,"TBC",IFERROR(IF(M513="",INDEX('Review Approach Lookup'!D:D,MATCH('Eligible Components'!G513,'Review Approach Lookup'!A:A,0)),INDEX('Tableau FR Download'!I:I,MATCH(M513,'Tableau FR Download'!G:G,0))),""))</f>
        <v/>
      </c>
      <c r="K513" s="1" t="s">
        <v>182</v>
      </c>
      <c r="L513" s="1">
        <f>_xlfn.MAXIFS('Tableau FR Download'!A:A,'Tableau FR Download'!B:B,'Eligible Components'!G513)</f>
        <v>0</v>
      </c>
      <c r="M513" s="1" t="str">
        <f>IF(L513=0,"",INDEX('Tableau FR Download'!G:G,MATCH('Eligible Components'!L513,'Tableau FR Download'!A:A,0)))</f>
        <v/>
      </c>
      <c r="N513" s="2" t="str">
        <f>IFERROR(IF(LEFT(INDEX('Tableau FR Download'!J:J,MATCH('Eligible Components'!M513,'Tableau FR Download'!G:G,0)),FIND(" - ",INDEX('Tableau FR Download'!J:J,MATCH('Eligible Components'!M513,'Tableau FR Download'!G:G,0)))-1) = 0,"",LEFT(INDEX('Tableau FR Download'!J:J,MATCH('Eligible Components'!M513,'Tableau FR Download'!G:G,0)),FIND(" - ",INDEX('Tableau FR Download'!J:J,MATCH('Eligible Components'!M513,'Tableau FR Download'!G:G,0)))-1)),"")</f>
        <v/>
      </c>
      <c r="O513" s="2" t="str">
        <f>IF(T513="No","",IFERROR(IF(INDEX('Tableau FR Download'!M:M,MATCH('Eligible Components'!M513,'Tableau FR Download'!G:G,0))=0,"",INDEX('Tableau FR Download'!M:M,MATCH('Eligible Components'!M513,'Tableau FR Download'!G:G,0))),""))</f>
        <v/>
      </c>
      <c r="P513" s="37" t="str">
        <f>IF(IFERROR(INDEX('Funding Request Tracker'!$G$6:$G$13,MATCH('Eligible Components'!N513,'Funding Request Tracker'!$F$6:$F$13,0)),"")=0,"",IFERROR(INDEX('Funding Request Tracker'!$G$6:$G$13,MATCH('Eligible Components'!N513,'Funding Request Tracker'!$F$6:$F$13,0)),""))</f>
        <v/>
      </c>
      <c r="Q513" s="37" t="str">
        <f>IF(IFERROR(INDEX('Tableau FR Download'!N:N,MATCH('Eligible Components'!M513,'Tableau FR Download'!G:G,0)),"")=0,"",IFERROR(INDEX('Tableau FR Download'!N:N,MATCH('Eligible Components'!M513,'Tableau FR Download'!G:G,0)),""))</f>
        <v/>
      </c>
      <c r="R513" s="37" t="str">
        <f>IF(IFERROR(INDEX('Tableau FR Download'!O:O,MATCH('Eligible Components'!M513,'Tableau FR Download'!G:G,0)),"")=0,"",IFERROR(INDEX('Tableau FR Download'!O:O,MATCH('Eligible Components'!M513,'Tableau FR Download'!G:G,0)),""))</f>
        <v/>
      </c>
      <c r="S513" s="13" t="str">
        <f t="shared" si="23"/>
        <v/>
      </c>
      <c r="T513" s="1" t="str">
        <f>IFERROR(INDEX('User Instructions'!$E$3:$E$10,MATCH('Eligible Components'!N513,'User Instructions'!$D$3:$D$10,0)),"")</f>
        <v/>
      </c>
      <c r="U513" s="1" t="str">
        <f>IFERROR(IF(INDEX('Tableau FR Download'!M:M,MATCH('Eligible Components'!M513,'Tableau FR Download'!G:G,0))=0,"",INDEX('Tableau FR Download'!M:M,MATCH('Eligible Components'!M513,'Tableau FR Download'!G:G,0))),"")</f>
        <v/>
      </c>
    </row>
    <row r="514" spans="1:21" hidden="1" x14ac:dyDescent="0.2">
      <c r="A514" s="1">
        <f t="shared" ref="A514:A577" si="24">IF(B514=1,0,IF(AND(H514=1,OR(F514="HIV/AIDS",F514="Tuberculosis",F514="Malaria",M514&lt;&gt;"")),1,0))</f>
        <v>0</v>
      </c>
      <c r="B514" s="1">
        <v>0</v>
      </c>
      <c r="C514" s="1" t="s">
        <v>85</v>
      </c>
      <c r="D514" s="1" t="s">
        <v>120</v>
      </c>
      <c r="E514" s="1" t="s">
        <v>410</v>
      </c>
      <c r="F514" s="1" t="s">
        <v>87</v>
      </c>
      <c r="G514" s="1" t="str">
        <f t="shared" ref="G514:G577" si="25">_xlfn.CONCAT(D514,"-",F514)</f>
        <v>Gambia-HIV/AIDS,Malaria,RSSH</v>
      </c>
      <c r="H514" s="1">
        <v>1</v>
      </c>
      <c r="I514" s="1" t="s">
        <v>51</v>
      </c>
      <c r="J514" s="1" t="str">
        <f>IF(IFERROR(IF(M514="",INDEX('Review Approach Lookup'!D:D,MATCH('Eligible Components'!G514,'Review Approach Lookup'!A:A,0)),INDEX('Tableau FR Download'!I:I,MATCH(M514,'Tableau FR Download'!G:G,0))),"")=0,"TBC",IFERROR(IF(M514="",INDEX('Review Approach Lookup'!D:D,MATCH('Eligible Components'!G514,'Review Approach Lookup'!A:A,0)),INDEX('Tableau FR Download'!I:I,MATCH(M514,'Tableau FR Download'!G:G,0))),""))</f>
        <v/>
      </c>
      <c r="K514" s="1" t="s">
        <v>182</v>
      </c>
      <c r="L514" s="1">
        <f>_xlfn.MAXIFS('Tableau FR Download'!A:A,'Tableau FR Download'!B:B,'Eligible Components'!G514)</f>
        <v>0</v>
      </c>
      <c r="M514" s="1" t="str">
        <f>IF(L514=0,"",INDEX('Tableau FR Download'!G:G,MATCH('Eligible Components'!L514,'Tableau FR Download'!A:A,0)))</f>
        <v/>
      </c>
      <c r="N514" s="2" t="str">
        <f>IFERROR(IF(LEFT(INDEX('Tableau FR Download'!J:J,MATCH('Eligible Components'!M514,'Tableau FR Download'!G:G,0)),FIND(" - ",INDEX('Tableau FR Download'!J:J,MATCH('Eligible Components'!M514,'Tableau FR Download'!G:G,0)))-1) = 0,"",LEFT(INDEX('Tableau FR Download'!J:J,MATCH('Eligible Components'!M514,'Tableau FR Download'!G:G,0)),FIND(" - ",INDEX('Tableau FR Download'!J:J,MATCH('Eligible Components'!M514,'Tableau FR Download'!G:G,0)))-1)),"")</f>
        <v/>
      </c>
      <c r="O514" s="2" t="str">
        <f>IF(T514="No","",IFERROR(IF(INDEX('Tableau FR Download'!M:M,MATCH('Eligible Components'!M514,'Tableau FR Download'!G:G,0))=0,"",INDEX('Tableau FR Download'!M:M,MATCH('Eligible Components'!M514,'Tableau FR Download'!G:G,0))),""))</f>
        <v/>
      </c>
      <c r="P514" s="37" t="str">
        <f>IF(IFERROR(INDEX('Funding Request Tracker'!$G$6:$G$13,MATCH('Eligible Components'!N514,'Funding Request Tracker'!$F$6:$F$13,0)),"")=0,"",IFERROR(INDEX('Funding Request Tracker'!$G$6:$G$13,MATCH('Eligible Components'!N514,'Funding Request Tracker'!$F$6:$F$13,0)),""))</f>
        <v/>
      </c>
      <c r="Q514" s="37" t="str">
        <f>IF(IFERROR(INDEX('Tableau FR Download'!N:N,MATCH('Eligible Components'!M514,'Tableau FR Download'!G:G,0)),"")=0,"",IFERROR(INDEX('Tableau FR Download'!N:N,MATCH('Eligible Components'!M514,'Tableau FR Download'!G:G,0)),""))</f>
        <v/>
      </c>
      <c r="R514" s="37" t="str">
        <f>IF(IFERROR(INDEX('Tableau FR Download'!O:O,MATCH('Eligible Components'!M514,'Tableau FR Download'!G:G,0)),"")=0,"",IFERROR(INDEX('Tableau FR Download'!O:O,MATCH('Eligible Components'!M514,'Tableau FR Download'!G:G,0)),""))</f>
        <v/>
      </c>
      <c r="S514" s="13" t="str">
        <f t="shared" ref="S514:S577" si="26">IFERROR((R514-P514)/30.5,"")</f>
        <v/>
      </c>
      <c r="T514" s="1" t="str">
        <f>IFERROR(INDEX('User Instructions'!$E$3:$E$10,MATCH('Eligible Components'!N514,'User Instructions'!$D$3:$D$10,0)),"")</f>
        <v/>
      </c>
      <c r="U514" s="1" t="str">
        <f>IFERROR(IF(INDEX('Tableau FR Download'!M:M,MATCH('Eligible Components'!M514,'Tableau FR Download'!G:G,0))=0,"",INDEX('Tableau FR Download'!M:M,MATCH('Eligible Components'!M514,'Tableau FR Download'!G:G,0))),"")</f>
        <v/>
      </c>
    </row>
    <row r="515" spans="1:21" hidden="1" x14ac:dyDescent="0.2">
      <c r="A515" s="1">
        <f t="shared" si="24"/>
        <v>0</v>
      </c>
      <c r="B515" s="1">
        <v>0</v>
      </c>
      <c r="C515" s="1" t="s">
        <v>85</v>
      </c>
      <c r="D515" s="1" t="s">
        <v>120</v>
      </c>
      <c r="E515" s="1" t="s">
        <v>411</v>
      </c>
      <c r="F515" s="1" t="s">
        <v>88</v>
      </c>
      <c r="G515" s="1" t="str">
        <f t="shared" si="25"/>
        <v>Gambia-HIV/AIDS,RSSH</v>
      </c>
      <c r="H515" s="1">
        <v>1</v>
      </c>
      <c r="I515" s="1" t="s">
        <v>51</v>
      </c>
      <c r="J515" s="1" t="str">
        <f>IF(IFERROR(IF(M515="",INDEX('Review Approach Lookup'!D:D,MATCH('Eligible Components'!G515,'Review Approach Lookup'!A:A,0)),INDEX('Tableau FR Download'!I:I,MATCH(M515,'Tableau FR Download'!G:G,0))),"")=0,"TBC",IFERROR(IF(M515="",INDEX('Review Approach Lookup'!D:D,MATCH('Eligible Components'!G515,'Review Approach Lookup'!A:A,0)),INDEX('Tableau FR Download'!I:I,MATCH(M515,'Tableau FR Download'!G:G,0))),""))</f>
        <v/>
      </c>
      <c r="K515" s="1" t="s">
        <v>182</v>
      </c>
      <c r="L515" s="1">
        <f>_xlfn.MAXIFS('Tableau FR Download'!A:A,'Tableau FR Download'!B:B,'Eligible Components'!G515)</f>
        <v>0</v>
      </c>
      <c r="M515" s="1" t="str">
        <f>IF(L515=0,"",INDEX('Tableau FR Download'!G:G,MATCH('Eligible Components'!L515,'Tableau FR Download'!A:A,0)))</f>
        <v/>
      </c>
      <c r="N515" s="2" t="str">
        <f>IFERROR(IF(LEFT(INDEX('Tableau FR Download'!J:J,MATCH('Eligible Components'!M515,'Tableau FR Download'!G:G,0)),FIND(" - ",INDEX('Tableau FR Download'!J:J,MATCH('Eligible Components'!M515,'Tableau FR Download'!G:G,0)))-1) = 0,"",LEFT(INDEX('Tableau FR Download'!J:J,MATCH('Eligible Components'!M515,'Tableau FR Download'!G:G,0)),FIND(" - ",INDEX('Tableau FR Download'!J:J,MATCH('Eligible Components'!M515,'Tableau FR Download'!G:G,0)))-1)),"")</f>
        <v/>
      </c>
      <c r="O515" s="2" t="str">
        <f>IF(T515="No","",IFERROR(IF(INDEX('Tableau FR Download'!M:M,MATCH('Eligible Components'!M515,'Tableau FR Download'!G:G,0))=0,"",INDEX('Tableau FR Download'!M:M,MATCH('Eligible Components'!M515,'Tableau FR Download'!G:G,0))),""))</f>
        <v/>
      </c>
      <c r="P515" s="37" t="str">
        <f>IF(IFERROR(INDEX('Funding Request Tracker'!$G$6:$G$13,MATCH('Eligible Components'!N515,'Funding Request Tracker'!$F$6:$F$13,0)),"")=0,"",IFERROR(INDEX('Funding Request Tracker'!$G$6:$G$13,MATCH('Eligible Components'!N515,'Funding Request Tracker'!$F$6:$F$13,0)),""))</f>
        <v/>
      </c>
      <c r="Q515" s="37" t="str">
        <f>IF(IFERROR(INDEX('Tableau FR Download'!N:N,MATCH('Eligible Components'!M515,'Tableau FR Download'!G:G,0)),"")=0,"",IFERROR(INDEX('Tableau FR Download'!N:N,MATCH('Eligible Components'!M515,'Tableau FR Download'!G:G,0)),""))</f>
        <v/>
      </c>
      <c r="R515" s="37" t="str">
        <f>IF(IFERROR(INDEX('Tableau FR Download'!O:O,MATCH('Eligible Components'!M515,'Tableau FR Download'!G:G,0)),"")=0,"",IFERROR(INDEX('Tableau FR Download'!O:O,MATCH('Eligible Components'!M515,'Tableau FR Download'!G:G,0)),""))</f>
        <v/>
      </c>
      <c r="S515" s="13" t="str">
        <f t="shared" si="26"/>
        <v/>
      </c>
      <c r="T515" s="1" t="str">
        <f>IFERROR(INDEX('User Instructions'!$E$3:$E$10,MATCH('Eligible Components'!N515,'User Instructions'!$D$3:$D$10,0)),"")</f>
        <v/>
      </c>
      <c r="U515" s="1" t="str">
        <f>IFERROR(IF(INDEX('Tableau FR Download'!M:M,MATCH('Eligible Components'!M515,'Tableau FR Download'!G:G,0))=0,"",INDEX('Tableau FR Download'!M:M,MATCH('Eligible Components'!M515,'Tableau FR Download'!G:G,0))),"")</f>
        <v/>
      </c>
    </row>
    <row r="516" spans="1:21" hidden="1" x14ac:dyDescent="0.2">
      <c r="A516" s="1">
        <f t="shared" si="24"/>
        <v>1</v>
      </c>
      <c r="B516" s="1">
        <v>0</v>
      </c>
      <c r="C516" s="1" t="s">
        <v>85</v>
      </c>
      <c r="D516" s="1" t="s">
        <v>120</v>
      </c>
      <c r="E516" s="1" t="s">
        <v>408</v>
      </c>
      <c r="F516" s="1" t="s">
        <v>89</v>
      </c>
      <c r="G516" s="1" t="str">
        <f t="shared" si="25"/>
        <v>Gambia-HIV/AIDS, Tuberculosis</v>
      </c>
      <c r="H516" s="1">
        <v>1</v>
      </c>
      <c r="I516" s="1" t="s">
        <v>51</v>
      </c>
      <c r="J516" s="1" t="str">
        <f>IF(IFERROR(IF(M516="",INDEX('Review Approach Lookup'!D:D,MATCH('Eligible Components'!G516,'Review Approach Lookup'!A:A,0)),INDEX('Tableau FR Download'!I:I,MATCH(M516,'Tableau FR Download'!G:G,0))),"")=0,"TBC",IFERROR(IF(M516="",INDEX('Review Approach Lookup'!D:D,MATCH('Eligible Components'!G516,'Review Approach Lookup'!A:A,0)),INDEX('Tableau FR Download'!I:I,MATCH(M516,'Tableau FR Download'!G:G,0))),""))</f>
        <v>Full Review</v>
      </c>
      <c r="K516" s="1" t="s">
        <v>182</v>
      </c>
      <c r="L516" s="1">
        <f>_xlfn.MAXIFS('Tableau FR Download'!A:A,'Tableau FR Download'!B:B,'Eligible Components'!G516)</f>
        <v>1930</v>
      </c>
      <c r="M516" s="1" t="str">
        <f>IF(L516=0,"",INDEX('Tableau FR Download'!G:G,MATCH('Eligible Components'!L516,'Tableau FR Download'!A:A,0)))</f>
        <v>FR930-GMB-C-01</v>
      </c>
      <c r="N516" s="2" t="str">
        <f>IFERROR(IF(LEFT(INDEX('Tableau FR Download'!J:J,MATCH('Eligible Components'!M516,'Tableau FR Download'!G:G,0)),FIND(" - ",INDEX('Tableau FR Download'!J:J,MATCH('Eligible Components'!M516,'Tableau FR Download'!G:G,0)))-1) = 0,"",LEFT(INDEX('Tableau FR Download'!J:J,MATCH('Eligible Components'!M516,'Tableau FR Download'!G:G,0)),FIND(" - ",INDEX('Tableau FR Download'!J:J,MATCH('Eligible Components'!M516,'Tableau FR Download'!G:G,0)))-1)),"")</f>
        <v>Window 4</v>
      </c>
      <c r="O516" s="2" t="str">
        <f>IF(T516="No","",IFERROR(IF(INDEX('Tableau FR Download'!M:M,MATCH('Eligible Components'!M516,'Tableau FR Download'!G:G,0))=0,"",INDEX('Tableau FR Download'!M:M,MATCH('Eligible Components'!M516,'Tableau FR Download'!G:G,0))),""))</f>
        <v>Grant Making</v>
      </c>
      <c r="P516" s="37">
        <f>IF(IFERROR(INDEX('Funding Request Tracker'!$G$6:$G$13,MATCH('Eligible Components'!N516,'Funding Request Tracker'!$F$6:$F$13,0)),"")=0,"",IFERROR(INDEX('Funding Request Tracker'!$G$6:$G$13,MATCH('Eligible Components'!N516,'Funding Request Tracker'!$F$6:$F$13,0)),""))</f>
        <v>44235</v>
      </c>
      <c r="Q516" s="37">
        <f>IF(IFERROR(INDEX('Tableau FR Download'!N:N,MATCH('Eligible Components'!M516,'Tableau FR Download'!G:G,0)),"")=0,"",IFERROR(INDEX('Tableau FR Download'!N:N,MATCH('Eligible Components'!M516,'Tableau FR Download'!G:G,0)),""))</f>
        <v>44474</v>
      </c>
      <c r="R516" s="37">
        <f>IF(IFERROR(INDEX('Tableau FR Download'!O:O,MATCH('Eligible Components'!M516,'Tableau FR Download'!G:G,0)),"")=0,"",IFERROR(INDEX('Tableau FR Download'!O:O,MATCH('Eligible Components'!M516,'Tableau FR Download'!G:G,0)),""))</f>
        <v>44488</v>
      </c>
      <c r="S516" s="13">
        <f t="shared" si="26"/>
        <v>8.2950819672131146</v>
      </c>
      <c r="T516" s="1" t="str">
        <f>IFERROR(INDEX('User Instructions'!$E$3:$E$10,MATCH('Eligible Components'!N516,'User Instructions'!$D$3:$D$10,0)),"")</f>
        <v>Yes</v>
      </c>
      <c r="U516" s="1" t="str">
        <f>IFERROR(IF(INDEX('Tableau FR Download'!M:M,MATCH('Eligible Components'!M516,'Tableau FR Download'!G:G,0))=0,"",INDEX('Tableau FR Download'!M:M,MATCH('Eligible Components'!M516,'Tableau FR Download'!G:G,0))),"")</f>
        <v>Grant Making</v>
      </c>
    </row>
    <row r="517" spans="1:21" hidden="1" x14ac:dyDescent="0.2">
      <c r="A517" s="1">
        <f t="shared" si="24"/>
        <v>0</v>
      </c>
      <c r="B517" s="1">
        <v>0</v>
      </c>
      <c r="C517" s="1" t="s">
        <v>85</v>
      </c>
      <c r="D517" s="1" t="s">
        <v>120</v>
      </c>
      <c r="E517" s="1" t="s">
        <v>412</v>
      </c>
      <c r="F517" s="1" t="s">
        <v>90</v>
      </c>
      <c r="G517" s="1" t="str">
        <f t="shared" si="25"/>
        <v>Gambia-HIV/AIDS,Tuberculosis,Malaria</v>
      </c>
      <c r="H517" s="1">
        <v>1</v>
      </c>
      <c r="I517" s="1" t="s">
        <v>51</v>
      </c>
      <c r="J517" s="1" t="str">
        <f>IF(IFERROR(IF(M517="",INDEX('Review Approach Lookup'!D:D,MATCH('Eligible Components'!G517,'Review Approach Lookup'!A:A,0)),INDEX('Tableau FR Download'!I:I,MATCH(M517,'Tableau FR Download'!G:G,0))),"")=0,"TBC",IFERROR(IF(M517="",INDEX('Review Approach Lookup'!D:D,MATCH('Eligible Components'!G517,'Review Approach Lookup'!A:A,0)),INDEX('Tableau FR Download'!I:I,MATCH(M517,'Tableau FR Download'!G:G,0))),""))</f>
        <v/>
      </c>
      <c r="K517" s="1" t="s">
        <v>182</v>
      </c>
      <c r="L517" s="1">
        <f>_xlfn.MAXIFS('Tableau FR Download'!A:A,'Tableau FR Download'!B:B,'Eligible Components'!G517)</f>
        <v>0</v>
      </c>
      <c r="M517" s="1" t="str">
        <f>IF(L517=0,"",INDEX('Tableau FR Download'!G:G,MATCH('Eligible Components'!L517,'Tableau FR Download'!A:A,0)))</f>
        <v/>
      </c>
      <c r="N517" s="2" t="str">
        <f>IFERROR(IF(LEFT(INDEX('Tableau FR Download'!J:J,MATCH('Eligible Components'!M517,'Tableau FR Download'!G:G,0)),FIND(" - ",INDEX('Tableau FR Download'!J:J,MATCH('Eligible Components'!M517,'Tableau FR Download'!G:G,0)))-1) = 0,"",LEFT(INDEX('Tableau FR Download'!J:J,MATCH('Eligible Components'!M517,'Tableau FR Download'!G:G,0)),FIND(" - ",INDEX('Tableau FR Download'!J:J,MATCH('Eligible Components'!M517,'Tableau FR Download'!G:G,0)))-1)),"")</f>
        <v/>
      </c>
      <c r="O517" s="2" t="str">
        <f>IF(T517="No","",IFERROR(IF(INDEX('Tableau FR Download'!M:M,MATCH('Eligible Components'!M517,'Tableau FR Download'!G:G,0))=0,"",INDEX('Tableau FR Download'!M:M,MATCH('Eligible Components'!M517,'Tableau FR Download'!G:G,0))),""))</f>
        <v/>
      </c>
      <c r="P517" s="37" t="str">
        <f>IF(IFERROR(INDEX('Funding Request Tracker'!$G$6:$G$13,MATCH('Eligible Components'!N517,'Funding Request Tracker'!$F$6:$F$13,0)),"")=0,"",IFERROR(INDEX('Funding Request Tracker'!$G$6:$G$13,MATCH('Eligible Components'!N517,'Funding Request Tracker'!$F$6:$F$13,0)),""))</f>
        <v/>
      </c>
      <c r="Q517" s="37" t="str">
        <f>IF(IFERROR(INDEX('Tableau FR Download'!N:N,MATCH('Eligible Components'!M517,'Tableau FR Download'!G:G,0)),"")=0,"",IFERROR(INDEX('Tableau FR Download'!N:N,MATCH('Eligible Components'!M517,'Tableau FR Download'!G:G,0)),""))</f>
        <v/>
      </c>
      <c r="R517" s="37" t="str">
        <f>IF(IFERROR(INDEX('Tableau FR Download'!O:O,MATCH('Eligible Components'!M517,'Tableau FR Download'!G:G,0)),"")=0,"",IFERROR(INDEX('Tableau FR Download'!O:O,MATCH('Eligible Components'!M517,'Tableau FR Download'!G:G,0)),""))</f>
        <v/>
      </c>
      <c r="S517" s="13" t="str">
        <f t="shared" si="26"/>
        <v/>
      </c>
      <c r="T517" s="1" t="str">
        <f>IFERROR(INDEX('User Instructions'!$E$3:$E$10,MATCH('Eligible Components'!N517,'User Instructions'!$D$3:$D$10,0)),"")</f>
        <v/>
      </c>
      <c r="U517" s="1" t="str">
        <f>IFERROR(IF(INDEX('Tableau FR Download'!M:M,MATCH('Eligible Components'!M517,'Tableau FR Download'!G:G,0))=0,"",INDEX('Tableau FR Download'!M:M,MATCH('Eligible Components'!M517,'Tableau FR Download'!G:G,0))),"")</f>
        <v/>
      </c>
    </row>
    <row r="518" spans="1:21" hidden="1" x14ac:dyDescent="0.2">
      <c r="A518" s="1">
        <f t="shared" si="24"/>
        <v>0</v>
      </c>
      <c r="B518" s="1">
        <v>0</v>
      </c>
      <c r="C518" s="1" t="s">
        <v>85</v>
      </c>
      <c r="D518" s="1" t="s">
        <v>120</v>
      </c>
      <c r="E518" s="1" t="s">
        <v>413</v>
      </c>
      <c r="F518" s="1" t="s">
        <v>91</v>
      </c>
      <c r="G518" s="1" t="str">
        <f t="shared" si="25"/>
        <v>Gambia-HIV/AIDS,Tuberculosis,Malaria,RSSH</v>
      </c>
      <c r="H518" s="1">
        <v>1</v>
      </c>
      <c r="I518" s="1" t="s">
        <v>51</v>
      </c>
      <c r="J518" s="1" t="str">
        <f>IF(IFERROR(IF(M518="",INDEX('Review Approach Lookup'!D:D,MATCH('Eligible Components'!G518,'Review Approach Lookup'!A:A,0)),INDEX('Tableau FR Download'!I:I,MATCH(M518,'Tableau FR Download'!G:G,0))),"")=0,"TBC",IFERROR(IF(M518="",INDEX('Review Approach Lookup'!D:D,MATCH('Eligible Components'!G518,'Review Approach Lookup'!A:A,0)),INDEX('Tableau FR Download'!I:I,MATCH(M518,'Tableau FR Download'!G:G,0))),""))</f>
        <v/>
      </c>
      <c r="K518" s="1" t="s">
        <v>182</v>
      </c>
      <c r="L518" s="1">
        <f>_xlfn.MAXIFS('Tableau FR Download'!A:A,'Tableau FR Download'!B:B,'Eligible Components'!G518)</f>
        <v>0</v>
      </c>
      <c r="M518" s="1" t="str">
        <f>IF(L518=0,"",INDEX('Tableau FR Download'!G:G,MATCH('Eligible Components'!L518,'Tableau FR Download'!A:A,0)))</f>
        <v/>
      </c>
      <c r="N518" s="2" t="str">
        <f>IFERROR(IF(LEFT(INDEX('Tableau FR Download'!J:J,MATCH('Eligible Components'!M518,'Tableau FR Download'!G:G,0)),FIND(" - ",INDEX('Tableau FR Download'!J:J,MATCH('Eligible Components'!M518,'Tableau FR Download'!G:G,0)))-1) = 0,"",LEFT(INDEX('Tableau FR Download'!J:J,MATCH('Eligible Components'!M518,'Tableau FR Download'!G:G,0)),FIND(" - ",INDEX('Tableau FR Download'!J:J,MATCH('Eligible Components'!M518,'Tableau FR Download'!G:G,0)))-1)),"")</f>
        <v/>
      </c>
      <c r="O518" s="2" t="str">
        <f>IF(T518="No","",IFERROR(IF(INDEX('Tableau FR Download'!M:M,MATCH('Eligible Components'!M518,'Tableau FR Download'!G:G,0))=0,"",INDEX('Tableau FR Download'!M:M,MATCH('Eligible Components'!M518,'Tableau FR Download'!G:G,0))),""))</f>
        <v/>
      </c>
      <c r="P518" s="37" t="str">
        <f>IF(IFERROR(INDEX('Funding Request Tracker'!$G$6:$G$13,MATCH('Eligible Components'!N518,'Funding Request Tracker'!$F$6:$F$13,0)),"")=0,"",IFERROR(INDEX('Funding Request Tracker'!$G$6:$G$13,MATCH('Eligible Components'!N518,'Funding Request Tracker'!$F$6:$F$13,0)),""))</f>
        <v/>
      </c>
      <c r="Q518" s="37" t="str">
        <f>IF(IFERROR(INDEX('Tableau FR Download'!N:N,MATCH('Eligible Components'!M518,'Tableau FR Download'!G:G,0)),"")=0,"",IFERROR(INDEX('Tableau FR Download'!N:N,MATCH('Eligible Components'!M518,'Tableau FR Download'!G:G,0)),""))</f>
        <v/>
      </c>
      <c r="R518" s="37" t="str">
        <f>IF(IFERROR(INDEX('Tableau FR Download'!O:O,MATCH('Eligible Components'!M518,'Tableau FR Download'!G:G,0)),"")=0,"",IFERROR(INDEX('Tableau FR Download'!O:O,MATCH('Eligible Components'!M518,'Tableau FR Download'!G:G,0)),""))</f>
        <v/>
      </c>
      <c r="S518" s="13" t="str">
        <f t="shared" si="26"/>
        <v/>
      </c>
      <c r="T518" s="1" t="str">
        <f>IFERROR(INDEX('User Instructions'!$E$3:$E$10,MATCH('Eligible Components'!N518,'User Instructions'!$D$3:$D$10,0)),"")</f>
        <v/>
      </c>
      <c r="U518" s="1" t="str">
        <f>IFERROR(IF(INDEX('Tableau FR Download'!M:M,MATCH('Eligible Components'!M518,'Tableau FR Download'!G:G,0))=0,"",INDEX('Tableau FR Download'!M:M,MATCH('Eligible Components'!M518,'Tableau FR Download'!G:G,0))),"")</f>
        <v/>
      </c>
    </row>
    <row r="519" spans="1:21" hidden="1" x14ac:dyDescent="0.2">
      <c r="A519" s="1">
        <f t="shared" si="24"/>
        <v>0</v>
      </c>
      <c r="B519" s="1">
        <v>0</v>
      </c>
      <c r="C519" s="1" t="s">
        <v>85</v>
      </c>
      <c r="D519" s="1" t="s">
        <v>120</v>
      </c>
      <c r="E519" s="1" t="s">
        <v>414</v>
      </c>
      <c r="F519" s="1" t="s">
        <v>92</v>
      </c>
      <c r="G519" s="1" t="str">
        <f t="shared" si="25"/>
        <v>Gambia-HIV/AIDS,Tuberculosis,RSSH</v>
      </c>
      <c r="H519" s="1">
        <v>1</v>
      </c>
      <c r="I519" s="1" t="s">
        <v>51</v>
      </c>
      <c r="J519" s="1" t="str">
        <f>IF(IFERROR(IF(M519="",INDEX('Review Approach Lookup'!D:D,MATCH('Eligible Components'!G519,'Review Approach Lookup'!A:A,0)),INDEX('Tableau FR Download'!I:I,MATCH(M519,'Tableau FR Download'!G:G,0))),"")=0,"TBC",IFERROR(IF(M519="",INDEX('Review Approach Lookup'!D:D,MATCH('Eligible Components'!G519,'Review Approach Lookup'!A:A,0)),INDEX('Tableau FR Download'!I:I,MATCH(M519,'Tableau FR Download'!G:G,0))),""))</f>
        <v/>
      </c>
      <c r="K519" s="1" t="s">
        <v>182</v>
      </c>
      <c r="L519" s="1">
        <f>_xlfn.MAXIFS('Tableau FR Download'!A:A,'Tableau FR Download'!B:B,'Eligible Components'!G519)</f>
        <v>0</v>
      </c>
      <c r="M519" s="1" t="str">
        <f>IF(L519=0,"",INDEX('Tableau FR Download'!G:G,MATCH('Eligible Components'!L519,'Tableau FR Download'!A:A,0)))</f>
        <v/>
      </c>
      <c r="N519" s="2" t="str">
        <f>IFERROR(IF(LEFT(INDEX('Tableau FR Download'!J:J,MATCH('Eligible Components'!M519,'Tableau FR Download'!G:G,0)),FIND(" - ",INDEX('Tableau FR Download'!J:J,MATCH('Eligible Components'!M519,'Tableau FR Download'!G:G,0)))-1) = 0,"",LEFT(INDEX('Tableau FR Download'!J:J,MATCH('Eligible Components'!M519,'Tableau FR Download'!G:G,0)),FIND(" - ",INDEX('Tableau FR Download'!J:J,MATCH('Eligible Components'!M519,'Tableau FR Download'!G:G,0)))-1)),"")</f>
        <v/>
      </c>
      <c r="O519" s="2" t="str">
        <f>IF(T519="No","",IFERROR(IF(INDEX('Tableau FR Download'!M:M,MATCH('Eligible Components'!M519,'Tableau FR Download'!G:G,0))=0,"",INDEX('Tableau FR Download'!M:M,MATCH('Eligible Components'!M519,'Tableau FR Download'!G:G,0))),""))</f>
        <v/>
      </c>
      <c r="P519" s="37" t="str">
        <f>IF(IFERROR(INDEX('Funding Request Tracker'!$G$6:$G$13,MATCH('Eligible Components'!N519,'Funding Request Tracker'!$F$6:$F$13,0)),"")=0,"",IFERROR(INDEX('Funding Request Tracker'!$G$6:$G$13,MATCH('Eligible Components'!N519,'Funding Request Tracker'!$F$6:$F$13,0)),""))</f>
        <v/>
      </c>
      <c r="Q519" s="37" t="str">
        <f>IF(IFERROR(INDEX('Tableau FR Download'!N:N,MATCH('Eligible Components'!M519,'Tableau FR Download'!G:G,0)),"")=0,"",IFERROR(INDEX('Tableau FR Download'!N:N,MATCH('Eligible Components'!M519,'Tableau FR Download'!G:G,0)),""))</f>
        <v/>
      </c>
      <c r="R519" s="37" t="str">
        <f>IF(IFERROR(INDEX('Tableau FR Download'!O:O,MATCH('Eligible Components'!M519,'Tableau FR Download'!G:G,0)),"")=0,"",IFERROR(INDEX('Tableau FR Download'!O:O,MATCH('Eligible Components'!M519,'Tableau FR Download'!G:G,0)),""))</f>
        <v/>
      </c>
      <c r="S519" s="13" t="str">
        <f t="shared" si="26"/>
        <v/>
      </c>
      <c r="T519" s="1" t="str">
        <f>IFERROR(INDEX('User Instructions'!$E$3:$E$10,MATCH('Eligible Components'!N519,'User Instructions'!$D$3:$D$10,0)),"")</f>
        <v/>
      </c>
      <c r="U519" s="1" t="str">
        <f>IFERROR(IF(INDEX('Tableau FR Download'!M:M,MATCH('Eligible Components'!M519,'Tableau FR Download'!G:G,0))=0,"",INDEX('Tableau FR Download'!M:M,MATCH('Eligible Components'!M519,'Tableau FR Download'!G:G,0))),"")</f>
        <v/>
      </c>
    </row>
    <row r="520" spans="1:21" hidden="1" x14ac:dyDescent="0.2">
      <c r="A520" s="1">
        <f t="shared" si="24"/>
        <v>1</v>
      </c>
      <c r="B520" s="1">
        <v>0</v>
      </c>
      <c r="C520" s="1" t="s">
        <v>85</v>
      </c>
      <c r="D520" s="1" t="s">
        <v>120</v>
      </c>
      <c r="E520" s="1" t="s">
        <v>28</v>
      </c>
      <c r="F520" s="1" t="s">
        <v>28</v>
      </c>
      <c r="G520" s="1" t="str">
        <f t="shared" si="25"/>
        <v>Gambia-Malaria</v>
      </c>
      <c r="H520" s="1">
        <v>1</v>
      </c>
      <c r="I520" s="1" t="s">
        <v>51</v>
      </c>
      <c r="J520" s="1" t="str">
        <f>IF(IFERROR(IF(M520="",INDEX('Review Approach Lookup'!D:D,MATCH('Eligible Components'!G520,'Review Approach Lookup'!A:A,0)),INDEX('Tableau FR Download'!I:I,MATCH(M520,'Tableau FR Download'!G:G,0))),"")=0,"TBC",IFERROR(IF(M520="",INDEX('Review Approach Lookup'!D:D,MATCH('Eligible Components'!G520,'Review Approach Lookup'!A:A,0)),INDEX('Tableau FR Download'!I:I,MATCH(M520,'Tableau FR Download'!G:G,0))),""))</f>
        <v>Full Review</v>
      </c>
      <c r="K520" s="1" t="s">
        <v>182</v>
      </c>
      <c r="L520" s="1">
        <f>_xlfn.MAXIFS('Tableau FR Download'!A:A,'Tableau FR Download'!B:B,'Eligible Components'!G520)</f>
        <v>931</v>
      </c>
      <c r="M520" s="1" t="str">
        <f>IF(L520=0,"",INDEX('Tableau FR Download'!G:G,MATCH('Eligible Components'!L520,'Tableau FR Download'!A:A,0)))</f>
        <v>FR931-GMB-M</v>
      </c>
      <c r="N520" s="2" t="str">
        <f>IFERROR(IF(LEFT(INDEX('Tableau FR Download'!J:J,MATCH('Eligible Components'!M520,'Tableau FR Download'!G:G,0)),FIND(" - ",INDEX('Tableau FR Download'!J:J,MATCH('Eligible Components'!M520,'Tableau FR Download'!G:G,0)))-1) = 0,"",LEFT(INDEX('Tableau FR Download'!J:J,MATCH('Eligible Components'!M520,'Tableau FR Download'!G:G,0)),FIND(" - ",INDEX('Tableau FR Download'!J:J,MATCH('Eligible Components'!M520,'Tableau FR Download'!G:G,0)))-1)),"")</f>
        <v>Window 3</v>
      </c>
      <c r="O520" s="2" t="str">
        <f>IF(T520="No","",IFERROR(IF(INDEX('Tableau FR Download'!M:M,MATCH('Eligible Components'!M520,'Tableau FR Download'!G:G,0))=0,"",INDEX('Tableau FR Download'!M:M,MATCH('Eligible Components'!M520,'Tableau FR Download'!G:G,0))),""))</f>
        <v>Grant Making</v>
      </c>
      <c r="P520" s="37">
        <f>IF(IFERROR(INDEX('Funding Request Tracker'!$G$6:$G$13,MATCH('Eligible Components'!N520,'Funding Request Tracker'!$F$6:$F$13,0)),"")=0,"",IFERROR(INDEX('Funding Request Tracker'!$G$6:$G$13,MATCH('Eligible Components'!N520,'Funding Request Tracker'!$F$6:$F$13,0)),""))</f>
        <v>44074</v>
      </c>
      <c r="Q520" s="37">
        <f>IF(IFERROR(INDEX('Tableau FR Download'!N:N,MATCH('Eligible Components'!M520,'Tableau FR Download'!G:G,0)),"")=0,"",IFERROR(INDEX('Tableau FR Download'!N:N,MATCH('Eligible Components'!M520,'Tableau FR Download'!G:G,0)),""))</f>
        <v>44308</v>
      </c>
      <c r="R520" s="37">
        <f>IF(IFERROR(INDEX('Tableau FR Download'!O:O,MATCH('Eligible Components'!M520,'Tableau FR Download'!G:G,0)),"")=0,"",IFERROR(INDEX('Tableau FR Download'!O:O,MATCH('Eligible Components'!M520,'Tableau FR Download'!G:G,0)),""))</f>
        <v>44335</v>
      </c>
      <c r="S520" s="13">
        <f t="shared" si="26"/>
        <v>8.557377049180328</v>
      </c>
      <c r="T520" s="1" t="str">
        <f>IFERROR(INDEX('User Instructions'!$E$3:$E$10,MATCH('Eligible Components'!N520,'User Instructions'!$D$3:$D$10,0)),"")</f>
        <v>Yes</v>
      </c>
      <c r="U520" s="1" t="str">
        <f>IFERROR(IF(INDEX('Tableau FR Download'!M:M,MATCH('Eligible Components'!M520,'Tableau FR Download'!G:G,0))=0,"",INDEX('Tableau FR Download'!M:M,MATCH('Eligible Components'!M520,'Tableau FR Download'!G:G,0))),"")</f>
        <v>Grant Making</v>
      </c>
    </row>
    <row r="521" spans="1:21" hidden="1" x14ac:dyDescent="0.2">
      <c r="A521" s="1">
        <f t="shared" si="24"/>
        <v>0</v>
      </c>
      <c r="B521" s="1">
        <v>0</v>
      </c>
      <c r="C521" s="1" t="s">
        <v>85</v>
      </c>
      <c r="D521" s="1" t="s">
        <v>120</v>
      </c>
      <c r="E521" s="1" t="s">
        <v>415</v>
      </c>
      <c r="F521" s="1" t="s">
        <v>93</v>
      </c>
      <c r="G521" s="1" t="str">
        <f t="shared" si="25"/>
        <v>Gambia-Malaria,RSSH</v>
      </c>
      <c r="H521" s="1">
        <v>1</v>
      </c>
      <c r="I521" s="1" t="s">
        <v>51</v>
      </c>
      <c r="J521" s="1" t="str">
        <f>IF(IFERROR(IF(M521="",INDEX('Review Approach Lookup'!D:D,MATCH('Eligible Components'!G521,'Review Approach Lookup'!A:A,0)),INDEX('Tableau FR Download'!I:I,MATCH(M521,'Tableau FR Download'!G:G,0))),"")=0,"TBC",IFERROR(IF(M521="",INDEX('Review Approach Lookup'!D:D,MATCH('Eligible Components'!G521,'Review Approach Lookup'!A:A,0)),INDEX('Tableau FR Download'!I:I,MATCH(M521,'Tableau FR Download'!G:G,0))),""))</f>
        <v/>
      </c>
      <c r="K521" s="1" t="s">
        <v>182</v>
      </c>
      <c r="L521" s="1">
        <f>_xlfn.MAXIFS('Tableau FR Download'!A:A,'Tableau FR Download'!B:B,'Eligible Components'!G521)</f>
        <v>0</v>
      </c>
      <c r="M521" s="1" t="str">
        <f>IF(L521=0,"",INDEX('Tableau FR Download'!G:G,MATCH('Eligible Components'!L521,'Tableau FR Download'!A:A,0)))</f>
        <v/>
      </c>
      <c r="N521" s="2" t="str">
        <f>IFERROR(IF(LEFT(INDEX('Tableau FR Download'!J:J,MATCH('Eligible Components'!M521,'Tableau FR Download'!G:G,0)),FIND(" - ",INDEX('Tableau FR Download'!J:J,MATCH('Eligible Components'!M521,'Tableau FR Download'!G:G,0)))-1) = 0,"",LEFT(INDEX('Tableau FR Download'!J:J,MATCH('Eligible Components'!M521,'Tableau FR Download'!G:G,0)),FIND(" - ",INDEX('Tableau FR Download'!J:J,MATCH('Eligible Components'!M521,'Tableau FR Download'!G:G,0)))-1)),"")</f>
        <v/>
      </c>
      <c r="O521" s="2" t="str">
        <f>IF(T521="No","",IFERROR(IF(INDEX('Tableau FR Download'!M:M,MATCH('Eligible Components'!M521,'Tableau FR Download'!G:G,0))=0,"",INDEX('Tableau FR Download'!M:M,MATCH('Eligible Components'!M521,'Tableau FR Download'!G:G,0))),""))</f>
        <v/>
      </c>
      <c r="P521" s="37" t="str">
        <f>IF(IFERROR(INDEX('Funding Request Tracker'!$G$6:$G$13,MATCH('Eligible Components'!N521,'Funding Request Tracker'!$F$6:$F$13,0)),"")=0,"",IFERROR(INDEX('Funding Request Tracker'!$G$6:$G$13,MATCH('Eligible Components'!N521,'Funding Request Tracker'!$F$6:$F$13,0)),""))</f>
        <v/>
      </c>
      <c r="Q521" s="37" t="str">
        <f>IF(IFERROR(INDEX('Tableau FR Download'!N:N,MATCH('Eligible Components'!M521,'Tableau FR Download'!G:G,0)),"")=0,"",IFERROR(INDEX('Tableau FR Download'!N:N,MATCH('Eligible Components'!M521,'Tableau FR Download'!G:G,0)),""))</f>
        <v/>
      </c>
      <c r="R521" s="37" t="str">
        <f>IF(IFERROR(INDEX('Tableau FR Download'!O:O,MATCH('Eligible Components'!M521,'Tableau FR Download'!G:G,0)),"")=0,"",IFERROR(INDEX('Tableau FR Download'!O:O,MATCH('Eligible Components'!M521,'Tableau FR Download'!G:G,0)),""))</f>
        <v/>
      </c>
      <c r="S521" s="13" t="str">
        <f t="shared" si="26"/>
        <v/>
      </c>
      <c r="T521" s="1" t="str">
        <f>IFERROR(INDEX('User Instructions'!$E$3:$E$10,MATCH('Eligible Components'!N521,'User Instructions'!$D$3:$D$10,0)),"")</f>
        <v/>
      </c>
      <c r="U521" s="1" t="str">
        <f>IFERROR(IF(INDEX('Tableau FR Download'!M:M,MATCH('Eligible Components'!M521,'Tableau FR Download'!G:G,0))=0,"",INDEX('Tableau FR Download'!M:M,MATCH('Eligible Components'!M521,'Tableau FR Download'!G:G,0))),"")</f>
        <v/>
      </c>
    </row>
    <row r="522" spans="1:21" hidden="1" x14ac:dyDescent="0.2">
      <c r="A522" s="1">
        <f t="shared" si="24"/>
        <v>0</v>
      </c>
      <c r="B522" s="1">
        <v>0</v>
      </c>
      <c r="C522" s="1" t="s">
        <v>85</v>
      </c>
      <c r="D522" s="1" t="s">
        <v>120</v>
      </c>
      <c r="E522" s="1" t="s">
        <v>94</v>
      </c>
      <c r="F522" s="1" t="s">
        <v>94</v>
      </c>
      <c r="G522" s="1" t="str">
        <f t="shared" si="25"/>
        <v>Gambia-RSSH</v>
      </c>
      <c r="H522" s="1">
        <v>1</v>
      </c>
      <c r="I522" s="1" t="s">
        <v>51</v>
      </c>
      <c r="J522" s="1" t="str">
        <f>IF(IFERROR(IF(M522="",INDEX('Review Approach Lookup'!D:D,MATCH('Eligible Components'!G522,'Review Approach Lookup'!A:A,0)),INDEX('Tableau FR Download'!I:I,MATCH(M522,'Tableau FR Download'!G:G,0))),"")=0,"TBC",IFERROR(IF(M522="",INDEX('Review Approach Lookup'!D:D,MATCH('Eligible Components'!G522,'Review Approach Lookup'!A:A,0)),INDEX('Tableau FR Download'!I:I,MATCH(M522,'Tableau FR Download'!G:G,0))),""))</f>
        <v>TBC</v>
      </c>
      <c r="K522" s="1" t="s">
        <v>182</v>
      </c>
      <c r="L522" s="1">
        <f>_xlfn.MAXIFS('Tableau FR Download'!A:A,'Tableau FR Download'!B:B,'Eligible Components'!G522)</f>
        <v>0</v>
      </c>
      <c r="M522" s="1" t="str">
        <f>IF(L522=0,"",INDEX('Tableau FR Download'!G:G,MATCH('Eligible Components'!L522,'Tableau FR Download'!A:A,0)))</f>
        <v/>
      </c>
      <c r="N522" s="2" t="str">
        <f>IFERROR(IF(LEFT(INDEX('Tableau FR Download'!J:J,MATCH('Eligible Components'!M522,'Tableau FR Download'!G:G,0)),FIND(" - ",INDEX('Tableau FR Download'!J:J,MATCH('Eligible Components'!M522,'Tableau FR Download'!G:G,0)))-1) = 0,"",LEFT(INDEX('Tableau FR Download'!J:J,MATCH('Eligible Components'!M522,'Tableau FR Download'!G:G,0)),FIND(" - ",INDEX('Tableau FR Download'!J:J,MATCH('Eligible Components'!M522,'Tableau FR Download'!G:G,0)))-1)),"")</f>
        <v/>
      </c>
      <c r="O522" s="2" t="str">
        <f>IF(T522="No","",IFERROR(IF(INDEX('Tableau FR Download'!M:M,MATCH('Eligible Components'!M522,'Tableau FR Download'!G:G,0))=0,"",INDEX('Tableau FR Download'!M:M,MATCH('Eligible Components'!M522,'Tableau FR Download'!G:G,0))),""))</f>
        <v/>
      </c>
      <c r="P522" s="37" t="str">
        <f>IF(IFERROR(INDEX('Funding Request Tracker'!$G$6:$G$13,MATCH('Eligible Components'!N522,'Funding Request Tracker'!$F$6:$F$13,0)),"")=0,"",IFERROR(INDEX('Funding Request Tracker'!$G$6:$G$13,MATCH('Eligible Components'!N522,'Funding Request Tracker'!$F$6:$F$13,0)),""))</f>
        <v/>
      </c>
      <c r="Q522" s="37" t="str">
        <f>IF(IFERROR(INDEX('Tableau FR Download'!N:N,MATCH('Eligible Components'!M522,'Tableau FR Download'!G:G,0)),"")=0,"",IFERROR(INDEX('Tableau FR Download'!N:N,MATCH('Eligible Components'!M522,'Tableau FR Download'!G:G,0)),""))</f>
        <v/>
      </c>
      <c r="R522" s="37" t="str">
        <f>IF(IFERROR(INDEX('Tableau FR Download'!O:O,MATCH('Eligible Components'!M522,'Tableau FR Download'!G:G,0)),"")=0,"",IFERROR(INDEX('Tableau FR Download'!O:O,MATCH('Eligible Components'!M522,'Tableau FR Download'!G:G,0)),""))</f>
        <v/>
      </c>
      <c r="S522" s="13" t="str">
        <f t="shared" si="26"/>
        <v/>
      </c>
      <c r="T522" s="1" t="str">
        <f>IFERROR(INDEX('User Instructions'!$E$3:$E$10,MATCH('Eligible Components'!N522,'User Instructions'!$D$3:$D$10,0)),"")</f>
        <v/>
      </c>
      <c r="U522" s="1" t="str">
        <f>IFERROR(IF(INDEX('Tableau FR Download'!M:M,MATCH('Eligible Components'!M522,'Tableau FR Download'!G:G,0))=0,"",INDEX('Tableau FR Download'!M:M,MATCH('Eligible Components'!M522,'Tableau FR Download'!G:G,0))),"")</f>
        <v/>
      </c>
    </row>
    <row r="523" spans="1:21" hidden="1" x14ac:dyDescent="0.2">
      <c r="A523" s="1">
        <f t="shared" si="24"/>
        <v>0</v>
      </c>
      <c r="B523" s="1">
        <v>1</v>
      </c>
      <c r="C523" s="1" t="s">
        <v>85</v>
      </c>
      <c r="D523" s="1" t="s">
        <v>120</v>
      </c>
      <c r="E523" s="1" t="s">
        <v>416</v>
      </c>
      <c r="F523" s="1" t="s">
        <v>35</v>
      </c>
      <c r="G523" s="1" t="str">
        <f t="shared" si="25"/>
        <v>Gambia-Tuberculosis</v>
      </c>
      <c r="H523" s="1">
        <v>1</v>
      </c>
      <c r="I523" s="1" t="s">
        <v>51</v>
      </c>
      <c r="J523" s="1" t="str">
        <f>IF(IFERROR(IF(M523="",INDEX('Review Approach Lookup'!D:D,MATCH('Eligible Components'!G523,'Review Approach Lookup'!A:A,0)),INDEX('Tableau FR Download'!I:I,MATCH(M523,'Tableau FR Download'!G:G,0))),"")=0,"TBC",IFERROR(IF(M523="",INDEX('Review Approach Lookup'!D:D,MATCH('Eligible Components'!G523,'Review Approach Lookup'!A:A,0)),INDEX('Tableau FR Download'!I:I,MATCH(M523,'Tableau FR Download'!G:G,0))),""))</f>
        <v>Full Review</v>
      </c>
      <c r="K523" s="1" t="s">
        <v>182</v>
      </c>
      <c r="L523" s="1">
        <f>_xlfn.MAXIFS('Tableau FR Download'!A:A,'Tableau FR Download'!B:B,'Eligible Components'!G523)</f>
        <v>0</v>
      </c>
      <c r="M523" s="1" t="str">
        <f>IF(L523=0,"",INDEX('Tableau FR Download'!G:G,MATCH('Eligible Components'!L523,'Tableau FR Download'!A:A,0)))</f>
        <v/>
      </c>
      <c r="N523" s="2" t="str">
        <f>IFERROR(IF(LEFT(INDEX('Tableau FR Download'!J:J,MATCH('Eligible Components'!M523,'Tableau FR Download'!G:G,0)),FIND(" - ",INDEX('Tableau FR Download'!J:J,MATCH('Eligible Components'!M523,'Tableau FR Download'!G:G,0)))-1) = 0,"",LEFT(INDEX('Tableau FR Download'!J:J,MATCH('Eligible Components'!M523,'Tableau FR Download'!G:G,0)),FIND(" - ",INDEX('Tableau FR Download'!J:J,MATCH('Eligible Components'!M523,'Tableau FR Download'!G:G,0)))-1)),"")</f>
        <v/>
      </c>
      <c r="O523" s="2" t="str">
        <f>IF(T523="No","",IFERROR(IF(INDEX('Tableau FR Download'!M:M,MATCH('Eligible Components'!M523,'Tableau FR Download'!G:G,0))=0,"",INDEX('Tableau FR Download'!M:M,MATCH('Eligible Components'!M523,'Tableau FR Download'!G:G,0))),""))</f>
        <v/>
      </c>
      <c r="P523" s="37" t="str">
        <f>IF(IFERROR(INDEX('Funding Request Tracker'!$G$6:$G$13,MATCH('Eligible Components'!N523,'Funding Request Tracker'!$F$6:$F$13,0)),"")=0,"",IFERROR(INDEX('Funding Request Tracker'!$G$6:$G$13,MATCH('Eligible Components'!N523,'Funding Request Tracker'!$F$6:$F$13,0)),""))</f>
        <v/>
      </c>
      <c r="Q523" s="37" t="str">
        <f>IF(IFERROR(INDEX('Tableau FR Download'!N:N,MATCH('Eligible Components'!M523,'Tableau FR Download'!G:G,0)),"")=0,"",IFERROR(INDEX('Tableau FR Download'!N:N,MATCH('Eligible Components'!M523,'Tableau FR Download'!G:G,0)),""))</f>
        <v/>
      </c>
      <c r="R523" s="37" t="str">
        <f>IF(IFERROR(INDEX('Tableau FR Download'!O:O,MATCH('Eligible Components'!M523,'Tableau FR Download'!G:G,0)),"")=0,"",IFERROR(INDEX('Tableau FR Download'!O:O,MATCH('Eligible Components'!M523,'Tableau FR Download'!G:G,0)),""))</f>
        <v/>
      </c>
      <c r="S523" s="13" t="str">
        <f t="shared" si="26"/>
        <v/>
      </c>
      <c r="T523" s="1" t="str">
        <f>IFERROR(INDEX('User Instructions'!$E$3:$E$10,MATCH('Eligible Components'!N523,'User Instructions'!$D$3:$D$10,0)),"")</f>
        <v/>
      </c>
      <c r="U523" s="1" t="str">
        <f>IFERROR(IF(INDEX('Tableau FR Download'!M:M,MATCH('Eligible Components'!M523,'Tableau FR Download'!G:G,0))=0,"",INDEX('Tableau FR Download'!M:M,MATCH('Eligible Components'!M523,'Tableau FR Download'!G:G,0))),"")</f>
        <v/>
      </c>
    </row>
    <row r="524" spans="1:21" hidden="1" x14ac:dyDescent="0.2">
      <c r="A524" s="1">
        <f t="shared" si="24"/>
        <v>0</v>
      </c>
      <c r="B524" s="1">
        <v>0</v>
      </c>
      <c r="C524" s="1" t="s">
        <v>85</v>
      </c>
      <c r="D524" s="1" t="s">
        <v>120</v>
      </c>
      <c r="E524" s="1" t="s">
        <v>417</v>
      </c>
      <c r="F524" s="1" t="s">
        <v>95</v>
      </c>
      <c r="G524" s="1" t="str">
        <f t="shared" si="25"/>
        <v>Gambia-Tuberculosis,Malaria</v>
      </c>
      <c r="H524" s="1">
        <v>1</v>
      </c>
      <c r="I524" s="1" t="s">
        <v>51</v>
      </c>
      <c r="J524" s="1" t="str">
        <f>IF(IFERROR(IF(M524="",INDEX('Review Approach Lookup'!D:D,MATCH('Eligible Components'!G524,'Review Approach Lookup'!A:A,0)),INDEX('Tableau FR Download'!I:I,MATCH(M524,'Tableau FR Download'!G:G,0))),"")=0,"TBC",IFERROR(IF(M524="",INDEX('Review Approach Lookup'!D:D,MATCH('Eligible Components'!G524,'Review Approach Lookup'!A:A,0)),INDEX('Tableau FR Download'!I:I,MATCH(M524,'Tableau FR Download'!G:G,0))),""))</f>
        <v/>
      </c>
      <c r="K524" s="1" t="s">
        <v>182</v>
      </c>
      <c r="L524" s="1">
        <f>_xlfn.MAXIFS('Tableau FR Download'!A:A,'Tableau FR Download'!B:B,'Eligible Components'!G524)</f>
        <v>0</v>
      </c>
      <c r="M524" s="1" t="str">
        <f>IF(L524=0,"",INDEX('Tableau FR Download'!G:G,MATCH('Eligible Components'!L524,'Tableau FR Download'!A:A,0)))</f>
        <v/>
      </c>
      <c r="N524" s="2" t="str">
        <f>IFERROR(IF(LEFT(INDEX('Tableau FR Download'!J:J,MATCH('Eligible Components'!M524,'Tableau FR Download'!G:G,0)),FIND(" - ",INDEX('Tableau FR Download'!J:J,MATCH('Eligible Components'!M524,'Tableau FR Download'!G:G,0)))-1) = 0,"",LEFT(INDEX('Tableau FR Download'!J:J,MATCH('Eligible Components'!M524,'Tableau FR Download'!G:G,0)),FIND(" - ",INDEX('Tableau FR Download'!J:J,MATCH('Eligible Components'!M524,'Tableau FR Download'!G:G,0)))-1)),"")</f>
        <v/>
      </c>
      <c r="O524" s="2" t="str">
        <f>IF(T524="No","",IFERROR(IF(INDEX('Tableau FR Download'!M:M,MATCH('Eligible Components'!M524,'Tableau FR Download'!G:G,0))=0,"",INDEX('Tableau FR Download'!M:M,MATCH('Eligible Components'!M524,'Tableau FR Download'!G:G,0))),""))</f>
        <v/>
      </c>
      <c r="P524" s="37" t="str">
        <f>IF(IFERROR(INDEX('Funding Request Tracker'!$G$6:$G$13,MATCH('Eligible Components'!N524,'Funding Request Tracker'!$F$6:$F$13,0)),"")=0,"",IFERROR(INDEX('Funding Request Tracker'!$G$6:$G$13,MATCH('Eligible Components'!N524,'Funding Request Tracker'!$F$6:$F$13,0)),""))</f>
        <v/>
      </c>
      <c r="Q524" s="37" t="str">
        <f>IF(IFERROR(INDEX('Tableau FR Download'!N:N,MATCH('Eligible Components'!M524,'Tableau FR Download'!G:G,0)),"")=0,"",IFERROR(INDEX('Tableau FR Download'!N:N,MATCH('Eligible Components'!M524,'Tableau FR Download'!G:G,0)),""))</f>
        <v/>
      </c>
      <c r="R524" s="37" t="str">
        <f>IF(IFERROR(INDEX('Tableau FR Download'!O:O,MATCH('Eligible Components'!M524,'Tableau FR Download'!G:G,0)),"")=0,"",IFERROR(INDEX('Tableau FR Download'!O:O,MATCH('Eligible Components'!M524,'Tableau FR Download'!G:G,0)),""))</f>
        <v/>
      </c>
      <c r="S524" s="13" t="str">
        <f t="shared" si="26"/>
        <v/>
      </c>
      <c r="T524" s="1" t="str">
        <f>IFERROR(INDEX('User Instructions'!$E$3:$E$10,MATCH('Eligible Components'!N524,'User Instructions'!$D$3:$D$10,0)),"")</f>
        <v/>
      </c>
      <c r="U524" s="1" t="str">
        <f>IFERROR(IF(INDEX('Tableau FR Download'!M:M,MATCH('Eligible Components'!M524,'Tableau FR Download'!G:G,0))=0,"",INDEX('Tableau FR Download'!M:M,MATCH('Eligible Components'!M524,'Tableau FR Download'!G:G,0))),"")</f>
        <v/>
      </c>
    </row>
    <row r="525" spans="1:21" hidden="1" x14ac:dyDescent="0.2">
      <c r="A525" s="1">
        <f t="shared" si="24"/>
        <v>0</v>
      </c>
      <c r="B525" s="1">
        <v>0</v>
      </c>
      <c r="C525" s="1" t="s">
        <v>85</v>
      </c>
      <c r="D525" s="1" t="s">
        <v>120</v>
      </c>
      <c r="E525" s="1" t="s">
        <v>418</v>
      </c>
      <c r="F525" s="1" t="s">
        <v>96</v>
      </c>
      <c r="G525" s="1" t="str">
        <f t="shared" si="25"/>
        <v>Gambia-Tuberculosis,Malaria,RSSH</v>
      </c>
      <c r="H525" s="1">
        <v>1</v>
      </c>
      <c r="I525" s="1" t="s">
        <v>51</v>
      </c>
      <c r="J525" s="1" t="str">
        <f>IF(IFERROR(IF(M525="",INDEX('Review Approach Lookup'!D:D,MATCH('Eligible Components'!G525,'Review Approach Lookup'!A:A,0)),INDEX('Tableau FR Download'!I:I,MATCH(M525,'Tableau FR Download'!G:G,0))),"")=0,"TBC",IFERROR(IF(M525="",INDEX('Review Approach Lookup'!D:D,MATCH('Eligible Components'!G525,'Review Approach Lookup'!A:A,0)),INDEX('Tableau FR Download'!I:I,MATCH(M525,'Tableau FR Download'!G:G,0))),""))</f>
        <v/>
      </c>
      <c r="K525" s="1" t="s">
        <v>182</v>
      </c>
      <c r="L525" s="1">
        <f>_xlfn.MAXIFS('Tableau FR Download'!A:A,'Tableau FR Download'!B:B,'Eligible Components'!G525)</f>
        <v>0</v>
      </c>
      <c r="M525" s="1" t="str">
        <f>IF(L525=0,"",INDEX('Tableau FR Download'!G:G,MATCH('Eligible Components'!L525,'Tableau FR Download'!A:A,0)))</f>
        <v/>
      </c>
      <c r="N525" s="2" t="str">
        <f>IFERROR(IF(LEFT(INDEX('Tableau FR Download'!J:J,MATCH('Eligible Components'!M525,'Tableau FR Download'!G:G,0)),FIND(" - ",INDEX('Tableau FR Download'!J:J,MATCH('Eligible Components'!M525,'Tableau FR Download'!G:G,0)))-1) = 0,"",LEFT(INDEX('Tableau FR Download'!J:J,MATCH('Eligible Components'!M525,'Tableau FR Download'!G:G,0)),FIND(" - ",INDEX('Tableau FR Download'!J:J,MATCH('Eligible Components'!M525,'Tableau FR Download'!G:G,0)))-1)),"")</f>
        <v/>
      </c>
      <c r="O525" s="2" t="str">
        <f>IF(T525="No","",IFERROR(IF(INDEX('Tableau FR Download'!M:M,MATCH('Eligible Components'!M525,'Tableau FR Download'!G:G,0))=0,"",INDEX('Tableau FR Download'!M:M,MATCH('Eligible Components'!M525,'Tableau FR Download'!G:G,0))),""))</f>
        <v/>
      </c>
      <c r="P525" s="37" t="str">
        <f>IF(IFERROR(INDEX('Funding Request Tracker'!$G$6:$G$13,MATCH('Eligible Components'!N525,'Funding Request Tracker'!$F$6:$F$13,0)),"")=0,"",IFERROR(INDEX('Funding Request Tracker'!$G$6:$G$13,MATCH('Eligible Components'!N525,'Funding Request Tracker'!$F$6:$F$13,0)),""))</f>
        <v/>
      </c>
      <c r="Q525" s="37" t="str">
        <f>IF(IFERROR(INDEX('Tableau FR Download'!N:N,MATCH('Eligible Components'!M525,'Tableau FR Download'!G:G,0)),"")=0,"",IFERROR(INDEX('Tableau FR Download'!N:N,MATCH('Eligible Components'!M525,'Tableau FR Download'!G:G,0)),""))</f>
        <v/>
      </c>
      <c r="R525" s="37" t="str">
        <f>IF(IFERROR(INDEX('Tableau FR Download'!O:O,MATCH('Eligible Components'!M525,'Tableau FR Download'!G:G,0)),"")=0,"",IFERROR(INDEX('Tableau FR Download'!O:O,MATCH('Eligible Components'!M525,'Tableau FR Download'!G:G,0)),""))</f>
        <v/>
      </c>
      <c r="S525" s="13" t="str">
        <f t="shared" si="26"/>
        <v/>
      </c>
      <c r="T525" s="1" t="str">
        <f>IFERROR(INDEX('User Instructions'!$E$3:$E$10,MATCH('Eligible Components'!N525,'User Instructions'!$D$3:$D$10,0)),"")</f>
        <v/>
      </c>
      <c r="U525" s="1" t="str">
        <f>IFERROR(IF(INDEX('Tableau FR Download'!M:M,MATCH('Eligible Components'!M525,'Tableau FR Download'!G:G,0))=0,"",INDEX('Tableau FR Download'!M:M,MATCH('Eligible Components'!M525,'Tableau FR Download'!G:G,0))),"")</f>
        <v/>
      </c>
    </row>
    <row r="526" spans="1:21" hidden="1" x14ac:dyDescent="0.2">
      <c r="A526" s="1">
        <f t="shared" si="24"/>
        <v>0</v>
      </c>
      <c r="B526" s="1">
        <v>0</v>
      </c>
      <c r="C526" s="1" t="s">
        <v>85</v>
      </c>
      <c r="D526" s="1" t="s">
        <v>120</v>
      </c>
      <c r="E526" s="1" t="s">
        <v>419</v>
      </c>
      <c r="F526" s="1" t="s">
        <v>97</v>
      </c>
      <c r="G526" s="1" t="str">
        <f t="shared" si="25"/>
        <v>Gambia-Tuberculosis,RSSH</v>
      </c>
      <c r="H526" s="1">
        <v>1</v>
      </c>
      <c r="I526" s="1" t="s">
        <v>51</v>
      </c>
      <c r="J526" s="1" t="str">
        <f>IF(IFERROR(IF(M526="",INDEX('Review Approach Lookup'!D:D,MATCH('Eligible Components'!G526,'Review Approach Lookup'!A:A,0)),INDEX('Tableau FR Download'!I:I,MATCH(M526,'Tableau FR Download'!G:G,0))),"")=0,"TBC",IFERROR(IF(M526="",INDEX('Review Approach Lookup'!D:D,MATCH('Eligible Components'!G526,'Review Approach Lookup'!A:A,0)),INDEX('Tableau FR Download'!I:I,MATCH(M526,'Tableau FR Download'!G:G,0))),""))</f>
        <v/>
      </c>
      <c r="K526" s="1" t="s">
        <v>182</v>
      </c>
      <c r="L526" s="1">
        <f>_xlfn.MAXIFS('Tableau FR Download'!A:A,'Tableau FR Download'!B:B,'Eligible Components'!G526)</f>
        <v>0</v>
      </c>
      <c r="M526" s="1" t="str">
        <f>IF(L526=0,"",INDEX('Tableau FR Download'!G:G,MATCH('Eligible Components'!L526,'Tableau FR Download'!A:A,0)))</f>
        <v/>
      </c>
      <c r="N526" s="2" t="str">
        <f>IFERROR(IF(LEFT(INDEX('Tableau FR Download'!J:J,MATCH('Eligible Components'!M526,'Tableau FR Download'!G:G,0)),FIND(" - ",INDEX('Tableau FR Download'!J:J,MATCH('Eligible Components'!M526,'Tableau FR Download'!G:G,0)))-1) = 0,"",LEFT(INDEX('Tableau FR Download'!J:J,MATCH('Eligible Components'!M526,'Tableau FR Download'!G:G,0)),FIND(" - ",INDEX('Tableau FR Download'!J:J,MATCH('Eligible Components'!M526,'Tableau FR Download'!G:G,0)))-1)),"")</f>
        <v/>
      </c>
      <c r="O526" s="2" t="str">
        <f>IF(T526="No","",IFERROR(IF(INDEX('Tableau FR Download'!M:M,MATCH('Eligible Components'!M526,'Tableau FR Download'!G:G,0))=0,"",INDEX('Tableau FR Download'!M:M,MATCH('Eligible Components'!M526,'Tableau FR Download'!G:G,0))),""))</f>
        <v/>
      </c>
      <c r="P526" s="37" t="str">
        <f>IF(IFERROR(INDEX('Funding Request Tracker'!$G$6:$G$13,MATCH('Eligible Components'!N526,'Funding Request Tracker'!$F$6:$F$13,0)),"")=0,"",IFERROR(INDEX('Funding Request Tracker'!$G$6:$G$13,MATCH('Eligible Components'!N526,'Funding Request Tracker'!$F$6:$F$13,0)),""))</f>
        <v/>
      </c>
      <c r="Q526" s="37" t="str">
        <f>IF(IFERROR(INDEX('Tableau FR Download'!N:N,MATCH('Eligible Components'!M526,'Tableau FR Download'!G:G,0)),"")=0,"",IFERROR(INDEX('Tableau FR Download'!N:N,MATCH('Eligible Components'!M526,'Tableau FR Download'!G:G,0)),""))</f>
        <v/>
      </c>
      <c r="R526" s="37" t="str">
        <f>IF(IFERROR(INDEX('Tableau FR Download'!O:O,MATCH('Eligible Components'!M526,'Tableau FR Download'!G:G,0)),"")=0,"",IFERROR(INDEX('Tableau FR Download'!O:O,MATCH('Eligible Components'!M526,'Tableau FR Download'!G:G,0)),""))</f>
        <v/>
      </c>
      <c r="S526" s="13" t="str">
        <f t="shared" si="26"/>
        <v/>
      </c>
      <c r="T526" s="1" t="str">
        <f>IFERROR(INDEX('User Instructions'!$E$3:$E$10,MATCH('Eligible Components'!N526,'User Instructions'!$D$3:$D$10,0)),"")</f>
        <v/>
      </c>
      <c r="U526" s="1" t="str">
        <f>IFERROR(IF(INDEX('Tableau FR Download'!M:M,MATCH('Eligible Components'!M526,'Tableau FR Download'!G:G,0))=0,"",INDEX('Tableau FR Download'!M:M,MATCH('Eligible Components'!M526,'Tableau FR Download'!G:G,0))),"")</f>
        <v/>
      </c>
    </row>
    <row r="527" spans="1:21" hidden="1" x14ac:dyDescent="0.2">
      <c r="A527" s="1">
        <f t="shared" si="24"/>
        <v>0</v>
      </c>
      <c r="B527" s="1">
        <v>1</v>
      </c>
      <c r="C527" s="1" t="s">
        <v>85</v>
      </c>
      <c r="D527" s="1" t="s">
        <v>121</v>
      </c>
      <c r="E527" s="1" t="s">
        <v>26</v>
      </c>
      <c r="F527" s="1" t="s">
        <v>26</v>
      </c>
      <c r="G527" s="1" t="str">
        <f t="shared" si="25"/>
        <v>Georgia-HIV/AIDS</v>
      </c>
      <c r="H527" s="1">
        <v>1</v>
      </c>
      <c r="I527" s="1" t="s">
        <v>30</v>
      </c>
      <c r="J527" s="1" t="str">
        <f>IF(IFERROR(IF(M527="",INDEX('Review Approach Lookup'!D:D,MATCH('Eligible Components'!G527,'Review Approach Lookup'!A:A,0)),INDEX('Tableau FR Download'!I:I,MATCH(M527,'Tableau FR Download'!G:G,0))),"")=0,"TBC",IFERROR(IF(M527="",INDEX('Review Approach Lookup'!D:D,MATCH('Eligible Components'!G527,'Review Approach Lookup'!A:A,0)),INDEX('Tableau FR Download'!I:I,MATCH(M527,'Tableau FR Download'!G:G,0))),""))</f>
        <v>Tailored for Focused Portfolios</v>
      </c>
      <c r="K527" s="1" t="s">
        <v>188</v>
      </c>
      <c r="L527" s="1">
        <f>_xlfn.MAXIFS('Tableau FR Download'!A:A,'Tableau FR Download'!B:B,'Eligible Components'!G527)</f>
        <v>0</v>
      </c>
      <c r="M527" s="1" t="str">
        <f>IF(L527=0,"",INDEX('Tableau FR Download'!G:G,MATCH('Eligible Components'!L527,'Tableau FR Download'!A:A,0)))</f>
        <v/>
      </c>
      <c r="N527" s="2" t="str">
        <f>IFERROR(IF(LEFT(INDEX('Tableau FR Download'!J:J,MATCH('Eligible Components'!M527,'Tableau FR Download'!G:G,0)),FIND(" - ",INDEX('Tableau FR Download'!J:J,MATCH('Eligible Components'!M527,'Tableau FR Download'!G:G,0)))-1) = 0,"",LEFT(INDEX('Tableau FR Download'!J:J,MATCH('Eligible Components'!M527,'Tableau FR Download'!G:G,0)),FIND(" - ",INDEX('Tableau FR Download'!J:J,MATCH('Eligible Components'!M527,'Tableau FR Download'!G:G,0)))-1)),"")</f>
        <v/>
      </c>
      <c r="O527" s="2" t="str">
        <f>IF(T527="No","",IFERROR(IF(INDEX('Tableau FR Download'!M:M,MATCH('Eligible Components'!M527,'Tableau FR Download'!G:G,0))=0,"",INDEX('Tableau FR Download'!M:M,MATCH('Eligible Components'!M527,'Tableau FR Download'!G:G,0))),""))</f>
        <v/>
      </c>
      <c r="P527" s="37" t="str">
        <f>IF(IFERROR(INDEX('Funding Request Tracker'!$G$6:$G$13,MATCH('Eligible Components'!N527,'Funding Request Tracker'!$F$6:$F$13,0)),"")=0,"",IFERROR(INDEX('Funding Request Tracker'!$G$6:$G$13,MATCH('Eligible Components'!N527,'Funding Request Tracker'!$F$6:$F$13,0)),""))</f>
        <v/>
      </c>
      <c r="Q527" s="37" t="str">
        <f>IF(IFERROR(INDEX('Tableau FR Download'!N:N,MATCH('Eligible Components'!M527,'Tableau FR Download'!G:G,0)),"")=0,"",IFERROR(INDEX('Tableau FR Download'!N:N,MATCH('Eligible Components'!M527,'Tableau FR Download'!G:G,0)),""))</f>
        <v/>
      </c>
      <c r="R527" s="37" t="str">
        <f>IF(IFERROR(INDEX('Tableau FR Download'!O:O,MATCH('Eligible Components'!M527,'Tableau FR Download'!G:G,0)),"")=0,"",IFERROR(INDEX('Tableau FR Download'!O:O,MATCH('Eligible Components'!M527,'Tableau FR Download'!G:G,0)),""))</f>
        <v/>
      </c>
      <c r="S527" s="13" t="str">
        <f t="shared" si="26"/>
        <v/>
      </c>
      <c r="T527" s="1" t="str">
        <f>IFERROR(INDEX('User Instructions'!$E$3:$E$10,MATCH('Eligible Components'!N527,'User Instructions'!$D$3:$D$10,0)),"")</f>
        <v/>
      </c>
      <c r="U527" s="1" t="str">
        <f>IFERROR(IF(INDEX('Tableau FR Download'!M:M,MATCH('Eligible Components'!M527,'Tableau FR Download'!G:G,0))=0,"",INDEX('Tableau FR Download'!M:M,MATCH('Eligible Components'!M527,'Tableau FR Download'!G:G,0))),"")</f>
        <v/>
      </c>
    </row>
    <row r="528" spans="1:21" hidden="1" x14ac:dyDescent="0.2">
      <c r="A528" s="1">
        <f t="shared" si="24"/>
        <v>0</v>
      </c>
      <c r="B528" s="1">
        <v>0</v>
      </c>
      <c r="C528" s="1" t="s">
        <v>85</v>
      </c>
      <c r="D528" s="1" t="s">
        <v>121</v>
      </c>
      <c r="E528" s="1" t="s">
        <v>409</v>
      </c>
      <c r="F528" s="1" t="s">
        <v>86</v>
      </c>
      <c r="G528" s="1" t="str">
        <f t="shared" si="25"/>
        <v>Georgia-HIV/AIDS,Malaria</v>
      </c>
      <c r="H528" s="1">
        <v>0</v>
      </c>
      <c r="I528" s="1" t="s">
        <v>30</v>
      </c>
      <c r="J528" s="1" t="str">
        <f>IF(IFERROR(IF(M528="",INDEX('Review Approach Lookup'!D:D,MATCH('Eligible Components'!G528,'Review Approach Lookup'!A:A,0)),INDEX('Tableau FR Download'!I:I,MATCH(M528,'Tableau FR Download'!G:G,0))),"")=0,"TBC",IFERROR(IF(M528="",INDEX('Review Approach Lookup'!D:D,MATCH('Eligible Components'!G528,'Review Approach Lookup'!A:A,0)),INDEX('Tableau FR Download'!I:I,MATCH(M528,'Tableau FR Download'!G:G,0))),""))</f>
        <v/>
      </c>
      <c r="K528" s="1" t="s">
        <v>188</v>
      </c>
      <c r="L528" s="1">
        <f>_xlfn.MAXIFS('Tableau FR Download'!A:A,'Tableau FR Download'!B:B,'Eligible Components'!G528)</f>
        <v>0</v>
      </c>
      <c r="M528" s="1" t="str">
        <f>IF(L528=0,"",INDEX('Tableau FR Download'!G:G,MATCH('Eligible Components'!L528,'Tableau FR Download'!A:A,0)))</f>
        <v/>
      </c>
      <c r="N528" s="2" t="str">
        <f>IFERROR(IF(LEFT(INDEX('Tableau FR Download'!J:J,MATCH('Eligible Components'!M528,'Tableau FR Download'!G:G,0)),FIND(" - ",INDEX('Tableau FR Download'!J:J,MATCH('Eligible Components'!M528,'Tableau FR Download'!G:G,0)))-1) = 0,"",LEFT(INDEX('Tableau FR Download'!J:J,MATCH('Eligible Components'!M528,'Tableau FR Download'!G:G,0)),FIND(" - ",INDEX('Tableau FR Download'!J:J,MATCH('Eligible Components'!M528,'Tableau FR Download'!G:G,0)))-1)),"")</f>
        <v/>
      </c>
      <c r="O528" s="2" t="str">
        <f>IF(T528="No","",IFERROR(IF(INDEX('Tableau FR Download'!M:M,MATCH('Eligible Components'!M528,'Tableau FR Download'!G:G,0))=0,"",INDEX('Tableau FR Download'!M:M,MATCH('Eligible Components'!M528,'Tableau FR Download'!G:G,0))),""))</f>
        <v/>
      </c>
      <c r="P528" s="37" t="str">
        <f>IF(IFERROR(INDEX('Funding Request Tracker'!$G$6:$G$13,MATCH('Eligible Components'!N528,'Funding Request Tracker'!$F$6:$F$13,0)),"")=0,"",IFERROR(INDEX('Funding Request Tracker'!$G$6:$G$13,MATCH('Eligible Components'!N528,'Funding Request Tracker'!$F$6:$F$13,0)),""))</f>
        <v/>
      </c>
      <c r="Q528" s="37" t="str">
        <f>IF(IFERROR(INDEX('Tableau FR Download'!N:N,MATCH('Eligible Components'!M528,'Tableau FR Download'!G:G,0)),"")=0,"",IFERROR(INDEX('Tableau FR Download'!N:N,MATCH('Eligible Components'!M528,'Tableau FR Download'!G:G,0)),""))</f>
        <v/>
      </c>
      <c r="R528" s="37" t="str">
        <f>IF(IFERROR(INDEX('Tableau FR Download'!O:O,MATCH('Eligible Components'!M528,'Tableau FR Download'!G:G,0)),"")=0,"",IFERROR(INDEX('Tableau FR Download'!O:O,MATCH('Eligible Components'!M528,'Tableau FR Download'!G:G,0)),""))</f>
        <v/>
      </c>
      <c r="S528" s="13" t="str">
        <f t="shared" si="26"/>
        <v/>
      </c>
      <c r="T528" s="1" t="str">
        <f>IFERROR(INDEX('User Instructions'!$E$3:$E$10,MATCH('Eligible Components'!N528,'User Instructions'!$D$3:$D$10,0)),"")</f>
        <v/>
      </c>
      <c r="U528" s="1" t="str">
        <f>IFERROR(IF(INDEX('Tableau FR Download'!M:M,MATCH('Eligible Components'!M528,'Tableau FR Download'!G:G,0))=0,"",INDEX('Tableau FR Download'!M:M,MATCH('Eligible Components'!M528,'Tableau FR Download'!G:G,0))),"")</f>
        <v/>
      </c>
    </row>
    <row r="529" spans="1:21" hidden="1" x14ac:dyDescent="0.2">
      <c r="A529" s="1">
        <f t="shared" si="24"/>
        <v>0</v>
      </c>
      <c r="B529" s="1">
        <v>0</v>
      </c>
      <c r="C529" s="1" t="s">
        <v>85</v>
      </c>
      <c r="D529" s="1" t="s">
        <v>121</v>
      </c>
      <c r="E529" s="1" t="s">
        <v>410</v>
      </c>
      <c r="F529" s="1" t="s">
        <v>87</v>
      </c>
      <c r="G529" s="1" t="str">
        <f t="shared" si="25"/>
        <v>Georgia-HIV/AIDS,Malaria,RSSH</v>
      </c>
      <c r="H529" s="1">
        <v>0</v>
      </c>
      <c r="I529" s="1" t="s">
        <v>30</v>
      </c>
      <c r="J529" s="1" t="str">
        <f>IF(IFERROR(IF(M529="",INDEX('Review Approach Lookup'!D:D,MATCH('Eligible Components'!G529,'Review Approach Lookup'!A:A,0)),INDEX('Tableau FR Download'!I:I,MATCH(M529,'Tableau FR Download'!G:G,0))),"")=0,"TBC",IFERROR(IF(M529="",INDEX('Review Approach Lookup'!D:D,MATCH('Eligible Components'!G529,'Review Approach Lookup'!A:A,0)),INDEX('Tableau FR Download'!I:I,MATCH(M529,'Tableau FR Download'!G:G,0))),""))</f>
        <v/>
      </c>
      <c r="K529" s="1" t="s">
        <v>188</v>
      </c>
      <c r="L529" s="1">
        <f>_xlfn.MAXIFS('Tableau FR Download'!A:A,'Tableau FR Download'!B:B,'Eligible Components'!G529)</f>
        <v>0</v>
      </c>
      <c r="M529" s="1" t="str">
        <f>IF(L529=0,"",INDEX('Tableau FR Download'!G:G,MATCH('Eligible Components'!L529,'Tableau FR Download'!A:A,0)))</f>
        <v/>
      </c>
      <c r="N529" s="2" t="str">
        <f>IFERROR(IF(LEFT(INDEX('Tableau FR Download'!J:J,MATCH('Eligible Components'!M529,'Tableau FR Download'!G:G,0)),FIND(" - ",INDEX('Tableau FR Download'!J:J,MATCH('Eligible Components'!M529,'Tableau FR Download'!G:G,0)))-1) = 0,"",LEFT(INDEX('Tableau FR Download'!J:J,MATCH('Eligible Components'!M529,'Tableau FR Download'!G:G,0)),FIND(" - ",INDEX('Tableau FR Download'!J:J,MATCH('Eligible Components'!M529,'Tableau FR Download'!G:G,0)))-1)),"")</f>
        <v/>
      </c>
      <c r="O529" s="2" t="str">
        <f>IF(T529="No","",IFERROR(IF(INDEX('Tableau FR Download'!M:M,MATCH('Eligible Components'!M529,'Tableau FR Download'!G:G,0))=0,"",INDEX('Tableau FR Download'!M:M,MATCH('Eligible Components'!M529,'Tableau FR Download'!G:G,0))),""))</f>
        <v/>
      </c>
      <c r="P529" s="37" t="str">
        <f>IF(IFERROR(INDEX('Funding Request Tracker'!$G$6:$G$13,MATCH('Eligible Components'!N529,'Funding Request Tracker'!$F$6:$F$13,0)),"")=0,"",IFERROR(INDEX('Funding Request Tracker'!$G$6:$G$13,MATCH('Eligible Components'!N529,'Funding Request Tracker'!$F$6:$F$13,0)),""))</f>
        <v/>
      </c>
      <c r="Q529" s="37" t="str">
        <f>IF(IFERROR(INDEX('Tableau FR Download'!N:N,MATCH('Eligible Components'!M529,'Tableau FR Download'!G:G,0)),"")=0,"",IFERROR(INDEX('Tableau FR Download'!N:N,MATCH('Eligible Components'!M529,'Tableau FR Download'!G:G,0)),""))</f>
        <v/>
      </c>
      <c r="R529" s="37" t="str">
        <f>IF(IFERROR(INDEX('Tableau FR Download'!O:O,MATCH('Eligible Components'!M529,'Tableau FR Download'!G:G,0)),"")=0,"",IFERROR(INDEX('Tableau FR Download'!O:O,MATCH('Eligible Components'!M529,'Tableau FR Download'!G:G,0)),""))</f>
        <v/>
      </c>
      <c r="S529" s="13" t="str">
        <f t="shared" si="26"/>
        <v/>
      </c>
      <c r="T529" s="1" t="str">
        <f>IFERROR(INDEX('User Instructions'!$E$3:$E$10,MATCH('Eligible Components'!N529,'User Instructions'!$D$3:$D$10,0)),"")</f>
        <v/>
      </c>
      <c r="U529" s="1" t="str">
        <f>IFERROR(IF(INDEX('Tableau FR Download'!M:M,MATCH('Eligible Components'!M529,'Tableau FR Download'!G:G,0))=0,"",INDEX('Tableau FR Download'!M:M,MATCH('Eligible Components'!M529,'Tableau FR Download'!G:G,0))),"")</f>
        <v/>
      </c>
    </row>
    <row r="530" spans="1:21" hidden="1" x14ac:dyDescent="0.2">
      <c r="A530" s="1">
        <f t="shared" si="24"/>
        <v>0</v>
      </c>
      <c r="B530" s="1">
        <v>0</v>
      </c>
      <c r="C530" s="1" t="s">
        <v>85</v>
      </c>
      <c r="D530" s="1" t="s">
        <v>121</v>
      </c>
      <c r="E530" s="1" t="s">
        <v>411</v>
      </c>
      <c r="F530" s="1" t="s">
        <v>88</v>
      </c>
      <c r="G530" s="1" t="str">
        <f t="shared" si="25"/>
        <v>Georgia-HIV/AIDS,RSSH</v>
      </c>
      <c r="H530" s="1">
        <v>1</v>
      </c>
      <c r="I530" s="1" t="s">
        <v>30</v>
      </c>
      <c r="J530" s="1" t="str">
        <f>IF(IFERROR(IF(M530="",INDEX('Review Approach Lookup'!D:D,MATCH('Eligible Components'!G530,'Review Approach Lookup'!A:A,0)),INDEX('Tableau FR Download'!I:I,MATCH(M530,'Tableau FR Download'!G:G,0))),"")=0,"TBC",IFERROR(IF(M530="",INDEX('Review Approach Lookup'!D:D,MATCH('Eligible Components'!G530,'Review Approach Lookup'!A:A,0)),INDEX('Tableau FR Download'!I:I,MATCH(M530,'Tableau FR Download'!G:G,0))),""))</f>
        <v/>
      </c>
      <c r="K530" s="1" t="s">
        <v>188</v>
      </c>
      <c r="L530" s="1">
        <f>_xlfn.MAXIFS('Tableau FR Download'!A:A,'Tableau FR Download'!B:B,'Eligible Components'!G530)</f>
        <v>0</v>
      </c>
      <c r="M530" s="1" t="str">
        <f>IF(L530=0,"",INDEX('Tableau FR Download'!G:G,MATCH('Eligible Components'!L530,'Tableau FR Download'!A:A,0)))</f>
        <v/>
      </c>
      <c r="N530" s="2" t="str">
        <f>IFERROR(IF(LEFT(INDEX('Tableau FR Download'!J:J,MATCH('Eligible Components'!M530,'Tableau FR Download'!G:G,0)),FIND(" - ",INDEX('Tableau FR Download'!J:J,MATCH('Eligible Components'!M530,'Tableau FR Download'!G:G,0)))-1) = 0,"",LEFT(INDEX('Tableau FR Download'!J:J,MATCH('Eligible Components'!M530,'Tableau FR Download'!G:G,0)),FIND(" - ",INDEX('Tableau FR Download'!J:J,MATCH('Eligible Components'!M530,'Tableau FR Download'!G:G,0)))-1)),"")</f>
        <v/>
      </c>
      <c r="O530" s="2" t="str">
        <f>IF(T530="No","",IFERROR(IF(INDEX('Tableau FR Download'!M:M,MATCH('Eligible Components'!M530,'Tableau FR Download'!G:G,0))=0,"",INDEX('Tableau FR Download'!M:M,MATCH('Eligible Components'!M530,'Tableau FR Download'!G:G,0))),""))</f>
        <v/>
      </c>
      <c r="P530" s="37" t="str">
        <f>IF(IFERROR(INDEX('Funding Request Tracker'!$G$6:$G$13,MATCH('Eligible Components'!N530,'Funding Request Tracker'!$F$6:$F$13,0)),"")=0,"",IFERROR(INDEX('Funding Request Tracker'!$G$6:$G$13,MATCH('Eligible Components'!N530,'Funding Request Tracker'!$F$6:$F$13,0)),""))</f>
        <v/>
      </c>
      <c r="Q530" s="37" t="str">
        <f>IF(IFERROR(INDEX('Tableau FR Download'!N:N,MATCH('Eligible Components'!M530,'Tableau FR Download'!G:G,0)),"")=0,"",IFERROR(INDEX('Tableau FR Download'!N:N,MATCH('Eligible Components'!M530,'Tableau FR Download'!G:G,0)),""))</f>
        <v/>
      </c>
      <c r="R530" s="37" t="str">
        <f>IF(IFERROR(INDEX('Tableau FR Download'!O:O,MATCH('Eligible Components'!M530,'Tableau FR Download'!G:G,0)),"")=0,"",IFERROR(INDEX('Tableau FR Download'!O:O,MATCH('Eligible Components'!M530,'Tableau FR Download'!G:G,0)),""))</f>
        <v/>
      </c>
      <c r="S530" s="13" t="str">
        <f t="shared" si="26"/>
        <v/>
      </c>
      <c r="T530" s="1" t="str">
        <f>IFERROR(INDEX('User Instructions'!$E$3:$E$10,MATCH('Eligible Components'!N530,'User Instructions'!$D$3:$D$10,0)),"")</f>
        <v/>
      </c>
      <c r="U530" s="1" t="str">
        <f>IFERROR(IF(INDEX('Tableau FR Download'!M:M,MATCH('Eligible Components'!M530,'Tableau FR Download'!G:G,0))=0,"",INDEX('Tableau FR Download'!M:M,MATCH('Eligible Components'!M530,'Tableau FR Download'!G:G,0))),"")</f>
        <v/>
      </c>
    </row>
    <row r="531" spans="1:21" x14ac:dyDescent="0.2">
      <c r="A531" s="1">
        <f t="shared" si="24"/>
        <v>1</v>
      </c>
      <c r="B531" s="1">
        <v>0</v>
      </c>
      <c r="C531" s="1" t="s">
        <v>85</v>
      </c>
      <c r="D531" s="1" t="s">
        <v>121</v>
      </c>
      <c r="E531" s="1" t="s">
        <v>408</v>
      </c>
      <c r="F531" s="1" t="s">
        <v>89</v>
      </c>
      <c r="G531" s="1" t="str">
        <f t="shared" si="25"/>
        <v>Georgia-HIV/AIDS, Tuberculosis</v>
      </c>
      <c r="H531" s="1">
        <v>1</v>
      </c>
      <c r="I531" s="1" t="s">
        <v>30</v>
      </c>
      <c r="J531" s="1" t="str">
        <f>IF(IFERROR(IF(M531="",INDEX('Review Approach Lookup'!D:D,MATCH('Eligible Components'!G531,'Review Approach Lookup'!A:A,0)),INDEX('Tableau FR Download'!I:I,MATCH(M531,'Tableau FR Download'!G:G,0))),"")=0,"TBC",IFERROR(IF(M531="",INDEX('Review Approach Lookup'!D:D,MATCH('Eligible Components'!G531,'Review Approach Lookup'!A:A,0)),INDEX('Tableau FR Download'!I:I,MATCH(M531,'Tableau FR Download'!G:G,0))),""))</f>
        <v>Tailored for Focused Portfolios</v>
      </c>
      <c r="K531" s="1" t="s">
        <v>188</v>
      </c>
      <c r="L531" s="1">
        <f>_xlfn.MAXIFS('Tableau FR Download'!A:A,'Tableau FR Download'!B:B,'Eligible Components'!G531)</f>
        <v>1013</v>
      </c>
      <c r="M531" s="1" t="str">
        <f>IF(L531=0,"",INDEX('Tableau FR Download'!G:G,MATCH('Eligible Components'!L531,'Tableau FR Download'!A:A,0)))</f>
        <v>FR1013-GEO-C</v>
      </c>
      <c r="N531" s="2" t="str">
        <f>IFERROR(IF(LEFT(INDEX('Tableau FR Download'!J:J,MATCH('Eligible Components'!M531,'Tableau FR Download'!G:G,0)),FIND(" - ",INDEX('Tableau FR Download'!J:J,MATCH('Eligible Components'!M531,'Tableau FR Download'!G:G,0)))-1) = 0,"",LEFT(INDEX('Tableau FR Download'!J:J,MATCH('Eligible Components'!M531,'Tableau FR Download'!G:G,0)),FIND(" - ",INDEX('Tableau FR Download'!J:J,MATCH('Eligible Components'!M531,'Tableau FR Download'!G:G,0)))-1)),"")</f>
        <v>Window 7</v>
      </c>
      <c r="O531" s="2" t="str">
        <f>IF(T531="No","",IFERROR(IF(INDEX('Tableau FR Download'!M:M,MATCH('Eligible Components'!M531,'Tableau FR Download'!G:G,0))=0,"",INDEX('Tableau FR Download'!M:M,MATCH('Eligible Components'!M531,'Tableau FR Download'!G:G,0))),""))</f>
        <v>Grant Making</v>
      </c>
      <c r="P531" s="37" t="str">
        <f>IF(IFERROR(INDEX('Funding Request Tracker'!$G$6:$G$13,MATCH('Eligible Components'!N531,'Funding Request Tracker'!$F$6:$F$13,0)),"")=0,"",IFERROR(INDEX('Funding Request Tracker'!$G$6:$G$13,MATCH('Eligible Components'!N531,'Funding Request Tracker'!$F$6:$F$13,0)),""))</f>
        <v/>
      </c>
      <c r="Q531" s="37" t="str">
        <f>IF(IFERROR(INDEX('Tableau FR Download'!N:N,MATCH('Eligible Components'!M531,'Tableau FR Download'!G:G,0)),"")=0,"",IFERROR(INDEX('Tableau FR Download'!N:N,MATCH('Eligible Components'!M531,'Tableau FR Download'!G:G,0)),""))</f>
        <v/>
      </c>
      <c r="R531" s="37" t="str">
        <f>IF(IFERROR(INDEX('Tableau FR Download'!O:O,MATCH('Eligible Components'!M531,'Tableau FR Download'!G:G,0)),"")=0,"",IFERROR(INDEX('Tableau FR Download'!O:O,MATCH('Eligible Components'!M531,'Tableau FR Download'!G:G,0)),""))</f>
        <v/>
      </c>
      <c r="S531" s="13" t="str">
        <f t="shared" si="26"/>
        <v/>
      </c>
      <c r="T531" s="1" t="str">
        <f>IFERROR(INDEX('User Instructions'!$E$3:$E$10,MATCH('Eligible Components'!N531,'User Instructions'!$D$3:$D$10,0)),"")</f>
        <v/>
      </c>
      <c r="U531" s="1" t="str">
        <f>IFERROR(IF(INDEX('Tableau FR Download'!M:M,MATCH('Eligible Components'!M531,'Tableau FR Download'!G:G,0))=0,"",INDEX('Tableau FR Download'!M:M,MATCH('Eligible Components'!M531,'Tableau FR Download'!G:G,0))),"")</f>
        <v>Grant Making</v>
      </c>
    </row>
    <row r="532" spans="1:21" hidden="1" x14ac:dyDescent="0.2">
      <c r="A532" s="1">
        <f t="shared" si="24"/>
        <v>0</v>
      </c>
      <c r="B532" s="1">
        <v>0</v>
      </c>
      <c r="C532" s="1" t="s">
        <v>85</v>
      </c>
      <c r="D532" s="1" t="s">
        <v>121</v>
      </c>
      <c r="E532" s="1" t="s">
        <v>412</v>
      </c>
      <c r="F532" s="1" t="s">
        <v>90</v>
      </c>
      <c r="G532" s="1" t="str">
        <f t="shared" si="25"/>
        <v>Georgia-HIV/AIDS,Tuberculosis,Malaria</v>
      </c>
      <c r="H532" s="1">
        <v>0</v>
      </c>
      <c r="I532" s="1" t="s">
        <v>30</v>
      </c>
      <c r="J532" s="1" t="str">
        <f>IF(IFERROR(IF(M532="",INDEX('Review Approach Lookup'!D:D,MATCH('Eligible Components'!G532,'Review Approach Lookup'!A:A,0)),INDEX('Tableau FR Download'!I:I,MATCH(M532,'Tableau FR Download'!G:G,0))),"")=0,"TBC",IFERROR(IF(M532="",INDEX('Review Approach Lookup'!D:D,MATCH('Eligible Components'!G532,'Review Approach Lookup'!A:A,0)),INDEX('Tableau FR Download'!I:I,MATCH(M532,'Tableau FR Download'!G:G,0))),""))</f>
        <v/>
      </c>
      <c r="K532" s="1" t="s">
        <v>188</v>
      </c>
      <c r="L532" s="1">
        <f>_xlfn.MAXIFS('Tableau FR Download'!A:A,'Tableau FR Download'!B:B,'Eligible Components'!G532)</f>
        <v>0</v>
      </c>
      <c r="M532" s="1" t="str">
        <f>IF(L532=0,"",INDEX('Tableau FR Download'!G:G,MATCH('Eligible Components'!L532,'Tableau FR Download'!A:A,0)))</f>
        <v/>
      </c>
      <c r="N532" s="2" t="str">
        <f>IFERROR(IF(LEFT(INDEX('Tableau FR Download'!J:J,MATCH('Eligible Components'!M532,'Tableau FR Download'!G:G,0)),FIND(" - ",INDEX('Tableau FR Download'!J:J,MATCH('Eligible Components'!M532,'Tableau FR Download'!G:G,0)))-1) = 0,"",LEFT(INDEX('Tableau FR Download'!J:J,MATCH('Eligible Components'!M532,'Tableau FR Download'!G:G,0)),FIND(" - ",INDEX('Tableau FR Download'!J:J,MATCH('Eligible Components'!M532,'Tableau FR Download'!G:G,0)))-1)),"")</f>
        <v/>
      </c>
      <c r="O532" s="2" t="str">
        <f>IF(T532="No","",IFERROR(IF(INDEX('Tableau FR Download'!M:M,MATCH('Eligible Components'!M532,'Tableau FR Download'!G:G,0))=0,"",INDEX('Tableau FR Download'!M:M,MATCH('Eligible Components'!M532,'Tableau FR Download'!G:G,0))),""))</f>
        <v/>
      </c>
      <c r="P532" s="37" t="str">
        <f>IF(IFERROR(INDEX('Funding Request Tracker'!$G$6:$G$13,MATCH('Eligible Components'!N532,'Funding Request Tracker'!$F$6:$F$13,0)),"")=0,"",IFERROR(INDEX('Funding Request Tracker'!$G$6:$G$13,MATCH('Eligible Components'!N532,'Funding Request Tracker'!$F$6:$F$13,0)),""))</f>
        <v/>
      </c>
      <c r="Q532" s="37" t="str">
        <f>IF(IFERROR(INDEX('Tableau FR Download'!N:N,MATCH('Eligible Components'!M532,'Tableau FR Download'!G:G,0)),"")=0,"",IFERROR(INDEX('Tableau FR Download'!N:N,MATCH('Eligible Components'!M532,'Tableau FR Download'!G:G,0)),""))</f>
        <v/>
      </c>
      <c r="R532" s="37" t="str">
        <f>IF(IFERROR(INDEX('Tableau FR Download'!O:O,MATCH('Eligible Components'!M532,'Tableau FR Download'!G:G,0)),"")=0,"",IFERROR(INDEX('Tableau FR Download'!O:O,MATCH('Eligible Components'!M532,'Tableau FR Download'!G:G,0)),""))</f>
        <v/>
      </c>
      <c r="S532" s="13" t="str">
        <f t="shared" si="26"/>
        <v/>
      </c>
      <c r="T532" s="1" t="str">
        <f>IFERROR(INDEX('User Instructions'!$E$3:$E$10,MATCH('Eligible Components'!N532,'User Instructions'!$D$3:$D$10,0)),"")</f>
        <v/>
      </c>
      <c r="U532" s="1" t="str">
        <f>IFERROR(IF(INDEX('Tableau FR Download'!M:M,MATCH('Eligible Components'!M532,'Tableau FR Download'!G:G,0))=0,"",INDEX('Tableau FR Download'!M:M,MATCH('Eligible Components'!M532,'Tableau FR Download'!G:G,0))),"")</f>
        <v/>
      </c>
    </row>
    <row r="533" spans="1:21" hidden="1" x14ac:dyDescent="0.2">
      <c r="A533" s="1">
        <f t="shared" si="24"/>
        <v>0</v>
      </c>
      <c r="B533" s="1">
        <v>0</v>
      </c>
      <c r="C533" s="1" t="s">
        <v>85</v>
      </c>
      <c r="D533" s="1" t="s">
        <v>121</v>
      </c>
      <c r="E533" s="1" t="s">
        <v>413</v>
      </c>
      <c r="F533" s="1" t="s">
        <v>91</v>
      </c>
      <c r="G533" s="1" t="str">
        <f t="shared" si="25"/>
        <v>Georgia-HIV/AIDS,Tuberculosis,Malaria,RSSH</v>
      </c>
      <c r="H533" s="1">
        <v>0</v>
      </c>
      <c r="I533" s="1" t="s">
        <v>30</v>
      </c>
      <c r="J533" s="1" t="str">
        <f>IF(IFERROR(IF(M533="",INDEX('Review Approach Lookup'!D:D,MATCH('Eligible Components'!G533,'Review Approach Lookup'!A:A,0)),INDEX('Tableau FR Download'!I:I,MATCH(M533,'Tableau FR Download'!G:G,0))),"")=0,"TBC",IFERROR(IF(M533="",INDEX('Review Approach Lookup'!D:D,MATCH('Eligible Components'!G533,'Review Approach Lookup'!A:A,0)),INDEX('Tableau FR Download'!I:I,MATCH(M533,'Tableau FR Download'!G:G,0))),""))</f>
        <v/>
      </c>
      <c r="K533" s="1" t="s">
        <v>188</v>
      </c>
      <c r="L533" s="1">
        <f>_xlfn.MAXIFS('Tableau FR Download'!A:A,'Tableau FR Download'!B:B,'Eligible Components'!G533)</f>
        <v>0</v>
      </c>
      <c r="M533" s="1" t="str">
        <f>IF(L533=0,"",INDEX('Tableau FR Download'!G:G,MATCH('Eligible Components'!L533,'Tableau FR Download'!A:A,0)))</f>
        <v/>
      </c>
      <c r="N533" s="2" t="str">
        <f>IFERROR(IF(LEFT(INDEX('Tableau FR Download'!J:J,MATCH('Eligible Components'!M533,'Tableau FR Download'!G:G,0)),FIND(" - ",INDEX('Tableau FR Download'!J:J,MATCH('Eligible Components'!M533,'Tableau FR Download'!G:G,0)))-1) = 0,"",LEFT(INDEX('Tableau FR Download'!J:J,MATCH('Eligible Components'!M533,'Tableau FR Download'!G:G,0)),FIND(" - ",INDEX('Tableau FR Download'!J:J,MATCH('Eligible Components'!M533,'Tableau FR Download'!G:G,0)))-1)),"")</f>
        <v/>
      </c>
      <c r="O533" s="2" t="str">
        <f>IF(T533="No","",IFERROR(IF(INDEX('Tableau FR Download'!M:M,MATCH('Eligible Components'!M533,'Tableau FR Download'!G:G,0))=0,"",INDEX('Tableau FR Download'!M:M,MATCH('Eligible Components'!M533,'Tableau FR Download'!G:G,0))),""))</f>
        <v/>
      </c>
      <c r="P533" s="37" t="str">
        <f>IF(IFERROR(INDEX('Funding Request Tracker'!$G$6:$G$13,MATCH('Eligible Components'!N533,'Funding Request Tracker'!$F$6:$F$13,0)),"")=0,"",IFERROR(INDEX('Funding Request Tracker'!$G$6:$G$13,MATCH('Eligible Components'!N533,'Funding Request Tracker'!$F$6:$F$13,0)),""))</f>
        <v/>
      </c>
      <c r="Q533" s="37" t="str">
        <f>IF(IFERROR(INDEX('Tableau FR Download'!N:N,MATCH('Eligible Components'!M533,'Tableau FR Download'!G:G,0)),"")=0,"",IFERROR(INDEX('Tableau FR Download'!N:N,MATCH('Eligible Components'!M533,'Tableau FR Download'!G:G,0)),""))</f>
        <v/>
      </c>
      <c r="R533" s="37" t="str">
        <f>IF(IFERROR(INDEX('Tableau FR Download'!O:O,MATCH('Eligible Components'!M533,'Tableau FR Download'!G:G,0)),"")=0,"",IFERROR(INDEX('Tableau FR Download'!O:O,MATCH('Eligible Components'!M533,'Tableau FR Download'!G:G,0)),""))</f>
        <v/>
      </c>
      <c r="S533" s="13" t="str">
        <f t="shared" si="26"/>
        <v/>
      </c>
      <c r="T533" s="1" t="str">
        <f>IFERROR(INDEX('User Instructions'!$E$3:$E$10,MATCH('Eligible Components'!N533,'User Instructions'!$D$3:$D$10,0)),"")</f>
        <v/>
      </c>
      <c r="U533" s="1" t="str">
        <f>IFERROR(IF(INDEX('Tableau FR Download'!M:M,MATCH('Eligible Components'!M533,'Tableau FR Download'!G:G,0))=0,"",INDEX('Tableau FR Download'!M:M,MATCH('Eligible Components'!M533,'Tableau FR Download'!G:G,0))),"")</f>
        <v/>
      </c>
    </row>
    <row r="534" spans="1:21" hidden="1" x14ac:dyDescent="0.2">
      <c r="A534" s="1">
        <f t="shared" si="24"/>
        <v>0</v>
      </c>
      <c r="B534" s="1">
        <v>0</v>
      </c>
      <c r="C534" s="1" t="s">
        <v>85</v>
      </c>
      <c r="D534" s="1" t="s">
        <v>121</v>
      </c>
      <c r="E534" s="1" t="s">
        <v>414</v>
      </c>
      <c r="F534" s="1" t="s">
        <v>92</v>
      </c>
      <c r="G534" s="1" t="str">
        <f t="shared" si="25"/>
        <v>Georgia-HIV/AIDS,Tuberculosis,RSSH</v>
      </c>
      <c r="H534" s="1">
        <v>1</v>
      </c>
      <c r="I534" s="1" t="s">
        <v>30</v>
      </c>
      <c r="J534" s="1" t="str">
        <f>IF(IFERROR(IF(M534="",INDEX('Review Approach Lookup'!D:D,MATCH('Eligible Components'!G534,'Review Approach Lookup'!A:A,0)),INDEX('Tableau FR Download'!I:I,MATCH(M534,'Tableau FR Download'!G:G,0))),"")=0,"TBC",IFERROR(IF(M534="",INDEX('Review Approach Lookup'!D:D,MATCH('Eligible Components'!G534,'Review Approach Lookup'!A:A,0)),INDEX('Tableau FR Download'!I:I,MATCH(M534,'Tableau FR Download'!G:G,0))),""))</f>
        <v/>
      </c>
      <c r="K534" s="1" t="s">
        <v>188</v>
      </c>
      <c r="L534" s="1">
        <f>_xlfn.MAXIFS('Tableau FR Download'!A:A,'Tableau FR Download'!B:B,'Eligible Components'!G534)</f>
        <v>0</v>
      </c>
      <c r="M534" s="1" t="str">
        <f>IF(L534=0,"",INDEX('Tableau FR Download'!G:G,MATCH('Eligible Components'!L534,'Tableau FR Download'!A:A,0)))</f>
        <v/>
      </c>
      <c r="N534" s="2" t="str">
        <f>IFERROR(IF(LEFT(INDEX('Tableau FR Download'!J:J,MATCH('Eligible Components'!M534,'Tableau FR Download'!G:G,0)),FIND(" - ",INDEX('Tableau FR Download'!J:J,MATCH('Eligible Components'!M534,'Tableau FR Download'!G:G,0)))-1) = 0,"",LEFT(INDEX('Tableau FR Download'!J:J,MATCH('Eligible Components'!M534,'Tableau FR Download'!G:G,0)),FIND(" - ",INDEX('Tableau FR Download'!J:J,MATCH('Eligible Components'!M534,'Tableau FR Download'!G:G,0)))-1)),"")</f>
        <v/>
      </c>
      <c r="O534" s="2" t="str">
        <f>IF(T534="No","",IFERROR(IF(INDEX('Tableau FR Download'!M:M,MATCH('Eligible Components'!M534,'Tableau FR Download'!G:G,0))=0,"",INDEX('Tableau FR Download'!M:M,MATCH('Eligible Components'!M534,'Tableau FR Download'!G:G,0))),""))</f>
        <v/>
      </c>
      <c r="P534" s="37" t="str">
        <f>IF(IFERROR(INDEX('Funding Request Tracker'!$G$6:$G$13,MATCH('Eligible Components'!N534,'Funding Request Tracker'!$F$6:$F$13,0)),"")=0,"",IFERROR(INDEX('Funding Request Tracker'!$G$6:$G$13,MATCH('Eligible Components'!N534,'Funding Request Tracker'!$F$6:$F$13,0)),""))</f>
        <v/>
      </c>
      <c r="Q534" s="37" t="str">
        <f>IF(IFERROR(INDEX('Tableau FR Download'!N:N,MATCH('Eligible Components'!M534,'Tableau FR Download'!G:G,0)),"")=0,"",IFERROR(INDEX('Tableau FR Download'!N:N,MATCH('Eligible Components'!M534,'Tableau FR Download'!G:G,0)),""))</f>
        <v/>
      </c>
      <c r="R534" s="37" t="str">
        <f>IF(IFERROR(INDEX('Tableau FR Download'!O:O,MATCH('Eligible Components'!M534,'Tableau FR Download'!G:G,0)),"")=0,"",IFERROR(INDEX('Tableau FR Download'!O:O,MATCH('Eligible Components'!M534,'Tableau FR Download'!G:G,0)),""))</f>
        <v/>
      </c>
      <c r="S534" s="13" t="str">
        <f t="shared" si="26"/>
        <v/>
      </c>
      <c r="T534" s="1" t="str">
        <f>IFERROR(INDEX('User Instructions'!$E$3:$E$10,MATCH('Eligible Components'!N534,'User Instructions'!$D$3:$D$10,0)),"")</f>
        <v/>
      </c>
      <c r="U534" s="1" t="str">
        <f>IFERROR(IF(INDEX('Tableau FR Download'!M:M,MATCH('Eligible Components'!M534,'Tableau FR Download'!G:G,0))=0,"",INDEX('Tableau FR Download'!M:M,MATCH('Eligible Components'!M534,'Tableau FR Download'!G:G,0))),"")</f>
        <v/>
      </c>
    </row>
    <row r="535" spans="1:21" hidden="1" x14ac:dyDescent="0.2">
      <c r="A535" s="1">
        <f t="shared" si="24"/>
        <v>0</v>
      </c>
      <c r="B535" s="1">
        <v>0</v>
      </c>
      <c r="C535" s="1" t="s">
        <v>85</v>
      </c>
      <c r="D535" s="1" t="s">
        <v>121</v>
      </c>
      <c r="E535" s="1" t="s">
        <v>28</v>
      </c>
      <c r="F535" s="1" t="s">
        <v>28</v>
      </c>
      <c r="G535" s="1" t="str">
        <f t="shared" si="25"/>
        <v>Georgia-Malaria</v>
      </c>
      <c r="H535" s="1">
        <v>0</v>
      </c>
      <c r="I535" s="1" t="s">
        <v>30</v>
      </c>
      <c r="J535" s="1" t="str">
        <f>IF(IFERROR(IF(M535="",INDEX('Review Approach Lookup'!D:D,MATCH('Eligible Components'!G535,'Review Approach Lookup'!A:A,0)),INDEX('Tableau FR Download'!I:I,MATCH(M535,'Tableau FR Download'!G:G,0))),"")=0,"TBC",IFERROR(IF(M535="",INDEX('Review Approach Lookup'!D:D,MATCH('Eligible Components'!G535,'Review Approach Lookup'!A:A,0)),INDEX('Tableau FR Download'!I:I,MATCH(M535,'Tableau FR Download'!G:G,0))),""))</f>
        <v/>
      </c>
      <c r="K535" s="1" t="s">
        <v>188</v>
      </c>
      <c r="L535" s="1">
        <f>_xlfn.MAXIFS('Tableau FR Download'!A:A,'Tableau FR Download'!B:B,'Eligible Components'!G535)</f>
        <v>0</v>
      </c>
      <c r="M535" s="1" t="str">
        <f>IF(L535=0,"",INDEX('Tableau FR Download'!G:G,MATCH('Eligible Components'!L535,'Tableau FR Download'!A:A,0)))</f>
        <v/>
      </c>
      <c r="N535" s="2" t="str">
        <f>IFERROR(IF(LEFT(INDEX('Tableau FR Download'!J:J,MATCH('Eligible Components'!M535,'Tableau FR Download'!G:G,0)),FIND(" - ",INDEX('Tableau FR Download'!J:J,MATCH('Eligible Components'!M535,'Tableau FR Download'!G:G,0)))-1) = 0,"",LEFT(INDEX('Tableau FR Download'!J:J,MATCH('Eligible Components'!M535,'Tableau FR Download'!G:G,0)),FIND(" - ",INDEX('Tableau FR Download'!J:J,MATCH('Eligible Components'!M535,'Tableau FR Download'!G:G,0)))-1)),"")</f>
        <v/>
      </c>
      <c r="O535" s="2" t="str">
        <f>IF(T535="No","",IFERROR(IF(INDEX('Tableau FR Download'!M:M,MATCH('Eligible Components'!M535,'Tableau FR Download'!G:G,0))=0,"",INDEX('Tableau FR Download'!M:M,MATCH('Eligible Components'!M535,'Tableau FR Download'!G:G,0))),""))</f>
        <v/>
      </c>
      <c r="P535" s="37" t="str">
        <f>IF(IFERROR(INDEX('Funding Request Tracker'!$G$6:$G$13,MATCH('Eligible Components'!N535,'Funding Request Tracker'!$F$6:$F$13,0)),"")=0,"",IFERROR(INDEX('Funding Request Tracker'!$G$6:$G$13,MATCH('Eligible Components'!N535,'Funding Request Tracker'!$F$6:$F$13,0)),""))</f>
        <v/>
      </c>
      <c r="Q535" s="37" t="str">
        <f>IF(IFERROR(INDEX('Tableau FR Download'!N:N,MATCH('Eligible Components'!M535,'Tableau FR Download'!G:G,0)),"")=0,"",IFERROR(INDEX('Tableau FR Download'!N:N,MATCH('Eligible Components'!M535,'Tableau FR Download'!G:G,0)),""))</f>
        <v/>
      </c>
      <c r="R535" s="37" t="str">
        <f>IF(IFERROR(INDEX('Tableau FR Download'!O:O,MATCH('Eligible Components'!M535,'Tableau FR Download'!G:G,0)),"")=0,"",IFERROR(INDEX('Tableau FR Download'!O:O,MATCH('Eligible Components'!M535,'Tableau FR Download'!G:G,0)),""))</f>
        <v/>
      </c>
      <c r="S535" s="13" t="str">
        <f t="shared" si="26"/>
        <v/>
      </c>
      <c r="T535" s="1" t="str">
        <f>IFERROR(INDEX('User Instructions'!$E$3:$E$10,MATCH('Eligible Components'!N535,'User Instructions'!$D$3:$D$10,0)),"")</f>
        <v/>
      </c>
      <c r="U535" s="1" t="str">
        <f>IFERROR(IF(INDEX('Tableau FR Download'!M:M,MATCH('Eligible Components'!M535,'Tableau FR Download'!G:G,0))=0,"",INDEX('Tableau FR Download'!M:M,MATCH('Eligible Components'!M535,'Tableau FR Download'!G:G,0))),"")</f>
        <v/>
      </c>
    </row>
    <row r="536" spans="1:21" hidden="1" x14ac:dyDescent="0.2">
      <c r="A536" s="1">
        <f t="shared" si="24"/>
        <v>0</v>
      </c>
      <c r="B536" s="1">
        <v>0</v>
      </c>
      <c r="C536" s="1" t="s">
        <v>85</v>
      </c>
      <c r="D536" s="1" t="s">
        <v>121</v>
      </c>
      <c r="E536" s="1" t="s">
        <v>415</v>
      </c>
      <c r="F536" s="1" t="s">
        <v>93</v>
      </c>
      <c r="G536" s="1" t="str">
        <f t="shared" si="25"/>
        <v>Georgia-Malaria,RSSH</v>
      </c>
      <c r="H536" s="1">
        <v>0</v>
      </c>
      <c r="I536" s="1" t="s">
        <v>30</v>
      </c>
      <c r="J536" s="1" t="str">
        <f>IF(IFERROR(IF(M536="",INDEX('Review Approach Lookup'!D:D,MATCH('Eligible Components'!G536,'Review Approach Lookup'!A:A,0)),INDEX('Tableau FR Download'!I:I,MATCH(M536,'Tableau FR Download'!G:G,0))),"")=0,"TBC",IFERROR(IF(M536="",INDEX('Review Approach Lookup'!D:D,MATCH('Eligible Components'!G536,'Review Approach Lookup'!A:A,0)),INDEX('Tableau FR Download'!I:I,MATCH(M536,'Tableau FR Download'!G:G,0))),""))</f>
        <v/>
      </c>
      <c r="K536" s="1" t="s">
        <v>188</v>
      </c>
      <c r="L536" s="1">
        <f>_xlfn.MAXIFS('Tableau FR Download'!A:A,'Tableau FR Download'!B:B,'Eligible Components'!G536)</f>
        <v>0</v>
      </c>
      <c r="M536" s="1" t="str">
        <f>IF(L536=0,"",INDEX('Tableau FR Download'!G:G,MATCH('Eligible Components'!L536,'Tableau FR Download'!A:A,0)))</f>
        <v/>
      </c>
      <c r="N536" s="2" t="str">
        <f>IFERROR(IF(LEFT(INDEX('Tableau FR Download'!J:J,MATCH('Eligible Components'!M536,'Tableau FR Download'!G:G,0)),FIND(" - ",INDEX('Tableau FR Download'!J:J,MATCH('Eligible Components'!M536,'Tableau FR Download'!G:G,0)))-1) = 0,"",LEFT(INDEX('Tableau FR Download'!J:J,MATCH('Eligible Components'!M536,'Tableau FR Download'!G:G,0)),FIND(" - ",INDEX('Tableau FR Download'!J:J,MATCH('Eligible Components'!M536,'Tableau FR Download'!G:G,0)))-1)),"")</f>
        <v/>
      </c>
      <c r="O536" s="2" t="str">
        <f>IF(T536="No","",IFERROR(IF(INDEX('Tableau FR Download'!M:M,MATCH('Eligible Components'!M536,'Tableau FR Download'!G:G,0))=0,"",INDEX('Tableau FR Download'!M:M,MATCH('Eligible Components'!M536,'Tableau FR Download'!G:G,0))),""))</f>
        <v/>
      </c>
      <c r="P536" s="37" t="str">
        <f>IF(IFERROR(INDEX('Funding Request Tracker'!$G$6:$G$13,MATCH('Eligible Components'!N536,'Funding Request Tracker'!$F$6:$F$13,0)),"")=0,"",IFERROR(INDEX('Funding Request Tracker'!$G$6:$G$13,MATCH('Eligible Components'!N536,'Funding Request Tracker'!$F$6:$F$13,0)),""))</f>
        <v/>
      </c>
      <c r="Q536" s="37" t="str">
        <f>IF(IFERROR(INDEX('Tableau FR Download'!N:N,MATCH('Eligible Components'!M536,'Tableau FR Download'!G:G,0)),"")=0,"",IFERROR(INDEX('Tableau FR Download'!N:N,MATCH('Eligible Components'!M536,'Tableau FR Download'!G:G,0)),""))</f>
        <v/>
      </c>
      <c r="R536" s="37" t="str">
        <f>IF(IFERROR(INDEX('Tableau FR Download'!O:O,MATCH('Eligible Components'!M536,'Tableau FR Download'!G:G,0)),"")=0,"",IFERROR(INDEX('Tableau FR Download'!O:O,MATCH('Eligible Components'!M536,'Tableau FR Download'!G:G,0)),""))</f>
        <v/>
      </c>
      <c r="S536" s="13" t="str">
        <f t="shared" si="26"/>
        <v/>
      </c>
      <c r="T536" s="1" t="str">
        <f>IFERROR(INDEX('User Instructions'!$E$3:$E$10,MATCH('Eligible Components'!N536,'User Instructions'!$D$3:$D$10,0)),"")</f>
        <v/>
      </c>
      <c r="U536" s="1" t="str">
        <f>IFERROR(IF(INDEX('Tableau FR Download'!M:M,MATCH('Eligible Components'!M536,'Tableau FR Download'!G:G,0))=0,"",INDEX('Tableau FR Download'!M:M,MATCH('Eligible Components'!M536,'Tableau FR Download'!G:G,0))),"")</f>
        <v/>
      </c>
    </row>
    <row r="537" spans="1:21" hidden="1" x14ac:dyDescent="0.2">
      <c r="A537" s="1">
        <f t="shared" si="24"/>
        <v>0</v>
      </c>
      <c r="B537" s="1">
        <v>0</v>
      </c>
      <c r="C537" s="1" t="s">
        <v>85</v>
      </c>
      <c r="D537" s="1" t="s">
        <v>121</v>
      </c>
      <c r="E537" s="1" t="s">
        <v>94</v>
      </c>
      <c r="F537" s="1" t="s">
        <v>94</v>
      </c>
      <c r="G537" s="1" t="str">
        <f t="shared" si="25"/>
        <v>Georgia-RSSH</v>
      </c>
      <c r="H537" s="1">
        <v>1</v>
      </c>
      <c r="I537" s="1" t="s">
        <v>30</v>
      </c>
      <c r="J537" s="1" t="str">
        <f>IF(IFERROR(IF(M537="",INDEX('Review Approach Lookup'!D:D,MATCH('Eligible Components'!G537,'Review Approach Lookup'!A:A,0)),INDEX('Tableau FR Download'!I:I,MATCH(M537,'Tableau FR Download'!G:G,0))),"")=0,"TBC",IFERROR(IF(M537="",INDEX('Review Approach Lookup'!D:D,MATCH('Eligible Components'!G537,'Review Approach Lookup'!A:A,0)),INDEX('Tableau FR Download'!I:I,MATCH(M537,'Tableau FR Download'!G:G,0))),""))</f>
        <v>TBC</v>
      </c>
      <c r="K537" s="1" t="s">
        <v>188</v>
      </c>
      <c r="L537" s="1">
        <f>_xlfn.MAXIFS('Tableau FR Download'!A:A,'Tableau FR Download'!B:B,'Eligible Components'!G537)</f>
        <v>0</v>
      </c>
      <c r="M537" s="1" t="str">
        <f>IF(L537=0,"",INDEX('Tableau FR Download'!G:G,MATCH('Eligible Components'!L537,'Tableau FR Download'!A:A,0)))</f>
        <v/>
      </c>
      <c r="N537" s="2" t="str">
        <f>IFERROR(IF(LEFT(INDEX('Tableau FR Download'!J:J,MATCH('Eligible Components'!M537,'Tableau FR Download'!G:G,0)),FIND(" - ",INDEX('Tableau FR Download'!J:J,MATCH('Eligible Components'!M537,'Tableau FR Download'!G:G,0)))-1) = 0,"",LEFT(INDEX('Tableau FR Download'!J:J,MATCH('Eligible Components'!M537,'Tableau FR Download'!G:G,0)),FIND(" - ",INDEX('Tableau FR Download'!J:J,MATCH('Eligible Components'!M537,'Tableau FR Download'!G:G,0)))-1)),"")</f>
        <v/>
      </c>
      <c r="O537" s="2" t="str">
        <f>IF(T537="No","",IFERROR(IF(INDEX('Tableau FR Download'!M:M,MATCH('Eligible Components'!M537,'Tableau FR Download'!G:G,0))=0,"",INDEX('Tableau FR Download'!M:M,MATCH('Eligible Components'!M537,'Tableau FR Download'!G:G,0))),""))</f>
        <v/>
      </c>
      <c r="P537" s="37" t="str">
        <f>IF(IFERROR(INDEX('Funding Request Tracker'!$G$6:$G$13,MATCH('Eligible Components'!N537,'Funding Request Tracker'!$F$6:$F$13,0)),"")=0,"",IFERROR(INDEX('Funding Request Tracker'!$G$6:$G$13,MATCH('Eligible Components'!N537,'Funding Request Tracker'!$F$6:$F$13,0)),""))</f>
        <v/>
      </c>
      <c r="Q537" s="37" t="str">
        <f>IF(IFERROR(INDEX('Tableau FR Download'!N:N,MATCH('Eligible Components'!M537,'Tableau FR Download'!G:G,0)),"")=0,"",IFERROR(INDEX('Tableau FR Download'!N:N,MATCH('Eligible Components'!M537,'Tableau FR Download'!G:G,0)),""))</f>
        <v/>
      </c>
      <c r="R537" s="37" t="str">
        <f>IF(IFERROR(INDEX('Tableau FR Download'!O:O,MATCH('Eligible Components'!M537,'Tableau FR Download'!G:G,0)),"")=0,"",IFERROR(INDEX('Tableau FR Download'!O:O,MATCH('Eligible Components'!M537,'Tableau FR Download'!G:G,0)),""))</f>
        <v/>
      </c>
      <c r="S537" s="13" t="str">
        <f t="shared" si="26"/>
        <v/>
      </c>
      <c r="T537" s="1" t="str">
        <f>IFERROR(INDEX('User Instructions'!$E$3:$E$10,MATCH('Eligible Components'!N537,'User Instructions'!$D$3:$D$10,0)),"")</f>
        <v/>
      </c>
      <c r="U537" s="1" t="str">
        <f>IFERROR(IF(INDEX('Tableau FR Download'!M:M,MATCH('Eligible Components'!M537,'Tableau FR Download'!G:G,0))=0,"",INDEX('Tableau FR Download'!M:M,MATCH('Eligible Components'!M537,'Tableau FR Download'!G:G,0))),"")</f>
        <v/>
      </c>
    </row>
    <row r="538" spans="1:21" hidden="1" x14ac:dyDescent="0.2">
      <c r="A538" s="1">
        <f t="shared" si="24"/>
        <v>0</v>
      </c>
      <c r="B538" s="1">
        <v>1</v>
      </c>
      <c r="C538" s="1" t="s">
        <v>85</v>
      </c>
      <c r="D538" s="1" t="s">
        <v>121</v>
      </c>
      <c r="E538" s="1" t="s">
        <v>416</v>
      </c>
      <c r="F538" s="1" t="s">
        <v>35</v>
      </c>
      <c r="G538" s="1" t="str">
        <f t="shared" si="25"/>
        <v>Georgia-Tuberculosis</v>
      </c>
      <c r="H538" s="1">
        <v>1</v>
      </c>
      <c r="I538" s="1" t="s">
        <v>30</v>
      </c>
      <c r="J538" s="1" t="str">
        <f>IF(IFERROR(IF(M538="",INDEX('Review Approach Lookup'!D:D,MATCH('Eligible Components'!G538,'Review Approach Lookup'!A:A,0)),INDEX('Tableau FR Download'!I:I,MATCH(M538,'Tableau FR Download'!G:G,0))),"")=0,"TBC",IFERROR(IF(M538="",INDEX('Review Approach Lookup'!D:D,MATCH('Eligible Components'!G538,'Review Approach Lookup'!A:A,0)),INDEX('Tableau FR Download'!I:I,MATCH(M538,'Tableau FR Download'!G:G,0))),""))</f>
        <v>Tailored for Focused Portfolios</v>
      </c>
      <c r="K538" s="1" t="s">
        <v>188</v>
      </c>
      <c r="L538" s="1">
        <f>_xlfn.MAXIFS('Tableau FR Download'!A:A,'Tableau FR Download'!B:B,'Eligible Components'!G538)</f>
        <v>0</v>
      </c>
      <c r="M538" s="1" t="str">
        <f>IF(L538=0,"",INDEX('Tableau FR Download'!G:G,MATCH('Eligible Components'!L538,'Tableau FR Download'!A:A,0)))</f>
        <v/>
      </c>
      <c r="N538" s="2" t="str">
        <f>IFERROR(IF(LEFT(INDEX('Tableau FR Download'!J:J,MATCH('Eligible Components'!M538,'Tableau FR Download'!G:G,0)),FIND(" - ",INDEX('Tableau FR Download'!J:J,MATCH('Eligible Components'!M538,'Tableau FR Download'!G:G,0)))-1) = 0,"",LEFT(INDEX('Tableau FR Download'!J:J,MATCH('Eligible Components'!M538,'Tableau FR Download'!G:G,0)),FIND(" - ",INDEX('Tableau FR Download'!J:J,MATCH('Eligible Components'!M538,'Tableau FR Download'!G:G,0)))-1)),"")</f>
        <v/>
      </c>
      <c r="O538" s="2" t="str">
        <f>IF(T538="No","",IFERROR(IF(INDEX('Tableau FR Download'!M:M,MATCH('Eligible Components'!M538,'Tableau FR Download'!G:G,0))=0,"",INDEX('Tableau FR Download'!M:M,MATCH('Eligible Components'!M538,'Tableau FR Download'!G:G,0))),""))</f>
        <v/>
      </c>
      <c r="P538" s="37" t="str">
        <f>IF(IFERROR(INDEX('Funding Request Tracker'!$G$6:$G$13,MATCH('Eligible Components'!N538,'Funding Request Tracker'!$F$6:$F$13,0)),"")=0,"",IFERROR(INDEX('Funding Request Tracker'!$G$6:$G$13,MATCH('Eligible Components'!N538,'Funding Request Tracker'!$F$6:$F$13,0)),""))</f>
        <v/>
      </c>
      <c r="Q538" s="37" t="str">
        <f>IF(IFERROR(INDEX('Tableau FR Download'!N:N,MATCH('Eligible Components'!M538,'Tableau FR Download'!G:G,0)),"")=0,"",IFERROR(INDEX('Tableau FR Download'!N:N,MATCH('Eligible Components'!M538,'Tableau FR Download'!G:G,0)),""))</f>
        <v/>
      </c>
      <c r="R538" s="37" t="str">
        <f>IF(IFERROR(INDEX('Tableau FR Download'!O:O,MATCH('Eligible Components'!M538,'Tableau FR Download'!G:G,0)),"")=0,"",IFERROR(INDEX('Tableau FR Download'!O:O,MATCH('Eligible Components'!M538,'Tableau FR Download'!G:G,0)),""))</f>
        <v/>
      </c>
      <c r="S538" s="13" t="str">
        <f t="shared" si="26"/>
        <v/>
      </c>
      <c r="T538" s="1" t="str">
        <f>IFERROR(INDEX('User Instructions'!$E$3:$E$10,MATCH('Eligible Components'!N538,'User Instructions'!$D$3:$D$10,0)),"")</f>
        <v/>
      </c>
      <c r="U538" s="1" t="str">
        <f>IFERROR(IF(INDEX('Tableau FR Download'!M:M,MATCH('Eligible Components'!M538,'Tableau FR Download'!G:G,0))=0,"",INDEX('Tableau FR Download'!M:M,MATCH('Eligible Components'!M538,'Tableau FR Download'!G:G,0))),"")</f>
        <v/>
      </c>
    </row>
    <row r="539" spans="1:21" hidden="1" x14ac:dyDescent="0.2">
      <c r="A539" s="1">
        <f t="shared" si="24"/>
        <v>0</v>
      </c>
      <c r="B539" s="1">
        <v>0</v>
      </c>
      <c r="C539" s="1" t="s">
        <v>85</v>
      </c>
      <c r="D539" s="1" t="s">
        <v>121</v>
      </c>
      <c r="E539" s="1" t="s">
        <v>417</v>
      </c>
      <c r="F539" s="1" t="s">
        <v>95</v>
      </c>
      <c r="G539" s="1" t="str">
        <f t="shared" si="25"/>
        <v>Georgia-Tuberculosis,Malaria</v>
      </c>
      <c r="H539" s="1">
        <v>0</v>
      </c>
      <c r="I539" s="1" t="s">
        <v>30</v>
      </c>
      <c r="J539" s="1" t="str">
        <f>IF(IFERROR(IF(M539="",INDEX('Review Approach Lookup'!D:D,MATCH('Eligible Components'!G539,'Review Approach Lookup'!A:A,0)),INDEX('Tableau FR Download'!I:I,MATCH(M539,'Tableau FR Download'!G:G,0))),"")=0,"TBC",IFERROR(IF(M539="",INDEX('Review Approach Lookup'!D:D,MATCH('Eligible Components'!G539,'Review Approach Lookup'!A:A,0)),INDEX('Tableau FR Download'!I:I,MATCH(M539,'Tableau FR Download'!G:G,0))),""))</f>
        <v/>
      </c>
      <c r="K539" s="1" t="s">
        <v>188</v>
      </c>
      <c r="L539" s="1">
        <f>_xlfn.MAXIFS('Tableau FR Download'!A:A,'Tableau FR Download'!B:B,'Eligible Components'!G539)</f>
        <v>0</v>
      </c>
      <c r="M539" s="1" t="str">
        <f>IF(L539=0,"",INDEX('Tableau FR Download'!G:G,MATCH('Eligible Components'!L539,'Tableau FR Download'!A:A,0)))</f>
        <v/>
      </c>
      <c r="N539" s="2" t="str">
        <f>IFERROR(IF(LEFT(INDEX('Tableau FR Download'!J:J,MATCH('Eligible Components'!M539,'Tableau FR Download'!G:G,0)),FIND(" - ",INDEX('Tableau FR Download'!J:J,MATCH('Eligible Components'!M539,'Tableau FR Download'!G:G,0)))-1) = 0,"",LEFT(INDEX('Tableau FR Download'!J:J,MATCH('Eligible Components'!M539,'Tableau FR Download'!G:G,0)),FIND(" - ",INDEX('Tableau FR Download'!J:J,MATCH('Eligible Components'!M539,'Tableau FR Download'!G:G,0)))-1)),"")</f>
        <v/>
      </c>
      <c r="O539" s="2" t="str">
        <f>IF(T539="No","",IFERROR(IF(INDEX('Tableau FR Download'!M:M,MATCH('Eligible Components'!M539,'Tableau FR Download'!G:G,0))=0,"",INDEX('Tableau FR Download'!M:M,MATCH('Eligible Components'!M539,'Tableau FR Download'!G:G,0))),""))</f>
        <v/>
      </c>
      <c r="P539" s="37" t="str">
        <f>IF(IFERROR(INDEX('Funding Request Tracker'!$G$6:$G$13,MATCH('Eligible Components'!N539,'Funding Request Tracker'!$F$6:$F$13,0)),"")=0,"",IFERROR(INDEX('Funding Request Tracker'!$G$6:$G$13,MATCH('Eligible Components'!N539,'Funding Request Tracker'!$F$6:$F$13,0)),""))</f>
        <v/>
      </c>
      <c r="Q539" s="37" t="str">
        <f>IF(IFERROR(INDEX('Tableau FR Download'!N:N,MATCH('Eligible Components'!M539,'Tableau FR Download'!G:G,0)),"")=0,"",IFERROR(INDEX('Tableau FR Download'!N:N,MATCH('Eligible Components'!M539,'Tableau FR Download'!G:G,0)),""))</f>
        <v/>
      </c>
      <c r="R539" s="37" t="str">
        <f>IF(IFERROR(INDEX('Tableau FR Download'!O:O,MATCH('Eligible Components'!M539,'Tableau FR Download'!G:G,0)),"")=0,"",IFERROR(INDEX('Tableau FR Download'!O:O,MATCH('Eligible Components'!M539,'Tableau FR Download'!G:G,0)),""))</f>
        <v/>
      </c>
      <c r="S539" s="13" t="str">
        <f t="shared" si="26"/>
        <v/>
      </c>
      <c r="T539" s="1" t="str">
        <f>IFERROR(INDEX('User Instructions'!$E$3:$E$10,MATCH('Eligible Components'!N539,'User Instructions'!$D$3:$D$10,0)),"")</f>
        <v/>
      </c>
      <c r="U539" s="1" t="str">
        <f>IFERROR(IF(INDEX('Tableau FR Download'!M:M,MATCH('Eligible Components'!M539,'Tableau FR Download'!G:G,0))=0,"",INDEX('Tableau FR Download'!M:M,MATCH('Eligible Components'!M539,'Tableau FR Download'!G:G,0))),"")</f>
        <v/>
      </c>
    </row>
    <row r="540" spans="1:21" hidden="1" x14ac:dyDescent="0.2">
      <c r="A540" s="1">
        <f t="shared" si="24"/>
        <v>0</v>
      </c>
      <c r="B540" s="1">
        <v>0</v>
      </c>
      <c r="C540" s="1" t="s">
        <v>85</v>
      </c>
      <c r="D540" s="1" t="s">
        <v>121</v>
      </c>
      <c r="E540" s="1" t="s">
        <v>418</v>
      </c>
      <c r="F540" s="1" t="s">
        <v>96</v>
      </c>
      <c r="G540" s="1" t="str">
        <f t="shared" si="25"/>
        <v>Georgia-Tuberculosis,Malaria,RSSH</v>
      </c>
      <c r="H540" s="1">
        <v>0</v>
      </c>
      <c r="I540" s="1" t="s">
        <v>30</v>
      </c>
      <c r="J540" s="1" t="str">
        <f>IF(IFERROR(IF(M540="",INDEX('Review Approach Lookup'!D:D,MATCH('Eligible Components'!G540,'Review Approach Lookup'!A:A,0)),INDEX('Tableau FR Download'!I:I,MATCH(M540,'Tableau FR Download'!G:G,0))),"")=0,"TBC",IFERROR(IF(M540="",INDEX('Review Approach Lookup'!D:D,MATCH('Eligible Components'!G540,'Review Approach Lookup'!A:A,0)),INDEX('Tableau FR Download'!I:I,MATCH(M540,'Tableau FR Download'!G:G,0))),""))</f>
        <v/>
      </c>
      <c r="K540" s="1" t="s">
        <v>188</v>
      </c>
      <c r="L540" s="1">
        <f>_xlfn.MAXIFS('Tableau FR Download'!A:A,'Tableau FR Download'!B:B,'Eligible Components'!G540)</f>
        <v>0</v>
      </c>
      <c r="M540" s="1" t="str">
        <f>IF(L540=0,"",INDEX('Tableau FR Download'!G:G,MATCH('Eligible Components'!L540,'Tableau FR Download'!A:A,0)))</f>
        <v/>
      </c>
      <c r="N540" s="2" t="str">
        <f>IFERROR(IF(LEFT(INDEX('Tableau FR Download'!J:J,MATCH('Eligible Components'!M540,'Tableau FR Download'!G:G,0)),FIND(" - ",INDEX('Tableau FR Download'!J:J,MATCH('Eligible Components'!M540,'Tableau FR Download'!G:G,0)))-1) = 0,"",LEFT(INDEX('Tableau FR Download'!J:J,MATCH('Eligible Components'!M540,'Tableau FR Download'!G:G,0)),FIND(" - ",INDEX('Tableau FR Download'!J:J,MATCH('Eligible Components'!M540,'Tableau FR Download'!G:G,0)))-1)),"")</f>
        <v/>
      </c>
      <c r="O540" s="2" t="str">
        <f>IF(T540="No","",IFERROR(IF(INDEX('Tableau FR Download'!M:M,MATCH('Eligible Components'!M540,'Tableau FR Download'!G:G,0))=0,"",INDEX('Tableau FR Download'!M:M,MATCH('Eligible Components'!M540,'Tableau FR Download'!G:G,0))),""))</f>
        <v/>
      </c>
      <c r="P540" s="37" t="str">
        <f>IF(IFERROR(INDEX('Funding Request Tracker'!$G$6:$G$13,MATCH('Eligible Components'!N540,'Funding Request Tracker'!$F$6:$F$13,0)),"")=0,"",IFERROR(INDEX('Funding Request Tracker'!$G$6:$G$13,MATCH('Eligible Components'!N540,'Funding Request Tracker'!$F$6:$F$13,0)),""))</f>
        <v/>
      </c>
      <c r="Q540" s="37" t="str">
        <f>IF(IFERROR(INDEX('Tableau FR Download'!N:N,MATCH('Eligible Components'!M540,'Tableau FR Download'!G:G,0)),"")=0,"",IFERROR(INDEX('Tableau FR Download'!N:N,MATCH('Eligible Components'!M540,'Tableau FR Download'!G:G,0)),""))</f>
        <v/>
      </c>
      <c r="R540" s="37" t="str">
        <f>IF(IFERROR(INDEX('Tableau FR Download'!O:O,MATCH('Eligible Components'!M540,'Tableau FR Download'!G:G,0)),"")=0,"",IFERROR(INDEX('Tableau FR Download'!O:O,MATCH('Eligible Components'!M540,'Tableau FR Download'!G:G,0)),""))</f>
        <v/>
      </c>
      <c r="S540" s="13" t="str">
        <f t="shared" si="26"/>
        <v/>
      </c>
      <c r="T540" s="1" t="str">
        <f>IFERROR(INDEX('User Instructions'!$E$3:$E$10,MATCH('Eligible Components'!N540,'User Instructions'!$D$3:$D$10,0)),"")</f>
        <v/>
      </c>
      <c r="U540" s="1" t="str">
        <f>IFERROR(IF(INDEX('Tableau FR Download'!M:M,MATCH('Eligible Components'!M540,'Tableau FR Download'!G:G,0))=0,"",INDEX('Tableau FR Download'!M:M,MATCH('Eligible Components'!M540,'Tableau FR Download'!G:G,0))),"")</f>
        <v/>
      </c>
    </row>
    <row r="541" spans="1:21" hidden="1" x14ac:dyDescent="0.2">
      <c r="A541" s="1">
        <f t="shared" si="24"/>
        <v>0</v>
      </c>
      <c r="B541" s="1">
        <v>0</v>
      </c>
      <c r="C541" s="1" t="s">
        <v>85</v>
      </c>
      <c r="D541" s="1" t="s">
        <v>121</v>
      </c>
      <c r="E541" s="1" t="s">
        <v>419</v>
      </c>
      <c r="F541" s="1" t="s">
        <v>97</v>
      </c>
      <c r="G541" s="1" t="str">
        <f t="shared" si="25"/>
        <v>Georgia-Tuberculosis,RSSH</v>
      </c>
      <c r="H541" s="1">
        <v>1</v>
      </c>
      <c r="I541" s="1" t="s">
        <v>30</v>
      </c>
      <c r="J541" s="1" t="str">
        <f>IF(IFERROR(IF(M541="",INDEX('Review Approach Lookup'!D:D,MATCH('Eligible Components'!G541,'Review Approach Lookup'!A:A,0)),INDEX('Tableau FR Download'!I:I,MATCH(M541,'Tableau FR Download'!G:G,0))),"")=0,"TBC",IFERROR(IF(M541="",INDEX('Review Approach Lookup'!D:D,MATCH('Eligible Components'!G541,'Review Approach Lookup'!A:A,0)),INDEX('Tableau FR Download'!I:I,MATCH(M541,'Tableau FR Download'!G:G,0))),""))</f>
        <v/>
      </c>
      <c r="K541" s="1" t="s">
        <v>188</v>
      </c>
      <c r="L541" s="1">
        <f>_xlfn.MAXIFS('Tableau FR Download'!A:A,'Tableau FR Download'!B:B,'Eligible Components'!G541)</f>
        <v>0</v>
      </c>
      <c r="M541" s="1" t="str">
        <f>IF(L541=0,"",INDEX('Tableau FR Download'!G:G,MATCH('Eligible Components'!L541,'Tableau FR Download'!A:A,0)))</f>
        <v/>
      </c>
      <c r="N541" s="2" t="str">
        <f>IFERROR(IF(LEFT(INDEX('Tableau FR Download'!J:J,MATCH('Eligible Components'!M541,'Tableau FR Download'!G:G,0)),FIND(" - ",INDEX('Tableau FR Download'!J:J,MATCH('Eligible Components'!M541,'Tableau FR Download'!G:G,0)))-1) = 0,"",LEFT(INDEX('Tableau FR Download'!J:J,MATCH('Eligible Components'!M541,'Tableau FR Download'!G:G,0)),FIND(" - ",INDEX('Tableau FR Download'!J:J,MATCH('Eligible Components'!M541,'Tableau FR Download'!G:G,0)))-1)),"")</f>
        <v/>
      </c>
      <c r="O541" s="2" t="str">
        <f>IF(T541="No","",IFERROR(IF(INDEX('Tableau FR Download'!M:M,MATCH('Eligible Components'!M541,'Tableau FR Download'!G:G,0))=0,"",INDEX('Tableau FR Download'!M:M,MATCH('Eligible Components'!M541,'Tableau FR Download'!G:G,0))),""))</f>
        <v/>
      </c>
      <c r="P541" s="37" t="str">
        <f>IF(IFERROR(INDEX('Funding Request Tracker'!$G$6:$G$13,MATCH('Eligible Components'!N541,'Funding Request Tracker'!$F$6:$F$13,0)),"")=0,"",IFERROR(INDEX('Funding Request Tracker'!$G$6:$G$13,MATCH('Eligible Components'!N541,'Funding Request Tracker'!$F$6:$F$13,0)),""))</f>
        <v/>
      </c>
      <c r="Q541" s="37" t="str">
        <f>IF(IFERROR(INDEX('Tableau FR Download'!N:N,MATCH('Eligible Components'!M541,'Tableau FR Download'!G:G,0)),"")=0,"",IFERROR(INDEX('Tableau FR Download'!N:N,MATCH('Eligible Components'!M541,'Tableau FR Download'!G:G,0)),""))</f>
        <v/>
      </c>
      <c r="R541" s="37" t="str">
        <f>IF(IFERROR(INDEX('Tableau FR Download'!O:O,MATCH('Eligible Components'!M541,'Tableau FR Download'!G:G,0)),"")=0,"",IFERROR(INDEX('Tableau FR Download'!O:O,MATCH('Eligible Components'!M541,'Tableau FR Download'!G:G,0)),""))</f>
        <v/>
      </c>
      <c r="S541" s="13" t="str">
        <f t="shared" si="26"/>
        <v/>
      </c>
      <c r="T541" s="1" t="str">
        <f>IFERROR(INDEX('User Instructions'!$E$3:$E$10,MATCH('Eligible Components'!N541,'User Instructions'!$D$3:$D$10,0)),"")</f>
        <v/>
      </c>
      <c r="U541" s="1" t="str">
        <f>IFERROR(IF(INDEX('Tableau FR Download'!M:M,MATCH('Eligible Components'!M541,'Tableau FR Download'!G:G,0))=0,"",INDEX('Tableau FR Download'!M:M,MATCH('Eligible Components'!M541,'Tableau FR Download'!G:G,0))),"")</f>
        <v/>
      </c>
    </row>
    <row r="542" spans="1:21" hidden="1" x14ac:dyDescent="0.2">
      <c r="A542" s="1">
        <f t="shared" si="24"/>
        <v>0</v>
      </c>
      <c r="B542" s="1">
        <v>1</v>
      </c>
      <c r="C542" s="1" t="s">
        <v>85</v>
      </c>
      <c r="D542" s="1" t="s">
        <v>122</v>
      </c>
      <c r="E542" s="1" t="s">
        <v>26</v>
      </c>
      <c r="F542" s="1" t="s">
        <v>26</v>
      </c>
      <c r="G542" s="1" t="str">
        <f t="shared" si="25"/>
        <v>Ghana-HIV/AIDS</v>
      </c>
      <c r="H542" s="1">
        <v>1</v>
      </c>
      <c r="I542" s="1" t="s">
        <v>42</v>
      </c>
      <c r="J542" s="1" t="str">
        <f>IF(IFERROR(IF(M542="",INDEX('Review Approach Lookup'!D:D,MATCH('Eligible Components'!G542,'Review Approach Lookup'!A:A,0)),INDEX('Tableau FR Download'!I:I,MATCH(M542,'Tableau FR Download'!G:G,0))),"")=0,"TBC",IFERROR(IF(M542="",INDEX('Review Approach Lookup'!D:D,MATCH('Eligible Components'!G542,'Review Approach Lookup'!A:A,0)),INDEX('Tableau FR Download'!I:I,MATCH(M542,'Tableau FR Download'!G:G,0))),""))</f>
        <v>Full Review</v>
      </c>
      <c r="K542" s="1" t="s">
        <v>184</v>
      </c>
      <c r="L542" s="1">
        <f>_xlfn.MAXIFS('Tableau FR Download'!A:A,'Tableau FR Download'!B:B,'Eligible Components'!G542)</f>
        <v>0</v>
      </c>
      <c r="M542" s="1" t="str">
        <f>IF(L542=0,"",INDEX('Tableau FR Download'!G:G,MATCH('Eligible Components'!L542,'Tableau FR Download'!A:A,0)))</f>
        <v/>
      </c>
      <c r="N542" s="2" t="str">
        <f>IFERROR(IF(LEFT(INDEX('Tableau FR Download'!J:J,MATCH('Eligible Components'!M542,'Tableau FR Download'!G:G,0)),FIND(" - ",INDEX('Tableau FR Download'!J:J,MATCH('Eligible Components'!M542,'Tableau FR Download'!G:G,0)))-1) = 0,"",LEFT(INDEX('Tableau FR Download'!J:J,MATCH('Eligible Components'!M542,'Tableau FR Download'!G:G,0)),FIND(" - ",INDEX('Tableau FR Download'!J:J,MATCH('Eligible Components'!M542,'Tableau FR Download'!G:G,0)))-1)),"")</f>
        <v/>
      </c>
      <c r="O542" s="2" t="str">
        <f>IF(T542="No","",IFERROR(IF(INDEX('Tableau FR Download'!M:M,MATCH('Eligible Components'!M542,'Tableau FR Download'!G:G,0))=0,"",INDEX('Tableau FR Download'!M:M,MATCH('Eligible Components'!M542,'Tableau FR Download'!G:G,0))),""))</f>
        <v/>
      </c>
      <c r="P542" s="37" t="str">
        <f>IF(IFERROR(INDEX('Funding Request Tracker'!$G$6:$G$13,MATCH('Eligible Components'!N542,'Funding Request Tracker'!$F$6:$F$13,0)),"")=0,"",IFERROR(INDEX('Funding Request Tracker'!$G$6:$G$13,MATCH('Eligible Components'!N542,'Funding Request Tracker'!$F$6:$F$13,0)),""))</f>
        <v/>
      </c>
      <c r="Q542" s="37" t="str">
        <f>IF(IFERROR(INDEX('Tableau FR Download'!N:N,MATCH('Eligible Components'!M542,'Tableau FR Download'!G:G,0)),"")=0,"",IFERROR(INDEX('Tableau FR Download'!N:N,MATCH('Eligible Components'!M542,'Tableau FR Download'!G:G,0)),""))</f>
        <v/>
      </c>
      <c r="R542" s="37" t="str">
        <f>IF(IFERROR(INDEX('Tableau FR Download'!O:O,MATCH('Eligible Components'!M542,'Tableau FR Download'!G:G,0)),"")=0,"",IFERROR(INDEX('Tableau FR Download'!O:O,MATCH('Eligible Components'!M542,'Tableau FR Download'!G:G,0)),""))</f>
        <v/>
      </c>
      <c r="S542" s="13" t="str">
        <f t="shared" si="26"/>
        <v/>
      </c>
      <c r="T542" s="1" t="str">
        <f>IFERROR(INDEX('User Instructions'!$E$3:$E$10,MATCH('Eligible Components'!N542,'User Instructions'!$D$3:$D$10,0)),"")</f>
        <v/>
      </c>
      <c r="U542" s="1" t="str">
        <f>IFERROR(IF(INDEX('Tableau FR Download'!M:M,MATCH('Eligible Components'!M542,'Tableau FR Download'!G:G,0))=0,"",INDEX('Tableau FR Download'!M:M,MATCH('Eligible Components'!M542,'Tableau FR Download'!G:G,0))),"")</f>
        <v/>
      </c>
    </row>
    <row r="543" spans="1:21" hidden="1" x14ac:dyDescent="0.2">
      <c r="A543" s="1">
        <f t="shared" si="24"/>
        <v>0</v>
      </c>
      <c r="B543" s="1">
        <v>0</v>
      </c>
      <c r="C543" s="1" t="s">
        <v>85</v>
      </c>
      <c r="D543" s="1" t="s">
        <v>122</v>
      </c>
      <c r="E543" s="1" t="s">
        <v>409</v>
      </c>
      <c r="F543" s="1" t="s">
        <v>86</v>
      </c>
      <c r="G543" s="1" t="str">
        <f t="shared" si="25"/>
        <v>Ghana-HIV/AIDS,Malaria</v>
      </c>
      <c r="H543" s="1">
        <v>1</v>
      </c>
      <c r="I543" s="1" t="s">
        <v>42</v>
      </c>
      <c r="J543" s="1" t="str">
        <f>IF(IFERROR(IF(M543="",INDEX('Review Approach Lookup'!D:D,MATCH('Eligible Components'!G543,'Review Approach Lookup'!A:A,0)),INDEX('Tableau FR Download'!I:I,MATCH(M543,'Tableau FR Download'!G:G,0))),"")=0,"TBC",IFERROR(IF(M543="",INDEX('Review Approach Lookup'!D:D,MATCH('Eligible Components'!G543,'Review Approach Lookup'!A:A,0)),INDEX('Tableau FR Download'!I:I,MATCH(M543,'Tableau FR Download'!G:G,0))),""))</f>
        <v/>
      </c>
      <c r="K543" s="1" t="s">
        <v>184</v>
      </c>
      <c r="L543" s="1">
        <f>_xlfn.MAXIFS('Tableau FR Download'!A:A,'Tableau FR Download'!B:B,'Eligible Components'!G543)</f>
        <v>0</v>
      </c>
      <c r="M543" s="1" t="str">
        <f>IF(L543=0,"",INDEX('Tableau FR Download'!G:G,MATCH('Eligible Components'!L543,'Tableau FR Download'!A:A,0)))</f>
        <v/>
      </c>
      <c r="N543" s="2" t="str">
        <f>IFERROR(IF(LEFT(INDEX('Tableau FR Download'!J:J,MATCH('Eligible Components'!M543,'Tableau FR Download'!G:G,0)),FIND(" - ",INDEX('Tableau FR Download'!J:J,MATCH('Eligible Components'!M543,'Tableau FR Download'!G:G,0)))-1) = 0,"",LEFT(INDEX('Tableau FR Download'!J:J,MATCH('Eligible Components'!M543,'Tableau FR Download'!G:G,0)),FIND(" - ",INDEX('Tableau FR Download'!J:J,MATCH('Eligible Components'!M543,'Tableau FR Download'!G:G,0)))-1)),"")</f>
        <v/>
      </c>
      <c r="O543" s="2" t="str">
        <f>IF(T543="No","",IFERROR(IF(INDEX('Tableau FR Download'!M:M,MATCH('Eligible Components'!M543,'Tableau FR Download'!G:G,0))=0,"",INDEX('Tableau FR Download'!M:M,MATCH('Eligible Components'!M543,'Tableau FR Download'!G:G,0))),""))</f>
        <v/>
      </c>
      <c r="P543" s="37" t="str">
        <f>IF(IFERROR(INDEX('Funding Request Tracker'!$G$6:$G$13,MATCH('Eligible Components'!N543,'Funding Request Tracker'!$F$6:$F$13,0)),"")=0,"",IFERROR(INDEX('Funding Request Tracker'!$G$6:$G$13,MATCH('Eligible Components'!N543,'Funding Request Tracker'!$F$6:$F$13,0)),""))</f>
        <v/>
      </c>
      <c r="Q543" s="37" t="str">
        <f>IF(IFERROR(INDEX('Tableau FR Download'!N:N,MATCH('Eligible Components'!M543,'Tableau FR Download'!G:G,0)),"")=0,"",IFERROR(INDEX('Tableau FR Download'!N:N,MATCH('Eligible Components'!M543,'Tableau FR Download'!G:G,0)),""))</f>
        <v/>
      </c>
      <c r="R543" s="37" t="str">
        <f>IF(IFERROR(INDEX('Tableau FR Download'!O:O,MATCH('Eligible Components'!M543,'Tableau FR Download'!G:G,0)),"")=0,"",IFERROR(INDEX('Tableau FR Download'!O:O,MATCH('Eligible Components'!M543,'Tableau FR Download'!G:G,0)),""))</f>
        <v/>
      </c>
      <c r="S543" s="13" t="str">
        <f t="shared" si="26"/>
        <v/>
      </c>
      <c r="T543" s="1" t="str">
        <f>IFERROR(INDEX('User Instructions'!$E$3:$E$10,MATCH('Eligible Components'!N543,'User Instructions'!$D$3:$D$10,0)),"")</f>
        <v/>
      </c>
      <c r="U543" s="1" t="str">
        <f>IFERROR(IF(INDEX('Tableau FR Download'!M:M,MATCH('Eligible Components'!M543,'Tableau FR Download'!G:G,0))=0,"",INDEX('Tableau FR Download'!M:M,MATCH('Eligible Components'!M543,'Tableau FR Download'!G:G,0))),"")</f>
        <v/>
      </c>
    </row>
    <row r="544" spans="1:21" hidden="1" x14ac:dyDescent="0.2">
      <c r="A544" s="1">
        <f t="shared" si="24"/>
        <v>0</v>
      </c>
      <c r="B544" s="1">
        <v>0</v>
      </c>
      <c r="C544" s="1" t="s">
        <v>85</v>
      </c>
      <c r="D544" s="1" t="s">
        <v>122</v>
      </c>
      <c r="E544" s="1" t="s">
        <v>410</v>
      </c>
      <c r="F544" s="1" t="s">
        <v>87</v>
      </c>
      <c r="G544" s="1" t="str">
        <f t="shared" si="25"/>
        <v>Ghana-HIV/AIDS,Malaria,RSSH</v>
      </c>
      <c r="H544" s="1">
        <v>1</v>
      </c>
      <c r="I544" s="1" t="s">
        <v>42</v>
      </c>
      <c r="J544" s="1" t="str">
        <f>IF(IFERROR(IF(M544="",INDEX('Review Approach Lookup'!D:D,MATCH('Eligible Components'!G544,'Review Approach Lookup'!A:A,0)),INDEX('Tableau FR Download'!I:I,MATCH(M544,'Tableau FR Download'!G:G,0))),"")=0,"TBC",IFERROR(IF(M544="",INDEX('Review Approach Lookup'!D:D,MATCH('Eligible Components'!G544,'Review Approach Lookup'!A:A,0)),INDEX('Tableau FR Download'!I:I,MATCH(M544,'Tableau FR Download'!G:G,0))),""))</f>
        <v/>
      </c>
      <c r="K544" s="1" t="s">
        <v>184</v>
      </c>
      <c r="L544" s="1">
        <f>_xlfn.MAXIFS('Tableau FR Download'!A:A,'Tableau FR Download'!B:B,'Eligible Components'!G544)</f>
        <v>0</v>
      </c>
      <c r="M544" s="1" t="str">
        <f>IF(L544=0,"",INDEX('Tableau FR Download'!G:G,MATCH('Eligible Components'!L544,'Tableau FR Download'!A:A,0)))</f>
        <v/>
      </c>
      <c r="N544" s="2" t="str">
        <f>IFERROR(IF(LEFT(INDEX('Tableau FR Download'!J:J,MATCH('Eligible Components'!M544,'Tableau FR Download'!G:G,0)),FIND(" - ",INDEX('Tableau FR Download'!J:J,MATCH('Eligible Components'!M544,'Tableau FR Download'!G:G,0)))-1) = 0,"",LEFT(INDEX('Tableau FR Download'!J:J,MATCH('Eligible Components'!M544,'Tableau FR Download'!G:G,0)),FIND(" - ",INDEX('Tableau FR Download'!J:J,MATCH('Eligible Components'!M544,'Tableau FR Download'!G:G,0)))-1)),"")</f>
        <v/>
      </c>
      <c r="O544" s="2" t="str">
        <f>IF(T544="No","",IFERROR(IF(INDEX('Tableau FR Download'!M:M,MATCH('Eligible Components'!M544,'Tableau FR Download'!G:G,0))=0,"",INDEX('Tableau FR Download'!M:M,MATCH('Eligible Components'!M544,'Tableau FR Download'!G:G,0))),""))</f>
        <v/>
      </c>
      <c r="P544" s="37" t="str">
        <f>IF(IFERROR(INDEX('Funding Request Tracker'!$G$6:$G$13,MATCH('Eligible Components'!N544,'Funding Request Tracker'!$F$6:$F$13,0)),"")=0,"",IFERROR(INDEX('Funding Request Tracker'!$G$6:$G$13,MATCH('Eligible Components'!N544,'Funding Request Tracker'!$F$6:$F$13,0)),""))</f>
        <v/>
      </c>
      <c r="Q544" s="37" t="str">
        <f>IF(IFERROR(INDEX('Tableau FR Download'!N:N,MATCH('Eligible Components'!M544,'Tableau FR Download'!G:G,0)),"")=0,"",IFERROR(INDEX('Tableau FR Download'!N:N,MATCH('Eligible Components'!M544,'Tableau FR Download'!G:G,0)),""))</f>
        <v/>
      </c>
      <c r="R544" s="37" t="str">
        <f>IF(IFERROR(INDEX('Tableau FR Download'!O:O,MATCH('Eligible Components'!M544,'Tableau FR Download'!G:G,0)),"")=0,"",IFERROR(INDEX('Tableau FR Download'!O:O,MATCH('Eligible Components'!M544,'Tableau FR Download'!G:G,0)),""))</f>
        <v/>
      </c>
      <c r="S544" s="13" t="str">
        <f t="shared" si="26"/>
        <v/>
      </c>
      <c r="T544" s="1" t="str">
        <f>IFERROR(INDEX('User Instructions'!$E$3:$E$10,MATCH('Eligible Components'!N544,'User Instructions'!$D$3:$D$10,0)),"")</f>
        <v/>
      </c>
      <c r="U544" s="1" t="str">
        <f>IFERROR(IF(INDEX('Tableau FR Download'!M:M,MATCH('Eligible Components'!M544,'Tableau FR Download'!G:G,0))=0,"",INDEX('Tableau FR Download'!M:M,MATCH('Eligible Components'!M544,'Tableau FR Download'!G:G,0))),"")</f>
        <v/>
      </c>
    </row>
    <row r="545" spans="1:21" hidden="1" x14ac:dyDescent="0.2">
      <c r="A545" s="1">
        <f t="shared" si="24"/>
        <v>0</v>
      </c>
      <c r="B545" s="1">
        <v>0</v>
      </c>
      <c r="C545" s="1" t="s">
        <v>85</v>
      </c>
      <c r="D545" s="1" t="s">
        <v>122</v>
      </c>
      <c r="E545" s="1" t="s">
        <v>411</v>
      </c>
      <c r="F545" s="1" t="s">
        <v>88</v>
      </c>
      <c r="G545" s="1" t="str">
        <f t="shared" si="25"/>
        <v>Ghana-HIV/AIDS,RSSH</v>
      </c>
      <c r="H545" s="1">
        <v>1</v>
      </c>
      <c r="I545" s="1" t="s">
        <v>42</v>
      </c>
      <c r="J545" s="1" t="str">
        <f>IF(IFERROR(IF(M545="",INDEX('Review Approach Lookup'!D:D,MATCH('Eligible Components'!G545,'Review Approach Lookup'!A:A,0)),INDEX('Tableau FR Download'!I:I,MATCH(M545,'Tableau FR Download'!G:G,0))),"")=0,"TBC",IFERROR(IF(M545="",INDEX('Review Approach Lookup'!D:D,MATCH('Eligible Components'!G545,'Review Approach Lookup'!A:A,0)),INDEX('Tableau FR Download'!I:I,MATCH(M545,'Tableau FR Download'!G:G,0))),""))</f>
        <v/>
      </c>
      <c r="K545" s="1" t="s">
        <v>184</v>
      </c>
      <c r="L545" s="1">
        <f>_xlfn.MAXIFS('Tableau FR Download'!A:A,'Tableau FR Download'!B:B,'Eligible Components'!G545)</f>
        <v>0</v>
      </c>
      <c r="M545" s="1" t="str">
        <f>IF(L545=0,"",INDEX('Tableau FR Download'!G:G,MATCH('Eligible Components'!L545,'Tableau FR Download'!A:A,0)))</f>
        <v/>
      </c>
      <c r="N545" s="2" t="str">
        <f>IFERROR(IF(LEFT(INDEX('Tableau FR Download'!J:J,MATCH('Eligible Components'!M545,'Tableau FR Download'!G:G,0)),FIND(" - ",INDEX('Tableau FR Download'!J:J,MATCH('Eligible Components'!M545,'Tableau FR Download'!G:G,0)))-1) = 0,"",LEFT(INDEX('Tableau FR Download'!J:J,MATCH('Eligible Components'!M545,'Tableau FR Download'!G:G,0)),FIND(" - ",INDEX('Tableau FR Download'!J:J,MATCH('Eligible Components'!M545,'Tableau FR Download'!G:G,0)))-1)),"")</f>
        <v/>
      </c>
      <c r="O545" s="2" t="str">
        <f>IF(T545="No","",IFERROR(IF(INDEX('Tableau FR Download'!M:M,MATCH('Eligible Components'!M545,'Tableau FR Download'!G:G,0))=0,"",INDEX('Tableau FR Download'!M:M,MATCH('Eligible Components'!M545,'Tableau FR Download'!G:G,0))),""))</f>
        <v/>
      </c>
      <c r="P545" s="37" t="str">
        <f>IF(IFERROR(INDEX('Funding Request Tracker'!$G$6:$G$13,MATCH('Eligible Components'!N545,'Funding Request Tracker'!$F$6:$F$13,0)),"")=0,"",IFERROR(INDEX('Funding Request Tracker'!$G$6:$G$13,MATCH('Eligible Components'!N545,'Funding Request Tracker'!$F$6:$F$13,0)),""))</f>
        <v/>
      </c>
      <c r="Q545" s="37" t="str">
        <f>IF(IFERROR(INDEX('Tableau FR Download'!N:N,MATCH('Eligible Components'!M545,'Tableau FR Download'!G:G,0)),"")=0,"",IFERROR(INDEX('Tableau FR Download'!N:N,MATCH('Eligible Components'!M545,'Tableau FR Download'!G:G,0)),""))</f>
        <v/>
      </c>
      <c r="R545" s="37" t="str">
        <f>IF(IFERROR(INDEX('Tableau FR Download'!O:O,MATCH('Eligible Components'!M545,'Tableau FR Download'!G:G,0)),"")=0,"",IFERROR(INDEX('Tableau FR Download'!O:O,MATCH('Eligible Components'!M545,'Tableau FR Download'!G:G,0)),""))</f>
        <v/>
      </c>
      <c r="S545" s="13" t="str">
        <f t="shared" si="26"/>
        <v/>
      </c>
      <c r="T545" s="1" t="str">
        <f>IFERROR(INDEX('User Instructions'!$E$3:$E$10,MATCH('Eligible Components'!N545,'User Instructions'!$D$3:$D$10,0)),"")</f>
        <v/>
      </c>
      <c r="U545" s="1" t="str">
        <f>IFERROR(IF(INDEX('Tableau FR Download'!M:M,MATCH('Eligible Components'!M545,'Tableau FR Download'!G:G,0))=0,"",INDEX('Tableau FR Download'!M:M,MATCH('Eligible Components'!M545,'Tableau FR Download'!G:G,0))),"")</f>
        <v/>
      </c>
    </row>
    <row r="546" spans="1:21" hidden="1" x14ac:dyDescent="0.2">
      <c r="A546" s="1">
        <f t="shared" si="24"/>
        <v>1</v>
      </c>
      <c r="B546" s="1">
        <v>0</v>
      </c>
      <c r="C546" s="1" t="s">
        <v>85</v>
      </c>
      <c r="D546" s="1" t="s">
        <v>122</v>
      </c>
      <c r="E546" s="1" t="s">
        <v>408</v>
      </c>
      <c r="F546" s="1" t="s">
        <v>89</v>
      </c>
      <c r="G546" s="1" t="str">
        <f t="shared" si="25"/>
        <v>Ghana-HIV/AIDS, Tuberculosis</v>
      </c>
      <c r="H546" s="1">
        <v>1</v>
      </c>
      <c r="I546" s="1" t="s">
        <v>42</v>
      </c>
      <c r="J546" s="1" t="str">
        <f>IF(IFERROR(IF(M546="",INDEX('Review Approach Lookup'!D:D,MATCH('Eligible Components'!G546,'Review Approach Lookup'!A:A,0)),INDEX('Tableau FR Download'!I:I,MATCH(M546,'Tableau FR Download'!G:G,0))),"")=0,"TBC",IFERROR(IF(M546="",INDEX('Review Approach Lookup'!D:D,MATCH('Eligible Components'!G546,'Review Approach Lookup'!A:A,0)),INDEX('Tableau FR Download'!I:I,MATCH(M546,'Tableau FR Download'!G:G,0))),""))</f>
        <v>Full Review</v>
      </c>
      <c r="K546" s="1" t="s">
        <v>184</v>
      </c>
      <c r="L546" s="1">
        <f>_xlfn.MAXIFS('Tableau FR Download'!A:A,'Tableau FR Download'!B:B,'Eligible Components'!G546)</f>
        <v>746</v>
      </c>
      <c r="M546" s="1" t="str">
        <f>IF(L546=0,"",INDEX('Tableau FR Download'!G:G,MATCH('Eligible Components'!L546,'Tableau FR Download'!A:A,0)))</f>
        <v>FR746-GHA-C</v>
      </c>
      <c r="N546" s="2" t="str">
        <f>IFERROR(IF(LEFT(INDEX('Tableau FR Download'!J:J,MATCH('Eligible Components'!M546,'Tableau FR Download'!G:G,0)),FIND(" - ",INDEX('Tableau FR Download'!J:J,MATCH('Eligible Components'!M546,'Tableau FR Download'!G:G,0)))-1) = 0,"",LEFT(INDEX('Tableau FR Download'!J:J,MATCH('Eligible Components'!M546,'Tableau FR Download'!G:G,0)),FIND(" - ",INDEX('Tableau FR Download'!J:J,MATCH('Eligible Components'!M546,'Tableau FR Download'!G:G,0)))-1)),"")</f>
        <v>Window 2c</v>
      </c>
      <c r="O546" s="2" t="str">
        <f>IF(T546="No","",IFERROR(IF(INDEX('Tableau FR Download'!M:M,MATCH('Eligible Components'!M546,'Tableau FR Download'!G:G,0))=0,"",INDEX('Tableau FR Download'!M:M,MATCH('Eligible Components'!M546,'Tableau FR Download'!G:G,0))),""))</f>
        <v>Grant Making</v>
      </c>
      <c r="P546" s="37">
        <f>IF(IFERROR(INDEX('Funding Request Tracker'!$G$6:$G$13,MATCH('Eligible Components'!N546,'Funding Request Tracker'!$F$6:$F$13,0)),"")=0,"",IFERROR(INDEX('Funding Request Tracker'!$G$6:$G$13,MATCH('Eligible Components'!N546,'Funding Request Tracker'!$F$6:$F$13,0)),""))</f>
        <v>44012</v>
      </c>
      <c r="Q546" s="37">
        <f>IF(IFERROR(INDEX('Tableau FR Download'!N:N,MATCH('Eligible Components'!M546,'Tableau FR Download'!G:G,0)),"")=0,"",IFERROR(INDEX('Tableau FR Download'!N:N,MATCH('Eligible Components'!M546,'Tableau FR Download'!G:G,0)),""))</f>
        <v>44168</v>
      </c>
      <c r="R546" s="37">
        <f>IF(IFERROR(INDEX('Tableau FR Download'!O:O,MATCH('Eligible Components'!M546,'Tableau FR Download'!G:G,0)),"")=0,"",IFERROR(INDEX('Tableau FR Download'!O:O,MATCH('Eligible Components'!M546,'Tableau FR Download'!G:G,0)),""))</f>
        <v>44173</v>
      </c>
      <c r="S546" s="13">
        <f t="shared" si="26"/>
        <v>5.278688524590164</v>
      </c>
      <c r="T546" s="1" t="str">
        <f>IFERROR(INDEX('User Instructions'!$E$3:$E$10,MATCH('Eligible Components'!N546,'User Instructions'!$D$3:$D$10,0)),"")</f>
        <v>Yes</v>
      </c>
      <c r="U546" s="1" t="str">
        <f>IFERROR(IF(INDEX('Tableau FR Download'!M:M,MATCH('Eligible Components'!M546,'Tableau FR Download'!G:G,0))=0,"",INDEX('Tableau FR Download'!M:M,MATCH('Eligible Components'!M546,'Tableau FR Download'!G:G,0))),"")</f>
        <v>Grant Making</v>
      </c>
    </row>
    <row r="547" spans="1:21" hidden="1" x14ac:dyDescent="0.2">
      <c r="A547" s="1">
        <f t="shared" si="24"/>
        <v>0</v>
      </c>
      <c r="B547" s="1">
        <v>0</v>
      </c>
      <c r="C547" s="1" t="s">
        <v>85</v>
      </c>
      <c r="D547" s="1" t="s">
        <v>122</v>
      </c>
      <c r="E547" s="1" t="s">
        <v>412</v>
      </c>
      <c r="F547" s="1" t="s">
        <v>90</v>
      </c>
      <c r="G547" s="1" t="str">
        <f t="shared" si="25"/>
        <v>Ghana-HIV/AIDS,Tuberculosis,Malaria</v>
      </c>
      <c r="H547" s="1">
        <v>1</v>
      </c>
      <c r="I547" s="1" t="s">
        <v>42</v>
      </c>
      <c r="J547" s="1" t="str">
        <f>IF(IFERROR(IF(M547="",INDEX('Review Approach Lookup'!D:D,MATCH('Eligible Components'!G547,'Review Approach Lookup'!A:A,0)),INDEX('Tableau FR Download'!I:I,MATCH(M547,'Tableau FR Download'!G:G,0))),"")=0,"TBC",IFERROR(IF(M547="",INDEX('Review Approach Lookup'!D:D,MATCH('Eligible Components'!G547,'Review Approach Lookup'!A:A,0)),INDEX('Tableau FR Download'!I:I,MATCH(M547,'Tableau FR Download'!G:G,0))),""))</f>
        <v/>
      </c>
      <c r="K547" s="1" t="s">
        <v>184</v>
      </c>
      <c r="L547" s="1">
        <f>_xlfn.MAXIFS('Tableau FR Download'!A:A,'Tableau FR Download'!B:B,'Eligible Components'!G547)</f>
        <v>0</v>
      </c>
      <c r="M547" s="1" t="str">
        <f>IF(L547=0,"",INDEX('Tableau FR Download'!G:G,MATCH('Eligible Components'!L547,'Tableau FR Download'!A:A,0)))</f>
        <v/>
      </c>
      <c r="N547" s="2" t="str">
        <f>IFERROR(IF(LEFT(INDEX('Tableau FR Download'!J:J,MATCH('Eligible Components'!M547,'Tableau FR Download'!G:G,0)),FIND(" - ",INDEX('Tableau FR Download'!J:J,MATCH('Eligible Components'!M547,'Tableau FR Download'!G:G,0)))-1) = 0,"",LEFT(INDEX('Tableau FR Download'!J:J,MATCH('Eligible Components'!M547,'Tableau FR Download'!G:G,0)),FIND(" - ",INDEX('Tableau FR Download'!J:J,MATCH('Eligible Components'!M547,'Tableau FR Download'!G:G,0)))-1)),"")</f>
        <v/>
      </c>
      <c r="O547" s="2" t="str">
        <f>IF(T547="No","",IFERROR(IF(INDEX('Tableau FR Download'!M:M,MATCH('Eligible Components'!M547,'Tableau FR Download'!G:G,0))=0,"",INDEX('Tableau FR Download'!M:M,MATCH('Eligible Components'!M547,'Tableau FR Download'!G:G,0))),""))</f>
        <v/>
      </c>
      <c r="P547" s="37" t="str">
        <f>IF(IFERROR(INDEX('Funding Request Tracker'!$G$6:$G$13,MATCH('Eligible Components'!N547,'Funding Request Tracker'!$F$6:$F$13,0)),"")=0,"",IFERROR(INDEX('Funding Request Tracker'!$G$6:$G$13,MATCH('Eligible Components'!N547,'Funding Request Tracker'!$F$6:$F$13,0)),""))</f>
        <v/>
      </c>
      <c r="Q547" s="37" t="str">
        <f>IF(IFERROR(INDEX('Tableau FR Download'!N:N,MATCH('Eligible Components'!M547,'Tableau FR Download'!G:G,0)),"")=0,"",IFERROR(INDEX('Tableau FR Download'!N:N,MATCH('Eligible Components'!M547,'Tableau FR Download'!G:G,0)),""))</f>
        <v/>
      </c>
      <c r="R547" s="37" t="str">
        <f>IF(IFERROR(INDEX('Tableau FR Download'!O:O,MATCH('Eligible Components'!M547,'Tableau FR Download'!G:G,0)),"")=0,"",IFERROR(INDEX('Tableau FR Download'!O:O,MATCH('Eligible Components'!M547,'Tableau FR Download'!G:G,0)),""))</f>
        <v/>
      </c>
      <c r="S547" s="13" t="str">
        <f t="shared" si="26"/>
        <v/>
      </c>
      <c r="T547" s="1" t="str">
        <f>IFERROR(INDEX('User Instructions'!$E$3:$E$10,MATCH('Eligible Components'!N547,'User Instructions'!$D$3:$D$10,0)),"")</f>
        <v/>
      </c>
      <c r="U547" s="1" t="str">
        <f>IFERROR(IF(INDEX('Tableau FR Download'!M:M,MATCH('Eligible Components'!M547,'Tableau FR Download'!G:G,0))=0,"",INDEX('Tableau FR Download'!M:M,MATCH('Eligible Components'!M547,'Tableau FR Download'!G:G,0))),"")</f>
        <v/>
      </c>
    </row>
    <row r="548" spans="1:21" hidden="1" x14ac:dyDescent="0.2">
      <c r="A548" s="1">
        <f t="shared" si="24"/>
        <v>0</v>
      </c>
      <c r="B548" s="1">
        <v>0</v>
      </c>
      <c r="C548" s="1" t="s">
        <v>85</v>
      </c>
      <c r="D548" s="1" t="s">
        <v>122</v>
      </c>
      <c r="E548" s="1" t="s">
        <v>413</v>
      </c>
      <c r="F548" s="1" t="s">
        <v>91</v>
      </c>
      <c r="G548" s="1" t="str">
        <f t="shared" si="25"/>
        <v>Ghana-HIV/AIDS,Tuberculosis,Malaria,RSSH</v>
      </c>
      <c r="H548" s="1">
        <v>1</v>
      </c>
      <c r="I548" s="1" t="s">
        <v>42</v>
      </c>
      <c r="J548" s="1" t="str">
        <f>IF(IFERROR(IF(M548="",INDEX('Review Approach Lookup'!D:D,MATCH('Eligible Components'!G548,'Review Approach Lookup'!A:A,0)),INDEX('Tableau FR Download'!I:I,MATCH(M548,'Tableau FR Download'!G:G,0))),"")=0,"TBC",IFERROR(IF(M548="",INDEX('Review Approach Lookup'!D:D,MATCH('Eligible Components'!G548,'Review Approach Lookup'!A:A,0)),INDEX('Tableau FR Download'!I:I,MATCH(M548,'Tableau FR Download'!G:G,0))),""))</f>
        <v/>
      </c>
      <c r="K548" s="1" t="s">
        <v>184</v>
      </c>
      <c r="L548" s="1">
        <f>_xlfn.MAXIFS('Tableau FR Download'!A:A,'Tableau FR Download'!B:B,'Eligible Components'!G548)</f>
        <v>0</v>
      </c>
      <c r="M548" s="1" t="str">
        <f>IF(L548=0,"",INDEX('Tableau FR Download'!G:G,MATCH('Eligible Components'!L548,'Tableau FR Download'!A:A,0)))</f>
        <v/>
      </c>
      <c r="N548" s="2" t="str">
        <f>IFERROR(IF(LEFT(INDEX('Tableau FR Download'!J:J,MATCH('Eligible Components'!M548,'Tableau FR Download'!G:G,0)),FIND(" - ",INDEX('Tableau FR Download'!J:J,MATCH('Eligible Components'!M548,'Tableau FR Download'!G:G,0)))-1) = 0,"",LEFT(INDEX('Tableau FR Download'!J:J,MATCH('Eligible Components'!M548,'Tableau FR Download'!G:G,0)),FIND(" - ",INDEX('Tableau FR Download'!J:J,MATCH('Eligible Components'!M548,'Tableau FR Download'!G:G,0)))-1)),"")</f>
        <v/>
      </c>
      <c r="O548" s="2" t="str">
        <f>IF(T548="No","",IFERROR(IF(INDEX('Tableau FR Download'!M:M,MATCH('Eligible Components'!M548,'Tableau FR Download'!G:G,0))=0,"",INDEX('Tableau FR Download'!M:M,MATCH('Eligible Components'!M548,'Tableau FR Download'!G:G,0))),""))</f>
        <v/>
      </c>
      <c r="P548" s="37" t="str">
        <f>IF(IFERROR(INDEX('Funding Request Tracker'!$G$6:$G$13,MATCH('Eligible Components'!N548,'Funding Request Tracker'!$F$6:$F$13,0)),"")=0,"",IFERROR(INDEX('Funding Request Tracker'!$G$6:$G$13,MATCH('Eligible Components'!N548,'Funding Request Tracker'!$F$6:$F$13,0)),""))</f>
        <v/>
      </c>
      <c r="Q548" s="37" t="str">
        <f>IF(IFERROR(INDEX('Tableau FR Download'!N:N,MATCH('Eligible Components'!M548,'Tableau FR Download'!G:G,0)),"")=0,"",IFERROR(INDEX('Tableau FR Download'!N:N,MATCH('Eligible Components'!M548,'Tableau FR Download'!G:G,0)),""))</f>
        <v/>
      </c>
      <c r="R548" s="37" t="str">
        <f>IF(IFERROR(INDEX('Tableau FR Download'!O:O,MATCH('Eligible Components'!M548,'Tableau FR Download'!G:G,0)),"")=0,"",IFERROR(INDEX('Tableau FR Download'!O:O,MATCH('Eligible Components'!M548,'Tableau FR Download'!G:G,0)),""))</f>
        <v/>
      </c>
      <c r="S548" s="13" t="str">
        <f t="shared" si="26"/>
        <v/>
      </c>
      <c r="T548" s="1" t="str">
        <f>IFERROR(INDEX('User Instructions'!$E$3:$E$10,MATCH('Eligible Components'!N548,'User Instructions'!$D$3:$D$10,0)),"")</f>
        <v/>
      </c>
      <c r="U548" s="1" t="str">
        <f>IFERROR(IF(INDEX('Tableau FR Download'!M:M,MATCH('Eligible Components'!M548,'Tableau FR Download'!G:G,0))=0,"",INDEX('Tableau FR Download'!M:M,MATCH('Eligible Components'!M548,'Tableau FR Download'!G:G,0))),"")</f>
        <v/>
      </c>
    </row>
    <row r="549" spans="1:21" hidden="1" x14ac:dyDescent="0.2">
      <c r="A549" s="1">
        <f t="shared" si="24"/>
        <v>0</v>
      </c>
      <c r="B549" s="1">
        <v>0</v>
      </c>
      <c r="C549" s="1" t="s">
        <v>85</v>
      </c>
      <c r="D549" s="1" t="s">
        <v>122</v>
      </c>
      <c r="E549" s="1" t="s">
        <v>414</v>
      </c>
      <c r="F549" s="1" t="s">
        <v>92</v>
      </c>
      <c r="G549" s="1" t="str">
        <f t="shared" si="25"/>
        <v>Ghana-HIV/AIDS,Tuberculosis,RSSH</v>
      </c>
      <c r="H549" s="1">
        <v>1</v>
      </c>
      <c r="I549" s="1" t="s">
        <v>42</v>
      </c>
      <c r="J549" s="1" t="str">
        <f>IF(IFERROR(IF(M549="",INDEX('Review Approach Lookup'!D:D,MATCH('Eligible Components'!G549,'Review Approach Lookup'!A:A,0)),INDEX('Tableau FR Download'!I:I,MATCH(M549,'Tableau FR Download'!G:G,0))),"")=0,"TBC",IFERROR(IF(M549="",INDEX('Review Approach Lookup'!D:D,MATCH('Eligible Components'!G549,'Review Approach Lookup'!A:A,0)),INDEX('Tableau FR Download'!I:I,MATCH(M549,'Tableau FR Download'!G:G,0))),""))</f>
        <v/>
      </c>
      <c r="K549" s="1" t="s">
        <v>184</v>
      </c>
      <c r="L549" s="1">
        <f>_xlfn.MAXIFS('Tableau FR Download'!A:A,'Tableau FR Download'!B:B,'Eligible Components'!G549)</f>
        <v>0</v>
      </c>
      <c r="M549" s="1" t="str">
        <f>IF(L549=0,"",INDEX('Tableau FR Download'!G:G,MATCH('Eligible Components'!L549,'Tableau FR Download'!A:A,0)))</f>
        <v/>
      </c>
      <c r="N549" s="2" t="str">
        <f>IFERROR(IF(LEFT(INDEX('Tableau FR Download'!J:J,MATCH('Eligible Components'!M549,'Tableau FR Download'!G:G,0)),FIND(" - ",INDEX('Tableau FR Download'!J:J,MATCH('Eligible Components'!M549,'Tableau FR Download'!G:G,0)))-1) = 0,"",LEFT(INDEX('Tableau FR Download'!J:J,MATCH('Eligible Components'!M549,'Tableau FR Download'!G:G,0)),FIND(" - ",INDEX('Tableau FR Download'!J:J,MATCH('Eligible Components'!M549,'Tableau FR Download'!G:G,0)))-1)),"")</f>
        <v/>
      </c>
      <c r="O549" s="2" t="str">
        <f>IF(T549="No","",IFERROR(IF(INDEX('Tableau FR Download'!M:M,MATCH('Eligible Components'!M549,'Tableau FR Download'!G:G,0))=0,"",INDEX('Tableau FR Download'!M:M,MATCH('Eligible Components'!M549,'Tableau FR Download'!G:G,0))),""))</f>
        <v/>
      </c>
      <c r="P549" s="37" t="str">
        <f>IF(IFERROR(INDEX('Funding Request Tracker'!$G$6:$G$13,MATCH('Eligible Components'!N549,'Funding Request Tracker'!$F$6:$F$13,0)),"")=0,"",IFERROR(INDEX('Funding Request Tracker'!$G$6:$G$13,MATCH('Eligible Components'!N549,'Funding Request Tracker'!$F$6:$F$13,0)),""))</f>
        <v/>
      </c>
      <c r="Q549" s="37" t="str">
        <f>IF(IFERROR(INDEX('Tableau FR Download'!N:N,MATCH('Eligible Components'!M549,'Tableau FR Download'!G:G,0)),"")=0,"",IFERROR(INDEX('Tableau FR Download'!N:N,MATCH('Eligible Components'!M549,'Tableau FR Download'!G:G,0)),""))</f>
        <v/>
      </c>
      <c r="R549" s="37" t="str">
        <f>IF(IFERROR(INDEX('Tableau FR Download'!O:O,MATCH('Eligible Components'!M549,'Tableau FR Download'!G:G,0)),"")=0,"",IFERROR(INDEX('Tableau FR Download'!O:O,MATCH('Eligible Components'!M549,'Tableau FR Download'!G:G,0)),""))</f>
        <v/>
      </c>
      <c r="S549" s="13" t="str">
        <f t="shared" si="26"/>
        <v/>
      </c>
      <c r="T549" s="1" t="str">
        <f>IFERROR(INDEX('User Instructions'!$E$3:$E$10,MATCH('Eligible Components'!N549,'User Instructions'!$D$3:$D$10,0)),"")</f>
        <v/>
      </c>
      <c r="U549" s="1" t="str">
        <f>IFERROR(IF(INDEX('Tableau FR Download'!M:M,MATCH('Eligible Components'!M549,'Tableau FR Download'!G:G,0))=0,"",INDEX('Tableau FR Download'!M:M,MATCH('Eligible Components'!M549,'Tableau FR Download'!G:G,0))),"")</f>
        <v/>
      </c>
    </row>
    <row r="550" spans="1:21" hidden="1" x14ac:dyDescent="0.2">
      <c r="A550" s="1">
        <f t="shared" si="24"/>
        <v>1</v>
      </c>
      <c r="B550" s="1">
        <v>0</v>
      </c>
      <c r="C550" s="1" t="s">
        <v>85</v>
      </c>
      <c r="D550" s="1" t="s">
        <v>122</v>
      </c>
      <c r="E550" s="1" t="s">
        <v>28</v>
      </c>
      <c r="F550" s="1" t="s">
        <v>28</v>
      </c>
      <c r="G550" s="1" t="str">
        <f t="shared" si="25"/>
        <v>Ghana-Malaria</v>
      </c>
      <c r="H550" s="1">
        <v>1</v>
      </c>
      <c r="I550" s="1" t="s">
        <v>42</v>
      </c>
      <c r="J550" s="1" t="str">
        <f>IF(IFERROR(IF(M550="",INDEX('Review Approach Lookup'!D:D,MATCH('Eligible Components'!G550,'Review Approach Lookup'!A:A,0)),INDEX('Tableau FR Download'!I:I,MATCH(M550,'Tableau FR Download'!G:G,0))),"")=0,"TBC",IFERROR(IF(M550="",INDEX('Review Approach Lookup'!D:D,MATCH('Eligible Components'!G550,'Review Approach Lookup'!A:A,0)),INDEX('Tableau FR Download'!I:I,MATCH(M550,'Tableau FR Download'!G:G,0))),""))</f>
        <v>Program Continuation</v>
      </c>
      <c r="K550" s="1" t="s">
        <v>184</v>
      </c>
      <c r="L550" s="1">
        <f>_xlfn.MAXIFS('Tableau FR Download'!A:A,'Tableau FR Download'!B:B,'Eligible Components'!G550)</f>
        <v>748</v>
      </c>
      <c r="M550" s="1" t="str">
        <f>IF(L550=0,"",INDEX('Tableau FR Download'!G:G,MATCH('Eligible Components'!L550,'Tableau FR Download'!A:A,0)))</f>
        <v>FR748-GHA-M</v>
      </c>
      <c r="N550" s="2" t="str">
        <f>IFERROR(IF(LEFT(INDEX('Tableau FR Download'!J:J,MATCH('Eligible Components'!M550,'Tableau FR Download'!G:G,0)),FIND(" - ",INDEX('Tableau FR Download'!J:J,MATCH('Eligible Components'!M550,'Tableau FR Download'!G:G,0)))-1) = 0,"",LEFT(INDEX('Tableau FR Download'!J:J,MATCH('Eligible Components'!M550,'Tableau FR Download'!G:G,0)),FIND(" - ",INDEX('Tableau FR Download'!J:J,MATCH('Eligible Components'!M550,'Tableau FR Download'!G:G,0)))-1)),"")</f>
        <v>Window 2c</v>
      </c>
      <c r="O550" s="2" t="str">
        <f>IF(T550="No","",IFERROR(IF(INDEX('Tableau FR Download'!M:M,MATCH('Eligible Components'!M550,'Tableau FR Download'!G:G,0))=0,"",INDEX('Tableau FR Download'!M:M,MATCH('Eligible Components'!M550,'Tableau FR Download'!G:G,0))),""))</f>
        <v>Grant Making</v>
      </c>
      <c r="P550" s="37">
        <f>IF(IFERROR(INDEX('Funding Request Tracker'!$G$6:$G$13,MATCH('Eligible Components'!N550,'Funding Request Tracker'!$F$6:$F$13,0)),"")=0,"",IFERROR(INDEX('Funding Request Tracker'!$G$6:$G$13,MATCH('Eligible Components'!N550,'Funding Request Tracker'!$F$6:$F$13,0)),""))</f>
        <v>44012</v>
      </c>
      <c r="Q550" s="37">
        <f>IF(IFERROR(INDEX('Tableau FR Download'!N:N,MATCH('Eligible Components'!M550,'Tableau FR Download'!G:G,0)),"")=0,"",IFERROR(INDEX('Tableau FR Download'!N:N,MATCH('Eligible Components'!M550,'Tableau FR Download'!G:G,0)),""))</f>
        <v>44168</v>
      </c>
      <c r="R550" s="37">
        <f>IF(IFERROR(INDEX('Tableau FR Download'!O:O,MATCH('Eligible Components'!M550,'Tableau FR Download'!G:G,0)),"")=0,"",IFERROR(INDEX('Tableau FR Download'!O:O,MATCH('Eligible Components'!M550,'Tableau FR Download'!G:G,0)),""))</f>
        <v>44173</v>
      </c>
      <c r="S550" s="13">
        <f t="shared" si="26"/>
        <v>5.278688524590164</v>
      </c>
      <c r="T550" s="1" t="str">
        <f>IFERROR(INDEX('User Instructions'!$E$3:$E$10,MATCH('Eligible Components'!N550,'User Instructions'!$D$3:$D$10,0)),"")</f>
        <v>Yes</v>
      </c>
      <c r="U550" s="1" t="str">
        <f>IFERROR(IF(INDEX('Tableau FR Download'!M:M,MATCH('Eligible Components'!M550,'Tableau FR Download'!G:G,0))=0,"",INDEX('Tableau FR Download'!M:M,MATCH('Eligible Components'!M550,'Tableau FR Download'!G:G,0))),"")</f>
        <v>Grant Making</v>
      </c>
    </row>
    <row r="551" spans="1:21" hidden="1" x14ac:dyDescent="0.2">
      <c r="A551" s="1">
        <f t="shared" si="24"/>
        <v>0</v>
      </c>
      <c r="B551" s="1">
        <v>0</v>
      </c>
      <c r="C551" s="1" t="s">
        <v>85</v>
      </c>
      <c r="D551" s="1" t="s">
        <v>122</v>
      </c>
      <c r="E551" s="1" t="s">
        <v>415</v>
      </c>
      <c r="F551" s="1" t="s">
        <v>93</v>
      </c>
      <c r="G551" s="1" t="str">
        <f t="shared" si="25"/>
        <v>Ghana-Malaria,RSSH</v>
      </c>
      <c r="H551" s="1">
        <v>1</v>
      </c>
      <c r="I551" s="1" t="s">
        <v>42</v>
      </c>
      <c r="J551" s="1" t="str">
        <f>IF(IFERROR(IF(M551="",INDEX('Review Approach Lookup'!D:D,MATCH('Eligible Components'!G551,'Review Approach Lookup'!A:A,0)),INDEX('Tableau FR Download'!I:I,MATCH(M551,'Tableau FR Download'!G:G,0))),"")=0,"TBC",IFERROR(IF(M551="",INDEX('Review Approach Lookup'!D:D,MATCH('Eligible Components'!G551,'Review Approach Lookup'!A:A,0)),INDEX('Tableau FR Download'!I:I,MATCH(M551,'Tableau FR Download'!G:G,0))),""))</f>
        <v/>
      </c>
      <c r="K551" s="1" t="s">
        <v>184</v>
      </c>
      <c r="L551" s="1">
        <f>_xlfn.MAXIFS('Tableau FR Download'!A:A,'Tableau FR Download'!B:B,'Eligible Components'!G551)</f>
        <v>0</v>
      </c>
      <c r="M551" s="1" t="str">
        <f>IF(L551=0,"",INDEX('Tableau FR Download'!G:G,MATCH('Eligible Components'!L551,'Tableau FR Download'!A:A,0)))</f>
        <v/>
      </c>
      <c r="N551" s="2" t="str">
        <f>IFERROR(IF(LEFT(INDEX('Tableau FR Download'!J:J,MATCH('Eligible Components'!M551,'Tableau FR Download'!G:G,0)),FIND(" - ",INDEX('Tableau FR Download'!J:J,MATCH('Eligible Components'!M551,'Tableau FR Download'!G:G,0)))-1) = 0,"",LEFT(INDEX('Tableau FR Download'!J:J,MATCH('Eligible Components'!M551,'Tableau FR Download'!G:G,0)),FIND(" - ",INDEX('Tableau FR Download'!J:J,MATCH('Eligible Components'!M551,'Tableau FR Download'!G:G,0)))-1)),"")</f>
        <v/>
      </c>
      <c r="O551" s="2" t="str">
        <f>IF(T551="No","",IFERROR(IF(INDEX('Tableau FR Download'!M:M,MATCH('Eligible Components'!M551,'Tableau FR Download'!G:G,0))=0,"",INDEX('Tableau FR Download'!M:M,MATCH('Eligible Components'!M551,'Tableau FR Download'!G:G,0))),""))</f>
        <v/>
      </c>
      <c r="P551" s="37" t="str">
        <f>IF(IFERROR(INDEX('Funding Request Tracker'!$G$6:$G$13,MATCH('Eligible Components'!N551,'Funding Request Tracker'!$F$6:$F$13,0)),"")=0,"",IFERROR(INDEX('Funding Request Tracker'!$G$6:$G$13,MATCH('Eligible Components'!N551,'Funding Request Tracker'!$F$6:$F$13,0)),""))</f>
        <v/>
      </c>
      <c r="Q551" s="37" t="str">
        <f>IF(IFERROR(INDEX('Tableau FR Download'!N:N,MATCH('Eligible Components'!M551,'Tableau FR Download'!G:G,0)),"")=0,"",IFERROR(INDEX('Tableau FR Download'!N:N,MATCH('Eligible Components'!M551,'Tableau FR Download'!G:G,0)),""))</f>
        <v/>
      </c>
      <c r="R551" s="37" t="str">
        <f>IF(IFERROR(INDEX('Tableau FR Download'!O:O,MATCH('Eligible Components'!M551,'Tableau FR Download'!G:G,0)),"")=0,"",IFERROR(INDEX('Tableau FR Download'!O:O,MATCH('Eligible Components'!M551,'Tableau FR Download'!G:G,0)),""))</f>
        <v/>
      </c>
      <c r="S551" s="13" t="str">
        <f t="shared" si="26"/>
        <v/>
      </c>
      <c r="T551" s="1" t="str">
        <f>IFERROR(INDEX('User Instructions'!$E$3:$E$10,MATCH('Eligible Components'!N551,'User Instructions'!$D$3:$D$10,0)),"")</f>
        <v/>
      </c>
      <c r="U551" s="1" t="str">
        <f>IFERROR(IF(INDEX('Tableau FR Download'!M:M,MATCH('Eligible Components'!M551,'Tableau FR Download'!G:G,0))=0,"",INDEX('Tableau FR Download'!M:M,MATCH('Eligible Components'!M551,'Tableau FR Download'!G:G,0))),"")</f>
        <v/>
      </c>
    </row>
    <row r="552" spans="1:21" hidden="1" x14ac:dyDescent="0.2">
      <c r="A552" s="1">
        <f t="shared" si="24"/>
        <v>0</v>
      </c>
      <c r="B552" s="1">
        <v>0</v>
      </c>
      <c r="C552" s="1" t="s">
        <v>85</v>
      </c>
      <c r="D552" s="1" t="s">
        <v>122</v>
      </c>
      <c r="E552" s="1" t="s">
        <v>94</v>
      </c>
      <c r="F552" s="1" t="s">
        <v>94</v>
      </c>
      <c r="G552" s="1" t="str">
        <f t="shared" si="25"/>
        <v>Ghana-RSSH</v>
      </c>
      <c r="H552" s="1">
        <v>1</v>
      </c>
      <c r="I552" s="1" t="s">
        <v>42</v>
      </c>
      <c r="J552" s="1" t="str">
        <f>IF(IFERROR(IF(M552="",INDEX('Review Approach Lookup'!D:D,MATCH('Eligible Components'!G552,'Review Approach Lookup'!A:A,0)),INDEX('Tableau FR Download'!I:I,MATCH(M552,'Tableau FR Download'!G:G,0))),"")=0,"TBC",IFERROR(IF(M552="",INDEX('Review Approach Lookup'!D:D,MATCH('Eligible Components'!G552,'Review Approach Lookup'!A:A,0)),INDEX('Tableau FR Download'!I:I,MATCH(M552,'Tableau FR Download'!G:G,0))),""))</f>
        <v>TBC</v>
      </c>
      <c r="K552" s="1" t="s">
        <v>184</v>
      </c>
      <c r="L552" s="1">
        <f>_xlfn.MAXIFS('Tableau FR Download'!A:A,'Tableau FR Download'!B:B,'Eligible Components'!G552)</f>
        <v>0</v>
      </c>
      <c r="M552" s="1" t="str">
        <f>IF(L552=0,"",INDEX('Tableau FR Download'!G:G,MATCH('Eligible Components'!L552,'Tableau FR Download'!A:A,0)))</f>
        <v/>
      </c>
      <c r="N552" s="2" t="str">
        <f>IFERROR(IF(LEFT(INDEX('Tableau FR Download'!J:J,MATCH('Eligible Components'!M552,'Tableau FR Download'!G:G,0)),FIND(" - ",INDEX('Tableau FR Download'!J:J,MATCH('Eligible Components'!M552,'Tableau FR Download'!G:G,0)))-1) = 0,"",LEFT(INDEX('Tableau FR Download'!J:J,MATCH('Eligible Components'!M552,'Tableau FR Download'!G:G,0)),FIND(" - ",INDEX('Tableau FR Download'!J:J,MATCH('Eligible Components'!M552,'Tableau FR Download'!G:G,0)))-1)),"")</f>
        <v/>
      </c>
      <c r="O552" s="2" t="str">
        <f>IF(T552="No","",IFERROR(IF(INDEX('Tableau FR Download'!M:M,MATCH('Eligible Components'!M552,'Tableau FR Download'!G:G,0))=0,"",INDEX('Tableau FR Download'!M:M,MATCH('Eligible Components'!M552,'Tableau FR Download'!G:G,0))),""))</f>
        <v/>
      </c>
      <c r="P552" s="37" t="str">
        <f>IF(IFERROR(INDEX('Funding Request Tracker'!$G$6:$G$13,MATCH('Eligible Components'!N552,'Funding Request Tracker'!$F$6:$F$13,0)),"")=0,"",IFERROR(INDEX('Funding Request Tracker'!$G$6:$G$13,MATCH('Eligible Components'!N552,'Funding Request Tracker'!$F$6:$F$13,0)),""))</f>
        <v/>
      </c>
      <c r="Q552" s="37" t="str">
        <f>IF(IFERROR(INDEX('Tableau FR Download'!N:N,MATCH('Eligible Components'!M552,'Tableau FR Download'!G:G,0)),"")=0,"",IFERROR(INDEX('Tableau FR Download'!N:N,MATCH('Eligible Components'!M552,'Tableau FR Download'!G:G,0)),""))</f>
        <v/>
      </c>
      <c r="R552" s="37" t="str">
        <f>IF(IFERROR(INDEX('Tableau FR Download'!O:O,MATCH('Eligible Components'!M552,'Tableau FR Download'!G:G,0)),"")=0,"",IFERROR(INDEX('Tableau FR Download'!O:O,MATCH('Eligible Components'!M552,'Tableau FR Download'!G:G,0)),""))</f>
        <v/>
      </c>
      <c r="S552" s="13" t="str">
        <f t="shared" si="26"/>
        <v/>
      </c>
      <c r="T552" s="1" t="str">
        <f>IFERROR(INDEX('User Instructions'!$E$3:$E$10,MATCH('Eligible Components'!N552,'User Instructions'!$D$3:$D$10,0)),"")</f>
        <v/>
      </c>
      <c r="U552" s="1" t="str">
        <f>IFERROR(IF(INDEX('Tableau FR Download'!M:M,MATCH('Eligible Components'!M552,'Tableau FR Download'!G:G,0))=0,"",INDEX('Tableau FR Download'!M:M,MATCH('Eligible Components'!M552,'Tableau FR Download'!G:G,0))),"")</f>
        <v/>
      </c>
    </row>
    <row r="553" spans="1:21" hidden="1" x14ac:dyDescent="0.2">
      <c r="A553" s="1">
        <f t="shared" si="24"/>
        <v>0</v>
      </c>
      <c r="B553" s="1">
        <v>1</v>
      </c>
      <c r="C553" s="1" t="s">
        <v>85</v>
      </c>
      <c r="D553" s="1" t="s">
        <v>122</v>
      </c>
      <c r="E553" s="1" t="s">
        <v>416</v>
      </c>
      <c r="F553" s="1" t="s">
        <v>35</v>
      </c>
      <c r="G553" s="1" t="str">
        <f t="shared" si="25"/>
        <v>Ghana-Tuberculosis</v>
      </c>
      <c r="H553" s="1">
        <v>1</v>
      </c>
      <c r="I553" s="1" t="s">
        <v>42</v>
      </c>
      <c r="J553" s="1" t="str">
        <f>IF(IFERROR(IF(M553="",INDEX('Review Approach Lookup'!D:D,MATCH('Eligible Components'!G553,'Review Approach Lookup'!A:A,0)),INDEX('Tableau FR Download'!I:I,MATCH(M553,'Tableau FR Download'!G:G,0))),"")=0,"TBC",IFERROR(IF(M553="",INDEX('Review Approach Lookup'!D:D,MATCH('Eligible Components'!G553,'Review Approach Lookup'!A:A,0)),INDEX('Tableau FR Download'!I:I,MATCH(M553,'Tableau FR Download'!G:G,0))),""))</f>
        <v>Full Review</v>
      </c>
      <c r="K553" s="1" t="s">
        <v>184</v>
      </c>
      <c r="L553" s="1">
        <f>_xlfn.MAXIFS('Tableau FR Download'!A:A,'Tableau FR Download'!B:B,'Eligible Components'!G553)</f>
        <v>0</v>
      </c>
      <c r="M553" s="1" t="str">
        <f>IF(L553=0,"",INDEX('Tableau FR Download'!G:G,MATCH('Eligible Components'!L553,'Tableau FR Download'!A:A,0)))</f>
        <v/>
      </c>
      <c r="N553" s="2" t="str">
        <f>IFERROR(IF(LEFT(INDEX('Tableau FR Download'!J:J,MATCH('Eligible Components'!M553,'Tableau FR Download'!G:G,0)),FIND(" - ",INDEX('Tableau FR Download'!J:J,MATCH('Eligible Components'!M553,'Tableau FR Download'!G:G,0)))-1) = 0,"",LEFT(INDEX('Tableau FR Download'!J:J,MATCH('Eligible Components'!M553,'Tableau FR Download'!G:G,0)),FIND(" - ",INDEX('Tableau FR Download'!J:J,MATCH('Eligible Components'!M553,'Tableau FR Download'!G:G,0)))-1)),"")</f>
        <v/>
      </c>
      <c r="O553" s="2" t="str">
        <f>IF(T553="No","",IFERROR(IF(INDEX('Tableau FR Download'!M:M,MATCH('Eligible Components'!M553,'Tableau FR Download'!G:G,0))=0,"",INDEX('Tableau FR Download'!M:M,MATCH('Eligible Components'!M553,'Tableau FR Download'!G:G,0))),""))</f>
        <v/>
      </c>
      <c r="P553" s="37" t="str">
        <f>IF(IFERROR(INDEX('Funding Request Tracker'!$G$6:$G$13,MATCH('Eligible Components'!N553,'Funding Request Tracker'!$F$6:$F$13,0)),"")=0,"",IFERROR(INDEX('Funding Request Tracker'!$G$6:$G$13,MATCH('Eligible Components'!N553,'Funding Request Tracker'!$F$6:$F$13,0)),""))</f>
        <v/>
      </c>
      <c r="Q553" s="37" t="str">
        <f>IF(IFERROR(INDEX('Tableau FR Download'!N:N,MATCH('Eligible Components'!M553,'Tableau FR Download'!G:G,0)),"")=0,"",IFERROR(INDEX('Tableau FR Download'!N:N,MATCH('Eligible Components'!M553,'Tableau FR Download'!G:G,0)),""))</f>
        <v/>
      </c>
      <c r="R553" s="37" t="str">
        <f>IF(IFERROR(INDEX('Tableau FR Download'!O:O,MATCH('Eligible Components'!M553,'Tableau FR Download'!G:G,0)),"")=0,"",IFERROR(INDEX('Tableau FR Download'!O:O,MATCH('Eligible Components'!M553,'Tableau FR Download'!G:G,0)),""))</f>
        <v/>
      </c>
      <c r="S553" s="13" t="str">
        <f t="shared" si="26"/>
        <v/>
      </c>
      <c r="T553" s="1" t="str">
        <f>IFERROR(INDEX('User Instructions'!$E$3:$E$10,MATCH('Eligible Components'!N553,'User Instructions'!$D$3:$D$10,0)),"")</f>
        <v/>
      </c>
      <c r="U553" s="1" t="str">
        <f>IFERROR(IF(INDEX('Tableau FR Download'!M:M,MATCH('Eligible Components'!M553,'Tableau FR Download'!G:G,0))=0,"",INDEX('Tableau FR Download'!M:M,MATCH('Eligible Components'!M553,'Tableau FR Download'!G:G,0))),"")</f>
        <v/>
      </c>
    </row>
    <row r="554" spans="1:21" hidden="1" x14ac:dyDescent="0.2">
      <c r="A554" s="1">
        <f t="shared" si="24"/>
        <v>0</v>
      </c>
      <c r="B554" s="1">
        <v>0</v>
      </c>
      <c r="C554" s="1" t="s">
        <v>85</v>
      </c>
      <c r="D554" s="1" t="s">
        <v>122</v>
      </c>
      <c r="E554" s="1" t="s">
        <v>417</v>
      </c>
      <c r="F554" s="1" t="s">
        <v>95</v>
      </c>
      <c r="G554" s="1" t="str">
        <f t="shared" si="25"/>
        <v>Ghana-Tuberculosis,Malaria</v>
      </c>
      <c r="H554" s="1">
        <v>1</v>
      </c>
      <c r="I554" s="1" t="s">
        <v>42</v>
      </c>
      <c r="J554" s="1" t="str">
        <f>IF(IFERROR(IF(M554="",INDEX('Review Approach Lookup'!D:D,MATCH('Eligible Components'!G554,'Review Approach Lookup'!A:A,0)),INDEX('Tableau FR Download'!I:I,MATCH(M554,'Tableau FR Download'!G:G,0))),"")=0,"TBC",IFERROR(IF(M554="",INDEX('Review Approach Lookup'!D:D,MATCH('Eligible Components'!G554,'Review Approach Lookup'!A:A,0)),INDEX('Tableau FR Download'!I:I,MATCH(M554,'Tableau FR Download'!G:G,0))),""))</f>
        <v/>
      </c>
      <c r="K554" s="1" t="s">
        <v>184</v>
      </c>
      <c r="L554" s="1">
        <f>_xlfn.MAXIFS('Tableau FR Download'!A:A,'Tableau FR Download'!B:B,'Eligible Components'!G554)</f>
        <v>0</v>
      </c>
      <c r="M554" s="1" t="str">
        <f>IF(L554=0,"",INDEX('Tableau FR Download'!G:G,MATCH('Eligible Components'!L554,'Tableau FR Download'!A:A,0)))</f>
        <v/>
      </c>
      <c r="N554" s="2" t="str">
        <f>IFERROR(IF(LEFT(INDEX('Tableau FR Download'!J:J,MATCH('Eligible Components'!M554,'Tableau FR Download'!G:G,0)),FIND(" - ",INDEX('Tableau FR Download'!J:J,MATCH('Eligible Components'!M554,'Tableau FR Download'!G:G,0)))-1) = 0,"",LEFT(INDEX('Tableau FR Download'!J:J,MATCH('Eligible Components'!M554,'Tableau FR Download'!G:G,0)),FIND(" - ",INDEX('Tableau FR Download'!J:J,MATCH('Eligible Components'!M554,'Tableau FR Download'!G:G,0)))-1)),"")</f>
        <v/>
      </c>
      <c r="O554" s="2" t="str">
        <f>IF(T554="No","",IFERROR(IF(INDEX('Tableau FR Download'!M:M,MATCH('Eligible Components'!M554,'Tableau FR Download'!G:G,0))=0,"",INDEX('Tableau FR Download'!M:M,MATCH('Eligible Components'!M554,'Tableau FR Download'!G:G,0))),""))</f>
        <v/>
      </c>
      <c r="P554" s="37" t="str">
        <f>IF(IFERROR(INDEX('Funding Request Tracker'!$G$6:$G$13,MATCH('Eligible Components'!N554,'Funding Request Tracker'!$F$6:$F$13,0)),"")=0,"",IFERROR(INDEX('Funding Request Tracker'!$G$6:$G$13,MATCH('Eligible Components'!N554,'Funding Request Tracker'!$F$6:$F$13,0)),""))</f>
        <v/>
      </c>
      <c r="Q554" s="37" t="str">
        <f>IF(IFERROR(INDEX('Tableau FR Download'!N:N,MATCH('Eligible Components'!M554,'Tableau FR Download'!G:G,0)),"")=0,"",IFERROR(INDEX('Tableau FR Download'!N:N,MATCH('Eligible Components'!M554,'Tableau FR Download'!G:G,0)),""))</f>
        <v/>
      </c>
      <c r="R554" s="37" t="str">
        <f>IF(IFERROR(INDEX('Tableau FR Download'!O:O,MATCH('Eligible Components'!M554,'Tableau FR Download'!G:G,0)),"")=0,"",IFERROR(INDEX('Tableau FR Download'!O:O,MATCH('Eligible Components'!M554,'Tableau FR Download'!G:G,0)),""))</f>
        <v/>
      </c>
      <c r="S554" s="13" t="str">
        <f t="shared" si="26"/>
        <v/>
      </c>
      <c r="T554" s="1" t="str">
        <f>IFERROR(INDEX('User Instructions'!$E$3:$E$10,MATCH('Eligible Components'!N554,'User Instructions'!$D$3:$D$10,0)),"")</f>
        <v/>
      </c>
      <c r="U554" s="1" t="str">
        <f>IFERROR(IF(INDEX('Tableau FR Download'!M:M,MATCH('Eligible Components'!M554,'Tableau FR Download'!G:G,0))=0,"",INDEX('Tableau FR Download'!M:M,MATCH('Eligible Components'!M554,'Tableau FR Download'!G:G,0))),"")</f>
        <v/>
      </c>
    </row>
    <row r="555" spans="1:21" hidden="1" x14ac:dyDescent="0.2">
      <c r="A555" s="1">
        <f t="shared" si="24"/>
        <v>0</v>
      </c>
      <c r="B555" s="1">
        <v>0</v>
      </c>
      <c r="C555" s="1" t="s">
        <v>85</v>
      </c>
      <c r="D555" s="1" t="s">
        <v>122</v>
      </c>
      <c r="E555" s="1" t="s">
        <v>418</v>
      </c>
      <c r="F555" s="1" t="s">
        <v>96</v>
      </c>
      <c r="G555" s="1" t="str">
        <f t="shared" si="25"/>
        <v>Ghana-Tuberculosis,Malaria,RSSH</v>
      </c>
      <c r="H555" s="1">
        <v>1</v>
      </c>
      <c r="I555" s="1" t="s">
        <v>42</v>
      </c>
      <c r="J555" s="1" t="str">
        <f>IF(IFERROR(IF(M555="",INDEX('Review Approach Lookup'!D:D,MATCH('Eligible Components'!G555,'Review Approach Lookup'!A:A,0)),INDEX('Tableau FR Download'!I:I,MATCH(M555,'Tableau FR Download'!G:G,0))),"")=0,"TBC",IFERROR(IF(M555="",INDEX('Review Approach Lookup'!D:D,MATCH('Eligible Components'!G555,'Review Approach Lookup'!A:A,0)),INDEX('Tableau FR Download'!I:I,MATCH(M555,'Tableau FR Download'!G:G,0))),""))</f>
        <v/>
      </c>
      <c r="K555" s="1" t="s">
        <v>184</v>
      </c>
      <c r="L555" s="1">
        <f>_xlfn.MAXIFS('Tableau FR Download'!A:A,'Tableau FR Download'!B:B,'Eligible Components'!G555)</f>
        <v>0</v>
      </c>
      <c r="M555" s="1" t="str">
        <f>IF(L555=0,"",INDEX('Tableau FR Download'!G:G,MATCH('Eligible Components'!L555,'Tableau FR Download'!A:A,0)))</f>
        <v/>
      </c>
      <c r="N555" s="2" t="str">
        <f>IFERROR(IF(LEFT(INDEX('Tableau FR Download'!J:J,MATCH('Eligible Components'!M555,'Tableau FR Download'!G:G,0)),FIND(" - ",INDEX('Tableau FR Download'!J:J,MATCH('Eligible Components'!M555,'Tableau FR Download'!G:G,0)))-1) = 0,"",LEFT(INDEX('Tableau FR Download'!J:J,MATCH('Eligible Components'!M555,'Tableau FR Download'!G:G,0)),FIND(" - ",INDEX('Tableau FR Download'!J:J,MATCH('Eligible Components'!M555,'Tableau FR Download'!G:G,0)))-1)),"")</f>
        <v/>
      </c>
      <c r="O555" s="2" t="str">
        <f>IF(T555="No","",IFERROR(IF(INDEX('Tableau FR Download'!M:M,MATCH('Eligible Components'!M555,'Tableau FR Download'!G:G,0))=0,"",INDEX('Tableau FR Download'!M:M,MATCH('Eligible Components'!M555,'Tableau FR Download'!G:G,0))),""))</f>
        <v/>
      </c>
      <c r="P555" s="37" t="str">
        <f>IF(IFERROR(INDEX('Funding Request Tracker'!$G$6:$G$13,MATCH('Eligible Components'!N555,'Funding Request Tracker'!$F$6:$F$13,0)),"")=0,"",IFERROR(INDEX('Funding Request Tracker'!$G$6:$G$13,MATCH('Eligible Components'!N555,'Funding Request Tracker'!$F$6:$F$13,0)),""))</f>
        <v/>
      </c>
      <c r="Q555" s="37" t="str">
        <f>IF(IFERROR(INDEX('Tableau FR Download'!N:N,MATCH('Eligible Components'!M555,'Tableau FR Download'!G:G,0)),"")=0,"",IFERROR(INDEX('Tableau FR Download'!N:N,MATCH('Eligible Components'!M555,'Tableau FR Download'!G:G,0)),""))</f>
        <v/>
      </c>
      <c r="R555" s="37" t="str">
        <f>IF(IFERROR(INDEX('Tableau FR Download'!O:O,MATCH('Eligible Components'!M555,'Tableau FR Download'!G:G,0)),"")=0,"",IFERROR(INDEX('Tableau FR Download'!O:O,MATCH('Eligible Components'!M555,'Tableau FR Download'!G:G,0)),""))</f>
        <v/>
      </c>
      <c r="S555" s="13" t="str">
        <f t="shared" si="26"/>
        <v/>
      </c>
      <c r="T555" s="1" t="str">
        <f>IFERROR(INDEX('User Instructions'!$E$3:$E$10,MATCH('Eligible Components'!N555,'User Instructions'!$D$3:$D$10,0)),"")</f>
        <v/>
      </c>
      <c r="U555" s="1" t="str">
        <f>IFERROR(IF(INDEX('Tableau FR Download'!M:M,MATCH('Eligible Components'!M555,'Tableau FR Download'!G:G,0))=0,"",INDEX('Tableau FR Download'!M:M,MATCH('Eligible Components'!M555,'Tableau FR Download'!G:G,0))),"")</f>
        <v/>
      </c>
    </row>
    <row r="556" spans="1:21" hidden="1" x14ac:dyDescent="0.2">
      <c r="A556" s="1">
        <f t="shared" si="24"/>
        <v>0</v>
      </c>
      <c r="B556" s="1">
        <v>0</v>
      </c>
      <c r="C556" s="1" t="s">
        <v>85</v>
      </c>
      <c r="D556" s="1" t="s">
        <v>122</v>
      </c>
      <c r="E556" s="1" t="s">
        <v>419</v>
      </c>
      <c r="F556" s="1" t="s">
        <v>97</v>
      </c>
      <c r="G556" s="1" t="str">
        <f t="shared" si="25"/>
        <v>Ghana-Tuberculosis,RSSH</v>
      </c>
      <c r="H556" s="1">
        <v>1</v>
      </c>
      <c r="I556" s="1" t="s">
        <v>42</v>
      </c>
      <c r="J556" s="1" t="str">
        <f>IF(IFERROR(IF(M556="",INDEX('Review Approach Lookup'!D:D,MATCH('Eligible Components'!G556,'Review Approach Lookup'!A:A,0)),INDEX('Tableau FR Download'!I:I,MATCH(M556,'Tableau FR Download'!G:G,0))),"")=0,"TBC",IFERROR(IF(M556="",INDEX('Review Approach Lookup'!D:D,MATCH('Eligible Components'!G556,'Review Approach Lookup'!A:A,0)),INDEX('Tableau FR Download'!I:I,MATCH(M556,'Tableau FR Download'!G:G,0))),""))</f>
        <v/>
      </c>
      <c r="K556" s="1" t="s">
        <v>184</v>
      </c>
      <c r="L556" s="1">
        <f>_xlfn.MAXIFS('Tableau FR Download'!A:A,'Tableau FR Download'!B:B,'Eligible Components'!G556)</f>
        <v>0</v>
      </c>
      <c r="M556" s="1" t="str">
        <f>IF(L556=0,"",INDEX('Tableau FR Download'!G:G,MATCH('Eligible Components'!L556,'Tableau FR Download'!A:A,0)))</f>
        <v/>
      </c>
      <c r="N556" s="2" t="str">
        <f>IFERROR(IF(LEFT(INDEX('Tableau FR Download'!J:J,MATCH('Eligible Components'!M556,'Tableau FR Download'!G:G,0)),FIND(" - ",INDEX('Tableau FR Download'!J:J,MATCH('Eligible Components'!M556,'Tableau FR Download'!G:G,0)))-1) = 0,"",LEFT(INDEX('Tableau FR Download'!J:J,MATCH('Eligible Components'!M556,'Tableau FR Download'!G:G,0)),FIND(" - ",INDEX('Tableau FR Download'!J:J,MATCH('Eligible Components'!M556,'Tableau FR Download'!G:G,0)))-1)),"")</f>
        <v/>
      </c>
      <c r="O556" s="2" t="str">
        <f>IF(T556="No","",IFERROR(IF(INDEX('Tableau FR Download'!M:M,MATCH('Eligible Components'!M556,'Tableau FR Download'!G:G,0))=0,"",INDEX('Tableau FR Download'!M:M,MATCH('Eligible Components'!M556,'Tableau FR Download'!G:G,0))),""))</f>
        <v/>
      </c>
      <c r="P556" s="37" t="str">
        <f>IF(IFERROR(INDEX('Funding Request Tracker'!$G$6:$G$13,MATCH('Eligible Components'!N556,'Funding Request Tracker'!$F$6:$F$13,0)),"")=0,"",IFERROR(INDEX('Funding Request Tracker'!$G$6:$G$13,MATCH('Eligible Components'!N556,'Funding Request Tracker'!$F$6:$F$13,0)),""))</f>
        <v/>
      </c>
      <c r="Q556" s="37" t="str">
        <f>IF(IFERROR(INDEX('Tableau FR Download'!N:N,MATCH('Eligible Components'!M556,'Tableau FR Download'!G:G,0)),"")=0,"",IFERROR(INDEX('Tableau FR Download'!N:N,MATCH('Eligible Components'!M556,'Tableau FR Download'!G:G,0)),""))</f>
        <v/>
      </c>
      <c r="R556" s="37" t="str">
        <f>IF(IFERROR(INDEX('Tableau FR Download'!O:O,MATCH('Eligible Components'!M556,'Tableau FR Download'!G:G,0)),"")=0,"",IFERROR(INDEX('Tableau FR Download'!O:O,MATCH('Eligible Components'!M556,'Tableau FR Download'!G:G,0)),""))</f>
        <v/>
      </c>
      <c r="S556" s="13" t="str">
        <f t="shared" si="26"/>
        <v/>
      </c>
      <c r="T556" s="1" t="str">
        <f>IFERROR(INDEX('User Instructions'!$E$3:$E$10,MATCH('Eligible Components'!N556,'User Instructions'!$D$3:$D$10,0)),"")</f>
        <v/>
      </c>
      <c r="U556" s="1" t="str">
        <f>IFERROR(IF(INDEX('Tableau FR Download'!M:M,MATCH('Eligible Components'!M556,'Tableau FR Download'!G:G,0))=0,"",INDEX('Tableau FR Download'!M:M,MATCH('Eligible Components'!M556,'Tableau FR Download'!G:G,0))),"")</f>
        <v/>
      </c>
    </row>
    <row r="557" spans="1:21" hidden="1" x14ac:dyDescent="0.2">
      <c r="A557" s="1">
        <f t="shared" si="24"/>
        <v>1</v>
      </c>
      <c r="B557" s="1">
        <v>0</v>
      </c>
      <c r="C557" s="1" t="s">
        <v>85</v>
      </c>
      <c r="D557" s="1" t="s">
        <v>49</v>
      </c>
      <c r="E557" s="1" t="s">
        <v>26</v>
      </c>
      <c r="F557" s="1" t="s">
        <v>26</v>
      </c>
      <c r="G557" s="1" t="str">
        <f t="shared" si="25"/>
        <v>Guatemala-HIV/AIDS</v>
      </c>
      <c r="H557" s="1">
        <v>1</v>
      </c>
      <c r="I557" s="1" t="s">
        <v>45</v>
      </c>
      <c r="J557" s="1" t="str">
        <f>IF(IFERROR(IF(M557="",INDEX('Review Approach Lookup'!D:D,MATCH('Eligible Components'!G557,'Review Approach Lookup'!A:A,0)),INDEX('Tableau FR Download'!I:I,MATCH(M557,'Tableau FR Download'!G:G,0))),"")=0,"TBC",IFERROR(IF(M557="",INDEX('Review Approach Lookup'!D:D,MATCH('Eligible Components'!G557,'Review Approach Lookup'!A:A,0)),INDEX('Tableau FR Download'!I:I,MATCH(M557,'Tableau FR Download'!G:G,0))),""))</f>
        <v>Full Review</v>
      </c>
      <c r="K557" s="1" t="s">
        <v>182</v>
      </c>
      <c r="L557" s="1">
        <f>_xlfn.MAXIFS('Tableau FR Download'!A:A,'Tableau FR Download'!B:B,'Eligible Components'!G557)</f>
        <v>645</v>
      </c>
      <c r="M557" s="1" t="str">
        <f>IF(L557=0,"",INDEX('Tableau FR Download'!G:G,MATCH('Eligible Components'!L557,'Tableau FR Download'!A:A,0)))</f>
        <v>FR645-GTM-H</v>
      </c>
      <c r="N557" s="2" t="str">
        <f>IFERROR(IF(LEFT(INDEX('Tableau FR Download'!J:J,MATCH('Eligible Components'!M557,'Tableau FR Download'!G:G,0)),FIND(" - ",INDEX('Tableau FR Download'!J:J,MATCH('Eligible Components'!M557,'Tableau FR Download'!G:G,0)))-1) = 0,"",LEFT(INDEX('Tableau FR Download'!J:J,MATCH('Eligible Components'!M557,'Tableau FR Download'!G:G,0)),FIND(" - ",INDEX('Tableau FR Download'!J:J,MATCH('Eligible Components'!M557,'Tableau FR Download'!G:G,0)))-1)),"")</f>
        <v>Window 2b</v>
      </c>
      <c r="O557" s="2" t="str">
        <f>IF(T557="No","",IFERROR(IF(INDEX('Tableau FR Download'!M:M,MATCH('Eligible Components'!M557,'Tableau FR Download'!G:G,0))=0,"",INDEX('Tableau FR Download'!M:M,MATCH('Eligible Components'!M557,'Tableau FR Download'!G:G,0))),""))</f>
        <v>Grant Making</v>
      </c>
      <c r="P557" s="37">
        <f>IF(IFERROR(INDEX('Funding Request Tracker'!$G$6:$G$13,MATCH('Eligible Components'!N557,'Funding Request Tracker'!$F$6:$F$13,0)),"")=0,"",IFERROR(INDEX('Funding Request Tracker'!$G$6:$G$13,MATCH('Eligible Components'!N557,'Funding Request Tracker'!$F$6:$F$13,0)),""))</f>
        <v>43982</v>
      </c>
      <c r="Q557" s="37">
        <f>IF(IFERROR(INDEX('Tableau FR Download'!N:N,MATCH('Eligible Components'!M557,'Tableau FR Download'!G:G,0)),"")=0,"",IFERROR(INDEX('Tableau FR Download'!N:N,MATCH('Eligible Components'!M557,'Tableau FR Download'!G:G,0)),""))</f>
        <v>44154</v>
      </c>
      <c r="R557" s="37">
        <f>IF(IFERROR(INDEX('Tableau FR Download'!O:O,MATCH('Eligible Components'!M557,'Tableau FR Download'!G:G,0)),"")=0,"",IFERROR(INDEX('Tableau FR Download'!O:O,MATCH('Eligible Components'!M557,'Tableau FR Download'!G:G,0)),""))</f>
        <v>44175</v>
      </c>
      <c r="S557" s="13">
        <f t="shared" si="26"/>
        <v>6.3278688524590168</v>
      </c>
      <c r="T557" s="1" t="str">
        <f>IFERROR(INDEX('User Instructions'!$E$3:$E$10,MATCH('Eligible Components'!N557,'User Instructions'!$D$3:$D$10,0)),"")</f>
        <v>Yes</v>
      </c>
      <c r="U557" s="1" t="str">
        <f>IFERROR(IF(INDEX('Tableau FR Download'!M:M,MATCH('Eligible Components'!M557,'Tableau FR Download'!G:G,0))=0,"",INDEX('Tableau FR Download'!M:M,MATCH('Eligible Components'!M557,'Tableau FR Download'!G:G,0))),"")</f>
        <v>Grant Making</v>
      </c>
    </row>
    <row r="558" spans="1:21" hidden="1" x14ac:dyDescent="0.2">
      <c r="A558" s="1">
        <f t="shared" si="24"/>
        <v>0</v>
      </c>
      <c r="B558" s="1">
        <v>0</v>
      </c>
      <c r="C558" s="1" t="s">
        <v>85</v>
      </c>
      <c r="D558" s="1" t="s">
        <v>49</v>
      </c>
      <c r="E558" s="1" t="s">
        <v>409</v>
      </c>
      <c r="F558" s="1" t="s">
        <v>86</v>
      </c>
      <c r="G558" s="1" t="str">
        <f t="shared" si="25"/>
        <v>Guatemala-HIV/AIDS,Malaria</v>
      </c>
      <c r="H558" s="1">
        <v>1</v>
      </c>
      <c r="I558" s="1" t="s">
        <v>45</v>
      </c>
      <c r="J558" s="1" t="str">
        <f>IF(IFERROR(IF(M558="",INDEX('Review Approach Lookup'!D:D,MATCH('Eligible Components'!G558,'Review Approach Lookup'!A:A,0)),INDEX('Tableau FR Download'!I:I,MATCH(M558,'Tableau FR Download'!G:G,0))),"")=0,"TBC",IFERROR(IF(M558="",INDEX('Review Approach Lookup'!D:D,MATCH('Eligible Components'!G558,'Review Approach Lookup'!A:A,0)),INDEX('Tableau FR Download'!I:I,MATCH(M558,'Tableau FR Download'!G:G,0))),""))</f>
        <v/>
      </c>
      <c r="K558" s="1" t="s">
        <v>182</v>
      </c>
      <c r="L558" s="1">
        <f>_xlfn.MAXIFS('Tableau FR Download'!A:A,'Tableau FR Download'!B:B,'Eligible Components'!G558)</f>
        <v>0</v>
      </c>
      <c r="M558" s="1" t="str">
        <f>IF(L558=0,"",INDEX('Tableau FR Download'!G:G,MATCH('Eligible Components'!L558,'Tableau FR Download'!A:A,0)))</f>
        <v/>
      </c>
      <c r="N558" s="2" t="str">
        <f>IFERROR(IF(LEFT(INDEX('Tableau FR Download'!J:J,MATCH('Eligible Components'!M558,'Tableau FR Download'!G:G,0)),FIND(" - ",INDEX('Tableau FR Download'!J:J,MATCH('Eligible Components'!M558,'Tableau FR Download'!G:G,0)))-1) = 0,"",LEFT(INDEX('Tableau FR Download'!J:J,MATCH('Eligible Components'!M558,'Tableau FR Download'!G:G,0)),FIND(" - ",INDEX('Tableau FR Download'!J:J,MATCH('Eligible Components'!M558,'Tableau FR Download'!G:G,0)))-1)),"")</f>
        <v/>
      </c>
      <c r="O558" s="2" t="str">
        <f>IF(T558="No","",IFERROR(IF(INDEX('Tableau FR Download'!M:M,MATCH('Eligible Components'!M558,'Tableau FR Download'!G:G,0))=0,"",INDEX('Tableau FR Download'!M:M,MATCH('Eligible Components'!M558,'Tableau FR Download'!G:G,0))),""))</f>
        <v/>
      </c>
      <c r="P558" s="37" t="str">
        <f>IF(IFERROR(INDEX('Funding Request Tracker'!$G$6:$G$13,MATCH('Eligible Components'!N558,'Funding Request Tracker'!$F$6:$F$13,0)),"")=0,"",IFERROR(INDEX('Funding Request Tracker'!$G$6:$G$13,MATCH('Eligible Components'!N558,'Funding Request Tracker'!$F$6:$F$13,0)),""))</f>
        <v/>
      </c>
      <c r="Q558" s="37" t="str">
        <f>IF(IFERROR(INDEX('Tableau FR Download'!N:N,MATCH('Eligible Components'!M558,'Tableau FR Download'!G:G,0)),"")=0,"",IFERROR(INDEX('Tableau FR Download'!N:N,MATCH('Eligible Components'!M558,'Tableau FR Download'!G:G,0)),""))</f>
        <v/>
      </c>
      <c r="R558" s="37" t="str">
        <f>IF(IFERROR(INDEX('Tableau FR Download'!O:O,MATCH('Eligible Components'!M558,'Tableau FR Download'!G:G,0)),"")=0,"",IFERROR(INDEX('Tableau FR Download'!O:O,MATCH('Eligible Components'!M558,'Tableau FR Download'!G:G,0)),""))</f>
        <v/>
      </c>
      <c r="S558" s="13" t="str">
        <f t="shared" si="26"/>
        <v/>
      </c>
      <c r="T558" s="1" t="str">
        <f>IFERROR(INDEX('User Instructions'!$E$3:$E$10,MATCH('Eligible Components'!N558,'User Instructions'!$D$3:$D$10,0)),"")</f>
        <v/>
      </c>
      <c r="U558" s="1" t="str">
        <f>IFERROR(IF(INDEX('Tableau FR Download'!M:M,MATCH('Eligible Components'!M558,'Tableau FR Download'!G:G,0))=0,"",INDEX('Tableau FR Download'!M:M,MATCH('Eligible Components'!M558,'Tableau FR Download'!G:G,0))),"")</f>
        <v/>
      </c>
    </row>
    <row r="559" spans="1:21" hidden="1" x14ac:dyDescent="0.2">
      <c r="A559" s="1">
        <f t="shared" si="24"/>
        <v>0</v>
      </c>
      <c r="B559" s="1">
        <v>0</v>
      </c>
      <c r="C559" s="1" t="s">
        <v>85</v>
      </c>
      <c r="D559" s="1" t="s">
        <v>49</v>
      </c>
      <c r="E559" s="1" t="s">
        <v>410</v>
      </c>
      <c r="F559" s="1" t="s">
        <v>87</v>
      </c>
      <c r="G559" s="1" t="str">
        <f t="shared" si="25"/>
        <v>Guatemala-HIV/AIDS,Malaria,RSSH</v>
      </c>
      <c r="H559" s="1">
        <v>1</v>
      </c>
      <c r="I559" s="1" t="s">
        <v>45</v>
      </c>
      <c r="J559" s="1" t="str">
        <f>IF(IFERROR(IF(M559="",INDEX('Review Approach Lookup'!D:D,MATCH('Eligible Components'!G559,'Review Approach Lookup'!A:A,0)),INDEX('Tableau FR Download'!I:I,MATCH(M559,'Tableau FR Download'!G:G,0))),"")=0,"TBC",IFERROR(IF(M559="",INDEX('Review Approach Lookup'!D:D,MATCH('Eligible Components'!G559,'Review Approach Lookup'!A:A,0)),INDEX('Tableau FR Download'!I:I,MATCH(M559,'Tableau FR Download'!G:G,0))),""))</f>
        <v/>
      </c>
      <c r="K559" s="1" t="s">
        <v>182</v>
      </c>
      <c r="L559" s="1">
        <f>_xlfn.MAXIFS('Tableau FR Download'!A:A,'Tableau FR Download'!B:B,'Eligible Components'!G559)</f>
        <v>0</v>
      </c>
      <c r="M559" s="1" t="str">
        <f>IF(L559=0,"",INDEX('Tableau FR Download'!G:G,MATCH('Eligible Components'!L559,'Tableau FR Download'!A:A,0)))</f>
        <v/>
      </c>
      <c r="N559" s="2" t="str">
        <f>IFERROR(IF(LEFT(INDEX('Tableau FR Download'!J:J,MATCH('Eligible Components'!M559,'Tableau FR Download'!G:G,0)),FIND(" - ",INDEX('Tableau FR Download'!J:J,MATCH('Eligible Components'!M559,'Tableau FR Download'!G:G,0)))-1) = 0,"",LEFT(INDEX('Tableau FR Download'!J:J,MATCH('Eligible Components'!M559,'Tableau FR Download'!G:G,0)),FIND(" - ",INDEX('Tableau FR Download'!J:J,MATCH('Eligible Components'!M559,'Tableau FR Download'!G:G,0)))-1)),"")</f>
        <v/>
      </c>
      <c r="O559" s="2" t="str">
        <f>IF(T559="No","",IFERROR(IF(INDEX('Tableau FR Download'!M:M,MATCH('Eligible Components'!M559,'Tableau FR Download'!G:G,0))=0,"",INDEX('Tableau FR Download'!M:M,MATCH('Eligible Components'!M559,'Tableau FR Download'!G:G,0))),""))</f>
        <v/>
      </c>
      <c r="P559" s="37" t="str">
        <f>IF(IFERROR(INDEX('Funding Request Tracker'!$G$6:$G$13,MATCH('Eligible Components'!N559,'Funding Request Tracker'!$F$6:$F$13,0)),"")=0,"",IFERROR(INDEX('Funding Request Tracker'!$G$6:$G$13,MATCH('Eligible Components'!N559,'Funding Request Tracker'!$F$6:$F$13,0)),""))</f>
        <v/>
      </c>
      <c r="Q559" s="37" t="str">
        <f>IF(IFERROR(INDEX('Tableau FR Download'!N:N,MATCH('Eligible Components'!M559,'Tableau FR Download'!G:G,0)),"")=0,"",IFERROR(INDEX('Tableau FR Download'!N:N,MATCH('Eligible Components'!M559,'Tableau FR Download'!G:G,0)),""))</f>
        <v/>
      </c>
      <c r="R559" s="37" t="str">
        <f>IF(IFERROR(INDEX('Tableau FR Download'!O:O,MATCH('Eligible Components'!M559,'Tableau FR Download'!G:G,0)),"")=0,"",IFERROR(INDEX('Tableau FR Download'!O:O,MATCH('Eligible Components'!M559,'Tableau FR Download'!G:G,0)),""))</f>
        <v/>
      </c>
      <c r="S559" s="13" t="str">
        <f t="shared" si="26"/>
        <v/>
      </c>
      <c r="T559" s="1" t="str">
        <f>IFERROR(INDEX('User Instructions'!$E$3:$E$10,MATCH('Eligible Components'!N559,'User Instructions'!$D$3:$D$10,0)),"")</f>
        <v/>
      </c>
      <c r="U559" s="1" t="str">
        <f>IFERROR(IF(INDEX('Tableau FR Download'!M:M,MATCH('Eligible Components'!M559,'Tableau FR Download'!G:G,0))=0,"",INDEX('Tableau FR Download'!M:M,MATCH('Eligible Components'!M559,'Tableau FR Download'!G:G,0))),"")</f>
        <v/>
      </c>
    </row>
    <row r="560" spans="1:21" hidden="1" x14ac:dyDescent="0.2">
      <c r="A560" s="1">
        <f t="shared" si="24"/>
        <v>0</v>
      </c>
      <c r="B560" s="1">
        <v>0</v>
      </c>
      <c r="C560" s="1" t="s">
        <v>85</v>
      </c>
      <c r="D560" s="1" t="s">
        <v>49</v>
      </c>
      <c r="E560" s="1" t="s">
        <v>411</v>
      </c>
      <c r="F560" s="1" t="s">
        <v>88</v>
      </c>
      <c r="G560" s="1" t="str">
        <f t="shared" si="25"/>
        <v>Guatemala-HIV/AIDS,RSSH</v>
      </c>
      <c r="H560" s="1">
        <v>1</v>
      </c>
      <c r="I560" s="1" t="s">
        <v>45</v>
      </c>
      <c r="J560" s="1" t="str">
        <f>IF(IFERROR(IF(M560="",INDEX('Review Approach Lookup'!D:D,MATCH('Eligible Components'!G560,'Review Approach Lookup'!A:A,0)),INDEX('Tableau FR Download'!I:I,MATCH(M560,'Tableau FR Download'!G:G,0))),"")=0,"TBC",IFERROR(IF(M560="",INDEX('Review Approach Lookup'!D:D,MATCH('Eligible Components'!G560,'Review Approach Lookup'!A:A,0)),INDEX('Tableau FR Download'!I:I,MATCH(M560,'Tableau FR Download'!G:G,0))),""))</f>
        <v/>
      </c>
      <c r="K560" s="1" t="s">
        <v>182</v>
      </c>
      <c r="L560" s="1">
        <f>_xlfn.MAXIFS('Tableau FR Download'!A:A,'Tableau FR Download'!B:B,'Eligible Components'!G560)</f>
        <v>0</v>
      </c>
      <c r="M560" s="1" t="str">
        <f>IF(L560=0,"",INDEX('Tableau FR Download'!G:G,MATCH('Eligible Components'!L560,'Tableau FR Download'!A:A,0)))</f>
        <v/>
      </c>
      <c r="N560" s="2" t="str">
        <f>IFERROR(IF(LEFT(INDEX('Tableau FR Download'!J:J,MATCH('Eligible Components'!M560,'Tableau FR Download'!G:G,0)),FIND(" - ",INDEX('Tableau FR Download'!J:J,MATCH('Eligible Components'!M560,'Tableau FR Download'!G:G,0)))-1) = 0,"",LEFT(INDEX('Tableau FR Download'!J:J,MATCH('Eligible Components'!M560,'Tableau FR Download'!G:G,0)),FIND(" - ",INDEX('Tableau FR Download'!J:J,MATCH('Eligible Components'!M560,'Tableau FR Download'!G:G,0)))-1)),"")</f>
        <v/>
      </c>
      <c r="O560" s="2" t="str">
        <f>IF(T560="No","",IFERROR(IF(INDEX('Tableau FR Download'!M:M,MATCH('Eligible Components'!M560,'Tableau FR Download'!G:G,0))=0,"",INDEX('Tableau FR Download'!M:M,MATCH('Eligible Components'!M560,'Tableau FR Download'!G:G,0))),""))</f>
        <v/>
      </c>
      <c r="P560" s="37" t="str">
        <f>IF(IFERROR(INDEX('Funding Request Tracker'!$G$6:$G$13,MATCH('Eligible Components'!N560,'Funding Request Tracker'!$F$6:$F$13,0)),"")=0,"",IFERROR(INDEX('Funding Request Tracker'!$G$6:$G$13,MATCH('Eligible Components'!N560,'Funding Request Tracker'!$F$6:$F$13,0)),""))</f>
        <v/>
      </c>
      <c r="Q560" s="37" t="str">
        <f>IF(IFERROR(INDEX('Tableau FR Download'!N:N,MATCH('Eligible Components'!M560,'Tableau FR Download'!G:G,0)),"")=0,"",IFERROR(INDEX('Tableau FR Download'!N:N,MATCH('Eligible Components'!M560,'Tableau FR Download'!G:G,0)),""))</f>
        <v/>
      </c>
      <c r="R560" s="37" t="str">
        <f>IF(IFERROR(INDEX('Tableau FR Download'!O:O,MATCH('Eligible Components'!M560,'Tableau FR Download'!G:G,0)),"")=0,"",IFERROR(INDEX('Tableau FR Download'!O:O,MATCH('Eligible Components'!M560,'Tableau FR Download'!G:G,0)),""))</f>
        <v/>
      </c>
      <c r="S560" s="13" t="str">
        <f t="shared" si="26"/>
        <v/>
      </c>
      <c r="T560" s="1" t="str">
        <f>IFERROR(INDEX('User Instructions'!$E$3:$E$10,MATCH('Eligible Components'!N560,'User Instructions'!$D$3:$D$10,0)),"")</f>
        <v/>
      </c>
      <c r="U560" s="1" t="str">
        <f>IFERROR(IF(INDEX('Tableau FR Download'!M:M,MATCH('Eligible Components'!M560,'Tableau FR Download'!G:G,0))=0,"",INDEX('Tableau FR Download'!M:M,MATCH('Eligible Components'!M560,'Tableau FR Download'!G:G,0))),"")</f>
        <v/>
      </c>
    </row>
    <row r="561" spans="1:21" hidden="1" x14ac:dyDescent="0.2">
      <c r="A561" s="1">
        <f t="shared" si="24"/>
        <v>0</v>
      </c>
      <c r="B561" s="1">
        <v>0</v>
      </c>
      <c r="C561" s="1" t="s">
        <v>85</v>
      </c>
      <c r="D561" s="1" t="s">
        <v>49</v>
      </c>
      <c r="E561" s="1" t="s">
        <v>408</v>
      </c>
      <c r="F561" s="1" t="s">
        <v>89</v>
      </c>
      <c r="G561" s="1" t="str">
        <f t="shared" si="25"/>
        <v>Guatemala-HIV/AIDS, Tuberculosis</v>
      </c>
      <c r="H561" s="1">
        <v>1</v>
      </c>
      <c r="I561" s="1" t="s">
        <v>45</v>
      </c>
      <c r="J561" s="1" t="str">
        <f>IF(IFERROR(IF(M561="",INDEX('Review Approach Lookup'!D:D,MATCH('Eligible Components'!G561,'Review Approach Lookup'!A:A,0)),INDEX('Tableau FR Download'!I:I,MATCH(M561,'Tableau FR Download'!G:G,0))),"")=0,"TBC",IFERROR(IF(M561="",INDEX('Review Approach Lookup'!D:D,MATCH('Eligible Components'!G561,'Review Approach Lookup'!A:A,0)),INDEX('Tableau FR Download'!I:I,MATCH(M561,'Tableau FR Download'!G:G,0))),""))</f>
        <v/>
      </c>
      <c r="K561" s="1" t="s">
        <v>182</v>
      </c>
      <c r="L561" s="1">
        <f>_xlfn.MAXIFS('Tableau FR Download'!A:A,'Tableau FR Download'!B:B,'Eligible Components'!G561)</f>
        <v>0</v>
      </c>
      <c r="M561" s="1" t="str">
        <f>IF(L561=0,"",INDEX('Tableau FR Download'!G:G,MATCH('Eligible Components'!L561,'Tableau FR Download'!A:A,0)))</f>
        <v/>
      </c>
      <c r="N561" s="2" t="str">
        <f>IFERROR(IF(LEFT(INDEX('Tableau FR Download'!J:J,MATCH('Eligible Components'!M561,'Tableau FR Download'!G:G,0)),FIND(" - ",INDEX('Tableau FR Download'!J:J,MATCH('Eligible Components'!M561,'Tableau FR Download'!G:G,0)))-1) = 0,"",LEFT(INDEX('Tableau FR Download'!J:J,MATCH('Eligible Components'!M561,'Tableau FR Download'!G:G,0)),FIND(" - ",INDEX('Tableau FR Download'!J:J,MATCH('Eligible Components'!M561,'Tableau FR Download'!G:G,0)))-1)),"")</f>
        <v/>
      </c>
      <c r="O561" s="2" t="str">
        <f>IF(T561="No","",IFERROR(IF(INDEX('Tableau FR Download'!M:M,MATCH('Eligible Components'!M561,'Tableau FR Download'!G:G,0))=0,"",INDEX('Tableau FR Download'!M:M,MATCH('Eligible Components'!M561,'Tableau FR Download'!G:G,0))),""))</f>
        <v/>
      </c>
      <c r="P561" s="37" t="str">
        <f>IF(IFERROR(INDEX('Funding Request Tracker'!$G$6:$G$13,MATCH('Eligible Components'!N561,'Funding Request Tracker'!$F$6:$F$13,0)),"")=0,"",IFERROR(INDEX('Funding Request Tracker'!$G$6:$G$13,MATCH('Eligible Components'!N561,'Funding Request Tracker'!$F$6:$F$13,0)),""))</f>
        <v/>
      </c>
      <c r="Q561" s="37" t="str">
        <f>IF(IFERROR(INDEX('Tableau FR Download'!N:N,MATCH('Eligible Components'!M561,'Tableau FR Download'!G:G,0)),"")=0,"",IFERROR(INDEX('Tableau FR Download'!N:N,MATCH('Eligible Components'!M561,'Tableau FR Download'!G:G,0)),""))</f>
        <v/>
      </c>
      <c r="R561" s="37" t="str">
        <f>IF(IFERROR(INDEX('Tableau FR Download'!O:O,MATCH('Eligible Components'!M561,'Tableau FR Download'!G:G,0)),"")=0,"",IFERROR(INDEX('Tableau FR Download'!O:O,MATCH('Eligible Components'!M561,'Tableau FR Download'!G:G,0)),""))</f>
        <v/>
      </c>
      <c r="S561" s="13" t="str">
        <f t="shared" si="26"/>
        <v/>
      </c>
      <c r="T561" s="1" t="str">
        <f>IFERROR(INDEX('User Instructions'!$E$3:$E$10,MATCH('Eligible Components'!N561,'User Instructions'!$D$3:$D$10,0)),"")</f>
        <v/>
      </c>
      <c r="U561" s="1" t="str">
        <f>IFERROR(IF(INDEX('Tableau FR Download'!M:M,MATCH('Eligible Components'!M561,'Tableau FR Download'!G:G,0))=0,"",INDEX('Tableau FR Download'!M:M,MATCH('Eligible Components'!M561,'Tableau FR Download'!G:G,0))),"")</f>
        <v/>
      </c>
    </row>
    <row r="562" spans="1:21" hidden="1" x14ac:dyDescent="0.2">
      <c r="A562" s="1">
        <f t="shared" si="24"/>
        <v>0</v>
      </c>
      <c r="B562" s="1">
        <v>0</v>
      </c>
      <c r="C562" s="1" t="s">
        <v>85</v>
      </c>
      <c r="D562" s="1" t="s">
        <v>49</v>
      </c>
      <c r="E562" s="1" t="s">
        <v>412</v>
      </c>
      <c r="F562" s="1" t="s">
        <v>90</v>
      </c>
      <c r="G562" s="1" t="str">
        <f t="shared" si="25"/>
        <v>Guatemala-HIV/AIDS,Tuberculosis,Malaria</v>
      </c>
      <c r="H562" s="1">
        <v>1</v>
      </c>
      <c r="I562" s="1" t="s">
        <v>45</v>
      </c>
      <c r="J562" s="1" t="str">
        <f>IF(IFERROR(IF(M562="",INDEX('Review Approach Lookup'!D:D,MATCH('Eligible Components'!G562,'Review Approach Lookup'!A:A,0)),INDEX('Tableau FR Download'!I:I,MATCH(M562,'Tableau FR Download'!G:G,0))),"")=0,"TBC",IFERROR(IF(M562="",INDEX('Review Approach Lookup'!D:D,MATCH('Eligible Components'!G562,'Review Approach Lookup'!A:A,0)),INDEX('Tableau FR Download'!I:I,MATCH(M562,'Tableau FR Download'!G:G,0))),""))</f>
        <v/>
      </c>
      <c r="K562" s="1" t="s">
        <v>182</v>
      </c>
      <c r="L562" s="1">
        <f>_xlfn.MAXIFS('Tableau FR Download'!A:A,'Tableau FR Download'!B:B,'Eligible Components'!G562)</f>
        <v>0</v>
      </c>
      <c r="M562" s="1" t="str">
        <f>IF(L562=0,"",INDEX('Tableau FR Download'!G:G,MATCH('Eligible Components'!L562,'Tableau FR Download'!A:A,0)))</f>
        <v/>
      </c>
      <c r="N562" s="2" t="str">
        <f>IFERROR(IF(LEFT(INDEX('Tableau FR Download'!J:J,MATCH('Eligible Components'!M562,'Tableau FR Download'!G:G,0)),FIND(" - ",INDEX('Tableau FR Download'!J:J,MATCH('Eligible Components'!M562,'Tableau FR Download'!G:G,0)))-1) = 0,"",LEFT(INDEX('Tableau FR Download'!J:J,MATCH('Eligible Components'!M562,'Tableau FR Download'!G:G,0)),FIND(" - ",INDEX('Tableau FR Download'!J:J,MATCH('Eligible Components'!M562,'Tableau FR Download'!G:G,0)))-1)),"")</f>
        <v/>
      </c>
      <c r="O562" s="2" t="str">
        <f>IF(T562="No","",IFERROR(IF(INDEX('Tableau FR Download'!M:M,MATCH('Eligible Components'!M562,'Tableau FR Download'!G:G,0))=0,"",INDEX('Tableau FR Download'!M:M,MATCH('Eligible Components'!M562,'Tableau FR Download'!G:G,0))),""))</f>
        <v/>
      </c>
      <c r="P562" s="37" t="str">
        <f>IF(IFERROR(INDEX('Funding Request Tracker'!$G$6:$G$13,MATCH('Eligible Components'!N562,'Funding Request Tracker'!$F$6:$F$13,0)),"")=0,"",IFERROR(INDEX('Funding Request Tracker'!$G$6:$G$13,MATCH('Eligible Components'!N562,'Funding Request Tracker'!$F$6:$F$13,0)),""))</f>
        <v/>
      </c>
      <c r="Q562" s="37" t="str">
        <f>IF(IFERROR(INDEX('Tableau FR Download'!N:N,MATCH('Eligible Components'!M562,'Tableau FR Download'!G:G,0)),"")=0,"",IFERROR(INDEX('Tableau FR Download'!N:N,MATCH('Eligible Components'!M562,'Tableau FR Download'!G:G,0)),""))</f>
        <v/>
      </c>
      <c r="R562" s="37" t="str">
        <f>IF(IFERROR(INDEX('Tableau FR Download'!O:O,MATCH('Eligible Components'!M562,'Tableau FR Download'!G:G,0)),"")=0,"",IFERROR(INDEX('Tableau FR Download'!O:O,MATCH('Eligible Components'!M562,'Tableau FR Download'!G:G,0)),""))</f>
        <v/>
      </c>
      <c r="S562" s="13" t="str">
        <f t="shared" si="26"/>
        <v/>
      </c>
      <c r="T562" s="1" t="str">
        <f>IFERROR(INDEX('User Instructions'!$E$3:$E$10,MATCH('Eligible Components'!N562,'User Instructions'!$D$3:$D$10,0)),"")</f>
        <v/>
      </c>
      <c r="U562" s="1" t="str">
        <f>IFERROR(IF(INDEX('Tableau FR Download'!M:M,MATCH('Eligible Components'!M562,'Tableau FR Download'!G:G,0))=0,"",INDEX('Tableau FR Download'!M:M,MATCH('Eligible Components'!M562,'Tableau FR Download'!G:G,0))),"")</f>
        <v/>
      </c>
    </row>
    <row r="563" spans="1:21" hidden="1" x14ac:dyDescent="0.2">
      <c r="A563" s="1">
        <f t="shared" si="24"/>
        <v>0</v>
      </c>
      <c r="B563" s="1">
        <v>0</v>
      </c>
      <c r="C563" s="1" t="s">
        <v>85</v>
      </c>
      <c r="D563" s="1" t="s">
        <v>49</v>
      </c>
      <c r="E563" s="1" t="s">
        <v>413</v>
      </c>
      <c r="F563" s="1" t="s">
        <v>91</v>
      </c>
      <c r="G563" s="1" t="str">
        <f t="shared" si="25"/>
        <v>Guatemala-HIV/AIDS,Tuberculosis,Malaria,RSSH</v>
      </c>
      <c r="H563" s="1">
        <v>1</v>
      </c>
      <c r="I563" s="1" t="s">
        <v>45</v>
      </c>
      <c r="J563" s="1" t="str">
        <f>IF(IFERROR(IF(M563="",INDEX('Review Approach Lookup'!D:D,MATCH('Eligible Components'!G563,'Review Approach Lookup'!A:A,0)),INDEX('Tableau FR Download'!I:I,MATCH(M563,'Tableau FR Download'!G:G,0))),"")=0,"TBC",IFERROR(IF(M563="",INDEX('Review Approach Lookup'!D:D,MATCH('Eligible Components'!G563,'Review Approach Lookup'!A:A,0)),INDEX('Tableau FR Download'!I:I,MATCH(M563,'Tableau FR Download'!G:G,0))),""))</f>
        <v/>
      </c>
      <c r="K563" s="1" t="s">
        <v>182</v>
      </c>
      <c r="L563" s="1">
        <f>_xlfn.MAXIFS('Tableau FR Download'!A:A,'Tableau FR Download'!B:B,'Eligible Components'!G563)</f>
        <v>0</v>
      </c>
      <c r="M563" s="1" t="str">
        <f>IF(L563=0,"",INDEX('Tableau FR Download'!G:G,MATCH('Eligible Components'!L563,'Tableau FR Download'!A:A,0)))</f>
        <v/>
      </c>
      <c r="N563" s="2" t="str">
        <f>IFERROR(IF(LEFT(INDEX('Tableau FR Download'!J:J,MATCH('Eligible Components'!M563,'Tableau FR Download'!G:G,0)),FIND(" - ",INDEX('Tableau FR Download'!J:J,MATCH('Eligible Components'!M563,'Tableau FR Download'!G:G,0)))-1) = 0,"",LEFT(INDEX('Tableau FR Download'!J:J,MATCH('Eligible Components'!M563,'Tableau FR Download'!G:G,0)),FIND(" - ",INDEX('Tableau FR Download'!J:J,MATCH('Eligible Components'!M563,'Tableau FR Download'!G:G,0)))-1)),"")</f>
        <v/>
      </c>
      <c r="O563" s="2" t="str">
        <f>IF(T563="No","",IFERROR(IF(INDEX('Tableau FR Download'!M:M,MATCH('Eligible Components'!M563,'Tableau FR Download'!G:G,0))=0,"",INDEX('Tableau FR Download'!M:M,MATCH('Eligible Components'!M563,'Tableau FR Download'!G:G,0))),""))</f>
        <v/>
      </c>
      <c r="P563" s="37" t="str">
        <f>IF(IFERROR(INDEX('Funding Request Tracker'!$G$6:$G$13,MATCH('Eligible Components'!N563,'Funding Request Tracker'!$F$6:$F$13,0)),"")=0,"",IFERROR(INDEX('Funding Request Tracker'!$G$6:$G$13,MATCH('Eligible Components'!N563,'Funding Request Tracker'!$F$6:$F$13,0)),""))</f>
        <v/>
      </c>
      <c r="Q563" s="37" t="str">
        <f>IF(IFERROR(INDEX('Tableau FR Download'!N:N,MATCH('Eligible Components'!M563,'Tableau FR Download'!G:G,0)),"")=0,"",IFERROR(INDEX('Tableau FR Download'!N:N,MATCH('Eligible Components'!M563,'Tableau FR Download'!G:G,0)),""))</f>
        <v/>
      </c>
      <c r="R563" s="37" t="str">
        <f>IF(IFERROR(INDEX('Tableau FR Download'!O:O,MATCH('Eligible Components'!M563,'Tableau FR Download'!G:G,0)),"")=0,"",IFERROR(INDEX('Tableau FR Download'!O:O,MATCH('Eligible Components'!M563,'Tableau FR Download'!G:G,0)),""))</f>
        <v/>
      </c>
      <c r="S563" s="13" t="str">
        <f t="shared" si="26"/>
        <v/>
      </c>
      <c r="T563" s="1" t="str">
        <f>IFERROR(INDEX('User Instructions'!$E$3:$E$10,MATCH('Eligible Components'!N563,'User Instructions'!$D$3:$D$10,0)),"")</f>
        <v/>
      </c>
      <c r="U563" s="1" t="str">
        <f>IFERROR(IF(INDEX('Tableau FR Download'!M:M,MATCH('Eligible Components'!M563,'Tableau FR Download'!G:G,0))=0,"",INDEX('Tableau FR Download'!M:M,MATCH('Eligible Components'!M563,'Tableau FR Download'!G:G,0))),"")</f>
        <v/>
      </c>
    </row>
    <row r="564" spans="1:21" hidden="1" x14ac:dyDescent="0.2">
      <c r="A564" s="1">
        <f t="shared" si="24"/>
        <v>0</v>
      </c>
      <c r="B564" s="1">
        <v>0</v>
      </c>
      <c r="C564" s="1" t="s">
        <v>85</v>
      </c>
      <c r="D564" s="1" t="s">
        <v>49</v>
      </c>
      <c r="E564" s="1" t="s">
        <v>414</v>
      </c>
      <c r="F564" s="1" t="s">
        <v>92</v>
      </c>
      <c r="G564" s="1" t="str">
        <f t="shared" si="25"/>
        <v>Guatemala-HIV/AIDS,Tuberculosis,RSSH</v>
      </c>
      <c r="H564" s="1">
        <v>1</v>
      </c>
      <c r="I564" s="1" t="s">
        <v>45</v>
      </c>
      <c r="J564" s="1" t="str">
        <f>IF(IFERROR(IF(M564="",INDEX('Review Approach Lookup'!D:D,MATCH('Eligible Components'!G564,'Review Approach Lookup'!A:A,0)),INDEX('Tableau FR Download'!I:I,MATCH(M564,'Tableau FR Download'!G:G,0))),"")=0,"TBC",IFERROR(IF(M564="",INDEX('Review Approach Lookup'!D:D,MATCH('Eligible Components'!G564,'Review Approach Lookup'!A:A,0)),INDEX('Tableau FR Download'!I:I,MATCH(M564,'Tableau FR Download'!G:G,0))),""))</f>
        <v/>
      </c>
      <c r="K564" s="1" t="s">
        <v>182</v>
      </c>
      <c r="L564" s="1">
        <f>_xlfn.MAXIFS('Tableau FR Download'!A:A,'Tableau FR Download'!B:B,'Eligible Components'!G564)</f>
        <v>0</v>
      </c>
      <c r="M564" s="1" t="str">
        <f>IF(L564=0,"",INDEX('Tableau FR Download'!G:G,MATCH('Eligible Components'!L564,'Tableau FR Download'!A:A,0)))</f>
        <v/>
      </c>
      <c r="N564" s="2" t="str">
        <f>IFERROR(IF(LEFT(INDEX('Tableau FR Download'!J:J,MATCH('Eligible Components'!M564,'Tableau FR Download'!G:G,0)),FIND(" - ",INDEX('Tableau FR Download'!J:J,MATCH('Eligible Components'!M564,'Tableau FR Download'!G:G,0)))-1) = 0,"",LEFT(INDEX('Tableau FR Download'!J:J,MATCH('Eligible Components'!M564,'Tableau FR Download'!G:G,0)),FIND(" - ",INDEX('Tableau FR Download'!J:J,MATCH('Eligible Components'!M564,'Tableau FR Download'!G:G,0)))-1)),"")</f>
        <v/>
      </c>
      <c r="O564" s="2" t="str">
        <f>IF(T564="No","",IFERROR(IF(INDEX('Tableau FR Download'!M:M,MATCH('Eligible Components'!M564,'Tableau FR Download'!G:G,0))=0,"",INDEX('Tableau FR Download'!M:M,MATCH('Eligible Components'!M564,'Tableau FR Download'!G:G,0))),""))</f>
        <v/>
      </c>
      <c r="P564" s="37" t="str">
        <f>IF(IFERROR(INDEX('Funding Request Tracker'!$G$6:$G$13,MATCH('Eligible Components'!N564,'Funding Request Tracker'!$F$6:$F$13,0)),"")=0,"",IFERROR(INDEX('Funding Request Tracker'!$G$6:$G$13,MATCH('Eligible Components'!N564,'Funding Request Tracker'!$F$6:$F$13,0)),""))</f>
        <v/>
      </c>
      <c r="Q564" s="37" t="str">
        <f>IF(IFERROR(INDEX('Tableau FR Download'!N:N,MATCH('Eligible Components'!M564,'Tableau FR Download'!G:G,0)),"")=0,"",IFERROR(INDEX('Tableau FR Download'!N:N,MATCH('Eligible Components'!M564,'Tableau FR Download'!G:G,0)),""))</f>
        <v/>
      </c>
      <c r="R564" s="37" t="str">
        <f>IF(IFERROR(INDEX('Tableau FR Download'!O:O,MATCH('Eligible Components'!M564,'Tableau FR Download'!G:G,0)),"")=0,"",IFERROR(INDEX('Tableau FR Download'!O:O,MATCH('Eligible Components'!M564,'Tableau FR Download'!G:G,0)),""))</f>
        <v/>
      </c>
      <c r="S564" s="13" t="str">
        <f t="shared" si="26"/>
        <v/>
      </c>
      <c r="T564" s="1" t="str">
        <f>IFERROR(INDEX('User Instructions'!$E$3:$E$10,MATCH('Eligible Components'!N564,'User Instructions'!$D$3:$D$10,0)),"")</f>
        <v/>
      </c>
      <c r="U564" s="1" t="str">
        <f>IFERROR(IF(INDEX('Tableau FR Download'!M:M,MATCH('Eligible Components'!M564,'Tableau FR Download'!G:G,0))=0,"",INDEX('Tableau FR Download'!M:M,MATCH('Eligible Components'!M564,'Tableau FR Download'!G:G,0))),"")</f>
        <v/>
      </c>
    </row>
    <row r="565" spans="1:21" hidden="1" x14ac:dyDescent="0.2">
      <c r="A565" s="1">
        <f t="shared" si="24"/>
        <v>1</v>
      </c>
      <c r="B565" s="1">
        <v>0</v>
      </c>
      <c r="C565" s="1" t="s">
        <v>85</v>
      </c>
      <c r="D565" s="1" t="s">
        <v>49</v>
      </c>
      <c r="E565" s="1" t="s">
        <v>28</v>
      </c>
      <c r="F565" s="1" t="s">
        <v>28</v>
      </c>
      <c r="G565" s="1" t="str">
        <f t="shared" si="25"/>
        <v>Guatemala-Malaria</v>
      </c>
      <c r="H565" s="1">
        <v>1</v>
      </c>
      <c r="I565" s="1" t="s">
        <v>45</v>
      </c>
      <c r="J565" s="1" t="str">
        <f>IF(IFERROR(IF(M565="",INDEX('Review Approach Lookup'!D:D,MATCH('Eligible Components'!G565,'Review Approach Lookup'!A:A,0)),INDEX('Tableau FR Download'!I:I,MATCH(M565,'Tableau FR Download'!G:G,0))),"")=0,"TBC",IFERROR(IF(M565="",INDEX('Review Approach Lookup'!D:D,MATCH('Eligible Components'!G565,'Review Approach Lookup'!A:A,0)),INDEX('Tableau FR Download'!I:I,MATCH(M565,'Tableau FR Download'!G:G,0))),""))</f>
        <v>Tailored for Transition</v>
      </c>
      <c r="K565" s="1" t="s">
        <v>182</v>
      </c>
      <c r="L565" s="1">
        <f>_xlfn.MAXIFS('Tableau FR Download'!A:A,'Tableau FR Download'!B:B,'Eligible Components'!G565)</f>
        <v>951</v>
      </c>
      <c r="M565" s="1" t="str">
        <f>IF(L565=0,"",INDEX('Tableau FR Download'!G:G,MATCH('Eligible Components'!L565,'Tableau FR Download'!A:A,0)))</f>
        <v>FR951-GTM-M</v>
      </c>
      <c r="N565" s="2" t="str">
        <f>IFERROR(IF(LEFT(INDEX('Tableau FR Download'!J:J,MATCH('Eligible Components'!M565,'Tableau FR Download'!G:G,0)),FIND(" - ",INDEX('Tableau FR Download'!J:J,MATCH('Eligible Components'!M565,'Tableau FR Download'!G:G,0)))-1) = 0,"",LEFT(INDEX('Tableau FR Download'!J:J,MATCH('Eligible Components'!M565,'Tableau FR Download'!G:G,0)),FIND(" - ",INDEX('Tableau FR Download'!J:J,MATCH('Eligible Components'!M565,'Tableau FR Download'!G:G,0)))-1)),"")</f>
        <v>Window 3</v>
      </c>
      <c r="O565" s="2" t="str">
        <f>IF(T565="No","",IFERROR(IF(INDEX('Tableau FR Download'!M:M,MATCH('Eligible Components'!M565,'Tableau FR Download'!G:G,0))=0,"",INDEX('Tableau FR Download'!M:M,MATCH('Eligible Components'!M565,'Tableau FR Download'!G:G,0))),""))</f>
        <v>Grant Making</v>
      </c>
      <c r="P565" s="37">
        <f>IF(IFERROR(INDEX('Funding Request Tracker'!$G$6:$G$13,MATCH('Eligible Components'!N565,'Funding Request Tracker'!$F$6:$F$13,0)),"")=0,"",IFERROR(INDEX('Funding Request Tracker'!$G$6:$G$13,MATCH('Eligible Components'!N565,'Funding Request Tracker'!$F$6:$F$13,0)),""))</f>
        <v>44074</v>
      </c>
      <c r="Q565" s="37">
        <f>IF(IFERROR(INDEX('Tableau FR Download'!N:N,MATCH('Eligible Components'!M565,'Tableau FR Download'!G:G,0)),"")=0,"",IFERROR(INDEX('Tableau FR Download'!N:N,MATCH('Eligible Components'!M565,'Tableau FR Download'!G:G,0)),""))</f>
        <v>44392</v>
      </c>
      <c r="R565" s="37">
        <f>IF(IFERROR(INDEX('Tableau FR Download'!O:O,MATCH('Eligible Components'!M565,'Tableau FR Download'!G:G,0)),"")=0,"",IFERROR(INDEX('Tableau FR Download'!O:O,MATCH('Eligible Components'!M565,'Tableau FR Download'!G:G,0)),""))</f>
        <v>44418</v>
      </c>
      <c r="S565" s="13">
        <f t="shared" si="26"/>
        <v>11.278688524590164</v>
      </c>
      <c r="T565" s="1" t="str">
        <f>IFERROR(INDEX('User Instructions'!$E$3:$E$10,MATCH('Eligible Components'!N565,'User Instructions'!$D$3:$D$10,0)),"")</f>
        <v>Yes</v>
      </c>
      <c r="U565" s="1" t="str">
        <f>IFERROR(IF(INDEX('Tableau FR Download'!M:M,MATCH('Eligible Components'!M565,'Tableau FR Download'!G:G,0))=0,"",INDEX('Tableau FR Download'!M:M,MATCH('Eligible Components'!M565,'Tableau FR Download'!G:G,0))),"")</f>
        <v>Grant Making</v>
      </c>
    </row>
    <row r="566" spans="1:21" hidden="1" x14ac:dyDescent="0.2">
      <c r="A566" s="1">
        <f t="shared" si="24"/>
        <v>0</v>
      </c>
      <c r="B566" s="1">
        <v>0</v>
      </c>
      <c r="C566" s="1" t="s">
        <v>85</v>
      </c>
      <c r="D566" s="1" t="s">
        <v>49</v>
      </c>
      <c r="E566" s="1" t="s">
        <v>415</v>
      </c>
      <c r="F566" s="1" t="s">
        <v>93</v>
      </c>
      <c r="G566" s="1" t="str">
        <f t="shared" si="25"/>
        <v>Guatemala-Malaria,RSSH</v>
      </c>
      <c r="H566" s="1">
        <v>1</v>
      </c>
      <c r="I566" s="1" t="s">
        <v>45</v>
      </c>
      <c r="J566" s="1" t="str">
        <f>IF(IFERROR(IF(M566="",INDEX('Review Approach Lookup'!D:D,MATCH('Eligible Components'!G566,'Review Approach Lookup'!A:A,0)),INDEX('Tableau FR Download'!I:I,MATCH(M566,'Tableau FR Download'!G:G,0))),"")=0,"TBC",IFERROR(IF(M566="",INDEX('Review Approach Lookup'!D:D,MATCH('Eligible Components'!G566,'Review Approach Lookup'!A:A,0)),INDEX('Tableau FR Download'!I:I,MATCH(M566,'Tableau FR Download'!G:G,0))),""))</f>
        <v/>
      </c>
      <c r="K566" s="1" t="s">
        <v>182</v>
      </c>
      <c r="L566" s="1">
        <f>_xlfn.MAXIFS('Tableau FR Download'!A:A,'Tableau FR Download'!B:B,'Eligible Components'!G566)</f>
        <v>0</v>
      </c>
      <c r="M566" s="1" t="str">
        <f>IF(L566=0,"",INDEX('Tableau FR Download'!G:G,MATCH('Eligible Components'!L566,'Tableau FR Download'!A:A,0)))</f>
        <v/>
      </c>
      <c r="N566" s="2" t="str">
        <f>IFERROR(IF(LEFT(INDEX('Tableau FR Download'!J:J,MATCH('Eligible Components'!M566,'Tableau FR Download'!G:G,0)),FIND(" - ",INDEX('Tableau FR Download'!J:J,MATCH('Eligible Components'!M566,'Tableau FR Download'!G:G,0)))-1) = 0,"",LEFT(INDEX('Tableau FR Download'!J:J,MATCH('Eligible Components'!M566,'Tableau FR Download'!G:G,0)),FIND(" - ",INDEX('Tableau FR Download'!J:J,MATCH('Eligible Components'!M566,'Tableau FR Download'!G:G,0)))-1)),"")</f>
        <v/>
      </c>
      <c r="O566" s="2" t="str">
        <f>IF(T566="No","",IFERROR(IF(INDEX('Tableau FR Download'!M:M,MATCH('Eligible Components'!M566,'Tableau FR Download'!G:G,0))=0,"",INDEX('Tableau FR Download'!M:M,MATCH('Eligible Components'!M566,'Tableau FR Download'!G:G,0))),""))</f>
        <v/>
      </c>
      <c r="P566" s="37" t="str">
        <f>IF(IFERROR(INDEX('Funding Request Tracker'!$G$6:$G$13,MATCH('Eligible Components'!N566,'Funding Request Tracker'!$F$6:$F$13,0)),"")=0,"",IFERROR(INDEX('Funding Request Tracker'!$G$6:$G$13,MATCH('Eligible Components'!N566,'Funding Request Tracker'!$F$6:$F$13,0)),""))</f>
        <v/>
      </c>
      <c r="Q566" s="37" t="str">
        <f>IF(IFERROR(INDEX('Tableau FR Download'!N:N,MATCH('Eligible Components'!M566,'Tableau FR Download'!G:G,0)),"")=0,"",IFERROR(INDEX('Tableau FR Download'!N:N,MATCH('Eligible Components'!M566,'Tableau FR Download'!G:G,0)),""))</f>
        <v/>
      </c>
      <c r="R566" s="37" t="str">
        <f>IF(IFERROR(INDEX('Tableau FR Download'!O:O,MATCH('Eligible Components'!M566,'Tableau FR Download'!G:G,0)),"")=0,"",IFERROR(INDEX('Tableau FR Download'!O:O,MATCH('Eligible Components'!M566,'Tableau FR Download'!G:G,0)),""))</f>
        <v/>
      </c>
      <c r="S566" s="13" t="str">
        <f t="shared" si="26"/>
        <v/>
      </c>
      <c r="T566" s="1" t="str">
        <f>IFERROR(INDEX('User Instructions'!$E$3:$E$10,MATCH('Eligible Components'!N566,'User Instructions'!$D$3:$D$10,0)),"")</f>
        <v/>
      </c>
      <c r="U566" s="1" t="str">
        <f>IFERROR(IF(INDEX('Tableau FR Download'!M:M,MATCH('Eligible Components'!M566,'Tableau FR Download'!G:G,0))=0,"",INDEX('Tableau FR Download'!M:M,MATCH('Eligible Components'!M566,'Tableau FR Download'!G:G,0))),"")</f>
        <v/>
      </c>
    </row>
    <row r="567" spans="1:21" hidden="1" x14ac:dyDescent="0.2">
      <c r="A567" s="1">
        <f t="shared" si="24"/>
        <v>0</v>
      </c>
      <c r="B567" s="1">
        <v>0</v>
      </c>
      <c r="C567" s="1" t="s">
        <v>85</v>
      </c>
      <c r="D567" s="1" t="s">
        <v>49</v>
      </c>
      <c r="E567" s="1" t="s">
        <v>94</v>
      </c>
      <c r="F567" s="1" t="s">
        <v>94</v>
      </c>
      <c r="G567" s="1" t="str">
        <f t="shared" si="25"/>
        <v>Guatemala-RSSH</v>
      </c>
      <c r="H567" s="1">
        <v>1</v>
      </c>
      <c r="I567" s="1" t="s">
        <v>45</v>
      </c>
      <c r="J567" s="1" t="str">
        <f>IF(IFERROR(IF(M567="",INDEX('Review Approach Lookup'!D:D,MATCH('Eligible Components'!G567,'Review Approach Lookup'!A:A,0)),INDEX('Tableau FR Download'!I:I,MATCH(M567,'Tableau FR Download'!G:G,0))),"")=0,"TBC",IFERROR(IF(M567="",INDEX('Review Approach Lookup'!D:D,MATCH('Eligible Components'!G567,'Review Approach Lookup'!A:A,0)),INDEX('Tableau FR Download'!I:I,MATCH(M567,'Tableau FR Download'!G:G,0))),""))</f>
        <v>TBC</v>
      </c>
      <c r="K567" s="1" t="s">
        <v>182</v>
      </c>
      <c r="L567" s="1">
        <f>_xlfn.MAXIFS('Tableau FR Download'!A:A,'Tableau FR Download'!B:B,'Eligible Components'!G567)</f>
        <v>0</v>
      </c>
      <c r="M567" s="1" t="str">
        <f>IF(L567=0,"",INDEX('Tableau FR Download'!G:G,MATCH('Eligible Components'!L567,'Tableau FR Download'!A:A,0)))</f>
        <v/>
      </c>
      <c r="N567" s="2" t="str">
        <f>IFERROR(IF(LEFT(INDEX('Tableau FR Download'!J:J,MATCH('Eligible Components'!M567,'Tableau FR Download'!G:G,0)),FIND(" - ",INDEX('Tableau FR Download'!J:J,MATCH('Eligible Components'!M567,'Tableau FR Download'!G:G,0)))-1) = 0,"",LEFT(INDEX('Tableau FR Download'!J:J,MATCH('Eligible Components'!M567,'Tableau FR Download'!G:G,0)),FIND(" - ",INDEX('Tableau FR Download'!J:J,MATCH('Eligible Components'!M567,'Tableau FR Download'!G:G,0)))-1)),"")</f>
        <v/>
      </c>
      <c r="O567" s="2" t="str">
        <f>IF(T567="No","",IFERROR(IF(INDEX('Tableau FR Download'!M:M,MATCH('Eligible Components'!M567,'Tableau FR Download'!G:G,0))=0,"",INDEX('Tableau FR Download'!M:M,MATCH('Eligible Components'!M567,'Tableau FR Download'!G:G,0))),""))</f>
        <v/>
      </c>
      <c r="P567" s="37" t="str">
        <f>IF(IFERROR(INDEX('Funding Request Tracker'!$G$6:$G$13,MATCH('Eligible Components'!N567,'Funding Request Tracker'!$F$6:$F$13,0)),"")=0,"",IFERROR(INDEX('Funding Request Tracker'!$G$6:$G$13,MATCH('Eligible Components'!N567,'Funding Request Tracker'!$F$6:$F$13,0)),""))</f>
        <v/>
      </c>
      <c r="Q567" s="37" t="str">
        <f>IF(IFERROR(INDEX('Tableau FR Download'!N:N,MATCH('Eligible Components'!M567,'Tableau FR Download'!G:G,0)),"")=0,"",IFERROR(INDEX('Tableau FR Download'!N:N,MATCH('Eligible Components'!M567,'Tableau FR Download'!G:G,0)),""))</f>
        <v/>
      </c>
      <c r="R567" s="37" t="str">
        <f>IF(IFERROR(INDEX('Tableau FR Download'!O:O,MATCH('Eligible Components'!M567,'Tableau FR Download'!G:G,0)),"")=0,"",IFERROR(INDEX('Tableau FR Download'!O:O,MATCH('Eligible Components'!M567,'Tableau FR Download'!G:G,0)),""))</f>
        <v/>
      </c>
      <c r="S567" s="13" t="str">
        <f t="shared" si="26"/>
        <v/>
      </c>
      <c r="T567" s="1" t="str">
        <f>IFERROR(INDEX('User Instructions'!$E$3:$E$10,MATCH('Eligible Components'!N567,'User Instructions'!$D$3:$D$10,0)),"")</f>
        <v/>
      </c>
      <c r="U567" s="1" t="str">
        <f>IFERROR(IF(INDEX('Tableau FR Download'!M:M,MATCH('Eligible Components'!M567,'Tableau FR Download'!G:G,0))=0,"",INDEX('Tableau FR Download'!M:M,MATCH('Eligible Components'!M567,'Tableau FR Download'!G:G,0))),"")</f>
        <v/>
      </c>
    </row>
    <row r="568" spans="1:21" hidden="1" x14ac:dyDescent="0.2">
      <c r="A568" s="1">
        <f t="shared" si="24"/>
        <v>1</v>
      </c>
      <c r="B568" s="1">
        <v>0</v>
      </c>
      <c r="C568" s="1" t="s">
        <v>85</v>
      </c>
      <c r="D568" s="1" t="s">
        <v>49</v>
      </c>
      <c r="E568" s="1" t="s">
        <v>416</v>
      </c>
      <c r="F568" s="1" t="s">
        <v>35</v>
      </c>
      <c r="G568" s="1" t="str">
        <f t="shared" si="25"/>
        <v>Guatemala-Tuberculosis</v>
      </c>
      <c r="H568" s="1">
        <v>1</v>
      </c>
      <c r="I568" s="1" t="s">
        <v>45</v>
      </c>
      <c r="J568" s="1" t="str">
        <f>IF(IFERROR(IF(M568="",INDEX('Review Approach Lookup'!D:D,MATCH('Eligible Components'!G568,'Review Approach Lookup'!A:A,0)),INDEX('Tableau FR Download'!I:I,MATCH(M568,'Tableau FR Download'!G:G,0))),"")=0,"TBC",IFERROR(IF(M568="",INDEX('Review Approach Lookup'!D:D,MATCH('Eligible Components'!G568,'Review Approach Lookup'!A:A,0)),INDEX('Tableau FR Download'!I:I,MATCH(M568,'Tableau FR Download'!G:G,0))),""))</f>
        <v>Tailored for Transition</v>
      </c>
      <c r="K568" s="1" t="s">
        <v>182</v>
      </c>
      <c r="L568" s="1">
        <f>_xlfn.MAXIFS('Tableau FR Download'!A:A,'Tableau FR Download'!B:B,'Eligible Components'!G568)</f>
        <v>1045</v>
      </c>
      <c r="M568" s="1" t="str">
        <f>IF(L568=0,"",INDEX('Tableau FR Download'!G:G,MATCH('Eligible Components'!L568,'Tableau FR Download'!A:A,0)))</f>
        <v>FR1045-GTM-T</v>
      </c>
      <c r="N568" s="2" t="str">
        <f>IFERROR(IF(LEFT(INDEX('Tableau FR Download'!J:J,MATCH('Eligible Components'!M568,'Tableau FR Download'!G:G,0)),FIND(" - ",INDEX('Tableau FR Download'!J:J,MATCH('Eligible Components'!M568,'Tableau FR Download'!G:G,0)))-1) = 0,"",LEFT(INDEX('Tableau FR Download'!J:J,MATCH('Eligible Components'!M568,'Tableau FR Download'!G:G,0)),FIND(" - ",INDEX('Tableau FR Download'!J:J,MATCH('Eligible Components'!M568,'Tableau FR Download'!G:G,0)))-1)),"")</f>
        <v>Window 6</v>
      </c>
      <c r="O568" s="2" t="str">
        <f>IF(T568="No","",IFERROR(IF(INDEX('Tableau FR Download'!M:M,MATCH('Eligible Components'!M568,'Tableau FR Download'!G:G,0))=0,"",INDEX('Tableau FR Download'!M:M,MATCH('Eligible Components'!M568,'Tableau FR Download'!G:G,0))),""))</f>
        <v>Grant Making</v>
      </c>
      <c r="P568" s="37">
        <f>IF(IFERROR(INDEX('Funding Request Tracker'!$G$6:$G$13,MATCH('Eligible Components'!N568,'Funding Request Tracker'!$F$6:$F$13,0)),"")=0,"",IFERROR(INDEX('Funding Request Tracker'!$G$6:$G$13,MATCH('Eligible Components'!N568,'Funding Request Tracker'!$F$6:$F$13,0)),""))</f>
        <v>44449</v>
      </c>
      <c r="Q568" s="37">
        <f>IF(IFERROR(INDEX('Tableau FR Download'!N:N,MATCH('Eligible Components'!M568,'Tableau FR Download'!G:G,0)),"")=0,"",IFERROR(INDEX('Tableau FR Download'!N:N,MATCH('Eligible Components'!M568,'Tableau FR Download'!G:G,0)),""))</f>
        <v>44651</v>
      </c>
      <c r="R568" s="37">
        <f>IF(IFERROR(INDEX('Tableau FR Download'!O:O,MATCH('Eligible Components'!M568,'Tableau FR Download'!G:G,0)),"")=0,"",IFERROR(INDEX('Tableau FR Download'!O:O,MATCH('Eligible Components'!M568,'Tableau FR Download'!G:G,0)),""))</f>
        <v>44679</v>
      </c>
      <c r="S568" s="13">
        <f t="shared" si="26"/>
        <v>7.5409836065573774</v>
      </c>
      <c r="T568" s="1" t="str">
        <f>IFERROR(INDEX('User Instructions'!$E$3:$E$10,MATCH('Eligible Components'!N568,'User Instructions'!$D$3:$D$10,0)),"")</f>
        <v>Yes</v>
      </c>
      <c r="U568" s="1" t="str">
        <f>IFERROR(IF(INDEX('Tableau FR Download'!M:M,MATCH('Eligible Components'!M568,'Tableau FR Download'!G:G,0))=0,"",INDEX('Tableau FR Download'!M:M,MATCH('Eligible Components'!M568,'Tableau FR Download'!G:G,0))),"")</f>
        <v>Grant Making</v>
      </c>
    </row>
    <row r="569" spans="1:21" hidden="1" x14ac:dyDescent="0.2">
      <c r="A569" s="1">
        <f t="shared" si="24"/>
        <v>0</v>
      </c>
      <c r="B569" s="1">
        <v>0</v>
      </c>
      <c r="C569" s="1" t="s">
        <v>85</v>
      </c>
      <c r="D569" s="1" t="s">
        <v>49</v>
      </c>
      <c r="E569" s="1" t="s">
        <v>417</v>
      </c>
      <c r="F569" s="1" t="s">
        <v>95</v>
      </c>
      <c r="G569" s="1" t="str">
        <f t="shared" si="25"/>
        <v>Guatemala-Tuberculosis,Malaria</v>
      </c>
      <c r="H569" s="1">
        <v>1</v>
      </c>
      <c r="I569" s="1" t="s">
        <v>45</v>
      </c>
      <c r="J569" s="1" t="str">
        <f>IF(IFERROR(IF(M569="",INDEX('Review Approach Lookup'!D:D,MATCH('Eligible Components'!G569,'Review Approach Lookup'!A:A,0)),INDEX('Tableau FR Download'!I:I,MATCH(M569,'Tableau FR Download'!G:G,0))),"")=0,"TBC",IFERROR(IF(M569="",INDEX('Review Approach Lookup'!D:D,MATCH('Eligible Components'!G569,'Review Approach Lookup'!A:A,0)),INDEX('Tableau FR Download'!I:I,MATCH(M569,'Tableau FR Download'!G:G,0))),""))</f>
        <v/>
      </c>
      <c r="K569" s="1" t="s">
        <v>182</v>
      </c>
      <c r="L569" s="1">
        <f>_xlfn.MAXIFS('Tableau FR Download'!A:A,'Tableau FR Download'!B:B,'Eligible Components'!G569)</f>
        <v>0</v>
      </c>
      <c r="M569" s="1" t="str">
        <f>IF(L569=0,"",INDEX('Tableau FR Download'!G:G,MATCH('Eligible Components'!L569,'Tableau FR Download'!A:A,0)))</f>
        <v/>
      </c>
      <c r="N569" s="2" t="str">
        <f>IFERROR(IF(LEFT(INDEX('Tableau FR Download'!J:J,MATCH('Eligible Components'!M569,'Tableau FR Download'!G:G,0)),FIND(" - ",INDEX('Tableau FR Download'!J:J,MATCH('Eligible Components'!M569,'Tableau FR Download'!G:G,0)))-1) = 0,"",LEFT(INDEX('Tableau FR Download'!J:J,MATCH('Eligible Components'!M569,'Tableau FR Download'!G:G,0)),FIND(" - ",INDEX('Tableau FR Download'!J:J,MATCH('Eligible Components'!M569,'Tableau FR Download'!G:G,0)))-1)),"")</f>
        <v/>
      </c>
      <c r="O569" s="2" t="str">
        <f>IF(T569="No","",IFERROR(IF(INDEX('Tableau FR Download'!M:M,MATCH('Eligible Components'!M569,'Tableau FR Download'!G:G,0))=0,"",INDEX('Tableau FR Download'!M:M,MATCH('Eligible Components'!M569,'Tableau FR Download'!G:G,0))),""))</f>
        <v/>
      </c>
      <c r="P569" s="37" t="str">
        <f>IF(IFERROR(INDEX('Funding Request Tracker'!$G$6:$G$13,MATCH('Eligible Components'!N569,'Funding Request Tracker'!$F$6:$F$13,0)),"")=0,"",IFERROR(INDEX('Funding Request Tracker'!$G$6:$G$13,MATCH('Eligible Components'!N569,'Funding Request Tracker'!$F$6:$F$13,0)),""))</f>
        <v/>
      </c>
      <c r="Q569" s="37" t="str">
        <f>IF(IFERROR(INDEX('Tableau FR Download'!N:N,MATCH('Eligible Components'!M569,'Tableau FR Download'!G:G,0)),"")=0,"",IFERROR(INDEX('Tableau FR Download'!N:N,MATCH('Eligible Components'!M569,'Tableau FR Download'!G:G,0)),""))</f>
        <v/>
      </c>
      <c r="R569" s="37" t="str">
        <f>IF(IFERROR(INDEX('Tableau FR Download'!O:O,MATCH('Eligible Components'!M569,'Tableau FR Download'!G:G,0)),"")=0,"",IFERROR(INDEX('Tableau FR Download'!O:O,MATCH('Eligible Components'!M569,'Tableau FR Download'!G:G,0)),""))</f>
        <v/>
      </c>
      <c r="S569" s="13" t="str">
        <f t="shared" si="26"/>
        <v/>
      </c>
      <c r="T569" s="1" t="str">
        <f>IFERROR(INDEX('User Instructions'!$E$3:$E$10,MATCH('Eligible Components'!N569,'User Instructions'!$D$3:$D$10,0)),"")</f>
        <v/>
      </c>
      <c r="U569" s="1" t="str">
        <f>IFERROR(IF(INDEX('Tableau FR Download'!M:M,MATCH('Eligible Components'!M569,'Tableau FR Download'!G:G,0))=0,"",INDEX('Tableau FR Download'!M:M,MATCH('Eligible Components'!M569,'Tableau FR Download'!G:G,0))),"")</f>
        <v/>
      </c>
    </row>
    <row r="570" spans="1:21" hidden="1" x14ac:dyDescent="0.2">
      <c r="A570" s="1">
        <f t="shared" si="24"/>
        <v>0</v>
      </c>
      <c r="B570" s="1">
        <v>0</v>
      </c>
      <c r="C570" s="1" t="s">
        <v>85</v>
      </c>
      <c r="D570" s="1" t="s">
        <v>49</v>
      </c>
      <c r="E570" s="1" t="s">
        <v>418</v>
      </c>
      <c r="F570" s="1" t="s">
        <v>96</v>
      </c>
      <c r="G570" s="1" t="str">
        <f t="shared" si="25"/>
        <v>Guatemala-Tuberculosis,Malaria,RSSH</v>
      </c>
      <c r="H570" s="1">
        <v>1</v>
      </c>
      <c r="I570" s="1" t="s">
        <v>45</v>
      </c>
      <c r="J570" s="1" t="str">
        <f>IF(IFERROR(IF(M570="",INDEX('Review Approach Lookup'!D:D,MATCH('Eligible Components'!G570,'Review Approach Lookup'!A:A,0)),INDEX('Tableau FR Download'!I:I,MATCH(M570,'Tableau FR Download'!G:G,0))),"")=0,"TBC",IFERROR(IF(M570="",INDEX('Review Approach Lookup'!D:D,MATCH('Eligible Components'!G570,'Review Approach Lookup'!A:A,0)),INDEX('Tableau FR Download'!I:I,MATCH(M570,'Tableau FR Download'!G:G,0))),""))</f>
        <v/>
      </c>
      <c r="K570" s="1" t="s">
        <v>182</v>
      </c>
      <c r="L570" s="1">
        <f>_xlfn.MAXIFS('Tableau FR Download'!A:A,'Tableau FR Download'!B:B,'Eligible Components'!G570)</f>
        <v>0</v>
      </c>
      <c r="M570" s="1" t="str">
        <f>IF(L570=0,"",INDEX('Tableau FR Download'!G:G,MATCH('Eligible Components'!L570,'Tableau FR Download'!A:A,0)))</f>
        <v/>
      </c>
      <c r="N570" s="2" t="str">
        <f>IFERROR(IF(LEFT(INDEX('Tableau FR Download'!J:J,MATCH('Eligible Components'!M570,'Tableau FR Download'!G:G,0)),FIND(" - ",INDEX('Tableau FR Download'!J:J,MATCH('Eligible Components'!M570,'Tableau FR Download'!G:G,0)))-1) = 0,"",LEFT(INDEX('Tableau FR Download'!J:J,MATCH('Eligible Components'!M570,'Tableau FR Download'!G:G,0)),FIND(" - ",INDEX('Tableau FR Download'!J:J,MATCH('Eligible Components'!M570,'Tableau FR Download'!G:G,0)))-1)),"")</f>
        <v/>
      </c>
      <c r="O570" s="2" t="str">
        <f>IF(T570="No","",IFERROR(IF(INDEX('Tableau FR Download'!M:M,MATCH('Eligible Components'!M570,'Tableau FR Download'!G:G,0))=0,"",INDEX('Tableau FR Download'!M:M,MATCH('Eligible Components'!M570,'Tableau FR Download'!G:G,0))),""))</f>
        <v/>
      </c>
      <c r="P570" s="37" t="str">
        <f>IF(IFERROR(INDEX('Funding Request Tracker'!$G$6:$G$13,MATCH('Eligible Components'!N570,'Funding Request Tracker'!$F$6:$F$13,0)),"")=0,"",IFERROR(INDEX('Funding Request Tracker'!$G$6:$G$13,MATCH('Eligible Components'!N570,'Funding Request Tracker'!$F$6:$F$13,0)),""))</f>
        <v/>
      </c>
      <c r="Q570" s="37" t="str">
        <f>IF(IFERROR(INDEX('Tableau FR Download'!N:N,MATCH('Eligible Components'!M570,'Tableau FR Download'!G:G,0)),"")=0,"",IFERROR(INDEX('Tableau FR Download'!N:N,MATCH('Eligible Components'!M570,'Tableau FR Download'!G:G,0)),""))</f>
        <v/>
      </c>
      <c r="R570" s="37" t="str">
        <f>IF(IFERROR(INDEX('Tableau FR Download'!O:O,MATCH('Eligible Components'!M570,'Tableau FR Download'!G:G,0)),"")=0,"",IFERROR(INDEX('Tableau FR Download'!O:O,MATCH('Eligible Components'!M570,'Tableau FR Download'!G:G,0)),""))</f>
        <v/>
      </c>
      <c r="S570" s="13" t="str">
        <f t="shared" si="26"/>
        <v/>
      </c>
      <c r="T570" s="1" t="str">
        <f>IFERROR(INDEX('User Instructions'!$E$3:$E$10,MATCH('Eligible Components'!N570,'User Instructions'!$D$3:$D$10,0)),"")</f>
        <v/>
      </c>
      <c r="U570" s="1" t="str">
        <f>IFERROR(IF(INDEX('Tableau FR Download'!M:M,MATCH('Eligible Components'!M570,'Tableau FR Download'!G:G,0))=0,"",INDEX('Tableau FR Download'!M:M,MATCH('Eligible Components'!M570,'Tableau FR Download'!G:G,0))),"")</f>
        <v/>
      </c>
    </row>
    <row r="571" spans="1:21" hidden="1" x14ac:dyDescent="0.2">
      <c r="A571" s="1">
        <f t="shared" si="24"/>
        <v>0</v>
      </c>
      <c r="B571" s="1">
        <v>0</v>
      </c>
      <c r="C571" s="1" t="s">
        <v>85</v>
      </c>
      <c r="D571" s="1" t="s">
        <v>49</v>
      </c>
      <c r="E571" s="1" t="s">
        <v>419</v>
      </c>
      <c r="F571" s="1" t="s">
        <v>97</v>
      </c>
      <c r="G571" s="1" t="str">
        <f t="shared" si="25"/>
        <v>Guatemala-Tuberculosis,RSSH</v>
      </c>
      <c r="H571" s="1">
        <v>1</v>
      </c>
      <c r="I571" s="1" t="s">
        <v>45</v>
      </c>
      <c r="J571" s="1" t="str">
        <f>IF(IFERROR(IF(M571="",INDEX('Review Approach Lookup'!D:D,MATCH('Eligible Components'!G571,'Review Approach Lookup'!A:A,0)),INDEX('Tableau FR Download'!I:I,MATCH(M571,'Tableau FR Download'!G:G,0))),"")=0,"TBC",IFERROR(IF(M571="",INDEX('Review Approach Lookup'!D:D,MATCH('Eligible Components'!G571,'Review Approach Lookup'!A:A,0)),INDEX('Tableau FR Download'!I:I,MATCH(M571,'Tableau FR Download'!G:G,0))),""))</f>
        <v/>
      </c>
      <c r="K571" s="1" t="s">
        <v>182</v>
      </c>
      <c r="L571" s="1">
        <f>_xlfn.MAXIFS('Tableau FR Download'!A:A,'Tableau FR Download'!B:B,'Eligible Components'!G571)</f>
        <v>0</v>
      </c>
      <c r="M571" s="1" t="str">
        <f>IF(L571=0,"",INDEX('Tableau FR Download'!G:G,MATCH('Eligible Components'!L571,'Tableau FR Download'!A:A,0)))</f>
        <v/>
      </c>
      <c r="N571" s="2" t="str">
        <f>IFERROR(IF(LEFT(INDEX('Tableau FR Download'!J:J,MATCH('Eligible Components'!M571,'Tableau FR Download'!G:G,0)),FIND(" - ",INDEX('Tableau FR Download'!J:J,MATCH('Eligible Components'!M571,'Tableau FR Download'!G:G,0)))-1) = 0,"",LEFT(INDEX('Tableau FR Download'!J:J,MATCH('Eligible Components'!M571,'Tableau FR Download'!G:G,0)),FIND(" - ",INDEX('Tableau FR Download'!J:J,MATCH('Eligible Components'!M571,'Tableau FR Download'!G:G,0)))-1)),"")</f>
        <v/>
      </c>
      <c r="O571" s="2" t="str">
        <f>IF(T571="No","",IFERROR(IF(INDEX('Tableau FR Download'!M:M,MATCH('Eligible Components'!M571,'Tableau FR Download'!G:G,0))=0,"",INDEX('Tableau FR Download'!M:M,MATCH('Eligible Components'!M571,'Tableau FR Download'!G:G,0))),""))</f>
        <v/>
      </c>
      <c r="P571" s="37" t="str">
        <f>IF(IFERROR(INDEX('Funding Request Tracker'!$G$6:$G$13,MATCH('Eligible Components'!N571,'Funding Request Tracker'!$F$6:$F$13,0)),"")=0,"",IFERROR(INDEX('Funding Request Tracker'!$G$6:$G$13,MATCH('Eligible Components'!N571,'Funding Request Tracker'!$F$6:$F$13,0)),""))</f>
        <v/>
      </c>
      <c r="Q571" s="37" t="str">
        <f>IF(IFERROR(INDEX('Tableau FR Download'!N:N,MATCH('Eligible Components'!M571,'Tableau FR Download'!G:G,0)),"")=0,"",IFERROR(INDEX('Tableau FR Download'!N:N,MATCH('Eligible Components'!M571,'Tableau FR Download'!G:G,0)),""))</f>
        <v/>
      </c>
      <c r="R571" s="37" t="str">
        <f>IF(IFERROR(INDEX('Tableau FR Download'!O:O,MATCH('Eligible Components'!M571,'Tableau FR Download'!G:G,0)),"")=0,"",IFERROR(INDEX('Tableau FR Download'!O:O,MATCH('Eligible Components'!M571,'Tableau FR Download'!G:G,0)),""))</f>
        <v/>
      </c>
      <c r="S571" s="13" t="str">
        <f t="shared" si="26"/>
        <v/>
      </c>
      <c r="T571" s="1" t="str">
        <f>IFERROR(INDEX('User Instructions'!$E$3:$E$10,MATCH('Eligible Components'!N571,'User Instructions'!$D$3:$D$10,0)),"")</f>
        <v/>
      </c>
      <c r="U571" s="1" t="str">
        <f>IFERROR(IF(INDEX('Tableau FR Download'!M:M,MATCH('Eligible Components'!M571,'Tableau FR Download'!G:G,0))=0,"",INDEX('Tableau FR Download'!M:M,MATCH('Eligible Components'!M571,'Tableau FR Download'!G:G,0))),"")</f>
        <v/>
      </c>
    </row>
    <row r="572" spans="1:21" hidden="1" x14ac:dyDescent="0.2">
      <c r="A572" s="1">
        <f t="shared" si="24"/>
        <v>0</v>
      </c>
      <c r="B572" s="1">
        <v>1</v>
      </c>
      <c r="C572" s="1" t="s">
        <v>85</v>
      </c>
      <c r="D572" s="1" t="s">
        <v>50</v>
      </c>
      <c r="E572" s="1" t="s">
        <v>26</v>
      </c>
      <c r="F572" s="1" t="s">
        <v>26</v>
      </c>
      <c r="G572" s="1" t="str">
        <f t="shared" si="25"/>
        <v>Guinea-HIV/AIDS</v>
      </c>
      <c r="H572" s="1">
        <v>1</v>
      </c>
      <c r="I572" s="1" t="s">
        <v>51</v>
      </c>
      <c r="J572" s="1" t="str">
        <f>IF(IFERROR(IF(M572="",INDEX('Review Approach Lookup'!D:D,MATCH('Eligible Components'!G572,'Review Approach Lookup'!A:A,0)),INDEX('Tableau FR Download'!I:I,MATCH(M572,'Tableau FR Download'!G:G,0))),"")=0,"TBC",IFERROR(IF(M572="",INDEX('Review Approach Lookup'!D:D,MATCH('Eligible Components'!G572,'Review Approach Lookup'!A:A,0)),INDEX('Tableau FR Download'!I:I,MATCH(M572,'Tableau FR Download'!G:G,0))),""))</f>
        <v>Full Review</v>
      </c>
      <c r="K572" s="1" t="s">
        <v>182</v>
      </c>
      <c r="L572" s="1">
        <f>_xlfn.MAXIFS('Tableau FR Download'!A:A,'Tableau FR Download'!B:B,'Eligible Components'!G572)</f>
        <v>0</v>
      </c>
      <c r="M572" s="1" t="str">
        <f>IF(L572=0,"",INDEX('Tableau FR Download'!G:G,MATCH('Eligible Components'!L572,'Tableau FR Download'!A:A,0)))</f>
        <v/>
      </c>
      <c r="N572" s="2" t="str">
        <f>IFERROR(IF(LEFT(INDEX('Tableau FR Download'!J:J,MATCH('Eligible Components'!M572,'Tableau FR Download'!G:G,0)),FIND(" - ",INDEX('Tableau FR Download'!J:J,MATCH('Eligible Components'!M572,'Tableau FR Download'!G:G,0)))-1) = 0,"",LEFT(INDEX('Tableau FR Download'!J:J,MATCH('Eligible Components'!M572,'Tableau FR Download'!G:G,0)),FIND(" - ",INDEX('Tableau FR Download'!J:J,MATCH('Eligible Components'!M572,'Tableau FR Download'!G:G,0)))-1)),"")</f>
        <v/>
      </c>
      <c r="O572" s="2" t="str">
        <f>IF(T572="No","",IFERROR(IF(INDEX('Tableau FR Download'!M:M,MATCH('Eligible Components'!M572,'Tableau FR Download'!G:G,0))=0,"",INDEX('Tableau FR Download'!M:M,MATCH('Eligible Components'!M572,'Tableau FR Download'!G:G,0))),""))</f>
        <v/>
      </c>
      <c r="P572" s="37" t="str">
        <f>IF(IFERROR(INDEX('Funding Request Tracker'!$G$6:$G$13,MATCH('Eligible Components'!N572,'Funding Request Tracker'!$F$6:$F$13,0)),"")=0,"",IFERROR(INDEX('Funding Request Tracker'!$G$6:$G$13,MATCH('Eligible Components'!N572,'Funding Request Tracker'!$F$6:$F$13,0)),""))</f>
        <v/>
      </c>
      <c r="Q572" s="37" t="str">
        <f>IF(IFERROR(INDEX('Tableau FR Download'!N:N,MATCH('Eligible Components'!M572,'Tableau FR Download'!G:G,0)),"")=0,"",IFERROR(INDEX('Tableau FR Download'!N:N,MATCH('Eligible Components'!M572,'Tableau FR Download'!G:G,0)),""))</f>
        <v/>
      </c>
      <c r="R572" s="37" t="str">
        <f>IF(IFERROR(INDEX('Tableau FR Download'!O:O,MATCH('Eligible Components'!M572,'Tableau FR Download'!G:G,0)),"")=0,"",IFERROR(INDEX('Tableau FR Download'!O:O,MATCH('Eligible Components'!M572,'Tableau FR Download'!G:G,0)),""))</f>
        <v/>
      </c>
      <c r="S572" s="13" t="str">
        <f t="shared" si="26"/>
        <v/>
      </c>
      <c r="T572" s="1" t="str">
        <f>IFERROR(INDEX('User Instructions'!$E$3:$E$10,MATCH('Eligible Components'!N572,'User Instructions'!$D$3:$D$10,0)),"")</f>
        <v/>
      </c>
      <c r="U572" s="1" t="str">
        <f>IFERROR(IF(INDEX('Tableau FR Download'!M:M,MATCH('Eligible Components'!M572,'Tableau FR Download'!G:G,0))=0,"",INDEX('Tableau FR Download'!M:M,MATCH('Eligible Components'!M572,'Tableau FR Download'!G:G,0))),"")</f>
        <v/>
      </c>
    </row>
    <row r="573" spans="1:21" hidden="1" x14ac:dyDescent="0.2">
      <c r="A573" s="1">
        <f t="shared" si="24"/>
        <v>0</v>
      </c>
      <c r="B573" s="1">
        <v>0</v>
      </c>
      <c r="C573" s="1" t="s">
        <v>85</v>
      </c>
      <c r="D573" s="1" t="s">
        <v>50</v>
      </c>
      <c r="E573" s="1" t="s">
        <v>409</v>
      </c>
      <c r="F573" s="1" t="s">
        <v>86</v>
      </c>
      <c r="G573" s="1" t="str">
        <f t="shared" si="25"/>
        <v>Guinea-HIV/AIDS,Malaria</v>
      </c>
      <c r="H573" s="1">
        <v>1</v>
      </c>
      <c r="I573" s="1" t="s">
        <v>51</v>
      </c>
      <c r="J573" s="1" t="str">
        <f>IF(IFERROR(IF(M573="",INDEX('Review Approach Lookup'!D:D,MATCH('Eligible Components'!G573,'Review Approach Lookup'!A:A,0)),INDEX('Tableau FR Download'!I:I,MATCH(M573,'Tableau FR Download'!G:G,0))),"")=0,"TBC",IFERROR(IF(M573="",INDEX('Review Approach Lookup'!D:D,MATCH('Eligible Components'!G573,'Review Approach Lookup'!A:A,0)),INDEX('Tableau FR Download'!I:I,MATCH(M573,'Tableau FR Download'!G:G,0))),""))</f>
        <v/>
      </c>
      <c r="K573" s="1" t="s">
        <v>182</v>
      </c>
      <c r="L573" s="1">
        <f>_xlfn.MAXIFS('Tableau FR Download'!A:A,'Tableau FR Download'!B:B,'Eligible Components'!G573)</f>
        <v>0</v>
      </c>
      <c r="M573" s="1" t="str">
        <f>IF(L573=0,"",INDEX('Tableau FR Download'!G:G,MATCH('Eligible Components'!L573,'Tableau FR Download'!A:A,0)))</f>
        <v/>
      </c>
      <c r="N573" s="2" t="str">
        <f>IFERROR(IF(LEFT(INDEX('Tableau FR Download'!J:J,MATCH('Eligible Components'!M573,'Tableau FR Download'!G:G,0)),FIND(" - ",INDEX('Tableau FR Download'!J:J,MATCH('Eligible Components'!M573,'Tableau FR Download'!G:G,0)))-1) = 0,"",LEFT(INDEX('Tableau FR Download'!J:J,MATCH('Eligible Components'!M573,'Tableau FR Download'!G:G,0)),FIND(" - ",INDEX('Tableau FR Download'!J:J,MATCH('Eligible Components'!M573,'Tableau FR Download'!G:G,0)))-1)),"")</f>
        <v/>
      </c>
      <c r="O573" s="2" t="str">
        <f>IF(T573="No","",IFERROR(IF(INDEX('Tableau FR Download'!M:M,MATCH('Eligible Components'!M573,'Tableau FR Download'!G:G,0))=0,"",INDEX('Tableau FR Download'!M:M,MATCH('Eligible Components'!M573,'Tableau FR Download'!G:G,0))),""))</f>
        <v/>
      </c>
      <c r="P573" s="37" t="str">
        <f>IF(IFERROR(INDEX('Funding Request Tracker'!$G$6:$G$13,MATCH('Eligible Components'!N573,'Funding Request Tracker'!$F$6:$F$13,0)),"")=0,"",IFERROR(INDEX('Funding Request Tracker'!$G$6:$G$13,MATCH('Eligible Components'!N573,'Funding Request Tracker'!$F$6:$F$13,0)),""))</f>
        <v/>
      </c>
      <c r="Q573" s="37" t="str">
        <f>IF(IFERROR(INDEX('Tableau FR Download'!N:N,MATCH('Eligible Components'!M573,'Tableau FR Download'!G:G,0)),"")=0,"",IFERROR(INDEX('Tableau FR Download'!N:N,MATCH('Eligible Components'!M573,'Tableau FR Download'!G:G,0)),""))</f>
        <v/>
      </c>
      <c r="R573" s="37" t="str">
        <f>IF(IFERROR(INDEX('Tableau FR Download'!O:O,MATCH('Eligible Components'!M573,'Tableau FR Download'!G:G,0)),"")=0,"",IFERROR(INDEX('Tableau FR Download'!O:O,MATCH('Eligible Components'!M573,'Tableau FR Download'!G:G,0)),""))</f>
        <v/>
      </c>
      <c r="S573" s="13" t="str">
        <f t="shared" si="26"/>
        <v/>
      </c>
      <c r="T573" s="1" t="str">
        <f>IFERROR(INDEX('User Instructions'!$E$3:$E$10,MATCH('Eligible Components'!N573,'User Instructions'!$D$3:$D$10,0)),"")</f>
        <v/>
      </c>
      <c r="U573" s="1" t="str">
        <f>IFERROR(IF(INDEX('Tableau FR Download'!M:M,MATCH('Eligible Components'!M573,'Tableau FR Download'!G:G,0))=0,"",INDEX('Tableau FR Download'!M:M,MATCH('Eligible Components'!M573,'Tableau FR Download'!G:G,0))),"")</f>
        <v/>
      </c>
    </row>
    <row r="574" spans="1:21" hidden="1" x14ac:dyDescent="0.2">
      <c r="A574" s="1">
        <f t="shared" si="24"/>
        <v>0</v>
      </c>
      <c r="B574" s="1">
        <v>0</v>
      </c>
      <c r="C574" s="1" t="s">
        <v>85</v>
      </c>
      <c r="D574" s="1" t="s">
        <v>50</v>
      </c>
      <c r="E574" s="1" t="s">
        <v>410</v>
      </c>
      <c r="F574" s="1" t="s">
        <v>87</v>
      </c>
      <c r="G574" s="1" t="str">
        <f t="shared" si="25"/>
        <v>Guinea-HIV/AIDS,Malaria,RSSH</v>
      </c>
      <c r="H574" s="1">
        <v>1</v>
      </c>
      <c r="I574" s="1" t="s">
        <v>51</v>
      </c>
      <c r="J574" s="1" t="str">
        <f>IF(IFERROR(IF(M574="",INDEX('Review Approach Lookup'!D:D,MATCH('Eligible Components'!G574,'Review Approach Lookup'!A:A,0)),INDEX('Tableau FR Download'!I:I,MATCH(M574,'Tableau FR Download'!G:G,0))),"")=0,"TBC",IFERROR(IF(M574="",INDEX('Review Approach Lookup'!D:D,MATCH('Eligible Components'!G574,'Review Approach Lookup'!A:A,0)),INDEX('Tableau FR Download'!I:I,MATCH(M574,'Tableau FR Download'!G:G,0))),""))</f>
        <v/>
      </c>
      <c r="K574" s="1" t="s">
        <v>182</v>
      </c>
      <c r="L574" s="1">
        <f>_xlfn.MAXIFS('Tableau FR Download'!A:A,'Tableau FR Download'!B:B,'Eligible Components'!G574)</f>
        <v>0</v>
      </c>
      <c r="M574" s="1" t="str">
        <f>IF(L574=0,"",INDEX('Tableau FR Download'!G:G,MATCH('Eligible Components'!L574,'Tableau FR Download'!A:A,0)))</f>
        <v/>
      </c>
      <c r="N574" s="2" t="str">
        <f>IFERROR(IF(LEFT(INDEX('Tableau FR Download'!J:J,MATCH('Eligible Components'!M574,'Tableau FR Download'!G:G,0)),FIND(" - ",INDEX('Tableau FR Download'!J:J,MATCH('Eligible Components'!M574,'Tableau FR Download'!G:G,0)))-1) = 0,"",LEFT(INDEX('Tableau FR Download'!J:J,MATCH('Eligible Components'!M574,'Tableau FR Download'!G:G,0)),FIND(" - ",INDEX('Tableau FR Download'!J:J,MATCH('Eligible Components'!M574,'Tableau FR Download'!G:G,0)))-1)),"")</f>
        <v/>
      </c>
      <c r="O574" s="2" t="str">
        <f>IF(T574="No","",IFERROR(IF(INDEX('Tableau FR Download'!M:M,MATCH('Eligible Components'!M574,'Tableau FR Download'!G:G,0))=0,"",INDEX('Tableau FR Download'!M:M,MATCH('Eligible Components'!M574,'Tableau FR Download'!G:G,0))),""))</f>
        <v/>
      </c>
      <c r="P574" s="37" t="str">
        <f>IF(IFERROR(INDEX('Funding Request Tracker'!$G$6:$G$13,MATCH('Eligible Components'!N574,'Funding Request Tracker'!$F$6:$F$13,0)),"")=0,"",IFERROR(INDEX('Funding Request Tracker'!$G$6:$G$13,MATCH('Eligible Components'!N574,'Funding Request Tracker'!$F$6:$F$13,0)),""))</f>
        <v/>
      </c>
      <c r="Q574" s="37" t="str">
        <f>IF(IFERROR(INDEX('Tableau FR Download'!N:N,MATCH('Eligible Components'!M574,'Tableau FR Download'!G:G,0)),"")=0,"",IFERROR(INDEX('Tableau FR Download'!N:N,MATCH('Eligible Components'!M574,'Tableau FR Download'!G:G,0)),""))</f>
        <v/>
      </c>
      <c r="R574" s="37" t="str">
        <f>IF(IFERROR(INDEX('Tableau FR Download'!O:O,MATCH('Eligible Components'!M574,'Tableau FR Download'!G:G,0)),"")=0,"",IFERROR(INDEX('Tableau FR Download'!O:O,MATCH('Eligible Components'!M574,'Tableau FR Download'!G:G,0)),""))</f>
        <v/>
      </c>
      <c r="S574" s="13" t="str">
        <f t="shared" si="26"/>
        <v/>
      </c>
      <c r="T574" s="1" t="str">
        <f>IFERROR(INDEX('User Instructions'!$E$3:$E$10,MATCH('Eligible Components'!N574,'User Instructions'!$D$3:$D$10,0)),"")</f>
        <v/>
      </c>
      <c r="U574" s="1" t="str">
        <f>IFERROR(IF(INDEX('Tableau FR Download'!M:M,MATCH('Eligible Components'!M574,'Tableau FR Download'!G:G,0))=0,"",INDEX('Tableau FR Download'!M:M,MATCH('Eligible Components'!M574,'Tableau FR Download'!G:G,0))),"")</f>
        <v/>
      </c>
    </row>
    <row r="575" spans="1:21" hidden="1" x14ac:dyDescent="0.2">
      <c r="A575" s="1">
        <f t="shared" si="24"/>
        <v>0</v>
      </c>
      <c r="B575" s="1">
        <v>0</v>
      </c>
      <c r="C575" s="1" t="s">
        <v>85</v>
      </c>
      <c r="D575" s="1" t="s">
        <v>50</v>
      </c>
      <c r="E575" s="1" t="s">
        <v>411</v>
      </c>
      <c r="F575" s="1" t="s">
        <v>88</v>
      </c>
      <c r="G575" s="1" t="str">
        <f t="shared" si="25"/>
        <v>Guinea-HIV/AIDS,RSSH</v>
      </c>
      <c r="H575" s="1">
        <v>1</v>
      </c>
      <c r="I575" s="1" t="s">
        <v>51</v>
      </c>
      <c r="J575" s="1" t="str">
        <f>IF(IFERROR(IF(M575="",INDEX('Review Approach Lookup'!D:D,MATCH('Eligible Components'!G575,'Review Approach Lookup'!A:A,0)),INDEX('Tableau FR Download'!I:I,MATCH(M575,'Tableau FR Download'!G:G,0))),"")=0,"TBC",IFERROR(IF(M575="",INDEX('Review Approach Lookup'!D:D,MATCH('Eligible Components'!G575,'Review Approach Lookup'!A:A,0)),INDEX('Tableau FR Download'!I:I,MATCH(M575,'Tableau FR Download'!G:G,0))),""))</f>
        <v/>
      </c>
      <c r="K575" s="1" t="s">
        <v>182</v>
      </c>
      <c r="L575" s="1">
        <f>_xlfn.MAXIFS('Tableau FR Download'!A:A,'Tableau FR Download'!B:B,'Eligible Components'!G575)</f>
        <v>0</v>
      </c>
      <c r="M575" s="1" t="str">
        <f>IF(L575=0,"",INDEX('Tableau FR Download'!G:G,MATCH('Eligible Components'!L575,'Tableau FR Download'!A:A,0)))</f>
        <v/>
      </c>
      <c r="N575" s="2" t="str">
        <f>IFERROR(IF(LEFT(INDEX('Tableau FR Download'!J:J,MATCH('Eligible Components'!M575,'Tableau FR Download'!G:G,0)),FIND(" - ",INDEX('Tableau FR Download'!J:J,MATCH('Eligible Components'!M575,'Tableau FR Download'!G:G,0)))-1) = 0,"",LEFT(INDEX('Tableau FR Download'!J:J,MATCH('Eligible Components'!M575,'Tableau FR Download'!G:G,0)),FIND(" - ",INDEX('Tableau FR Download'!J:J,MATCH('Eligible Components'!M575,'Tableau FR Download'!G:G,0)))-1)),"")</f>
        <v/>
      </c>
      <c r="O575" s="2" t="str">
        <f>IF(T575="No","",IFERROR(IF(INDEX('Tableau FR Download'!M:M,MATCH('Eligible Components'!M575,'Tableau FR Download'!G:G,0))=0,"",INDEX('Tableau FR Download'!M:M,MATCH('Eligible Components'!M575,'Tableau FR Download'!G:G,0))),""))</f>
        <v/>
      </c>
      <c r="P575" s="37" t="str">
        <f>IF(IFERROR(INDEX('Funding Request Tracker'!$G$6:$G$13,MATCH('Eligible Components'!N575,'Funding Request Tracker'!$F$6:$F$13,0)),"")=0,"",IFERROR(INDEX('Funding Request Tracker'!$G$6:$G$13,MATCH('Eligible Components'!N575,'Funding Request Tracker'!$F$6:$F$13,0)),""))</f>
        <v/>
      </c>
      <c r="Q575" s="37" t="str">
        <f>IF(IFERROR(INDEX('Tableau FR Download'!N:N,MATCH('Eligible Components'!M575,'Tableau FR Download'!G:G,0)),"")=0,"",IFERROR(INDEX('Tableau FR Download'!N:N,MATCH('Eligible Components'!M575,'Tableau FR Download'!G:G,0)),""))</f>
        <v/>
      </c>
      <c r="R575" s="37" t="str">
        <f>IF(IFERROR(INDEX('Tableau FR Download'!O:O,MATCH('Eligible Components'!M575,'Tableau FR Download'!G:G,0)),"")=0,"",IFERROR(INDEX('Tableau FR Download'!O:O,MATCH('Eligible Components'!M575,'Tableau FR Download'!G:G,0)),""))</f>
        <v/>
      </c>
      <c r="S575" s="13" t="str">
        <f t="shared" si="26"/>
        <v/>
      </c>
      <c r="T575" s="1" t="str">
        <f>IFERROR(INDEX('User Instructions'!$E$3:$E$10,MATCH('Eligible Components'!N575,'User Instructions'!$D$3:$D$10,0)),"")</f>
        <v/>
      </c>
      <c r="U575" s="1" t="str">
        <f>IFERROR(IF(INDEX('Tableau FR Download'!M:M,MATCH('Eligible Components'!M575,'Tableau FR Download'!G:G,0))=0,"",INDEX('Tableau FR Download'!M:M,MATCH('Eligible Components'!M575,'Tableau FR Download'!G:G,0))),"")</f>
        <v/>
      </c>
    </row>
    <row r="576" spans="1:21" hidden="1" x14ac:dyDescent="0.2">
      <c r="A576" s="1">
        <f t="shared" si="24"/>
        <v>1</v>
      </c>
      <c r="B576" s="1">
        <v>0</v>
      </c>
      <c r="C576" s="1" t="s">
        <v>85</v>
      </c>
      <c r="D576" s="1" t="s">
        <v>50</v>
      </c>
      <c r="E576" s="1" t="s">
        <v>408</v>
      </c>
      <c r="F576" s="1" t="s">
        <v>89</v>
      </c>
      <c r="G576" s="1" t="str">
        <f t="shared" si="25"/>
        <v>Guinea-HIV/AIDS, Tuberculosis</v>
      </c>
      <c r="H576" s="1">
        <v>1</v>
      </c>
      <c r="I576" s="1" t="s">
        <v>51</v>
      </c>
      <c r="J576" s="1" t="str">
        <f>IF(IFERROR(IF(M576="",INDEX('Review Approach Lookup'!D:D,MATCH('Eligible Components'!G576,'Review Approach Lookup'!A:A,0)),INDEX('Tableau FR Download'!I:I,MATCH(M576,'Tableau FR Download'!G:G,0))),"")=0,"TBC",IFERROR(IF(M576="",INDEX('Review Approach Lookup'!D:D,MATCH('Eligible Components'!G576,'Review Approach Lookup'!A:A,0)),INDEX('Tableau FR Download'!I:I,MATCH(M576,'Tableau FR Download'!G:G,0))),""))</f>
        <v>Full Review</v>
      </c>
      <c r="K576" s="1" t="s">
        <v>182</v>
      </c>
      <c r="L576" s="1">
        <f>_xlfn.MAXIFS('Tableau FR Download'!A:A,'Tableau FR Download'!B:B,'Eligible Components'!G576)</f>
        <v>849</v>
      </c>
      <c r="M576" s="1" t="str">
        <f>IF(L576=0,"",INDEX('Tableau FR Download'!G:G,MATCH('Eligible Components'!L576,'Tableau FR Download'!A:A,0)))</f>
        <v>FR849-GIN-C</v>
      </c>
      <c r="N576" s="2" t="str">
        <f>IFERROR(IF(LEFT(INDEX('Tableau FR Download'!J:J,MATCH('Eligible Components'!M576,'Tableau FR Download'!G:G,0)),FIND(" - ",INDEX('Tableau FR Download'!J:J,MATCH('Eligible Components'!M576,'Tableau FR Download'!G:G,0)))-1) = 0,"",LEFT(INDEX('Tableau FR Download'!J:J,MATCH('Eligible Components'!M576,'Tableau FR Download'!G:G,0)),FIND(" - ",INDEX('Tableau FR Download'!J:J,MATCH('Eligible Components'!M576,'Tableau FR Download'!G:G,0)))-1)),"")</f>
        <v>Window 1</v>
      </c>
      <c r="O576" s="2" t="str">
        <f>IF(T576="No","",IFERROR(IF(INDEX('Tableau FR Download'!M:M,MATCH('Eligible Components'!M576,'Tableau FR Download'!G:G,0))=0,"",INDEX('Tableau FR Download'!M:M,MATCH('Eligible Components'!M576,'Tableau FR Download'!G:G,0))),""))</f>
        <v>Grant Making</v>
      </c>
      <c r="P576" s="37">
        <f>IF(IFERROR(INDEX('Funding Request Tracker'!$G$6:$G$13,MATCH('Eligible Components'!N576,'Funding Request Tracker'!$F$6:$F$13,0)),"")=0,"",IFERROR(INDEX('Funding Request Tracker'!$G$6:$G$13,MATCH('Eligible Components'!N576,'Funding Request Tracker'!$F$6:$F$13,0)),""))</f>
        <v>43913</v>
      </c>
      <c r="Q576" s="37">
        <f>IF(IFERROR(INDEX('Tableau FR Download'!N:N,MATCH('Eligible Components'!M576,'Tableau FR Download'!G:G,0)),"")=0,"",IFERROR(INDEX('Tableau FR Download'!N:N,MATCH('Eligible Components'!M576,'Tableau FR Download'!G:G,0)),""))</f>
        <v>44140</v>
      </c>
      <c r="R576" s="37">
        <f>IF(IFERROR(INDEX('Tableau FR Download'!O:O,MATCH('Eligible Components'!M576,'Tableau FR Download'!G:G,0)),"")=0,"",IFERROR(INDEX('Tableau FR Download'!O:O,MATCH('Eligible Components'!M576,'Tableau FR Download'!G:G,0)),""))</f>
        <v>44162</v>
      </c>
      <c r="S576" s="13">
        <f t="shared" si="26"/>
        <v>8.1639344262295079</v>
      </c>
      <c r="T576" s="1" t="str">
        <f>IFERROR(INDEX('User Instructions'!$E$3:$E$10,MATCH('Eligible Components'!N576,'User Instructions'!$D$3:$D$10,0)),"")</f>
        <v>Yes</v>
      </c>
      <c r="U576" s="1" t="str">
        <f>IFERROR(IF(INDEX('Tableau FR Download'!M:M,MATCH('Eligible Components'!M576,'Tableau FR Download'!G:G,0))=0,"",INDEX('Tableau FR Download'!M:M,MATCH('Eligible Components'!M576,'Tableau FR Download'!G:G,0))),"")</f>
        <v>Grant Making</v>
      </c>
    </row>
    <row r="577" spans="1:21" hidden="1" x14ac:dyDescent="0.2">
      <c r="A577" s="1">
        <f t="shared" si="24"/>
        <v>0</v>
      </c>
      <c r="B577" s="1">
        <v>0</v>
      </c>
      <c r="C577" s="1" t="s">
        <v>85</v>
      </c>
      <c r="D577" s="1" t="s">
        <v>50</v>
      </c>
      <c r="E577" s="1" t="s">
        <v>412</v>
      </c>
      <c r="F577" s="1" t="s">
        <v>90</v>
      </c>
      <c r="G577" s="1" t="str">
        <f t="shared" si="25"/>
        <v>Guinea-HIV/AIDS,Tuberculosis,Malaria</v>
      </c>
      <c r="H577" s="1">
        <v>1</v>
      </c>
      <c r="I577" s="1" t="s">
        <v>51</v>
      </c>
      <c r="J577" s="1" t="str">
        <f>IF(IFERROR(IF(M577="",INDEX('Review Approach Lookup'!D:D,MATCH('Eligible Components'!G577,'Review Approach Lookup'!A:A,0)),INDEX('Tableau FR Download'!I:I,MATCH(M577,'Tableau FR Download'!G:G,0))),"")=0,"TBC",IFERROR(IF(M577="",INDEX('Review Approach Lookup'!D:D,MATCH('Eligible Components'!G577,'Review Approach Lookup'!A:A,0)),INDEX('Tableau FR Download'!I:I,MATCH(M577,'Tableau FR Download'!G:G,0))),""))</f>
        <v/>
      </c>
      <c r="K577" s="1" t="s">
        <v>182</v>
      </c>
      <c r="L577" s="1">
        <f>_xlfn.MAXIFS('Tableau FR Download'!A:A,'Tableau FR Download'!B:B,'Eligible Components'!G577)</f>
        <v>0</v>
      </c>
      <c r="M577" s="1" t="str">
        <f>IF(L577=0,"",INDEX('Tableau FR Download'!G:G,MATCH('Eligible Components'!L577,'Tableau FR Download'!A:A,0)))</f>
        <v/>
      </c>
      <c r="N577" s="2" t="str">
        <f>IFERROR(IF(LEFT(INDEX('Tableau FR Download'!J:J,MATCH('Eligible Components'!M577,'Tableau FR Download'!G:G,0)),FIND(" - ",INDEX('Tableau FR Download'!J:J,MATCH('Eligible Components'!M577,'Tableau FR Download'!G:G,0)))-1) = 0,"",LEFT(INDEX('Tableau FR Download'!J:J,MATCH('Eligible Components'!M577,'Tableau FR Download'!G:G,0)),FIND(" - ",INDEX('Tableau FR Download'!J:J,MATCH('Eligible Components'!M577,'Tableau FR Download'!G:G,0)))-1)),"")</f>
        <v/>
      </c>
      <c r="O577" s="2" t="str">
        <f>IF(T577="No","",IFERROR(IF(INDEX('Tableau FR Download'!M:M,MATCH('Eligible Components'!M577,'Tableau FR Download'!G:G,0))=0,"",INDEX('Tableau FR Download'!M:M,MATCH('Eligible Components'!M577,'Tableau FR Download'!G:G,0))),""))</f>
        <v/>
      </c>
      <c r="P577" s="37" t="str">
        <f>IF(IFERROR(INDEX('Funding Request Tracker'!$G$6:$G$13,MATCH('Eligible Components'!N577,'Funding Request Tracker'!$F$6:$F$13,0)),"")=0,"",IFERROR(INDEX('Funding Request Tracker'!$G$6:$G$13,MATCH('Eligible Components'!N577,'Funding Request Tracker'!$F$6:$F$13,0)),""))</f>
        <v/>
      </c>
      <c r="Q577" s="37" t="str">
        <f>IF(IFERROR(INDEX('Tableau FR Download'!N:N,MATCH('Eligible Components'!M577,'Tableau FR Download'!G:G,0)),"")=0,"",IFERROR(INDEX('Tableau FR Download'!N:N,MATCH('Eligible Components'!M577,'Tableau FR Download'!G:G,0)),""))</f>
        <v/>
      </c>
      <c r="R577" s="37" t="str">
        <f>IF(IFERROR(INDEX('Tableau FR Download'!O:O,MATCH('Eligible Components'!M577,'Tableau FR Download'!G:G,0)),"")=0,"",IFERROR(INDEX('Tableau FR Download'!O:O,MATCH('Eligible Components'!M577,'Tableau FR Download'!G:G,0)),""))</f>
        <v/>
      </c>
      <c r="S577" s="13" t="str">
        <f t="shared" si="26"/>
        <v/>
      </c>
      <c r="T577" s="1" t="str">
        <f>IFERROR(INDEX('User Instructions'!$E$3:$E$10,MATCH('Eligible Components'!N577,'User Instructions'!$D$3:$D$10,0)),"")</f>
        <v/>
      </c>
      <c r="U577" s="1" t="str">
        <f>IFERROR(IF(INDEX('Tableau FR Download'!M:M,MATCH('Eligible Components'!M577,'Tableau FR Download'!G:G,0))=0,"",INDEX('Tableau FR Download'!M:M,MATCH('Eligible Components'!M577,'Tableau FR Download'!G:G,0))),"")</f>
        <v/>
      </c>
    </row>
    <row r="578" spans="1:21" hidden="1" x14ac:dyDescent="0.2">
      <c r="A578" s="1">
        <f t="shared" ref="A578:A641" si="27">IF(B578=1,0,IF(AND(H578=1,OR(F578="HIV/AIDS",F578="Tuberculosis",F578="Malaria",M578&lt;&gt;"")),1,0))</f>
        <v>0</v>
      </c>
      <c r="B578" s="1">
        <v>0</v>
      </c>
      <c r="C578" s="1" t="s">
        <v>85</v>
      </c>
      <c r="D578" s="1" t="s">
        <v>50</v>
      </c>
      <c r="E578" s="1" t="s">
        <v>413</v>
      </c>
      <c r="F578" s="1" t="s">
        <v>91</v>
      </c>
      <c r="G578" s="1" t="str">
        <f t="shared" ref="G578:G641" si="28">_xlfn.CONCAT(D578,"-",F578)</f>
        <v>Guinea-HIV/AIDS,Tuberculosis,Malaria,RSSH</v>
      </c>
      <c r="H578" s="1">
        <v>1</v>
      </c>
      <c r="I578" s="1" t="s">
        <v>51</v>
      </c>
      <c r="J578" s="1" t="str">
        <f>IF(IFERROR(IF(M578="",INDEX('Review Approach Lookup'!D:D,MATCH('Eligible Components'!G578,'Review Approach Lookup'!A:A,0)),INDEX('Tableau FR Download'!I:I,MATCH(M578,'Tableau FR Download'!G:G,0))),"")=0,"TBC",IFERROR(IF(M578="",INDEX('Review Approach Lookup'!D:D,MATCH('Eligible Components'!G578,'Review Approach Lookup'!A:A,0)),INDEX('Tableau FR Download'!I:I,MATCH(M578,'Tableau FR Download'!G:G,0))),""))</f>
        <v/>
      </c>
      <c r="K578" s="1" t="s">
        <v>182</v>
      </c>
      <c r="L578" s="1">
        <f>_xlfn.MAXIFS('Tableau FR Download'!A:A,'Tableau FR Download'!B:B,'Eligible Components'!G578)</f>
        <v>0</v>
      </c>
      <c r="M578" s="1" t="str">
        <f>IF(L578=0,"",INDEX('Tableau FR Download'!G:G,MATCH('Eligible Components'!L578,'Tableau FR Download'!A:A,0)))</f>
        <v/>
      </c>
      <c r="N578" s="2" t="str">
        <f>IFERROR(IF(LEFT(INDEX('Tableau FR Download'!J:J,MATCH('Eligible Components'!M578,'Tableau FR Download'!G:G,0)),FIND(" - ",INDEX('Tableau FR Download'!J:J,MATCH('Eligible Components'!M578,'Tableau FR Download'!G:G,0)))-1) = 0,"",LEFT(INDEX('Tableau FR Download'!J:J,MATCH('Eligible Components'!M578,'Tableau FR Download'!G:G,0)),FIND(" - ",INDEX('Tableau FR Download'!J:J,MATCH('Eligible Components'!M578,'Tableau FR Download'!G:G,0)))-1)),"")</f>
        <v/>
      </c>
      <c r="O578" s="2" t="str">
        <f>IF(T578="No","",IFERROR(IF(INDEX('Tableau FR Download'!M:M,MATCH('Eligible Components'!M578,'Tableau FR Download'!G:G,0))=0,"",INDEX('Tableau FR Download'!M:M,MATCH('Eligible Components'!M578,'Tableau FR Download'!G:G,0))),""))</f>
        <v/>
      </c>
      <c r="P578" s="37" t="str">
        <f>IF(IFERROR(INDEX('Funding Request Tracker'!$G$6:$G$13,MATCH('Eligible Components'!N578,'Funding Request Tracker'!$F$6:$F$13,0)),"")=0,"",IFERROR(INDEX('Funding Request Tracker'!$G$6:$G$13,MATCH('Eligible Components'!N578,'Funding Request Tracker'!$F$6:$F$13,0)),""))</f>
        <v/>
      </c>
      <c r="Q578" s="37" t="str">
        <f>IF(IFERROR(INDEX('Tableau FR Download'!N:N,MATCH('Eligible Components'!M578,'Tableau FR Download'!G:G,0)),"")=0,"",IFERROR(INDEX('Tableau FR Download'!N:N,MATCH('Eligible Components'!M578,'Tableau FR Download'!G:G,0)),""))</f>
        <v/>
      </c>
      <c r="R578" s="37" t="str">
        <f>IF(IFERROR(INDEX('Tableau FR Download'!O:O,MATCH('Eligible Components'!M578,'Tableau FR Download'!G:G,0)),"")=0,"",IFERROR(INDEX('Tableau FR Download'!O:O,MATCH('Eligible Components'!M578,'Tableau FR Download'!G:G,0)),""))</f>
        <v/>
      </c>
      <c r="S578" s="13" t="str">
        <f t="shared" ref="S578:S641" si="29">IFERROR((R578-P578)/30.5,"")</f>
        <v/>
      </c>
      <c r="T578" s="1" t="str">
        <f>IFERROR(INDEX('User Instructions'!$E$3:$E$10,MATCH('Eligible Components'!N578,'User Instructions'!$D$3:$D$10,0)),"")</f>
        <v/>
      </c>
      <c r="U578" s="1" t="str">
        <f>IFERROR(IF(INDEX('Tableau FR Download'!M:M,MATCH('Eligible Components'!M578,'Tableau FR Download'!G:G,0))=0,"",INDEX('Tableau FR Download'!M:M,MATCH('Eligible Components'!M578,'Tableau FR Download'!G:G,0))),"")</f>
        <v/>
      </c>
    </row>
    <row r="579" spans="1:21" hidden="1" x14ac:dyDescent="0.2">
      <c r="A579" s="1">
        <f t="shared" si="27"/>
        <v>0</v>
      </c>
      <c r="B579" s="1">
        <v>0</v>
      </c>
      <c r="C579" s="1" t="s">
        <v>85</v>
      </c>
      <c r="D579" s="1" t="s">
        <v>50</v>
      </c>
      <c r="E579" s="1" t="s">
        <v>414</v>
      </c>
      <c r="F579" s="1" t="s">
        <v>92</v>
      </c>
      <c r="G579" s="1" t="str">
        <f t="shared" si="28"/>
        <v>Guinea-HIV/AIDS,Tuberculosis,RSSH</v>
      </c>
      <c r="H579" s="1">
        <v>1</v>
      </c>
      <c r="I579" s="1" t="s">
        <v>51</v>
      </c>
      <c r="J579" s="1" t="str">
        <f>IF(IFERROR(IF(M579="",INDEX('Review Approach Lookup'!D:D,MATCH('Eligible Components'!G579,'Review Approach Lookup'!A:A,0)),INDEX('Tableau FR Download'!I:I,MATCH(M579,'Tableau FR Download'!G:G,0))),"")=0,"TBC",IFERROR(IF(M579="",INDEX('Review Approach Lookup'!D:D,MATCH('Eligible Components'!G579,'Review Approach Lookup'!A:A,0)),INDEX('Tableau FR Download'!I:I,MATCH(M579,'Tableau FR Download'!G:G,0))),""))</f>
        <v/>
      </c>
      <c r="K579" s="1" t="s">
        <v>182</v>
      </c>
      <c r="L579" s="1">
        <f>_xlfn.MAXIFS('Tableau FR Download'!A:A,'Tableau FR Download'!B:B,'Eligible Components'!G579)</f>
        <v>0</v>
      </c>
      <c r="M579" s="1" t="str">
        <f>IF(L579=0,"",INDEX('Tableau FR Download'!G:G,MATCH('Eligible Components'!L579,'Tableau FR Download'!A:A,0)))</f>
        <v/>
      </c>
      <c r="N579" s="2" t="str">
        <f>IFERROR(IF(LEFT(INDEX('Tableau FR Download'!J:J,MATCH('Eligible Components'!M579,'Tableau FR Download'!G:G,0)),FIND(" - ",INDEX('Tableau FR Download'!J:J,MATCH('Eligible Components'!M579,'Tableau FR Download'!G:G,0)))-1) = 0,"",LEFT(INDEX('Tableau FR Download'!J:J,MATCH('Eligible Components'!M579,'Tableau FR Download'!G:G,0)),FIND(" - ",INDEX('Tableau FR Download'!J:J,MATCH('Eligible Components'!M579,'Tableau FR Download'!G:G,0)))-1)),"")</f>
        <v/>
      </c>
      <c r="O579" s="2" t="str">
        <f>IF(T579="No","",IFERROR(IF(INDEX('Tableau FR Download'!M:M,MATCH('Eligible Components'!M579,'Tableau FR Download'!G:G,0))=0,"",INDEX('Tableau FR Download'!M:M,MATCH('Eligible Components'!M579,'Tableau FR Download'!G:G,0))),""))</f>
        <v/>
      </c>
      <c r="P579" s="37" t="str">
        <f>IF(IFERROR(INDEX('Funding Request Tracker'!$G$6:$G$13,MATCH('Eligible Components'!N579,'Funding Request Tracker'!$F$6:$F$13,0)),"")=0,"",IFERROR(INDEX('Funding Request Tracker'!$G$6:$G$13,MATCH('Eligible Components'!N579,'Funding Request Tracker'!$F$6:$F$13,0)),""))</f>
        <v/>
      </c>
      <c r="Q579" s="37" t="str">
        <f>IF(IFERROR(INDEX('Tableau FR Download'!N:N,MATCH('Eligible Components'!M579,'Tableau FR Download'!G:G,0)),"")=0,"",IFERROR(INDEX('Tableau FR Download'!N:N,MATCH('Eligible Components'!M579,'Tableau FR Download'!G:G,0)),""))</f>
        <v/>
      </c>
      <c r="R579" s="37" t="str">
        <f>IF(IFERROR(INDEX('Tableau FR Download'!O:O,MATCH('Eligible Components'!M579,'Tableau FR Download'!G:G,0)),"")=0,"",IFERROR(INDEX('Tableau FR Download'!O:O,MATCH('Eligible Components'!M579,'Tableau FR Download'!G:G,0)),""))</f>
        <v/>
      </c>
      <c r="S579" s="13" t="str">
        <f t="shared" si="29"/>
        <v/>
      </c>
      <c r="T579" s="1" t="str">
        <f>IFERROR(INDEX('User Instructions'!$E$3:$E$10,MATCH('Eligible Components'!N579,'User Instructions'!$D$3:$D$10,0)),"")</f>
        <v/>
      </c>
      <c r="U579" s="1" t="str">
        <f>IFERROR(IF(INDEX('Tableau FR Download'!M:M,MATCH('Eligible Components'!M579,'Tableau FR Download'!G:G,0))=0,"",INDEX('Tableau FR Download'!M:M,MATCH('Eligible Components'!M579,'Tableau FR Download'!G:G,0))),"")</f>
        <v/>
      </c>
    </row>
    <row r="580" spans="1:21" hidden="1" x14ac:dyDescent="0.2">
      <c r="A580" s="1">
        <f t="shared" si="27"/>
        <v>1</v>
      </c>
      <c r="B580" s="1">
        <v>0</v>
      </c>
      <c r="C580" s="1" t="s">
        <v>85</v>
      </c>
      <c r="D580" s="1" t="s">
        <v>50</v>
      </c>
      <c r="E580" s="1" t="s">
        <v>28</v>
      </c>
      <c r="F580" s="1" t="s">
        <v>28</v>
      </c>
      <c r="G580" s="1" t="str">
        <f t="shared" si="28"/>
        <v>Guinea-Malaria</v>
      </c>
      <c r="H580" s="1">
        <v>1</v>
      </c>
      <c r="I580" s="1" t="s">
        <v>51</v>
      </c>
      <c r="J580" s="1" t="str">
        <f>IF(IFERROR(IF(M580="",INDEX('Review Approach Lookup'!D:D,MATCH('Eligible Components'!G580,'Review Approach Lookup'!A:A,0)),INDEX('Tableau FR Download'!I:I,MATCH(M580,'Tableau FR Download'!G:G,0))),"")=0,"TBC",IFERROR(IF(M580="",INDEX('Review Approach Lookup'!D:D,MATCH('Eligible Components'!G580,'Review Approach Lookup'!A:A,0)),INDEX('Tableau FR Download'!I:I,MATCH(M580,'Tableau FR Download'!G:G,0))),""))</f>
        <v>Full Review</v>
      </c>
      <c r="K580" s="1" t="s">
        <v>182</v>
      </c>
      <c r="L580" s="1">
        <f>_xlfn.MAXIFS('Tableau FR Download'!A:A,'Tableau FR Download'!B:B,'Eligible Components'!G580)</f>
        <v>851</v>
      </c>
      <c r="M580" s="1" t="str">
        <f>IF(L580=0,"",INDEX('Tableau FR Download'!G:G,MATCH('Eligible Components'!L580,'Tableau FR Download'!A:A,0)))</f>
        <v>FR851-GIN-M</v>
      </c>
      <c r="N580" s="2" t="str">
        <f>IFERROR(IF(LEFT(INDEX('Tableau FR Download'!J:J,MATCH('Eligible Components'!M580,'Tableau FR Download'!G:G,0)),FIND(" - ",INDEX('Tableau FR Download'!J:J,MATCH('Eligible Components'!M580,'Tableau FR Download'!G:G,0)))-1) = 0,"",LEFT(INDEX('Tableau FR Download'!J:J,MATCH('Eligible Components'!M580,'Tableau FR Download'!G:G,0)),FIND(" - ",INDEX('Tableau FR Download'!J:J,MATCH('Eligible Components'!M580,'Tableau FR Download'!G:G,0)))-1)),"")</f>
        <v>Window 1</v>
      </c>
      <c r="O580" s="2" t="str">
        <f>IF(T580="No","",IFERROR(IF(INDEX('Tableau FR Download'!M:M,MATCH('Eligible Components'!M580,'Tableau FR Download'!G:G,0))=0,"",INDEX('Tableau FR Download'!M:M,MATCH('Eligible Components'!M580,'Tableau FR Download'!G:G,0))),""))</f>
        <v>Grant Making</v>
      </c>
      <c r="P580" s="37">
        <f>IF(IFERROR(INDEX('Funding Request Tracker'!$G$6:$G$13,MATCH('Eligible Components'!N580,'Funding Request Tracker'!$F$6:$F$13,0)),"")=0,"",IFERROR(INDEX('Funding Request Tracker'!$G$6:$G$13,MATCH('Eligible Components'!N580,'Funding Request Tracker'!$F$6:$F$13,0)),""))</f>
        <v>43913</v>
      </c>
      <c r="Q580" s="37">
        <f>IF(IFERROR(INDEX('Tableau FR Download'!N:N,MATCH('Eligible Components'!M580,'Tableau FR Download'!G:G,0)),"")=0,"",IFERROR(INDEX('Tableau FR Download'!N:N,MATCH('Eligible Components'!M580,'Tableau FR Download'!G:G,0)),""))</f>
        <v>44161</v>
      </c>
      <c r="R580" s="37">
        <f>IF(IFERROR(INDEX('Tableau FR Download'!O:O,MATCH('Eligible Components'!M580,'Tableau FR Download'!G:G,0)),"")=0,"",IFERROR(INDEX('Tableau FR Download'!O:O,MATCH('Eligible Components'!M580,'Tableau FR Download'!G:G,0)),""))</f>
        <v>44182</v>
      </c>
      <c r="S580" s="13">
        <f t="shared" si="29"/>
        <v>8.8196721311475414</v>
      </c>
      <c r="T580" s="1" t="str">
        <f>IFERROR(INDEX('User Instructions'!$E$3:$E$10,MATCH('Eligible Components'!N580,'User Instructions'!$D$3:$D$10,0)),"")</f>
        <v>Yes</v>
      </c>
      <c r="U580" s="1" t="str">
        <f>IFERROR(IF(INDEX('Tableau FR Download'!M:M,MATCH('Eligible Components'!M580,'Tableau FR Download'!G:G,0))=0,"",INDEX('Tableau FR Download'!M:M,MATCH('Eligible Components'!M580,'Tableau FR Download'!G:G,0))),"")</f>
        <v>Grant Making</v>
      </c>
    </row>
    <row r="581" spans="1:21" hidden="1" x14ac:dyDescent="0.2">
      <c r="A581" s="1">
        <f t="shared" si="27"/>
        <v>0</v>
      </c>
      <c r="B581" s="1">
        <v>0</v>
      </c>
      <c r="C581" s="1" t="s">
        <v>85</v>
      </c>
      <c r="D581" s="1" t="s">
        <v>50</v>
      </c>
      <c r="E581" s="1" t="s">
        <v>415</v>
      </c>
      <c r="F581" s="1" t="s">
        <v>93</v>
      </c>
      <c r="G581" s="1" t="str">
        <f t="shared" si="28"/>
        <v>Guinea-Malaria,RSSH</v>
      </c>
      <c r="H581" s="1">
        <v>1</v>
      </c>
      <c r="I581" s="1" t="s">
        <v>51</v>
      </c>
      <c r="J581" s="1" t="str">
        <f>IF(IFERROR(IF(M581="",INDEX('Review Approach Lookup'!D:D,MATCH('Eligible Components'!G581,'Review Approach Lookup'!A:A,0)),INDEX('Tableau FR Download'!I:I,MATCH(M581,'Tableau FR Download'!G:G,0))),"")=0,"TBC",IFERROR(IF(M581="",INDEX('Review Approach Lookup'!D:D,MATCH('Eligible Components'!G581,'Review Approach Lookup'!A:A,0)),INDEX('Tableau FR Download'!I:I,MATCH(M581,'Tableau FR Download'!G:G,0))),""))</f>
        <v/>
      </c>
      <c r="K581" s="1" t="s">
        <v>182</v>
      </c>
      <c r="L581" s="1">
        <f>_xlfn.MAXIFS('Tableau FR Download'!A:A,'Tableau FR Download'!B:B,'Eligible Components'!G581)</f>
        <v>0</v>
      </c>
      <c r="M581" s="1" t="str">
        <f>IF(L581=0,"",INDEX('Tableau FR Download'!G:G,MATCH('Eligible Components'!L581,'Tableau FR Download'!A:A,0)))</f>
        <v/>
      </c>
      <c r="N581" s="2" t="str">
        <f>IFERROR(IF(LEFT(INDEX('Tableau FR Download'!J:J,MATCH('Eligible Components'!M581,'Tableau FR Download'!G:G,0)),FIND(" - ",INDEX('Tableau FR Download'!J:J,MATCH('Eligible Components'!M581,'Tableau FR Download'!G:G,0)))-1) = 0,"",LEFT(INDEX('Tableau FR Download'!J:J,MATCH('Eligible Components'!M581,'Tableau FR Download'!G:G,0)),FIND(" - ",INDEX('Tableau FR Download'!J:J,MATCH('Eligible Components'!M581,'Tableau FR Download'!G:G,0)))-1)),"")</f>
        <v/>
      </c>
      <c r="O581" s="2" t="str">
        <f>IF(T581="No","",IFERROR(IF(INDEX('Tableau FR Download'!M:M,MATCH('Eligible Components'!M581,'Tableau FR Download'!G:G,0))=0,"",INDEX('Tableau FR Download'!M:M,MATCH('Eligible Components'!M581,'Tableau FR Download'!G:G,0))),""))</f>
        <v/>
      </c>
      <c r="P581" s="37" t="str">
        <f>IF(IFERROR(INDEX('Funding Request Tracker'!$G$6:$G$13,MATCH('Eligible Components'!N581,'Funding Request Tracker'!$F$6:$F$13,0)),"")=0,"",IFERROR(INDEX('Funding Request Tracker'!$G$6:$G$13,MATCH('Eligible Components'!N581,'Funding Request Tracker'!$F$6:$F$13,0)),""))</f>
        <v/>
      </c>
      <c r="Q581" s="37" t="str">
        <f>IF(IFERROR(INDEX('Tableau FR Download'!N:N,MATCH('Eligible Components'!M581,'Tableau FR Download'!G:G,0)),"")=0,"",IFERROR(INDEX('Tableau FR Download'!N:N,MATCH('Eligible Components'!M581,'Tableau FR Download'!G:G,0)),""))</f>
        <v/>
      </c>
      <c r="R581" s="37" t="str">
        <f>IF(IFERROR(INDEX('Tableau FR Download'!O:O,MATCH('Eligible Components'!M581,'Tableau FR Download'!G:G,0)),"")=0,"",IFERROR(INDEX('Tableau FR Download'!O:O,MATCH('Eligible Components'!M581,'Tableau FR Download'!G:G,0)),""))</f>
        <v/>
      </c>
      <c r="S581" s="13" t="str">
        <f t="shared" si="29"/>
        <v/>
      </c>
      <c r="T581" s="1" t="str">
        <f>IFERROR(INDEX('User Instructions'!$E$3:$E$10,MATCH('Eligible Components'!N581,'User Instructions'!$D$3:$D$10,0)),"")</f>
        <v/>
      </c>
      <c r="U581" s="1" t="str">
        <f>IFERROR(IF(INDEX('Tableau FR Download'!M:M,MATCH('Eligible Components'!M581,'Tableau FR Download'!G:G,0))=0,"",INDEX('Tableau FR Download'!M:M,MATCH('Eligible Components'!M581,'Tableau FR Download'!G:G,0))),"")</f>
        <v/>
      </c>
    </row>
    <row r="582" spans="1:21" hidden="1" x14ac:dyDescent="0.2">
      <c r="A582" s="1">
        <f t="shared" si="27"/>
        <v>0</v>
      </c>
      <c r="B582" s="1">
        <v>0</v>
      </c>
      <c r="C582" s="1" t="s">
        <v>85</v>
      </c>
      <c r="D582" s="1" t="s">
        <v>50</v>
      </c>
      <c r="E582" s="1" t="s">
        <v>94</v>
      </c>
      <c r="F582" s="1" t="s">
        <v>94</v>
      </c>
      <c r="G582" s="1" t="str">
        <f t="shared" si="28"/>
        <v>Guinea-RSSH</v>
      </c>
      <c r="H582" s="1">
        <v>1</v>
      </c>
      <c r="I582" s="1" t="s">
        <v>51</v>
      </c>
      <c r="J582" s="1" t="str">
        <f>IF(IFERROR(IF(M582="",INDEX('Review Approach Lookup'!D:D,MATCH('Eligible Components'!G582,'Review Approach Lookup'!A:A,0)),INDEX('Tableau FR Download'!I:I,MATCH(M582,'Tableau FR Download'!G:G,0))),"")=0,"TBC",IFERROR(IF(M582="",INDEX('Review Approach Lookup'!D:D,MATCH('Eligible Components'!G582,'Review Approach Lookup'!A:A,0)),INDEX('Tableau FR Download'!I:I,MATCH(M582,'Tableau FR Download'!G:G,0))),""))</f>
        <v>TBC</v>
      </c>
      <c r="K582" s="1" t="s">
        <v>182</v>
      </c>
      <c r="L582" s="1">
        <f>_xlfn.MAXIFS('Tableau FR Download'!A:A,'Tableau FR Download'!B:B,'Eligible Components'!G582)</f>
        <v>0</v>
      </c>
      <c r="M582" s="1" t="str">
        <f>IF(L582=0,"",INDEX('Tableau FR Download'!G:G,MATCH('Eligible Components'!L582,'Tableau FR Download'!A:A,0)))</f>
        <v/>
      </c>
      <c r="N582" s="2" t="str">
        <f>IFERROR(IF(LEFT(INDEX('Tableau FR Download'!J:J,MATCH('Eligible Components'!M582,'Tableau FR Download'!G:G,0)),FIND(" - ",INDEX('Tableau FR Download'!J:J,MATCH('Eligible Components'!M582,'Tableau FR Download'!G:G,0)))-1) = 0,"",LEFT(INDEX('Tableau FR Download'!J:J,MATCH('Eligible Components'!M582,'Tableau FR Download'!G:G,0)),FIND(" - ",INDEX('Tableau FR Download'!J:J,MATCH('Eligible Components'!M582,'Tableau FR Download'!G:G,0)))-1)),"")</f>
        <v/>
      </c>
      <c r="O582" s="2" t="str">
        <f>IF(T582="No","",IFERROR(IF(INDEX('Tableau FR Download'!M:M,MATCH('Eligible Components'!M582,'Tableau FR Download'!G:G,0))=0,"",INDEX('Tableau FR Download'!M:M,MATCH('Eligible Components'!M582,'Tableau FR Download'!G:G,0))),""))</f>
        <v/>
      </c>
      <c r="P582" s="37" t="str">
        <f>IF(IFERROR(INDEX('Funding Request Tracker'!$G$6:$G$13,MATCH('Eligible Components'!N582,'Funding Request Tracker'!$F$6:$F$13,0)),"")=0,"",IFERROR(INDEX('Funding Request Tracker'!$G$6:$G$13,MATCH('Eligible Components'!N582,'Funding Request Tracker'!$F$6:$F$13,0)),""))</f>
        <v/>
      </c>
      <c r="Q582" s="37" t="str">
        <f>IF(IFERROR(INDEX('Tableau FR Download'!N:N,MATCH('Eligible Components'!M582,'Tableau FR Download'!G:G,0)),"")=0,"",IFERROR(INDEX('Tableau FR Download'!N:N,MATCH('Eligible Components'!M582,'Tableau FR Download'!G:G,0)),""))</f>
        <v/>
      </c>
      <c r="R582" s="37" t="str">
        <f>IF(IFERROR(INDEX('Tableau FR Download'!O:O,MATCH('Eligible Components'!M582,'Tableau FR Download'!G:G,0)),"")=0,"",IFERROR(INDEX('Tableau FR Download'!O:O,MATCH('Eligible Components'!M582,'Tableau FR Download'!G:G,0)),""))</f>
        <v/>
      </c>
      <c r="S582" s="13" t="str">
        <f t="shared" si="29"/>
        <v/>
      </c>
      <c r="T582" s="1" t="str">
        <f>IFERROR(INDEX('User Instructions'!$E$3:$E$10,MATCH('Eligible Components'!N582,'User Instructions'!$D$3:$D$10,0)),"")</f>
        <v/>
      </c>
      <c r="U582" s="1" t="str">
        <f>IFERROR(IF(INDEX('Tableau FR Download'!M:M,MATCH('Eligible Components'!M582,'Tableau FR Download'!G:G,0))=0,"",INDEX('Tableau FR Download'!M:M,MATCH('Eligible Components'!M582,'Tableau FR Download'!G:G,0))),"")</f>
        <v/>
      </c>
    </row>
    <row r="583" spans="1:21" hidden="1" x14ac:dyDescent="0.2">
      <c r="A583" s="1">
        <f t="shared" si="27"/>
        <v>0</v>
      </c>
      <c r="B583" s="1">
        <v>1</v>
      </c>
      <c r="C583" s="1" t="s">
        <v>85</v>
      </c>
      <c r="D583" s="1" t="s">
        <v>50</v>
      </c>
      <c r="E583" s="1" t="s">
        <v>416</v>
      </c>
      <c r="F583" s="1" t="s">
        <v>35</v>
      </c>
      <c r="G583" s="1" t="str">
        <f t="shared" si="28"/>
        <v>Guinea-Tuberculosis</v>
      </c>
      <c r="H583" s="1">
        <v>1</v>
      </c>
      <c r="I583" s="1" t="s">
        <v>51</v>
      </c>
      <c r="J583" s="1" t="str">
        <f>IF(IFERROR(IF(M583="",INDEX('Review Approach Lookup'!D:D,MATCH('Eligible Components'!G583,'Review Approach Lookup'!A:A,0)),INDEX('Tableau FR Download'!I:I,MATCH(M583,'Tableau FR Download'!G:G,0))),"")=0,"TBC",IFERROR(IF(M583="",INDEX('Review Approach Lookup'!D:D,MATCH('Eligible Components'!G583,'Review Approach Lookup'!A:A,0)),INDEX('Tableau FR Download'!I:I,MATCH(M583,'Tableau FR Download'!G:G,0))),""))</f>
        <v>Full Review</v>
      </c>
      <c r="K583" s="1" t="s">
        <v>182</v>
      </c>
      <c r="L583" s="1">
        <f>_xlfn.MAXIFS('Tableau FR Download'!A:A,'Tableau FR Download'!B:B,'Eligible Components'!G583)</f>
        <v>0</v>
      </c>
      <c r="M583" s="1" t="str">
        <f>IF(L583=0,"",INDEX('Tableau FR Download'!G:G,MATCH('Eligible Components'!L583,'Tableau FR Download'!A:A,0)))</f>
        <v/>
      </c>
      <c r="N583" s="2" t="str">
        <f>IFERROR(IF(LEFT(INDEX('Tableau FR Download'!J:J,MATCH('Eligible Components'!M583,'Tableau FR Download'!G:G,0)),FIND(" - ",INDEX('Tableau FR Download'!J:J,MATCH('Eligible Components'!M583,'Tableau FR Download'!G:G,0)))-1) = 0,"",LEFT(INDEX('Tableau FR Download'!J:J,MATCH('Eligible Components'!M583,'Tableau FR Download'!G:G,0)),FIND(" - ",INDEX('Tableau FR Download'!J:J,MATCH('Eligible Components'!M583,'Tableau FR Download'!G:G,0)))-1)),"")</f>
        <v/>
      </c>
      <c r="O583" s="2" t="str">
        <f>IF(T583="No","",IFERROR(IF(INDEX('Tableau FR Download'!M:M,MATCH('Eligible Components'!M583,'Tableau FR Download'!G:G,0))=0,"",INDEX('Tableau FR Download'!M:M,MATCH('Eligible Components'!M583,'Tableau FR Download'!G:G,0))),""))</f>
        <v/>
      </c>
      <c r="P583" s="37" t="str">
        <f>IF(IFERROR(INDEX('Funding Request Tracker'!$G$6:$G$13,MATCH('Eligible Components'!N583,'Funding Request Tracker'!$F$6:$F$13,0)),"")=0,"",IFERROR(INDEX('Funding Request Tracker'!$G$6:$G$13,MATCH('Eligible Components'!N583,'Funding Request Tracker'!$F$6:$F$13,0)),""))</f>
        <v/>
      </c>
      <c r="Q583" s="37" t="str">
        <f>IF(IFERROR(INDEX('Tableau FR Download'!N:N,MATCH('Eligible Components'!M583,'Tableau FR Download'!G:G,0)),"")=0,"",IFERROR(INDEX('Tableau FR Download'!N:N,MATCH('Eligible Components'!M583,'Tableau FR Download'!G:G,0)),""))</f>
        <v/>
      </c>
      <c r="R583" s="37" t="str">
        <f>IF(IFERROR(INDEX('Tableau FR Download'!O:O,MATCH('Eligible Components'!M583,'Tableau FR Download'!G:G,0)),"")=0,"",IFERROR(INDEX('Tableau FR Download'!O:O,MATCH('Eligible Components'!M583,'Tableau FR Download'!G:G,0)),""))</f>
        <v/>
      </c>
      <c r="S583" s="13" t="str">
        <f t="shared" si="29"/>
        <v/>
      </c>
      <c r="T583" s="1" t="str">
        <f>IFERROR(INDEX('User Instructions'!$E$3:$E$10,MATCH('Eligible Components'!N583,'User Instructions'!$D$3:$D$10,0)),"")</f>
        <v/>
      </c>
      <c r="U583" s="1" t="str">
        <f>IFERROR(IF(INDEX('Tableau FR Download'!M:M,MATCH('Eligible Components'!M583,'Tableau FR Download'!G:G,0))=0,"",INDEX('Tableau FR Download'!M:M,MATCH('Eligible Components'!M583,'Tableau FR Download'!G:G,0))),"")</f>
        <v/>
      </c>
    </row>
    <row r="584" spans="1:21" hidden="1" x14ac:dyDescent="0.2">
      <c r="A584" s="1">
        <f t="shared" si="27"/>
        <v>0</v>
      </c>
      <c r="B584" s="1">
        <v>0</v>
      </c>
      <c r="C584" s="1" t="s">
        <v>85</v>
      </c>
      <c r="D584" s="1" t="s">
        <v>50</v>
      </c>
      <c r="E584" s="1" t="s">
        <v>417</v>
      </c>
      <c r="F584" s="1" t="s">
        <v>95</v>
      </c>
      <c r="G584" s="1" t="str">
        <f t="shared" si="28"/>
        <v>Guinea-Tuberculosis,Malaria</v>
      </c>
      <c r="H584" s="1">
        <v>1</v>
      </c>
      <c r="I584" s="1" t="s">
        <v>51</v>
      </c>
      <c r="J584" s="1" t="str">
        <f>IF(IFERROR(IF(M584="",INDEX('Review Approach Lookup'!D:D,MATCH('Eligible Components'!G584,'Review Approach Lookup'!A:A,0)),INDEX('Tableau FR Download'!I:I,MATCH(M584,'Tableau FR Download'!G:G,0))),"")=0,"TBC",IFERROR(IF(M584="",INDEX('Review Approach Lookup'!D:D,MATCH('Eligible Components'!G584,'Review Approach Lookup'!A:A,0)),INDEX('Tableau FR Download'!I:I,MATCH(M584,'Tableau FR Download'!G:G,0))),""))</f>
        <v/>
      </c>
      <c r="K584" s="1" t="s">
        <v>182</v>
      </c>
      <c r="L584" s="1">
        <f>_xlfn.MAXIFS('Tableau FR Download'!A:A,'Tableau FR Download'!B:B,'Eligible Components'!G584)</f>
        <v>0</v>
      </c>
      <c r="M584" s="1" t="str">
        <f>IF(L584=0,"",INDEX('Tableau FR Download'!G:G,MATCH('Eligible Components'!L584,'Tableau FR Download'!A:A,0)))</f>
        <v/>
      </c>
      <c r="N584" s="2" t="str">
        <f>IFERROR(IF(LEFT(INDEX('Tableau FR Download'!J:J,MATCH('Eligible Components'!M584,'Tableau FR Download'!G:G,0)),FIND(" - ",INDEX('Tableau FR Download'!J:J,MATCH('Eligible Components'!M584,'Tableau FR Download'!G:G,0)))-1) = 0,"",LEFT(INDEX('Tableau FR Download'!J:J,MATCH('Eligible Components'!M584,'Tableau FR Download'!G:G,0)),FIND(" - ",INDEX('Tableau FR Download'!J:J,MATCH('Eligible Components'!M584,'Tableau FR Download'!G:G,0)))-1)),"")</f>
        <v/>
      </c>
      <c r="O584" s="2" t="str">
        <f>IF(T584="No","",IFERROR(IF(INDEX('Tableau FR Download'!M:M,MATCH('Eligible Components'!M584,'Tableau FR Download'!G:G,0))=0,"",INDEX('Tableau FR Download'!M:M,MATCH('Eligible Components'!M584,'Tableau FR Download'!G:G,0))),""))</f>
        <v/>
      </c>
      <c r="P584" s="37" t="str">
        <f>IF(IFERROR(INDEX('Funding Request Tracker'!$G$6:$G$13,MATCH('Eligible Components'!N584,'Funding Request Tracker'!$F$6:$F$13,0)),"")=0,"",IFERROR(INDEX('Funding Request Tracker'!$G$6:$G$13,MATCH('Eligible Components'!N584,'Funding Request Tracker'!$F$6:$F$13,0)),""))</f>
        <v/>
      </c>
      <c r="Q584" s="37" t="str">
        <f>IF(IFERROR(INDEX('Tableau FR Download'!N:N,MATCH('Eligible Components'!M584,'Tableau FR Download'!G:G,0)),"")=0,"",IFERROR(INDEX('Tableau FR Download'!N:N,MATCH('Eligible Components'!M584,'Tableau FR Download'!G:G,0)),""))</f>
        <v/>
      </c>
      <c r="R584" s="37" t="str">
        <f>IF(IFERROR(INDEX('Tableau FR Download'!O:O,MATCH('Eligible Components'!M584,'Tableau FR Download'!G:G,0)),"")=0,"",IFERROR(INDEX('Tableau FR Download'!O:O,MATCH('Eligible Components'!M584,'Tableau FR Download'!G:G,0)),""))</f>
        <v/>
      </c>
      <c r="S584" s="13" t="str">
        <f t="shared" si="29"/>
        <v/>
      </c>
      <c r="T584" s="1" t="str">
        <f>IFERROR(INDEX('User Instructions'!$E$3:$E$10,MATCH('Eligible Components'!N584,'User Instructions'!$D$3:$D$10,0)),"")</f>
        <v/>
      </c>
      <c r="U584" s="1" t="str">
        <f>IFERROR(IF(INDEX('Tableau FR Download'!M:M,MATCH('Eligible Components'!M584,'Tableau FR Download'!G:G,0))=0,"",INDEX('Tableau FR Download'!M:M,MATCH('Eligible Components'!M584,'Tableau FR Download'!G:G,0))),"")</f>
        <v/>
      </c>
    </row>
    <row r="585" spans="1:21" hidden="1" x14ac:dyDescent="0.2">
      <c r="A585" s="1">
        <f t="shared" si="27"/>
        <v>0</v>
      </c>
      <c r="B585" s="1">
        <v>0</v>
      </c>
      <c r="C585" s="1" t="s">
        <v>85</v>
      </c>
      <c r="D585" s="1" t="s">
        <v>50</v>
      </c>
      <c r="E585" s="1" t="s">
        <v>418</v>
      </c>
      <c r="F585" s="1" t="s">
        <v>96</v>
      </c>
      <c r="G585" s="1" t="str">
        <f t="shared" si="28"/>
        <v>Guinea-Tuberculosis,Malaria,RSSH</v>
      </c>
      <c r="H585" s="1">
        <v>1</v>
      </c>
      <c r="I585" s="1" t="s">
        <v>51</v>
      </c>
      <c r="J585" s="1" t="str">
        <f>IF(IFERROR(IF(M585="",INDEX('Review Approach Lookup'!D:D,MATCH('Eligible Components'!G585,'Review Approach Lookup'!A:A,0)),INDEX('Tableau FR Download'!I:I,MATCH(M585,'Tableau FR Download'!G:G,0))),"")=0,"TBC",IFERROR(IF(M585="",INDEX('Review Approach Lookup'!D:D,MATCH('Eligible Components'!G585,'Review Approach Lookup'!A:A,0)),INDEX('Tableau FR Download'!I:I,MATCH(M585,'Tableau FR Download'!G:G,0))),""))</f>
        <v/>
      </c>
      <c r="K585" s="1" t="s">
        <v>182</v>
      </c>
      <c r="L585" s="1">
        <f>_xlfn.MAXIFS('Tableau FR Download'!A:A,'Tableau FR Download'!B:B,'Eligible Components'!G585)</f>
        <v>0</v>
      </c>
      <c r="M585" s="1" t="str">
        <f>IF(L585=0,"",INDEX('Tableau FR Download'!G:G,MATCH('Eligible Components'!L585,'Tableau FR Download'!A:A,0)))</f>
        <v/>
      </c>
      <c r="N585" s="2" t="str">
        <f>IFERROR(IF(LEFT(INDEX('Tableau FR Download'!J:J,MATCH('Eligible Components'!M585,'Tableau FR Download'!G:G,0)),FIND(" - ",INDEX('Tableau FR Download'!J:J,MATCH('Eligible Components'!M585,'Tableau FR Download'!G:G,0)))-1) = 0,"",LEFT(INDEX('Tableau FR Download'!J:J,MATCH('Eligible Components'!M585,'Tableau FR Download'!G:G,0)),FIND(" - ",INDEX('Tableau FR Download'!J:J,MATCH('Eligible Components'!M585,'Tableau FR Download'!G:G,0)))-1)),"")</f>
        <v/>
      </c>
      <c r="O585" s="2" t="str">
        <f>IF(T585="No","",IFERROR(IF(INDEX('Tableau FR Download'!M:M,MATCH('Eligible Components'!M585,'Tableau FR Download'!G:G,0))=0,"",INDEX('Tableau FR Download'!M:M,MATCH('Eligible Components'!M585,'Tableau FR Download'!G:G,0))),""))</f>
        <v/>
      </c>
      <c r="P585" s="37" t="str">
        <f>IF(IFERROR(INDEX('Funding Request Tracker'!$G$6:$G$13,MATCH('Eligible Components'!N585,'Funding Request Tracker'!$F$6:$F$13,0)),"")=0,"",IFERROR(INDEX('Funding Request Tracker'!$G$6:$G$13,MATCH('Eligible Components'!N585,'Funding Request Tracker'!$F$6:$F$13,0)),""))</f>
        <v/>
      </c>
      <c r="Q585" s="37" t="str">
        <f>IF(IFERROR(INDEX('Tableau FR Download'!N:N,MATCH('Eligible Components'!M585,'Tableau FR Download'!G:G,0)),"")=0,"",IFERROR(INDEX('Tableau FR Download'!N:N,MATCH('Eligible Components'!M585,'Tableau FR Download'!G:G,0)),""))</f>
        <v/>
      </c>
      <c r="R585" s="37" t="str">
        <f>IF(IFERROR(INDEX('Tableau FR Download'!O:O,MATCH('Eligible Components'!M585,'Tableau FR Download'!G:G,0)),"")=0,"",IFERROR(INDEX('Tableau FR Download'!O:O,MATCH('Eligible Components'!M585,'Tableau FR Download'!G:G,0)),""))</f>
        <v/>
      </c>
      <c r="S585" s="13" t="str">
        <f t="shared" si="29"/>
        <v/>
      </c>
      <c r="T585" s="1" t="str">
        <f>IFERROR(INDEX('User Instructions'!$E$3:$E$10,MATCH('Eligible Components'!N585,'User Instructions'!$D$3:$D$10,0)),"")</f>
        <v/>
      </c>
      <c r="U585" s="1" t="str">
        <f>IFERROR(IF(INDEX('Tableau FR Download'!M:M,MATCH('Eligible Components'!M585,'Tableau FR Download'!G:G,0))=0,"",INDEX('Tableau FR Download'!M:M,MATCH('Eligible Components'!M585,'Tableau FR Download'!G:G,0))),"")</f>
        <v/>
      </c>
    </row>
    <row r="586" spans="1:21" hidden="1" x14ac:dyDescent="0.2">
      <c r="A586" s="1">
        <f t="shared" si="27"/>
        <v>0</v>
      </c>
      <c r="B586" s="1">
        <v>0</v>
      </c>
      <c r="C586" s="1" t="s">
        <v>85</v>
      </c>
      <c r="D586" s="1" t="s">
        <v>50</v>
      </c>
      <c r="E586" s="1" t="s">
        <v>419</v>
      </c>
      <c r="F586" s="1" t="s">
        <v>97</v>
      </c>
      <c r="G586" s="1" t="str">
        <f t="shared" si="28"/>
        <v>Guinea-Tuberculosis,RSSH</v>
      </c>
      <c r="H586" s="1">
        <v>1</v>
      </c>
      <c r="I586" s="1" t="s">
        <v>51</v>
      </c>
      <c r="J586" s="1" t="str">
        <f>IF(IFERROR(IF(M586="",INDEX('Review Approach Lookup'!D:D,MATCH('Eligible Components'!G586,'Review Approach Lookup'!A:A,0)),INDEX('Tableau FR Download'!I:I,MATCH(M586,'Tableau FR Download'!G:G,0))),"")=0,"TBC",IFERROR(IF(M586="",INDEX('Review Approach Lookup'!D:D,MATCH('Eligible Components'!G586,'Review Approach Lookup'!A:A,0)),INDEX('Tableau FR Download'!I:I,MATCH(M586,'Tableau FR Download'!G:G,0))),""))</f>
        <v/>
      </c>
      <c r="K586" s="1" t="s">
        <v>182</v>
      </c>
      <c r="L586" s="1">
        <f>_xlfn.MAXIFS('Tableau FR Download'!A:A,'Tableau FR Download'!B:B,'Eligible Components'!G586)</f>
        <v>0</v>
      </c>
      <c r="M586" s="1" t="str">
        <f>IF(L586=0,"",INDEX('Tableau FR Download'!G:G,MATCH('Eligible Components'!L586,'Tableau FR Download'!A:A,0)))</f>
        <v/>
      </c>
      <c r="N586" s="2" t="str">
        <f>IFERROR(IF(LEFT(INDEX('Tableau FR Download'!J:J,MATCH('Eligible Components'!M586,'Tableau FR Download'!G:G,0)),FIND(" - ",INDEX('Tableau FR Download'!J:J,MATCH('Eligible Components'!M586,'Tableau FR Download'!G:G,0)))-1) = 0,"",LEFT(INDEX('Tableau FR Download'!J:J,MATCH('Eligible Components'!M586,'Tableau FR Download'!G:G,0)),FIND(" - ",INDEX('Tableau FR Download'!J:J,MATCH('Eligible Components'!M586,'Tableau FR Download'!G:G,0)))-1)),"")</f>
        <v/>
      </c>
      <c r="O586" s="2" t="str">
        <f>IF(T586="No","",IFERROR(IF(INDEX('Tableau FR Download'!M:M,MATCH('Eligible Components'!M586,'Tableau FR Download'!G:G,0))=0,"",INDEX('Tableau FR Download'!M:M,MATCH('Eligible Components'!M586,'Tableau FR Download'!G:G,0))),""))</f>
        <v/>
      </c>
      <c r="P586" s="37" t="str">
        <f>IF(IFERROR(INDEX('Funding Request Tracker'!$G$6:$G$13,MATCH('Eligible Components'!N586,'Funding Request Tracker'!$F$6:$F$13,0)),"")=0,"",IFERROR(INDEX('Funding Request Tracker'!$G$6:$G$13,MATCH('Eligible Components'!N586,'Funding Request Tracker'!$F$6:$F$13,0)),""))</f>
        <v/>
      </c>
      <c r="Q586" s="37" t="str">
        <f>IF(IFERROR(INDEX('Tableau FR Download'!N:N,MATCH('Eligible Components'!M586,'Tableau FR Download'!G:G,0)),"")=0,"",IFERROR(INDEX('Tableau FR Download'!N:N,MATCH('Eligible Components'!M586,'Tableau FR Download'!G:G,0)),""))</f>
        <v/>
      </c>
      <c r="R586" s="37" t="str">
        <f>IF(IFERROR(INDEX('Tableau FR Download'!O:O,MATCH('Eligible Components'!M586,'Tableau FR Download'!G:G,0)),"")=0,"",IFERROR(INDEX('Tableau FR Download'!O:O,MATCH('Eligible Components'!M586,'Tableau FR Download'!G:G,0)),""))</f>
        <v/>
      </c>
      <c r="S586" s="13" t="str">
        <f t="shared" si="29"/>
        <v/>
      </c>
      <c r="T586" s="1" t="str">
        <f>IFERROR(INDEX('User Instructions'!$E$3:$E$10,MATCH('Eligible Components'!N586,'User Instructions'!$D$3:$D$10,0)),"")</f>
        <v/>
      </c>
      <c r="U586" s="1" t="str">
        <f>IFERROR(IF(INDEX('Tableau FR Download'!M:M,MATCH('Eligible Components'!M586,'Tableau FR Download'!G:G,0))=0,"",INDEX('Tableau FR Download'!M:M,MATCH('Eligible Components'!M586,'Tableau FR Download'!G:G,0))),"")</f>
        <v/>
      </c>
    </row>
    <row r="587" spans="1:21" hidden="1" x14ac:dyDescent="0.2">
      <c r="A587" s="1">
        <f t="shared" si="27"/>
        <v>0</v>
      </c>
      <c r="B587" s="1">
        <v>1</v>
      </c>
      <c r="C587" s="1" t="s">
        <v>85</v>
      </c>
      <c r="D587" s="1" t="s">
        <v>52</v>
      </c>
      <c r="E587" s="1" t="s">
        <v>26</v>
      </c>
      <c r="F587" s="1" t="s">
        <v>26</v>
      </c>
      <c r="G587" s="1" t="str">
        <f t="shared" si="28"/>
        <v>Guinea-Bissau-HIV/AIDS</v>
      </c>
      <c r="H587" s="1">
        <v>1</v>
      </c>
      <c r="I587" s="1" t="s">
        <v>51</v>
      </c>
      <c r="J587" s="1" t="str">
        <f>IF(IFERROR(IF(M587="",INDEX('Review Approach Lookup'!D:D,MATCH('Eligible Components'!G587,'Review Approach Lookup'!A:A,0)),INDEX('Tableau FR Download'!I:I,MATCH(M587,'Tableau FR Download'!G:G,0))),"")=0,"TBC",IFERROR(IF(M587="",INDEX('Review Approach Lookup'!D:D,MATCH('Eligible Components'!G587,'Review Approach Lookup'!A:A,0)),INDEX('Tableau FR Download'!I:I,MATCH(M587,'Tableau FR Download'!G:G,0))),""))</f>
        <v>Full Review</v>
      </c>
      <c r="K587" s="1" t="s">
        <v>182</v>
      </c>
      <c r="L587" s="1">
        <f>_xlfn.MAXIFS('Tableau FR Download'!A:A,'Tableau FR Download'!B:B,'Eligible Components'!G587)</f>
        <v>0</v>
      </c>
      <c r="M587" s="1" t="str">
        <f>IF(L587=0,"",INDEX('Tableau FR Download'!G:G,MATCH('Eligible Components'!L587,'Tableau FR Download'!A:A,0)))</f>
        <v/>
      </c>
      <c r="N587" s="2" t="str">
        <f>IFERROR(IF(LEFT(INDEX('Tableau FR Download'!J:J,MATCH('Eligible Components'!M587,'Tableau FR Download'!G:G,0)),FIND(" - ",INDEX('Tableau FR Download'!J:J,MATCH('Eligible Components'!M587,'Tableau FR Download'!G:G,0)))-1) = 0,"",LEFT(INDEX('Tableau FR Download'!J:J,MATCH('Eligible Components'!M587,'Tableau FR Download'!G:G,0)),FIND(" - ",INDEX('Tableau FR Download'!J:J,MATCH('Eligible Components'!M587,'Tableau FR Download'!G:G,0)))-1)),"")</f>
        <v/>
      </c>
      <c r="O587" s="2" t="str">
        <f>IF(T587="No","",IFERROR(IF(INDEX('Tableau FR Download'!M:M,MATCH('Eligible Components'!M587,'Tableau FR Download'!G:G,0))=0,"",INDEX('Tableau FR Download'!M:M,MATCH('Eligible Components'!M587,'Tableau FR Download'!G:G,0))),""))</f>
        <v/>
      </c>
      <c r="P587" s="37" t="str">
        <f>IF(IFERROR(INDEX('Funding Request Tracker'!$G$6:$G$13,MATCH('Eligible Components'!N587,'Funding Request Tracker'!$F$6:$F$13,0)),"")=0,"",IFERROR(INDEX('Funding Request Tracker'!$G$6:$G$13,MATCH('Eligible Components'!N587,'Funding Request Tracker'!$F$6:$F$13,0)),""))</f>
        <v/>
      </c>
      <c r="Q587" s="37" t="str">
        <f>IF(IFERROR(INDEX('Tableau FR Download'!N:N,MATCH('Eligible Components'!M587,'Tableau FR Download'!G:G,0)),"")=0,"",IFERROR(INDEX('Tableau FR Download'!N:N,MATCH('Eligible Components'!M587,'Tableau FR Download'!G:G,0)),""))</f>
        <v/>
      </c>
      <c r="R587" s="37" t="str">
        <f>IF(IFERROR(INDEX('Tableau FR Download'!O:O,MATCH('Eligible Components'!M587,'Tableau FR Download'!G:G,0)),"")=0,"",IFERROR(INDEX('Tableau FR Download'!O:O,MATCH('Eligible Components'!M587,'Tableau FR Download'!G:G,0)),""))</f>
        <v/>
      </c>
      <c r="S587" s="13" t="str">
        <f t="shared" si="29"/>
        <v/>
      </c>
      <c r="T587" s="1" t="str">
        <f>IFERROR(INDEX('User Instructions'!$E$3:$E$10,MATCH('Eligible Components'!N587,'User Instructions'!$D$3:$D$10,0)),"")</f>
        <v/>
      </c>
      <c r="U587" s="1" t="str">
        <f>IFERROR(IF(INDEX('Tableau FR Download'!M:M,MATCH('Eligible Components'!M587,'Tableau FR Download'!G:G,0))=0,"",INDEX('Tableau FR Download'!M:M,MATCH('Eligible Components'!M587,'Tableau FR Download'!G:G,0))),"")</f>
        <v/>
      </c>
    </row>
    <row r="588" spans="1:21" hidden="1" x14ac:dyDescent="0.2">
      <c r="A588" s="1">
        <f t="shared" si="27"/>
        <v>0</v>
      </c>
      <c r="B588" s="1">
        <v>0</v>
      </c>
      <c r="C588" s="1" t="s">
        <v>85</v>
      </c>
      <c r="D588" s="1" t="s">
        <v>52</v>
      </c>
      <c r="E588" s="1" t="s">
        <v>409</v>
      </c>
      <c r="F588" s="1" t="s">
        <v>86</v>
      </c>
      <c r="G588" s="1" t="str">
        <f t="shared" si="28"/>
        <v>Guinea-Bissau-HIV/AIDS,Malaria</v>
      </c>
      <c r="H588" s="1">
        <v>1</v>
      </c>
      <c r="I588" s="1" t="s">
        <v>51</v>
      </c>
      <c r="J588" s="1" t="str">
        <f>IF(IFERROR(IF(M588="",INDEX('Review Approach Lookup'!D:D,MATCH('Eligible Components'!G588,'Review Approach Lookup'!A:A,0)),INDEX('Tableau FR Download'!I:I,MATCH(M588,'Tableau FR Download'!G:G,0))),"")=0,"TBC",IFERROR(IF(M588="",INDEX('Review Approach Lookup'!D:D,MATCH('Eligible Components'!G588,'Review Approach Lookup'!A:A,0)),INDEX('Tableau FR Download'!I:I,MATCH(M588,'Tableau FR Download'!G:G,0))),""))</f>
        <v/>
      </c>
      <c r="K588" s="1" t="s">
        <v>182</v>
      </c>
      <c r="L588" s="1">
        <f>_xlfn.MAXIFS('Tableau FR Download'!A:A,'Tableau FR Download'!B:B,'Eligible Components'!G588)</f>
        <v>0</v>
      </c>
      <c r="M588" s="1" t="str">
        <f>IF(L588=0,"",INDEX('Tableau FR Download'!G:G,MATCH('Eligible Components'!L588,'Tableau FR Download'!A:A,0)))</f>
        <v/>
      </c>
      <c r="N588" s="2" t="str">
        <f>IFERROR(IF(LEFT(INDEX('Tableau FR Download'!J:J,MATCH('Eligible Components'!M588,'Tableau FR Download'!G:G,0)),FIND(" - ",INDEX('Tableau FR Download'!J:J,MATCH('Eligible Components'!M588,'Tableau FR Download'!G:G,0)))-1) = 0,"",LEFT(INDEX('Tableau FR Download'!J:J,MATCH('Eligible Components'!M588,'Tableau FR Download'!G:G,0)),FIND(" - ",INDEX('Tableau FR Download'!J:J,MATCH('Eligible Components'!M588,'Tableau FR Download'!G:G,0)))-1)),"")</f>
        <v/>
      </c>
      <c r="O588" s="2" t="str">
        <f>IF(T588="No","",IFERROR(IF(INDEX('Tableau FR Download'!M:M,MATCH('Eligible Components'!M588,'Tableau FR Download'!G:G,0))=0,"",INDEX('Tableau FR Download'!M:M,MATCH('Eligible Components'!M588,'Tableau FR Download'!G:G,0))),""))</f>
        <v/>
      </c>
      <c r="P588" s="37" t="str">
        <f>IF(IFERROR(INDEX('Funding Request Tracker'!$G$6:$G$13,MATCH('Eligible Components'!N588,'Funding Request Tracker'!$F$6:$F$13,0)),"")=0,"",IFERROR(INDEX('Funding Request Tracker'!$G$6:$G$13,MATCH('Eligible Components'!N588,'Funding Request Tracker'!$F$6:$F$13,0)),""))</f>
        <v/>
      </c>
      <c r="Q588" s="37" t="str">
        <f>IF(IFERROR(INDEX('Tableau FR Download'!N:N,MATCH('Eligible Components'!M588,'Tableau FR Download'!G:G,0)),"")=0,"",IFERROR(INDEX('Tableau FR Download'!N:N,MATCH('Eligible Components'!M588,'Tableau FR Download'!G:G,0)),""))</f>
        <v/>
      </c>
      <c r="R588" s="37" t="str">
        <f>IF(IFERROR(INDEX('Tableau FR Download'!O:O,MATCH('Eligible Components'!M588,'Tableau FR Download'!G:G,0)),"")=0,"",IFERROR(INDEX('Tableau FR Download'!O:O,MATCH('Eligible Components'!M588,'Tableau FR Download'!G:G,0)),""))</f>
        <v/>
      </c>
      <c r="S588" s="13" t="str">
        <f t="shared" si="29"/>
        <v/>
      </c>
      <c r="T588" s="1" t="str">
        <f>IFERROR(INDEX('User Instructions'!$E$3:$E$10,MATCH('Eligible Components'!N588,'User Instructions'!$D$3:$D$10,0)),"")</f>
        <v/>
      </c>
      <c r="U588" s="1" t="str">
        <f>IFERROR(IF(INDEX('Tableau FR Download'!M:M,MATCH('Eligible Components'!M588,'Tableau FR Download'!G:G,0))=0,"",INDEX('Tableau FR Download'!M:M,MATCH('Eligible Components'!M588,'Tableau FR Download'!G:G,0))),"")</f>
        <v/>
      </c>
    </row>
    <row r="589" spans="1:21" hidden="1" x14ac:dyDescent="0.2">
      <c r="A589" s="1">
        <f t="shared" si="27"/>
        <v>0</v>
      </c>
      <c r="B589" s="1">
        <v>0</v>
      </c>
      <c r="C589" s="1" t="s">
        <v>85</v>
      </c>
      <c r="D589" s="1" t="s">
        <v>52</v>
      </c>
      <c r="E589" s="1" t="s">
        <v>410</v>
      </c>
      <c r="F589" s="1" t="s">
        <v>87</v>
      </c>
      <c r="G589" s="1" t="str">
        <f t="shared" si="28"/>
        <v>Guinea-Bissau-HIV/AIDS,Malaria,RSSH</v>
      </c>
      <c r="H589" s="1">
        <v>1</v>
      </c>
      <c r="I589" s="1" t="s">
        <v>51</v>
      </c>
      <c r="J589" s="1" t="str">
        <f>IF(IFERROR(IF(M589="",INDEX('Review Approach Lookup'!D:D,MATCH('Eligible Components'!G589,'Review Approach Lookup'!A:A,0)),INDEX('Tableau FR Download'!I:I,MATCH(M589,'Tableau FR Download'!G:G,0))),"")=0,"TBC",IFERROR(IF(M589="",INDEX('Review Approach Lookup'!D:D,MATCH('Eligible Components'!G589,'Review Approach Lookup'!A:A,0)),INDEX('Tableau FR Download'!I:I,MATCH(M589,'Tableau FR Download'!G:G,0))),""))</f>
        <v/>
      </c>
      <c r="K589" s="1" t="s">
        <v>182</v>
      </c>
      <c r="L589" s="1">
        <f>_xlfn.MAXIFS('Tableau FR Download'!A:A,'Tableau FR Download'!B:B,'Eligible Components'!G589)</f>
        <v>0</v>
      </c>
      <c r="M589" s="1" t="str">
        <f>IF(L589=0,"",INDEX('Tableau FR Download'!G:G,MATCH('Eligible Components'!L589,'Tableau FR Download'!A:A,0)))</f>
        <v/>
      </c>
      <c r="N589" s="2" t="str">
        <f>IFERROR(IF(LEFT(INDEX('Tableau FR Download'!J:J,MATCH('Eligible Components'!M589,'Tableau FR Download'!G:G,0)),FIND(" - ",INDEX('Tableau FR Download'!J:J,MATCH('Eligible Components'!M589,'Tableau FR Download'!G:G,0)))-1) = 0,"",LEFT(INDEX('Tableau FR Download'!J:J,MATCH('Eligible Components'!M589,'Tableau FR Download'!G:G,0)),FIND(" - ",INDEX('Tableau FR Download'!J:J,MATCH('Eligible Components'!M589,'Tableau FR Download'!G:G,0)))-1)),"")</f>
        <v/>
      </c>
      <c r="O589" s="2" t="str">
        <f>IF(T589="No","",IFERROR(IF(INDEX('Tableau FR Download'!M:M,MATCH('Eligible Components'!M589,'Tableau FR Download'!G:G,0))=0,"",INDEX('Tableau FR Download'!M:M,MATCH('Eligible Components'!M589,'Tableau FR Download'!G:G,0))),""))</f>
        <v/>
      </c>
      <c r="P589" s="37" t="str">
        <f>IF(IFERROR(INDEX('Funding Request Tracker'!$G$6:$G$13,MATCH('Eligible Components'!N589,'Funding Request Tracker'!$F$6:$F$13,0)),"")=0,"",IFERROR(INDEX('Funding Request Tracker'!$G$6:$G$13,MATCH('Eligible Components'!N589,'Funding Request Tracker'!$F$6:$F$13,0)),""))</f>
        <v/>
      </c>
      <c r="Q589" s="37" t="str">
        <f>IF(IFERROR(INDEX('Tableau FR Download'!N:N,MATCH('Eligible Components'!M589,'Tableau FR Download'!G:G,0)),"")=0,"",IFERROR(INDEX('Tableau FR Download'!N:N,MATCH('Eligible Components'!M589,'Tableau FR Download'!G:G,0)),""))</f>
        <v/>
      </c>
      <c r="R589" s="37" t="str">
        <f>IF(IFERROR(INDEX('Tableau FR Download'!O:O,MATCH('Eligible Components'!M589,'Tableau FR Download'!G:G,0)),"")=0,"",IFERROR(INDEX('Tableau FR Download'!O:O,MATCH('Eligible Components'!M589,'Tableau FR Download'!G:G,0)),""))</f>
        <v/>
      </c>
      <c r="S589" s="13" t="str">
        <f t="shared" si="29"/>
        <v/>
      </c>
      <c r="T589" s="1" t="str">
        <f>IFERROR(INDEX('User Instructions'!$E$3:$E$10,MATCH('Eligible Components'!N589,'User Instructions'!$D$3:$D$10,0)),"")</f>
        <v/>
      </c>
      <c r="U589" s="1" t="str">
        <f>IFERROR(IF(INDEX('Tableau FR Download'!M:M,MATCH('Eligible Components'!M589,'Tableau FR Download'!G:G,0))=0,"",INDEX('Tableau FR Download'!M:M,MATCH('Eligible Components'!M589,'Tableau FR Download'!G:G,0))),"")</f>
        <v/>
      </c>
    </row>
    <row r="590" spans="1:21" hidden="1" x14ac:dyDescent="0.2">
      <c r="A590" s="1">
        <f t="shared" si="27"/>
        <v>0</v>
      </c>
      <c r="B590" s="1">
        <v>0</v>
      </c>
      <c r="C590" s="1" t="s">
        <v>85</v>
      </c>
      <c r="D590" s="1" t="s">
        <v>52</v>
      </c>
      <c r="E590" s="1" t="s">
        <v>411</v>
      </c>
      <c r="F590" s="1" t="s">
        <v>88</v>
      </c>
      <c r="G590" s="1" t="str">
        <f t="shared" si="28"/>
        <v>Guinea-Bissau-HIV/AIDS,RSSH</v>
      </c>
      <c r="H590" s="1">
        <v>1</v>
      </c>
      <c r="I590" s="1" t="s">
        <v>51</v>
      </c>
      <c r="J590" s="1" t="str">
        <f>IF(IFERROR(IF(M590="",INDEX('Review Approach Lookup'!D:D,MATCH('Eligible Components'!G590,'Review Approach Lookup'!A:A,0)),INDEX('Tableau FR Download'!I:I,MATCH(M590,'Tableau FR Download'!G:G,0))),"")=0,"TBC",IFERROR(IF(M590="",INDEX('Review Approach Lookup'!D:D,MATCH('Eligible Components'!G590,'Review Approach Lookup'!A:A,0)),INDEX('Tableau FR Download'!I:I,MATCH(M590,'Tableau FR Download'!G:G,0))),""))</f>
        <v/>
      </c>
      <c r="K590" s="1" t="s">
        <v>182</v>
      </c>
      <c r="L590" s="1">
        <f>_xlfn.MAXIFS('Tableau FR Download'!A:A,'Tableau FR Download'!B:B,'Eligible Components'!G590)</f>
        <v>0</v>
      </c>
      <c r="M590" s="1" t="str">
        <f>IF(L590=0,"",INDEX('Tableau FR Download'!G:G,MATCH('Eligible Components'!L590,'Tableau FR Download'!A:A,0)))</f>
        <v/>
      </c>
      <c r="N590" s="2" t="str">
        <f>IFERROR(IF(LEFT(INDEX('Tableau FR Download'!J:J,MATCH('Eligible Components'!M590,'Tableau FR Download'!G:G,0)),FIND(" - ",INDEX('Tableau FR Download'!J:J,MATCH('Eligible Components'!M590,'Tableau FR Download'!G:G,0)))-1) = 0,"",LEFT(INDEX('Tableau FR Download'!J:J,MATCH('Eligible Components'!M590,'Tableau FR Download'!G:G,0)),FIND(" - ",INDEX('Tableau FR Download'!J:J,MATCH('Eligible Components'!M590,'Tableau FR Download'!G:G,0)))-1)),"")</f>
        <v/>
      </c>
      <c r="O590" s="2" t="str">
        <f>IF(T590="No","",IFERROR(IF(INDEX('Tableau FR Download'!M:M,MATCH('Eligible Components'!M590,'Tableau FR Download'!G:G,0))=0,"",INDEX('Tableau FR Download'!M:M,MATCH('Eligible Components'!M590,'Tableau FR Download'!G:G,0))),""))</f>
        <v/>
      </c>
      <c r="P590" s="37" t="str">
        <f>IF(IFERROR(INDEX('Funding Request Tracker'!$G$6:$G$13,MATCH('Eligible Components'!N590,'Funding Request Tracker'!$F$6:$F$13,0)),"")=0,"",IFERROR(INDEX('Funding Request Tracker'!$G$6:$G$13,MATCH('Eligible Components'!N590,'Funding Request Tracker'!$F$6:$F$13,0)),""))</f>
        <v/>
      </c>
      <c r="Q590" s="37" t="str">
        <f>IF(IFERROR(INDEX('Tableau FR Download'!N:N,MATCH('Eligible Components'!M590,'Tableau FR Download'!G:G,0)),"")=0,"",IFERROR(INDEX('Tableau FR Download'!N:N,MATCH('Eligible Components'!M590,'Tableau FR Download'!G:G,0)),""))</f>
        <v/>
      </c>
      <c r="R590" s="37" t="str">
        <f>IF(IFERROR(INDEX('Tableau FR Download'!O:O,MATCH('Eligible Components'!M590,'Tableau FR Download'!G:G,0)),"")=0,"",IFERROR(INDEX('Tableau FR Download'!O:O,MATCH('Eligible Components'!M590,'Tableau FR Download'!G:G,0)),""))</f>
        <v/>
      </c>
      <c r="S590" s="13" t="str">
        <f t="shared" si="29"/>
        <v/>
      </c>
      <c r="T590" s="1" t="str">
        <f>IFERROR(INDEX('User Instructions'!$E$3:$E$10,MATCH('Eligible Components'!N590,'User Instructions'!$D$3:$D$10,0)),"")</f>
        <v/>
      </c>
      <c r="U590" s="1" t="str">
        <f>IFERROR(IF(INDEX('Tableau FR Download'!M:M,MATCH('Eligible Components'!M590,'Tableau FR Download'!G:G,0))=0,"",INDEX('Tableau FR Download'!M:M,MATCH('Eligible Components'!M590,'Tableau FR Download'!G:G,0))),"")</f>
        <v/>
      </c>
    </row>
    <row r="591" spans="1:21" hidden="1" x14ac:dyDescent="0.2">
      <c r="A591" s="1">
        <f t="shared" si="27"/>
        <v>1</v>
      </c>
      <c r="B591" s="1">
        <v>0</v>
      </c>
      <c r="C591" s="1" t="s">
        <v>85</v>
      </c>
      <c r="D591" s="1" t="s">
        <v>52</v>
      </c>
      <c r="E591" s="1" t="s">
        <v>408</v>
      </c>
      <c r="F591" s="1" t="s">
        <v>89</v>
      </c>
      <c r="G591" s="1" t="str">
        <f t="shared" si="28"/>
        <v>Guinea-Bissau-HIV/AIDS, Tuberculosis</v>
      </c>
      <c r="H591" s="1">
        <v>1</v>
      </c>
      <c r="I591" s="1" t="s">
        <v>51</v>
      </c>
      <c r="J591" s="1" t="str">
        <f>IF(IFERROR(IF(M591="",INDEX('Review Approach Lookup'!D:D,MATCH('Eligible Components'!G591,'Review Approach Lookup'!A:A,0)),INDEX('Tableau FR Download'!I:I,MATCH(M591,'Tableau FR Download'!G:G,0))),"")=0,"TBC",IFERROR(IF(M591="",INDEX('Review Approach Lookup'!D:D,MATCH('Eligible Components'!G591,'Review Approach Lookup'!A:A,0)),INDEX('Tableau FR Download'!I:I,MATCH(M591,'Tableau FR Download'!G:G,0))),""))</f>
        <v>Full Review</v>
      </c>
      <c r="K591" s="1" t="s">
        <v>182</v>
      </c>
      <c r="L591" s="1">
        <f>_xlfn.MAXIFS('Tableau FR Download'!A:A,'Tableau FR Download'!B:B,'Eligible Components'!G591)</f>
        <v>862</v>
      </c>
      <c r="M591" s="1" t="str">
        <f>IF(L591=0,"",INDEX('Tableau FR Download'!G:G,MATCH('Eligible Components'!L591,'Tableau FR Download'!A:A,0)))</f>
        <v>FR862-GNB-C</v>
      </c>
      <c r="N591" s="2" t="str">
        <f>IFERROR(IF(LEFT(INDEX('Tableau FR Download'!J:J,MATCH('Eligible Components'!M591,'Tableau FR Download'!G:G,0)),FIND(" - ",INDEX('Tableau FR Download'!J:J,MATCH('Eligible Components'!M591,'Tableau FR Download'!G:G,0)))-1) = 0,"",LEFT(INDEX('Tableau FR Download'!J:J,MATCH('Eligible Components'!M591,'Tableau FR Download'!G:G,0)),FIND(" - ",INDEX('Tableau FR Download'!J:J,MATCH('Eligible Components'!M591,'Tableau FR Download'!G:G,0)))-1)),"")</f>
        <v>Window 2b</v>
      </c>
      <c r="O591" s="2" t="str">
        <f>IF(T591="No","",IFERROR(IF(INDEX('Tableau FR Download'!M:M,MATCH('Eligible Components'!M591,'Tableau FR Download'!G:G,0))=0,"",INDEX('Tableau FR Download'!M:M,MATCH('Eligible Components'!M591,'Tableau FR Download'!G:G,0))),""))</f>
        <v>Grant Making</v>
      </c>
      <c r="P591" s="37">
        <f>IF(IFERROR(INDEX('Funding Request Tracker'!$G$6:$G$13,MATCH('Eligible Components'!N591,'Funding Request Tracker'!$F$6:$F$13,0)),"")=0,"",IFERROR(INDEX('Funding Request Tracker'!$G$6:$G$13,MATCH('Eligible Components'!N591,'Funding Request Tracker'!$F$6:$F$13,0)),""))</f>
        <v>43982</v>
      </c>
      <c r="Q591" s="37">
        <f>IF(IFERROR(INDEX('Tableau FR Download'!N:N,MATCH('Eligible Components'!M591,'Tableau FR Download'!G:G,0)),"")=0,"",IFERROR(INDEX('Tableau FR Download'!N:N,MATCH('Eligible Components'!M591,'Tableau FR Download'!G:G,0)),""))</f>
        <v>44133</v>
      </c>
      <c r="R591" s="37">
        <f>IF(IFERROR(INDEX('Tableau FR Download'!O:O,MATCH('Eligible Components'!M591,'Tableau FR Download'!G:G,0)),"")=0,"",IFERROR(INDEX('Tableau FR Download'!O:O,MATCH('Eligible Components'!M591,'Tableau FR Download'!G:G,0)),""))</f>
        <v>44162</v>
      </c>
      <c r="S591" s="13">
        <f t="shared" si="29"/>
        <v>5.9016393442622954</v>
      </c>
      <c r="T591" s="1" t="str">
        <f>IFERROR(INDEX('User Instructions'!$E$3:$E$10,MATCH('Eligible Components'!N591,'User Instructions'!$D$3:$D$10,0)),"")</f>
        <v>Yes</v>
      </c>
      <c r="U591" s="1" t="str">
        <f>IFERROR(IF(INDEX('Tableau FR Download'!M:M,MATCH('Eligible Components'!M591,'Tableau FR Download'!G:G,0))=0,"",INDEX('Tableau FR Download'!M:M,MATCH('Eligible Components'!M591,'Tableau FR Download'!G:G,0))),"")</f>
        <v>Grant Making</v>
      </c>
    </row>
    <row r="592" spans="1:21" hidden="1" x14ac:dyDescent="0.2">
      <c r="A592" s="1">
        <f t="shared" si="27"/>
        <v>0</v>
      </c>
      <c r="B592" s="1">
        <v>0</v>
      </c>
      <c r="C592" s="1" t="s">
        <v>85</v>
      </c>
      <c r="D592" s="1" t="s">
        <v>52</v>
      </c>
      <c r="E592" s="1" t="s">
        <v>412</v>
      </c>
      <c r="F592" s="1" t="s">
        <v>90</v>
      </c>
      <c r="G592" s="1" t="str">
        <f t="shared" si="28"/>
        <v>Guinea-Bissau-HIV/AIDS,Tuberculosis,Malaria</v>
      </c>
      <c r="H592" s="1">
        <v>1</v>
      </c>
      <c r="I592" s="1" t="s">
        <v>51</v>
      </c>
      <c r="J592" s="1" t="str">
        <f>IF(IFERROR(IF(M592="",INDEX('Review Approach Lookup'!D:D,MATCH('Eligible Components'!G592,'Review Approach Lookup'!A:A,0)),INDEX('Tableau FR Download'!I:I,MATCH(M592,'Tableau FR Download'!G:G,0))),"")=0,"TBC",IFERROR(IF(M592="",INDEX('Review Approach Lookup'!D:D,MATCH('Eligible Components'!G592,'Review Approach Lookup'!A:A,0)),INDEX('Tableau FR Download'!I:I,MATCH(M592,'Tableau FR Download'!G:G,0))),""))</f>
        <v/>
      </c>
      <c r="K592" s="1" t="s">
        <v>182</v>
      </c>
      <c r="L592" s="1">
        <f>_xlfn.MAXIFS('Tableau FR Download'!A:A,'Tableau FR Download'!B:B,'Eligible Components'!G592)</f>
        <v>0</v>
      </c>
      <c r="M592" s="1" t="str">
        <f>IF(L592=0,"",INDEX('Tableau FR Download'!G:G,MATCH('Eligible Components'!L592,'Tableau FR Download'!A:A,0)))</f>
        <v/>
      </c>
      <c r="N592" s="2" t="str">
        <f>IFERROR(IF(LEFT(INDEX('Tableau FR Download'!J:J,MATCH('Eligible Components'!M592,'Tableau FR Download'!G:G,0)),FIND(" - ",INDEX('Tableau FR Download'!J:J,MATCH('Eligible Components'!M592,'Tableau FR Download'!G:G,0)))-1) = 0,"",LEFT(INDEX('Tableau FR Download'!J:J,MATCH('Eligible Components'!M592,'Tableau FR Download'!G:G,0)),FIND(" - ",INDEX('Tableau FR Download'!J:J,MATCH('Eligible Components'!M592,'Tableau FR Download'!G:G,0)))-1)),"")</f>
        <v/>
      </c>
      <c r="O592" s="2" t="str">
        <f>IF(T592="No","",IFERROR(IF(INDEX('Tableau FR Download'!M:M,MATCH('Eligible Components'!M592,'Tableau FR Download'!G:G,0))=0,"",INDEX('Tableau FR Download'!M:M,MATCH('Eligible Components'!M592,'Tableau FR Download'!G:G,0))),""))</f>
        <v/>
      </c>
      <c r="P592" s="37" t="str">
        <f>IF(IFERROR(INDEX('Funding Request Tracker'!$G$6:$G$13,MATCH('Eligible Components'!N592,'Funding Request Tracker'!$F$6:$F$13,0)),"")=0,"",IFERROR(INDEX('Funding Request Tracker'!$G$6:$G$13,MATCH('Eligible Components'!N592,'Funding Request Tracker'!$F$6:$F$13,0)),""))</f>
        <v/>
      </c>
      <c r="Q592" s="37" t="str">
        <f>IF(IFERROR(INDEX('Tableau FR Download'!N:N,MATCH('Eligible Components'!M592,'Tableau FR Download'!G:G,0)),"")=0,"",IFERROR(INDEX('Tableau FR Download'!N:N,MATCH('Eligible Components'!M592,'Tableau FR Download'!G:G,0)),""))</f>
        <v/>
      </c>
      <c r="R592" s="37" t="str">
        <f>IF(IFERROR(INDEX('Tableau FR Download'!O:O,MATCH('Eligible Components'!M592,'Tableau FR Download'!G:G,0)),"")=0,"",IFERROR(INDEX('Tableau FR Download'!O:O,MATCH('Eligible Components'!M592,'Tableau FR Download'!G:G,0)),""))</f>
        <v/>
      </c>
      <c r="S592" s="13" t="str">
        <f t="shared" si="29"/>
        <v/>
      </c>
      <c r="T592" s="1" t="str">
        <f>IFERROR(INDEX('User Instructions'!$E$3:$E$10,MATCH('Eligible Components'!N592,'User Instructions'!$D$3:$D$10,0)),"")</f>
        <v/>
      </c>
      <c r="U592" s="1" t="str">
        <f>IFERROR(IF(INDEX('Tableau FR Download'!M:M,MATCH('Eligible Components'!M592,'Tableau FR Download'!G:G,0))=0,"",INDEX('Tableau FR Download'!M:M,MATCH('Eligible Components'!M592,'Tableau FR Download'!G:G,0))),"")</f>
        <v/>
      </c>
    </row>
    <row r="593" spans="1:21" hidden="1" x14ac:dyDescent="0.2">
      <c r="A593" s="1">
        <f t="shared" si="27"/>
        <v>0</v>
      </c>
      <c r="B593" s="1">
        <v>0</v>
      </c>
      <c r="C593" s="1" t="s">
        <v>85</v>
      </c>
      <c r="D593" s="1" t="s">
        <v>52</v>
      </c>
      <c r="E593" s="1" t="s">
        <v>413</v>
      </c>
      <c r="F593" s="1" t="s">
        <v>91</v>
      </c>
      <c r="G593" s="1" t="str">
        <f t="shared" si="28"/>
        <v>Guinea-Bissau-HIV/AIDS,Tuberculosis,Malaria,RSSH</v>
      </c>
      <c r="H593" s="1">
        <v>1</v>
      </c>
      <c r="I593" s="1" t="s">
        <v>51</v>
      </c>
      <c r="J593" s="1" t="str">
        <f>IF(IFERROR(IF(M593="",INDEX('Review Approach Lookup'!D:D,MATCH('Eligible Components'!G593,'Review Approach Lookup'!A:A,0)),INDEX('Tableau FR Download'!I:I,MATCH(M593,'Tableau FR Download'!G:G,0))),"")=0,"TBC",IFERROR(IF(M593="",INDEX('Review Approach Lookup'!D:D,MATCH('Eligible Components'!G593,'Review Approach Lookup'!A:A,0)),INDEX('Tableau FR Download'!I:I,MATCH(M593,'Tableau FR Download'!G:G,0))),""))</f>
        <v/>
      </c>
      <c r="K593" s="1" t="s">
        <v>182</v>
      </c>
      <c r="L593" s="1">
        <f>_xlfn.MAXIFS('Tableau FR Download'!A:A,'Tableau FR Download'!B:B,'Eligible Components'!G593)</f>
        <v>0</v>
      </c>
      <c r="M593" s="1" t="str">
        <f>IF(L593=0,"",INDEX('Tableau FR Download'!G:G,MATCH('Eligible Components'!L593,'Tableau FR Download'!A:A,0)))</f>
        <v/>
      </c>
      <c r="N593" s="2" t="str">
        <f>IFERROR(IF(LEFT(INDEX('Tableau FR Download'!J:J,MATCH('Eligible Components'!M593,'Tableau FR Download'!G:G,0)),FIND(" - ",INDEX('Tableau FR Download'!J:J,MATCH('Eligible Components'!M593,'Tableau FR Download'!G:G,0)))-1) = 0,"",LEFT(INDEX('Tableau FR Download'!J:J,MATCH('Eligible Components'!M593,'Tableau FR Download'!G:G,0)),FIND(" - ",INDEX('Tableau FR Download'!J:J,MATCH('Eligible Components'!M593,'Tableau FR Download'!G:G,0)))-1)),"")</f>
        <v/>
      </c>
      <c r="O593" s="2" t="str">
        <f>IF(T593="No","",IFERROR(IF(INDEX('Tableau FR Download'!M:M,MATCH('Eligible Components'!M593,'Tableau FR Download'!G:G,0))=0,"",INDEX('Tableau FR Download'!M:M,MATCH('Eligible Components'!M593,'Tableau FR Download'!G:G,0))),""))</f>
        <v/>
      </c>
      <c r="P593" s="37" t="str">
        <f>IF(IFERROR(INDEX('Funding Request Tracker'!$G$6:$G$13,MATCH('Eligible Components'!N593,'Funding Request Tracker'!$F$6:$F$13,0)),"")=0,"",IFERROR(INDEX('Funding Request Tracker'!$G$6:$G$13,MATCH('Eligible Components'!N593,'Funding Request Tracker'!$F$6:$F$13,0)),""))</f>
        <v/>
      </c>
      <c r="Q593" s="37" t="str">
        <f>IF(IFERROR(INDEX('Tableau FR Download'!N:N,MATCH('Eligible Components'!M593,'Tableau FR Download'!G:G,0)),"")=0,"",IFERROR(INDEX('Tableau FR Download'!N:N,MATCH('Eligible Components'!M593,'Tableau FR Download'!G:G,0)),""))</f>
        <v/>
      </c>
      <c r="R593" s="37" t="str">
        <f>IF(IFERROR(INDEX('Tableau FR Download'!O:O,MATCH('Eligible Components'!M593,'Tableau FR Download'!G:G,0)),"")=0,"",IFERROR(INDEX('Tableau FR Download'!O:O,MATCH('Eligible Components'!M593,'Tableau FR Download'!G:G,0)),""))</f>
        <v/>
      </c>
      <c r="S593" s="13" t="str">
        <f t="shared" si="29"/>
        <v/>
      </c>
      <c r="T593" s="1" t="str">
        <f>IFERROR(INDEX('User Instructions'!$E$3:$E$10,MATCH('Eligible Components'!N593,'User Instructions'!$D$3:$D$10,0)),"")</f>
        <v/>
      </c>
      <c r="U593" s="1" t="str">
        <f>IFERROR(IF(INDEX('Tableau FR Download'!M:M,MATCH('Eligible Components'!M593,'Tableau FR Download'!G:G,0))=0,"",INDEX('Tableau FR Download'!M:M,MATCH('Eligible Components'!M593,'Tableau FR Download'!G:G,0))),"")</f>
        <v/>
      </c>
    </row>
    <row r="594" spans="1:21" hidden="1" x14ac:dyDescent="0.2">
      <c r="A594" s="1">
        <f t="shared" si="27"/>
        <v>0</v>
      </c>
      <c r="B594" s="1">
        <v>0</v>
      </c>
      <c r="C594" s="1" t="s">
        <v>85</v>
      </c>
      <c r="D594" s="1" t="s">
        <v>52</v>
      </c>
      <c r="E594" s="1" t="s">
        <v>414</v>
      </c>
      <c r="F594" s="1" t="s">
        <v>92</v>
      </c>
      <c r="G594" s="1" t="str">
        <f t="shared" si="28"/>
        <v>Guinea-Bissau-HIV/AIDS,Tuberculosis,RSSH</v>
      </c>
      <c r="H594" s="1">
        <v>1</v>
      </c>
      <c r="I594" s="1" t="s">
        <v>51</v>
      </c>
      <c r="J594" s="1" t="str">
        <f>IF(IFERROR(IF(M594="",INDEX('Review Approach Lookup'!D:D,MATCH('Eligible Components'!G594,'Review Approach Lookup'!A:A,0)),INDEX('Tableau FR Download'!I:I,MATCH(M594,'Tableau FR Download'!G:G,0))),"")=0,"TBC",IFERROR(IF(M594="",INDEX('Review Approach Lookup'!D:D,MATCH('Eligible Components'!G594,'Review Approach Lookup'!A:A,0)),INDEX('Tableau FR Download'!I:I,MATCH(M594,'Tableau FR Download'!G:G,0))),""))</f>
        <v/>
      </c>
      <c r="K594" s="1" t="s">
        <v>182</v>
      </c>
      <c r="L594" s="1">
        <f>_xlfn.MAXIFS('Tableau FR Download'!A:A,'Tableau FR Download'!B:B,'Eligible Components'!G594)</f>
        <v>0</v>
      </c>
      <c r="M594" s="1" t="str">
        <f>IF(L594=0,"",INDEX('Tableau FR Download'!G:G,MATCH('Eligible Components'!L594,'Tableau FR Download'!A:A,0)))</f>
        <v/>
      </c>
      <c r="N594" s="2" t="str">
        <f>IFERROR(IF(LEFT(INDEX('Tableau FR Download'!J:J,MATCH('Eligible Components'!M594,'Tableau FR Download'!G:G,0)),FIND(" - ",INDEX('Tableau FR Download'!J:J,MATCH('Eligible Components'!M594,'Tableau FR Download'!G:G,0)))-1) = 0,"",LEFT(INDEX('Tableau FR Download'!J:J,MATCH('Eligible Components'!M594,'Tableau FR Download'!G:G,0)),FIND(" - ",INDEX('Tableau FR Download'!J:J,MATCH('Eligible Components'!M594,'Tableau FR Download'!G:G,0)))-1)),"")</f>
        <v/>
      </c>
      <c r="O594" s="2" t="str">
        <f>IF(T594="No","",IFERROR(IF(INDEX('Tableau FR Download'!M:M,MATCH('Eligible Components'!M594,'Tableau FR Download'!G:G,0))=0,"",INDEX('Tableau FR Download'!M:M,MATCH('Eligible Components'!M594,'Tableau FR Download'!G:G,0))),""))</f>
        <v/>
      </c>
      <c r="P594" s="37" t="str">
        <f>IF(IFERROR(INDEX('Funding Request Tracker'!$G$6:$G$13,MATCH('Eligible Components'!N594,'Funding Request Tracker'!$F$6:$F$13,0)),"")=0,"",IFERROR(INDEX('Funding Request Tracker'!$G$6:$G$13,MATCH('Eligible Components'!N594,'Funding Request Tracker'!$F$6:$F$13,0)),""))</f>
        <v/>
      </c>
      <c r="Q594" s="37" t="str">
        <f>IF(IFERROR(INDEX('Tableau FR Download'!N:N,MATCH('Eligible Components'!M594,'Tableau FR Download'!G:G,0)),"")=0,"",IFERROR(INDEX('Tableau FR Download'!N:N,MATCH('Eligible Components'!M594,'Tableau FR Download'!G:G,0)),""))</f>
        <v/>
      </c>
      <c r="R594" s="37" t="str">
        <f>IF(IFERROR(INDEX('Tableau FR Download'!O:O,MATCH('Eligible Components'!M594,'Tableau FR Download'!G:G,0)),"")=0,"",IFERROR(INDEX('Tableau FR Download'!O:O,MATCH('Eligible Components'!M594,'Tableau FR Download'!G:G,0)),""))</f>
        <v/>
      </c>
      <c r="S594" s="13" t="str">
        <f t="shared" si="29"/>
        <v/>
      </c>
      <c r="T594" s="1" t="str">
        <f>IFERROR(INDEX('User Instructions'!$E$3:$E$10,MATCH('Eligible Components'!N594,'User Instructions'!$D$3:$D$10,0)),"")</f>
        <v/>
      </c>
      <c r="U594" s="1" t="str">
        <f>IFERROR(IF(INDEX('Tableau FR Download'!M:M,MATCH('Eligible Components'!M594,'Tableau FR Download'!G:G,0))=0,"",INDEX('Tableau FR Download'!M:M,MATCH('Eligible Components'!M594,'Tableau FR Download'!G:G,0))),"")</f>
        <v/>
      </c>
    </row>
    <row r="595" spans="1:21" hidden="1" x14ac:dyDescent="0.2">
      <c r="A595" s="1">
        <f t="shared" si="27"/>
        <v>1</v>
      </c>
      <c r="B595" s="1">
        <v>0</v>
      </c>
      <c r="C595" s="1" t="s">
        <v>85</v>
      </c>
      <c r="D595" s="1" t="s">
        <v>52</v>
      </c>
      <c r="E595" s="1" t="s">
        <v>28</v>
      </c>
      <c r="F595" s="1" t="s">
        <v>28</v>
      </c>
      <c r="G595" s="1" t="str">
        <f t="shared" si="28"/>
        <v>Guinea-Bissau-Malaria</v>
      </c>
      <c r="H595" s="1">
        <v>1</v>
      </c>
      <c r="I595" s="1" t="s">
        <v>51</v>
      </c>
      <c r="J595" s="1" t="str">
        <f>IF(IFERROR(IF(M595="",INDEX('Review Approach Lookup'!D:D,MATCH('Eligible Components'!G595,'Review Approach Lookup'!A:A,0)),INDEX('Tableau FR Download'!I:I,MATCH(M595,'Tableau FR Download'!G:G,0))),"")=0,"TBC",IFERROR(IF(M595="",INDEX('Review Approach Lookup'!D:D,MATCH('Eligible Components'!G595,'Review Approach Lookup'!A:A,0)),INDEX('Tableau FR Download'!I:I,MATCH(M595,'Tableau FR Download'!G:G,0))),""))</f>
        <v>Full Review</v>
      </c>
      <c r="K595" s="1" t="s">
        <v>182</v>
      </c>
      <c r="L595" s="1">
        <f>_xlfn.MAXIFS('Tableau FR Download'!A:A,'Tableau FR Download'!B:B,'Eligible Components'!G595)</f>
        <v>751</v>
      </c>
      <c r="M595" s="1" t="str">
        <f>IF(L595=0,"",INDEX('Tableau FR Download'!G:G,MATCH('Eligible Components'!L595,'Tableau FR Download'!A:A,0)))</f>
        <v>FR751-GNB-M</v>
      </c>
      <c r="N595" s="2" t="str">
        <f>IFERROR(IF(LEFT(INDEX('Tableau FR Download'!J:J,MATCH('Eligible Components'!M595,'Tableau FR Download'!G:G,0)),FIND(" - ",INDEX('Tableau FR Download'!J:J,MATCH('Eligible Components'!M595,'Tableau FR Download'!G:G,0)))-1) = 0,"",LEFT(INDEX('Tableau FR Download'!J:J,MATCH('Eligible Components'!M595,'Tableau FR Download'!G:G,0)),FIND(" - ",INDEX('Tableau FR Download'!J:J,MATCH('Eligible Components'!M595,'Tableau FR Download'!G:G,0)))-1)),"")</f>
        <v>Window 1</v>
      </c>
      <c r="O595" s="2" t="str">
        <f>IF(T595="No","",IFERROR(IF(INDEX('Tableau FR Download'!M:M,MATCH('Eligible Components'!M595,'Tableau FR Download'!G:G,0))=0,"",INDEX('Tableau FR Download'!M:M,MATCH('Eligible Components'!M595,'Tableau FR Download'!G:G,0))),""))</f>
        <v>Grant Making</v>
      </c>
      <c r="P595" s="37">
        <f>IF(IFERROR(INDEX('Funding Request Tracker'!$G$6:$G$13,MATCH('Eligible Components'!N595,'Funding Request Tracker'!$F$6:$F$13,0)),"")=0,"",IFERROR(INDEX('Funding Request Tracker'!$G$6:$G$13,MATCH('Eligible Components'!N595,'Funding Request Tracker'!$F$6:$F$13,0)),""))</f>
        <v>43913</v>
      </c>
      <c r="Q595" s="37">
        <f>IF(IFERROR(INDEX('Tableau FR Download'!N:N,MATCH('Eligible Components'!M595,'Tableau FR Download'!G:G,0)),"")=0,"",IFERROR(INDEX('Tableau FR Download'!N:N,MATCH('Eligible Components'!M595,'Tableau FR Download'!G:G,0)),""))</f>
        <v>44091</v>
      </c>
      <c r="R595" s="37">
        <f>IF(IFERROR(INDEX('Tableau FR Download'!O:O,MATCH('Eligible Components'!M595,'Tableau FR Download'!G:G,0)),"")=0,"",IFERROR(INDEX('Tableau FR Download'!O:O,MATCH('Eligible Components'!M595,'Tableau FR Download'!G:G,0)),""))</f>
        <v>44125</v>
      </c>
      <c r="S595" s="13">
        <f t="shared" si="29"/>
        <v>6.9508196721311473</v>
      </c>
      <c r="T595" s="1" t="str">
        <f>IFERROR(INDEX('User Instructions'!$E$3:$E$10,MATCH('Eligible Components'!N595,'User Instructions'!$D$3:$D$10,0)),"")</f>
        <v>Yes</v>
      </c>
      <c r="U595" s="1" t="str">
        <f>IFERROR(IF(INDEX('Tableau FR Download'!M:M,MATCH('Eligible Components'!M595,'Tableau FR Download'!G:G,0))=0,"",INDEX('Tableau FR Download'!M:M,MATCH('Eligible Components'!M595,'Tableau FR Download'!G:G,0))),"")</f>
        <v>Grant Making</v>
      </c>
    </row>
    <row r="596" spans="1:21" hidden="1" x14ac:dyDescent="0.2">
      <c r="A596" s="1">
        <f t="shared" si="27"/>
        <v>0</v>
      </c>
      <c r="B596" s="1">
        <v>0</v>
      </c>
      <c r="C596" s="1" t="s">
        <v>85</v>
      </c>
      <c r="D596" s="1" t="s">
        <v>52</v>
      </c>
      <c r="E596" s="1" t="s">
        <v>415</v>
      </c>
      <c r="F596" s="1" t="s">
        <v>93</v>
      </c>
      <c r="G596" s="1" t="str">
        <f t="shared" si="28"/>
        <v>Guinea-Bissau-Malaria,RSSH</v>
      </c>
      <c r="H596" s="1">
        <v>1</v>
      </c>
      <c r="I596" s="1" t="s">
        <v>51</v>
      </c>
      <c r="J596" s="1" t="str">
        <f>IF(IFERROR(IF(M596="",INDEX('Review Approach Lookup'!D:D,MATCH('Eligible Components'!G596,'Review Approach Lookup'!A:A,0)),INDEX('Tableau FR Download'!I:I,MATCH(M596,'Tableau FR Download'!G:G,0))),"")=0,"TBC",IFERROR(IF(M596="",INDEX('Review Approach Lookup'!D:D,MATCH('Eligible Components'!G596,'Review Approach Lookup'!A:A,0)),INDEX('Tableau FR Download'!I:I,MATCH(M596,'Tableau FR Download'!G:G,0))),""))</f>
        <v/>
      </c>
      <c r="K596" s="1" t="s">
        <v>182</v>
      </c>
      <c r="L596" s="1">
        <f>_xlfn.MAXIFS('Tableau FR Download'!A:A,'Tableau FR Download'!B:B,'Eligible Components'!G596)</f>
        <v>0</v>
      </c>
      <c r="M596" s="1" t="str">
        <f>IF(L596=0,"",INDEX('Tableau FR Download'!G:G,MATCH('Eligible Components'!L596,'Tableau FR Download'!A:A,0)))</f>
        <v/>
      </c>
      <c r="N596" s="2" t="str">
        <f>IFERROR(IF(LEFT(INDEX('Tableau FR Download'!J:J,MATCH('Eligible Components'!M596,'Tableau FR Download'!G:G,0)),FIND(" - ",INDEX('Tableau FR Download'!J:J,MATCH('Eligible Components'!M596,'Tableau FR Download'!G:G,0)))-1) = 0,"",LEFT(INDEX('Tableau FR Download'!J:J,MATCH('Eligible Components'!M596,'Tableau FR Download'!G:G,0)),FIND(" - ",INDEX('Tableau FR Download'!J:J,MATCH('Eligible Components'!M596,'Tableau FR Download'!G:G,0)))-1)),"")</f>
        <v/>
      </c>
      <c r="O596" s="2" t="str">
        <f>IF(T596="No","",IFERROR(IF(INDEX('Tableau FR Download'!M:M,MATCH('Eligible Components'!M596,'Tableau FR Download'!G:G,0))=0,"",INDEX('Tableau FR Download'!M:M,MATCH('Eligible Components'!M596,'Tableau FR Download'!G:G,0))),""))</f>
        <v/>
      </c>
      <c r="P596" s="37" t="str">
        <f>IF(IFERROR(INDEX('Funding Request Tracker'!$G$6:$G$13,MATCH('Eligible Components'!N596,'Funding Request Tracker'!$F$6:$F$13,0)),"")=0,"",IFERROR(INDEX('Funding Request Tracker'!$G$6:$G$13,MATCH('Eligible Components'!N596,'Funding Request Tracker'!$F$6:$F$13,0)),""))</f>
        <v/>
      </c>
      <c r="Q596" s="37" t="str">
        <f>IF(IFERROR(INDEX('Tableau FR Download'!N:N,MATCH('Eligible Components'!M596,'Tableau FR Download'!G:G,0)),"")=0,"",IFERROR(INDEX('Tableau FR Download'!N:N,MATCH('Eligible Components'!M596,'Tableau FR Download'!G:G,0)),""))</f>
        <v/>
      </c>
      <c r="R596" s="37" t="str">
        <f>IF(IFERROR(INDEX('Tableau FR Download'!O:O,MATCH('Eligible Components'!M596,'Tableau FR Download'!G:G,0)),"")=0,"",IFERROR(INDEX('Tableau FR Download'!O:O,MATCH('Eligible Components'!M596,'Tableau FR Download'!G:G,0)),""))</f>
        <v/>
      </c>
      <c r="S596" s="13" t="str">
        <f t="shared" si="29"/>
        <v/>
      </c>
      <c r="T596" s="1" t="str">
        <f>IFERROR(INDEX('User Instructions'!$E$3:$E$10,MATCH('Eligible Components'!N596,'User Instructions'!$D$3:$D$10,0)),"")</f>
        <v/>
      </c>
      <c r="U596" s="1" t="str">
        <f>IFERROR(IF(INDEX('Tableau FR Download'!M:M,MATCH('Eligible Components'!M596,'Tableau FR Download'!G:G,0))=0,"",INDEX('Tableau FR Download'!M:M,MATCH('Eligible Components'!M596,'Tableau FR Download'!G:G,0))),"")</f>
        <v/>
      </c>
    </row>
    <row r="597" spans="1:21" hidden="1" x14ac:dyDescent="0.2">
      <c r="A597" s="1">
        <f t="shared" si="27"/>
        <v>0</v>
      </c>
      <c r="B597" s="1">
        <v>0</v>
      </c>
      <c r="C597" s="1" t="s">
        <v>85</v>
      </c>
      <c r="D597" s="1" t="s">
        <v>52</v>
      </c>
      <c r="E597" s="1" t="s">
        <v>94</v>
      </c>
      <c r="F597" s="1" t="s">
        <v>94</v>
      </c>
      <c r="G597" s="1" t="str">
        <f t="shared" si="28"/>
        <v>Guinea-Bissau-RSSH</v>
      </c>
      <c r="H597" s="1">
        <v>1</v>
      </c>
      <c r="I597" s="1" t="s">
        <v>51</v>
      </c>
      <c r="J597" s="1" t="str">
        <f>IF(IFERROR(IF(M597="",INDEX('Review Approach Lookup'!D:D,MATCH('Eligible Components'!G597,'Review Approach Lookup'!A:A,0)),INDEX('Tableau FR Download'!I:I,MATCH(M597,'Tableau FR Download'!G:G,0))),"")=0,"TBC",IFERROR(IF(M597="",INDEX('Review Approach Lookup'!D:D,MATCH('Eligible Components'!G597,'Review Approach Lookup'!A:A,0)),INDEX('Tableau FR Download'!I:I,MATCH(M597,'Tableau FR Download'!G:G,0))),""))</f>
        <v>TBC</v>
      </c>
      <c r="K597" s="1" t="s">
        <v>182</v>
      </c>
      <c r="L597" s="1">
        <f>_xlfn.MAXIFS('Tableau FR Download'!A:A,'Tableau FR Download'!B:B,'Eligible Components'!G597)</f>
        <v>0</v>
      </c>
      <c r="M597" s="1" t="str">
        <f>IF(L597=0,"",INDEX('Tableau FR Download'!G:G,MATCH('Eligible Components'!L597,'Tableau FR Download'!A:A,0)))</f>
        <v/>
      </c>
      <c r="N597" s="2" t="str">
        <f>IFERROR(IF(LEFT(INDEX('Tableau FR Download'!J:J,MATCH('Eligible Components'!M597,'Tableau FR Download'!G:G,0)),FIND(" - ",INDEX('Tableau FR Download'!J:J,MATCH('Eligible Components'!M597,'Tableau FR Download'!G:G,0)))-1) = 0,"",LEFT(INDEX('Tableau FR Download'!J:J,MATCH('Eligible Components'!M597,'Tableau FR Download'!G:G,0)),FIND(" - ",INDEX('Tableau FR Download'!J:J,MATCH('Eligible Components'!M597,'Tableau FR Download'!G:G,0)))-1)),"")</f>
        <v/>
      </c>
      <c r="O597" s="2" t="str">
        <f>IF(T597="No","",IFERROR(IF(INDEX('Tableau FR Download'!M:M,MATCH('Eligible Components'!M597,'Tableau FR Download'!G:G,0))=0,"",INDEX('Tableau FR Download'!M:M,MATCH('Eligible Components'!M597,'Tableau FR Download'!G:G,0))),""))</f>
        <v/>
      </c>
      <c r="P597" s="37" t="str">
        <f>IF(IFERROR(INDEX('Funding Request Tracker'!$G$6:$G$13,MATCH('Eligible Components'!N597,'Funding Request Tracker'!$F$6:$F$13,0)),"")=0,"",IFERROR(INDEX('Funding Request Tracker'!$G$6:$G$13,MATCH('Eligible Components'!N597,'Funding Request Tracker'!$F$6:$F$13,0)),""))</f>
        <v/>
      </c>
      <c r="Q597" s="37" t="str">
        <f>IF(IFERROR(INDEX('Tableau FR Download'!N:N,MATCH('Eligible Components'!M597,'Tableau FR Download'!G:G,0)),"")=0,"",IFERROR(INDEX('Tableau FR Download'!N:N,MATCH('Eligible Components'!M597,'Tableau FR Download'!G:G,0)),""))</f>
        <v/>
      </c>
      <c r="R597" s="37" t="str">
        <f>IF(IFERROR(INDEX('Tableau FR Download'!O:O,MATCH('Eligible Components'!M597,'Tableau FR Download'!G:G,0)),"")=0,"",IFERROR(INDEX('Tableau FR Download'!O:O,MATCH('Eligible Components'!M597,'Tableau FR Download'!G:G,0)),""))</f>
        <v/>
      </c>
      <c r="S597" s="13" t="str">
        <f t="shared" si="29"/>
        <v/>
      </c>
      <c r="T597" s="1" t="str">
        <f>IFERROR(INDEX('User Instructions'!$E$3:$E$10,MATCH('Eligible Components'!N597,'User Instructions'!$D$3:$D$10,0)),"")</f>
        <v/>
      </c>
      <c r="U597" s="1" t="str">
        <f>IFERROR(IF(INDEX('Tableau FR Download'!M:M,MATCH('Eligible Components'!M597,'Tableau FR Download'!G:G,0))=0,"",INDEX('Tableau FR Download'!M:M,MATCH('Eligible Components'!M597,'Tableau FR Download'!G:G,0))),"")</f>
        <v/>
      </c>
    </row>
    <row r="598" spans="1:21" hidden="1" x14ac:dyDescent="0.2">
      <c r="A598" s="1">
        <f t="shared" si="27"/>
        <v>0</v>
      </c>
      <c r="B598" s="1">
        <v>1</v>
      </c>
      <c r="C598" s="1" t="s">
        <v>85</v>
      </c>
      <c r="D598" s="1" t="s">
        <v>52</v>
      </c>
      <c r="E598" s="1" t="s">
        <v>416</v>
      </c>
      <c r="F598" s="1" t="s">
        <v>35</v>
      </c>
      <c r="G598" s="1" t="str">
        <f t="shared" si="28"/>
        <v>Guinea-Bissau-Tuberculosis</v>
      </c>
      <c r="H598" s="1">
        <v>1</v>
      </c>
      <c r="I598" s="1" t="s">
        <v>51</v>
      </c>
      <c r="J598" s="1" t="str">
        <f>IF(IFERROR(IF(M598="",INDEX('Review Approach Lookup'!D:D,MATCH('Eligible Components'!G598,'Review Approach Lookup'!A:A,0)),INDEX('Tableau FR Download'!I:I,MATCH(M598,'Tableau FR Download'!G:G,0))),"")=0,"TBC",IFERROR(IF(M598="",INDEX('Review Approach Lookup'!D:D,MATCH('Eligible Components'!G598,'Review Approach Lookup'!A:A,0)),INDEX('Tableau FR Download'!I:I,MATCH(M598,'Tableau FR Download'!G:G,0))),""))</f>
        <v>Full Review</v>
      </c>
      <c r="K598" s="1" t="s">
        <v>182</v>
      </c>
      <c r="L598" s="1">
        <f>_xlfn.MAXIFS('Tableau FR Download'!A:A,'Tableau FR Download'!B:B,'Eligible Components'!G598)</f>
        <v>0</v>
      </c>
      <c r="M598" s="1" t="str">
        <f>IF(L598=0,"",INDEX('Tableau FR Download'!G:G,MATCH('Eligible Components'!L598,'Tableau FR Download'!A:A,0)))</f>
        <v/>
      </c>
      <c r="N598" s="2" t="str">
        <f>IFERROR(IF(LEFT(INDEX('Tableau FR Download'!J:J,MATCH('Eligible Components'!M598,'Tableau FR Download'!G:G,0)),FIND(" - ",INDEX('Tableau FR Download'!J:J,MATCH('Eligible Components'!M598,'Tableau FR Download'!G:G,0)))-1) = 0,"",LEFT(INDEX('Tableau FR Download'!J:J,MATCH('Eligible Components'!M598,'Tableau FR Download'!G:G,0)),FIND(" - ",INDEX('Tableau FR Download'!J:J,MATCH('Eligible Components'!M598,'Tableau FR Download'!G:G,0)))-1)),"")</f>
        <v/>
      </c>
      <c r="O598" s="2" t="str">
        <f>IF(T598="No","",IFERROR(IF(INDEX('Tableau FR Download'!M:M,MATCH('Eligible Components'!M598,'Tableau FR Download'!G:G,0))=0,"",INDEX('Tableau FR Download'!M:M,MATCH('Eligible Components'!M598,'Tableau FR Download'!G:G,0))),""))</f>
        <v/>
      </c>
      <c r="P598" s="37" t="str">
        <f>IF(IFERROR(INDEX('Funding Request Tracker'!$G$6:$G$13,MATCH('Eligible Components'!N598,'Funding Request Tracker'!$F$6:$F$13,0)),"")=0,"",IFERROR(INDEX('Funding Request Tracker'!$G$6:$G$13,MATCH('Eligible Components'!N598,'Funding Request Tracker'!$F$6:$F$13,0)),""))</f>
        <v/>
      </c>
      <c r="Q598" s="37" t="str">
        <f>IF(IFERROR(INDEX('Tableau FR Download'!N:N,MATCH('Eligible Components'!M598,'Tableau FR Download'!G:G,0)),"")=0,"",IFERROR(INDEX('Tableau FR Download'!N:N,MATCH('Eligible Components'!M598,'Tableau FR Download'!G:G,0)),""))</f>
        <v/>
      </c>
      <c r="R598" s="37" t="str">
        <f>IF(IFERROR(INDEX('Tableau FR Download'!O:O,MATCH('Eligible Components'!M598,'Tableau FR Download'!G:G,0)),"")=0,"",IFERROR(INDEX('Tableau FR Download'!O:O,MATCH('Eligible Components'!M598,'Tableau FR Download'!G:G,0)),""))</f>
        <v/>
      </c>
      <c r="S598" s="13" t="str">
        <f t="shared" si="29"/>
        <v/>
      </c>
      <c r="T598" s="1" t="str">
        <f>IFERROR(INDEX('User Instructions'!$E$3:$E$10,MATCH('Eligible Components'!N598,'User Instructions'!$D$3:$D$10,0)),"")</f>
        <v/>
      </c>
      <c r="U598" s="1" t="str">
        <f>IFERROR(IF(INDEX('Tableau FR Download'!M:M,MATCH('Eligible Components'!M598,'Tableau FR Download'!G:G,0))=0,"",INDEX('Tableau FR Download'!M:M,MATCH('Eligible Components'!M598,'Tableau FR Download'!G:G,0))),"")</f>
        <v/>
      </c>
    </row>
    <row r="599" spans="1:21" hidden="1" x14ac:dyDescent="0.2">
      <c r="A599" s="1">
        <f t="shared" si="27"/>
        <v>0</v>
      </c>
      <c r="B599" s="1">
        <v>0</v>
      </c>
      <c r="C599" s="1" t="s">
        <v>85</v>
      </c>
      <c r="D599" s="1" t="s">
        <v>52</v>
      </c>
      <c r="E599" s="1" t="s">
        <v>417</v>
      </c>
      <c r="F599" s="1" t="s">
        <v>95</v>
      </c>
      <c r="G599" s="1" t="str">
        <f t="shared" si="28"/>
        <v>Guinea-Bissau-Tuberculosis,Malaria</v>
      </c>
      <c r="H599" s="1">
        <v>1</v>
      </c>
      <c r="I599" s="1" t="s">
        <v>51</v>
      </c>
      <c r="J599" s="1" t="str">
        <f>IF(IFERROR(IF(M599="",INDEX('Review Approach Lookup'!D:D,MATCH('Eligible Components'!G599,'Review Approach Lookup'!A:A,0)),INDEX('Tableau FR Download'!I:I,MATCH(M599,'Tableau FR Download'!G:G,0))),"")=0,"TBC",IFERROR(IF(M599="",INDEX('Review Approach Lookup'!D:D,MATCH('Eligible Components'!G599,'Review Approach Lookup'!A:A,0)),INDEX('Tableau FR Download'!I:I,MATCH(M599,'Tableau FR Download'!G:G,0))),""))</f>
        <v/>
      </c>
      <c r="K599" s="1" t="s">
        <v>182</v>
      </c>
      <c r="L599" s="1">
        <f>_xlfn.MAXIFS('Tableau FR Download'!A:A,'Tableau FR Download'!B:B,'Eligible Components'!G599)</f>
        <v>0</v>
      </c>
      <c r="M599" s="1" t="str">
        <f>IF(L599=0,"",INDEX('Tableau FR Download'!G:G,MATCH('Eligible Components'!L599,'Tableau FR Download'!A:A,0)))</f>
        <v/>
      </c>
      <c r="N599" s="2" t="str">
        <f>IFERROR(IF(LEFT(INDEX('Tableau FR Download'!J:J,MATCH('Eligible Components'!M599,'Tableau FR Download'!G:G,0)),FIND(" - ",INDEX('Tableau FR Download'!J:J,MATCH('Eligible Components'!M599,'Tableau FR Download'!G:G,0)))-1) = 0,"",LEFT(INDEX('Tableau FR Download'!J:J,MATCH('Eligible Components'!M599,'Tableau FR Download'!G:G,0)),FIND(" - ",INDEX('Tableau FR Download'!J:J,MATCH('Eligible Components'!M599,'Tableau FR Download'!G:G,0)))-1)),"")</f>
        <v/>
      </c>
      <c r="O599" s="2" t="str">
        <f>IF(T599="No","",IFERROR(IF(INDEX('Tableau FR Download'!M:M,MATCH('Eligible Components'!M599,'Tableau FR Download'!G:G,0))=0,"",INDEX('Tableau FR Download'!M:M,MATCH('Eligible Components'!M599,'Tableau FR Download'!G:G,0))),""))</f>
        <v/>
      </c>
      <c r="P599" s="37" t="str">
        <f>IF(IFERROR(INDEX('Funding Request Tracker'!$G$6:$G$13,MATCH('Eligible Components'!N599,'Funding Request Tracker'!$F$6:$F$13,0)),"")=0,"",IFERROR(INDEX('Funding Request Tracker'!$G$6:$G$13,MATCH('Eligible Components'!N599,'Funding Request Tracker'!$F$6:$F$13,0)),""))</f>
        <v/>
      </c>
      <c r="Q599" s="37" t="str">
        <f>IF(IFERROR(INDEX('Tableau FR Download'!N:N,MATCH('Eligible Components'!M599,'Tableau FR Download'!G:G,0)),"")=0,"",IFERROR(INDEX('Tableau FR Download'!N:N,MATCH('Eligible Components'!M599,'Tableau FR Download'!G:G,0)),""))</f>
        <v/>
      </c>
      <c r="R599" s="37" t="str">
        <f>IF(IFERROR(INDEX('Tableau FR Download'!O:O,MATCH('Eligible Components'!M599,'Tableau FR Download'!G:G,0)),"")=0,"",IFERROR(INDEX('Tableau FR Download'!O:O,MATCH('Eligible Components'!M599,'Tableau FR Download'!G:G,0)),""))</f>
        <v/>
      </c>
      <c r="S599" s="13" t="str">
        <f t="shared" si="29"/>
        <v/>
      </c>
      <c r="T599" s="1" t="str">
        <f>IFERROR(INDEX('User Instructions'!$E$3:$E$10,MATCH('Eligible Components'!N599,'User Instructions'!$D$3:$D$10,0)),"")</f>
        <v/>
      </c>
      <c r="U599" s="1" t="str">
        <f>IFERROR(IF(INDEX('Tableau FR Download'!M:M,MATCH('Eligible Components'!M599,'Tableau FR Download'!G:G,0))=0,"",INDEX('Tableau FR Download'!M:M,MATCH('Eligible Components'!M599,'Tableau FR Download'!G:G,0))),"")</f>
        <v/>
      </c>
    </row>
    <row r="600" spans="1:21" hidden="1" x14ac:dyDescent="0.2">
      <c r="A600" s="1">
        <f t="shared" si="27"/>
        <v>0</v>
      </c>
      <c r="B600" s="1">
        <v>0</v>
      </c>
      <c r="C600" s="1" t="s">
        <v>85</v>
      </c>
      <c r="D600" s="1" t="s">
        <v>52</v>
      </c>
      <c r="E600" s="1" t="s">
        <v>418</v>
      </c>
      <c r="F600" s="1" t="s">
        <v>96</v>
      </c>
      <c r="G600" s="1" t="str">
        <f t="shared" si="28"/>
        <v>Guinea-Bissau-Tuberculosis,Malaria,RSSH</v>
      </c>
      <c r="H600" s="1">
        <v>1</v>
      </c>
      <c r="I600" s="1" t="s">
        <v>51</v>
      </c>
      <c r="J600" s="1" t="str">
        <f>IF(IFERROR(IF(M600="",INDEX('Review Approach Lookup'!D:D,MATCH('Eligible Components'!G600,'Review Approach Lookup'!A:A,0)),INDEX('Tableau FR Download'!I:I,MATCH(M600,'Tableau FR Download'!G:G,0))),"")=0,"TBC",IFERROR(IF(M600="",INDEX('Review Approach Lookup'!D:D,MATCH('Eligible Components'!G600,'Review Approach Lookup'!A:A,0)),INDEX('Tableau FR Download'!I:I,MATCH(M600,'Tableau FR Download'!G:G,0))),""))</f>
        <v/>
      </c>
      <c r="K600" s="1" t="s">
        <v>182</v>
      </c>
      <c r="L600" s="1">
        <f>_xlfn.MAXIFS('Tableau FR Download'!A:A,'Tableau FR Download'!B:B,'Eligible Components'!G600)</f>
        <v>0</v>
      </c>
      <c r="M600" s="1" t="str">
        <f>IF(L600=0,"",INDEX('Tableau FR Download'!G:G,MATCH('Eligible Components'!L600,'Tableau FR Download'!A:A,0)))</f>
        <v/>
      </c>
      <c r="N600" s="2" t="str">
        <f>IFERROR(IF(LEFT(INDEX('Tableau FR Download'!J:J,MATCH('Eligible Components'!M600,'Tableau FR Download'!G:G,0)),FIND(" - ",INDEX('Tableau FR Download'!J:J,MATCH('Eligible Components'!M600,'Tableau FR Download'!G:G,0)))-1) = 0,"",LEFT(INDEX('Tableau FR Download'!J:J,MATCH('Eligible Components'!M600,'Tableau FR Download'!G:G,0)),FIND(" - ",INDEX('Tableau FR Download'!J:J,MATCH('Eligible Components'!M600,'Tableau FR Download'!G:G,0)))-1)),"")</f>
        <v/>
      </c>
      <c r="O600" s="2" t="str">
        <f>IF(T600="No","",IFERROR(IF(INDEX('Tableau FR Download'!M:M,MATCH('Eligible Components'!M600,'Tableau FR Download'!G:G,0))=0,"",INDEX('Tableau FR Download'!M:M,MATCH('Eligible Components'!M600,'Tableau FR Download'!G:G,0))),""))</f>
        <v/>
      </c>
      <c r="P600" s="37" t="str">
        <f>IF(IFERROR(INDEX('Funding Request Tracker'!$G$6:$G$13,MATCH('Eligible Components'!N600,'Funding Request Tracker'!$F$6:$F$13,0)),"")=0,"",IFERROR(INDEX('Funding Request Tracker'!$G$6:$G$13,MATCH('Eligible Components'!N600,'Funding Request Tracker'!$F$6:$F$13,0)),""))</f>
        <v/>
      </c>
      <c r="Q600" s="37" t="str">
        <f>IF(IFERROR(INDEX('Tableau FR Download'!N:N,MATCH('Eligible Components'!M600,'Tableau FR Download'!G:G,0)),"")=0,"",IFERROR(INDEX('Tableau FR Download'!N:N,MATCH('Eligible Components'!M600,'Tableau FR Download'!G:G,0)),""))</f>
        <v/>
      </c>
      <c r="R600" s="37" t="str">
        <f>IF(IFERROR(INDEX('Tableau FR Download'!O:O,MATCH('Eligible Components'!M600,'Tableau FR Download'!G:G,0)),"")=0,"",IFERROR(INDEX('Tableau FR Download'!O:O,MATCH('Eligible Components'!M600,'Tableau FR Download'!G:G,0)),""))</f>
        <v/>
      </c>
      <c r="S600" s="13" t="str">
        <f t="shared" si="29"/>
        <v/>
      </c>
      <c r="T600" s="1" t="str">
        <f>IFERROR(INDEX('User Instructions'!$E$3:$E$10,MATCH('Eligible Components'!N600,'User Instructions'!$D$3:$D$10,0)),"")</f>
        <v/>
      </c>
      <c r="U600" s="1" t="str">
        <f>IFERROR(IF(INDEX('Tableau FR Download'!M:M,MATCH('Eligible Components'!M600,'Tableau FR Download'!G:G,0))=0,"",INDEX('Tableau FR Download'!M:M,MATCH('Eligible Components'!M600,'Tableau FR Download'!G:G,0))),"")</f>
        <v/>
      </c>
    </row>
    <row r="601" spans="1:21" hidden="1" x14ac:dyDescent="0.2">
      <c r="A601" s="1">
        <f t="shared" si="27"/>
        <v>0</v>
      </c>
      <c r="B601" s="1">
        <v>0</v>
      </c>
      <c r="C601" s="1" t="s">
        <v>85</v>
      </c>
      <c r="D601" s="1" t="s">
        <v>52</v>
      </c>
      <c r="E601" s="1" t="s">
        <v>419</v>
      </c>
      <c r="F601" s="1" t="s">
        <v>97</v>
      </c>
      <c r="G601" s="1" t="str">
        <f t="shared" si="28"/>
        <v>Guinea-Bissau-Tuberculosis,RSSH</v>
      </c>
      <c r="H601" s="1">
        <v>1</v>
      </c>
      <c r="I601" s="1" t="s">
        <v>51</v>
      </c>
      <c r="J601" s="1" t="str">
        <f>IF(IFERROR(IF(M601="",INDEX('Review Approach Lookup'!D:D,MATCH('Eligible Components'!G601,'Review Approach Lookup'!A:A,0)),INDEX('Tableau FR Download'!I:I,MATCH(M601,'Tableau FR Download'!G:G,0))),"")=0,"TBC",IFERROR(IF(M601="",INDEX('Review Approach Lookup'!D:D,MATCH('Eligible Components'!G601,'Review Approach Lookup'!A:A,0)),INDEX('Tableau FR Download'!I:I,MATCH(M601,'Tableau FR Download'!G:G,0))),""))</f>
        <v/>
      </c>
      <c r="K601" s="1" t="s">
        <v>182</v>
      </c>
      <c r="L601" s="1">
        <f>_xlfn.MAXIFS('Tableau FR Download'!A:A,'Tableau FR Download'!B:B,'Eligible Components'!G601)</f>
        <v>0</v>
      </c>
      <c r="M601" s="1" t="str">
        <f>IF(L601=0,"",INDEX('Tableau FR Download'!G:G,MATCH('Eligible Components'!L601,'Tableau FR Download'!A:A,0)))</f>
        <v/>
      </c>
      <c r="N601" s="2" t="str">
        <f>IFERROR(IF(LEFT(INDEX('Tableau FR Download'!J:J,MATCH('Eligible Components'!M601,'Tableau FR Download'!G:G,0)),FIND(" - ",INDEX('Tableau FR Download'!J:J,MATCH('Eligible Components'!M601,'Tableau FR Download'!G:G,0)))-1) = 0,"",LEFT(INDEX('Tableau FR Download'!J:J,MATCH('Eligible Components'!M601,'Tableau FR Download'!G:G,0)),FIND(" - ",INDEX('Tableau FR Download'!J:J,MATCH('Eligible Components'!M601,'Tableau FR Download'!G:G,0)))-1)),"")</f>
        <v/>
      </c>
      <c r="O601" s="2" t="str">
        <f>IF(T601="No","",IFERROR(IF(INDEX('Tableau FR Download'!M:M,MATCH('Eligible Components'!M601,'Tableau FR Download'!G:G,0))=0,"",INDEX('Tableau FR Download'!M:M,MATCH('Eligible Components'!M601,'Tableau FR Download'!G:G,0))),""))</f>
        <v/>
      </c>
      <c r="P601" s="37" t="str">
        <f>IF(IFERROR(INDEX('Funding Request Tracker'!$G$6:$G$13,MATCH('Eligible Components'!N601,'Funding Request Tracker'!$F$6:$F$13,0)),"")=0,"",IFERROR(INDEX('Funding Request Tracker'!$G$6:$G$13,MATCH('Eligible Components'!N601,'Funding Request Tracker'!$F$6:$F$13,0)),""))</f>
        <v/>
      </c>
      <c r="Q601" s="37" t="str">
        <f>IF(IFERROR(INDEX('Tableau FR Download'!N:N,MATCH('Eligible Components'!M601,'Tableau FR Download'!G:G,0)),"")=0,"",IFERROR(INDEX('Tableau FR Download'!N:N,MATCH('Eligible Components'!M601,'Tableau FR Download'!G:G,0)),""))</f>
        <v/>
      </c>
      <c r="R601" s="37" t="str">
        <f>IF(IFERROR(INDEX('Tableau FR Download'!O:O,MATCH('Eligible Components'!M601,'Tableau FR Download'!G:G,0)),"")=0,"",IFERROR(INDEX('Tableau FR Download'!O:O,MATCH('Eligible Components'!M601,'Tableau FR Download'!G:G,0)),""))</f>
        <v/>
      </c>
      <c r="S601" s="13" t="str">
        <f t="shared" si="29"/>
        <v/>
      </c>
      <c r="T601" s="1" t="str">
        <f>IFERROR(INDEX('User Instructions'!$E$3:$E$10,MATCH('Eligible Components'!N601,'User Instructions'!$D$3:$D$10,0)),"")</f>
        <v/>
      </c>
      <c r="U601" s="1" t="str">
        <f>IFERROR(IF(INDEX('Tableau FR Download'!M:M,MATCH('Eligible Components'!M601,'Tableau FR Download'!G:G,0))=0,"",INDEX('Tableau FR Download'!M:M,MATCH('Eligible Components'!M601,'Tableau FR Download'!G:G,0))),"")</f>
        <v/>
      </c>
    </row>
    <row r="602" spans="1:21" hidden="1" x14ac:dyDescent="0.2">
      <c r="A602" s="1">
        <f t="shared" si="27"/>
        <v>0</v>
      </c>
      <c r="B602" s="1">
        <v>1</v>
      </c>
      <c r="C602" s="1" t="s">
        <v>85</v>
      </c>
      <c r="D602" s="1" t="s">
        <v>123</v>
      </c>
      <c r="E602" s="1" t="s">
        <v>26</v>
      </c>
      <c r="F602" s="1" t="s">
        <v>26</v>
      </c>
      <c r="G602" s="1" t="str">
        <f t="shared" si="28"/>
        <v>Guyana-HIV/AIDS</v>
      </c>
      <c r="H602" s="1">
        <v>1</v>
      </c>
      <c r="I602" s="1" t="s">
        <v>45</v>
      </c>
      <c r="J602" s="1" t="str">
        <f>IF(IFERROR(IF(M602="",INDEX('Review Approach Lookup'!D:D,MATCH('Eligible Components'!G602,'Review Approach Lookup'!A:A,0)),INDEX('Tableau FR Download'!I:I,MATCH(M602,'Tableau FR Download'!G:G,0))),"")=0,"TBC",IFERROR(IF(M602="",INDEX('Review Approach Lookup'!D:D,MATCH('Eligible Components'!G602,'Review Approach Lookup'!A:A,0)),INDEX('Tableau FR Download'!I:I,MATCH(M602,'Tableau FR Download'!G:G,0))),""))</f>
        <v>Tailored for Focused Portfolios</v>
      </c>
      <c r="K602" s="1" t="s">
        <v>188</v>
      </c>
      <c r="L602" s="1">
        <f>_xlfn.MAXIFS('Tableau FR Download'!A:A,'Tableau FR Download'!B:B,'Eligible Components'!G602)</f>
        <v>0</v>
      </c>
      <c r="M602" s="1" t="str">
        <f>IF(L602=0,"",INDEX('Tableau FR Download'!G:G,MATCH('Eligible Components'!L602,'Tableau FR Download'!A:A,0)))</f>
        <v/>
      </c>
      <c r="N602" s="2" t="str">
        <f>IFERROR(IF(LEFT(INDEX('Tableau FR Download'!J:J,MATCH('Eligible Components'!M602,'Tableau FR Download'!G:G,0)),FIND(" - ",INDEX('Tableau FR Download'!J:J,MATCH('Eligible Components'!M602,'Tableau FR Download'!G:G,0)))-1) = 0,"",LEFT(INDEX('Tableau FR Download'!J:J,MATCH('Eligible Components'!M602,'Tableau FR Download'!G:G,0)),FIND(" - ",INDEX('Tableau FR Download'!J:J,MATCH('Eligible Components'!M602,'Tableau FR Download'!G:G,0)))-1)),"")</f>
        <v/>
      </c>
      <c r="O602" s="2" t="str">
        <f>IF(T602="No","",IFERROR(IF(INDEX('Tableau FR Download'!M:M,MATCH('Eligible Components'!M602,'Tableau FR Download'!G:G,0))=0,"",INDEX('Tableau FR Download'!M:M,MATCH('Eligible Components'!M602,'Tableau FR Download'!G:G,0))),""))</f>
        <v/>
      </c>
      <c r="P602" s="37" t="str">
        <f>IF(IFERROR(INDEX('Funding Request Tracker'!$G$6:$G$13,MATCH('Eligible Components'!N602,'Funding Request Tracker'!$F$6:$F$13,0)),"")=0,"",IFERROR(INDEX('Funding Request Tracker'!$G$6:$G$13,MATCH('Eligible Components'!N602,'Funding Request Tracker'!$F$6:$F$13,0)),""))</f>
        <v/>
      </c>
      <c r="Q602" s="37" t="str">
        <f>IF(IFERROR(INDEX('Tableau FR Download'!N:N,MATCH('Eligible Components'!M602,'Tableau FR Download'!G:G,0)),"")=0,"",IFERROR(INDEX('Tableau FR Download'!N:N,MATCH('Eligible Components'!M602,'Tableau FR Download'!G:G,0)),""))</f>
        <v/>
      </c>
      <c r="R602" s="37" t="str">
        <f>IF(IFERROR(INDEX('Tableau FR Download'!O:O,MATCH('Eligible Components'!M602,'Tableau FR Download'!G:G,0)),"")=0,"",IFERROR(INDEX('Tableau FR Download'!O:O,MATCH('Eligible Components'!M602,'Tableau FR Download'!G:G,0)),""))</f>
        <v/>
      </c>
      <c r="S602" s="13" t="str">
        <f t="shared" si="29"/>
        <v/>
      </c>
      <c r="T602" s="1" t="str">
        <f>IFERROR(INDEX('User Instructions'!$E$3:$E$10,MATCH('Eligible Components'!N602,'User Instructions'!$D$3:$D$10,0)),"")</f>
        <v/>
      </c>
      <c r="U602" s="1" t="str">
        <f>IFERROR(IF(INDEX('Tableau FR Download'!M:M,MATCH('Eligible Components'!M602,'Tableau FR Download'!G:G,0))=0,"",INDEX('Tableau FR Download'!M:M,MATCH('Eligible Components'!M602,'Tableau FR Download'!G:G,0))),"")</f>
        <v/>
      </c>
    </row>
    <row r="603" spans="1:21" hidden="1" x14ac:dyDescent="0.2">
      <c r="A603" s="1">
        <f t="shared" si="27"/>
        <v>0</v>
      </c>
      <c r="B603" s="1">
        <v>0</v>
      </c>
      <c r="C603" s="1" t="s">
        <v>85</v>
      </c>
      <c r="D603" s="1" t="s">
        <v>123</v>
      </c>
      <c r="E603" s="1" t="s">
        <v>409</v>
      </c>
      <c r="F603" s="1" t="s">
        <v>86</v>
      </c>
      <c r="G603" s="1" t="str">
        <f t="shared" si="28"/>
        <v>Guyana-HIV/AIDS,Malaria</v>
      </c>
      <c r="H603" s="1">
        <v>1</v>
      </c>
      <c r="I603" s="1" t="s">
        <v>45</v>
      </c>
      <c r="J603" s="1" t="str">
        <f>IF(IFERROR(IF(M603="",INDEX('Review Approach Lookup'!D:D,MATCH('Eligible Components'!G603,'Review Approach Lookup'!A:A,0)),INDEX('Tableau FR Download'!I:I,MATCH(M603,'Tableau FR Download'!G:G,0))),"")=0,"TBC",IFERROR(IF(M603="",INDEX('Review Approach Lookup'!D:D,MATCH('Eligible Components'!G603,'Review Approach Lookup'!A:A,0)),INDEX('Tableau FR Download'!I:I,MATCH(M603,'Tableau FR Download'!G:G,0))),""))</f>
        <v/>
      </c>
      <c r="K603" s="1" t="s">
        <v>188</v>
      </c>
      <c r="L603" s="1">
        <f>_xlfn.MAXIFS('Tableau FR Download'!A:A,'Tableau FR Download'!B:B,'Eligible Components'!G603)</f>
        <v>0</v>
      </c>
      <c r="M603" s="1" t="str">
        <f>IF(L603=0,"",INDEX('Tableau FR Download'!G:G,MATCH('Eligible Components'!L603,'Tableau FR Download'!A:A,0)))</f>
        <v/>
      </c>
      <c r="N603" s="2" t="str">
        <f>IFERROR(IF(LEFT(INDEX('Tableau FR Download'!J:J,MATCH('Eligible Components'!M603,'Tableau FR Download'!G:G,0)),FIND(" - ",INDEX('Tableau FR Download'!J:J,MATCH('Eligible Components'!M603,'Tableau FR Download'!G:G,0)))-1) = 0,"",LEFT(INDEX('Tableau FR Download'!J:J,MATCH('Eligible Components'!M603,'Tableau FR Download'!G:G,0)),FIND(" - ",INDEX('Tableau FR Download'!J:J,MATCH('Eligible Components'!M603,'Tableau FR Download'!G:G,0)))-1)),"")</f>
        <v/>
      </c>
      <c r="O603" s="2" t="str">
        <f>IF(T603="No","",IFERROR(IF(INDEX('Tableau FR Download'!M:M,MATCH('Eligible Components'!M603,'Tableau FR Download'!G:G,0))=0,"",INDEX('Tableau FR Download'!M:M,MATCH('Eligible Components'!M603,'Tableau FR Download'!G:G,0))),""))</f>
        <v/>
      </c>
      <c r="P603" s="37" t="str">
        <f>IF(IFERROR(INDEX('Funding Request Tracker'!$G$6:$G$13,MATCH('Eligible Components'!N603,'Funding Request Tracker'!$F$6:$F$13,0)),"")=0,"",IFERROR(INDEX('Funding Request Tracker'!$G$6:$G$13,MATCH('Eligible Components'!N603,'Funding Request Tracker'!$F$6:$F$13,0)),""))</f>
        <v/>
      </c>
      <c r="Q603" s="37" t="str">
        <f>IF(IFERROR(INDEX('Tableau FR Download'!N:N,MATCH('Eligible Components'!M603,'Tableau FR Download'!G:G,0)),"")=0,"",IFERROR(INDEX('Tableau FR Download'!N:N,MATCH('Eligible Components'!M603,'Tableau FR Download'!G:G,0)),""))</f>
        <v/>
      </c>
      <c r="R603" s="37" t="str">
        <f>IF(IFERROR(INDEX('Tableau FR Download'!O:O,MATCH('Eligible Components'!M603,'Tableau FR Download'!G:G,0)),"")=0,"",IFERROR(INDEX('Tableau FR Download'!O:O,MATCH('Eligible Components'!M603,'Tableau FR Download'!G:G,0)),""))</f>
        <v/>
      </c>
      <c r="S603" s="13" t="str">
        <f t="shared" si="29"/>
        <v/>
      </c>
      <c r="T603" s="1" t="str">
        <f>IFERROR(INDEX('User Instructions'!$E$3:$E$10,MATCH('Eligible Components'!N603,'User Instructions'!$D$3:$D$10,0)),"")</f>
        <v/>
      </c>
      <c r="U603" s="1" t="str">
        <f>IFERROR(IF(INDEX('Tableau FR Download'!M:M,MATCH('Eligible Components'!M603,'Tableau FR Download'!G:G,0))=0,"",INDEX('Tableau FR Download'!M:M,MATCH('Eligible Components'!M603,'Tableau FR Download'!G:G,0))),"")</f>
        <v/>
      </c>
    </row>
    <row r="604" spans="1:21" hidden="1" x14ac:dyDescent="0.2">
      <c r="A604" s="1">
        <f t="shared" si="27"/>
        <v>0</v>
      </c>
      <c r="B604" s="1">
        <v>0</v>
      </c>
      <c r="C604" s="1" t="s">
        <v>85</v>
      </c>
      <c r="D604" s="1" t="s">
        <v>123</v>
      </c>
      <c r="E604" s="1" t="s">
        <v>410</v>
      </c>
      <c r="F604" s="1" t="s">
        <v>87</v>
      </c>
      <c r="G604" s="1" t="str">
        <f t="shared" si="28"/>
        <v>Guyana-HIV/AIDS,Malaria,RSSH</v>
      </c>
      <c r="H604" s="1">
        <v>1</v>
      </c>
      <c r="I604" s="1" t="s">
        <v>45</v>
      </c>
      <c r="J604" s="1" t="str">
        <f>IF(IFERROR(IF(M604="",INDEX('Review Approach Lookup'!D:D,MATCH('Eligible Components'!G604,'Review Approach Lookup'!A:A,0)),INDEX('Tableau FR Download'!I:I,MATCH(M604,'Tableau FR Download'!G:G,0))),"")=0,"TBC",IFERROR(IF(M604="",INDEX('Review Approach Lookup'!D:D,MATCH('Eligible Components'!G604,'Review Approach Lookup'!A:A,0)),INDEX('Tableau FR Download'!I:I,MATCH(M604,'Tableau FR Download'!G:G,0))),""))</f>
        <v/>
      </c>
      <c r="K604" s="1" t="s">
        <v>188</v>
      </c>
      <c r="L604" s="1">
        <f>_xlfn.MAXIFS('Tableau FR Download'!A:A,'Tableau FR Download'!B:B,'Eligible Components'!G604)</f>
        <v>0</v>
      </c>
      <c r="M604" s="1" t="str">
        <f>IF(L604=0,"",INDEX('Tableau FR Download'!G:G,MATCH('Eligible Components'!L604,'Tableau FR Download'!A:A,0)))</f>
        <v/>
      </c>
      <c r="N604" s="2" t="str">
        <f>IFERROR(IF(LEFT(INDEX('Tableau FR Download'!J:J,MATCH('Eligible Components'!M604,'Tableau FR Download'!G:G,0)),FIND(" - ",INDEX('Tableau FR Download'!J:J,MATCH('Eligible Components'!M604,'Tableau FR Download'!G:G,0)))-1) = 0,"",LEFT(INDEX('Tableau FR Download'!J:J,MATCH('Eligible Components'!M604,'Tableau FR Download'!G:G,0)),FIND(" - ",INDEX('Tableau FR Download'!J:J,MATCH('Eligible Components'!M604,'Tableau FR Download'!G:G,0)))-1)),"")</f>
        <v/>
      </c>
      <c r="O604" s="2" t="str">
        <f>IF(T604="No","",IFERROR(IF(INDEX('Tableau FR Download'!M:M,MATCH('Eligible Components'!M604,'Tableau FR Download'!G:G,0))=0,"",INDEX('Tableau FR Download'!M:M,MATCH('Eligible Components'!M604,'Tableau FR Download'!G:G,0))),""))</f>
        <v/>
      </c>
      <c r="P604" s="37" t="str">
        <f>IF(IFERROR(INDEX('Funding Request Tracker'!$G$6:$G$13,MATCH('Eligible Components'!N604,'Funding Request Tracker'!$F$6:$F$13,0)),"")=0,"",IFERROR(INDEX('Funding Request Tracker'!$G$6:$G$13,MATCH('Eligible Components'!N604,'Funding Request Tracker'!$F$6:$F$13,0)),""))</f>
        <v/>
      </c>
      <c r="Q604" s="37" t="str">
        <f>IF(IFERROR(INDEX('Tableau FR Download'!N:N,MATCH('Eligible Components'!M604,'Tableau FR Download'!G:G,0)),"")=0,"",IFERROR(INDEX('Tableau FR Download'!N:N,MATCH('Eligible Components'!M604,'Tableau FR Download'!G:G,0)),""))</f>
        <v/>
      </c>
      <c r="R604" s="37" t="str">
        <f>IF(IFERROR(INDEX('Tableau FR Download'!O:O,MATCH('Eligible Components'!M604,'Tableau FR Download'!G:G,0)),"")=0,"",IFERROR(INDEX('Tableau FR Download'!O:O,MATCH('Eligible Components'!M604,'Tableau FR Download'!G:G,0)),""))</f>
        <v/>
      </c>
      <c r="S604" s="13" t="str">
        <f t="shared" si="29"/>
        <v/>
      </c>
      <c r="T604" s="1" t="str">
        <f>IFERROR(INDEX('User Instructions'!$E$3:$E$10,MATCH('Eligible Components'!N604,'User Instructions'!$D$3:$D$10,0)),"")</f>
        <v/>
      </c>
      <c r="U604" s="1" t="str">
        <f>IFERROR(IF(INDEX('Tableau FR Download'!M:M,MATCH('Eligible Components'!M604,'Tableau FR Download'!G:G,0))=0,"",INDEX('Tableau FR Download'!M:M,MATCH('Eligible Components'!M604,'Tableau FR Download'!G:G,0))),"")</f>
        <v/>
      </c>
    </row>
    <row r="605" spans="1:21" hidden="1" x14ac:dyDescent="0.2">
      <c r="A605" s="1">
        <f t="shared" si="27"/>
        <v>0</v>
      </c>
      <c r="B605" s="1">
        <v>0</v>
      </c>
      <c r="C605" s="1" t="s">
        <v>85</v>
      </c>
      <c r="D605" s="1" t="s">
        <v>123</v>
      </c>
      <c r="E605" s="1" t="s">
        <v>411</v>
      </c>
      <c r="F605" s="1" t="s">
        <v>88</v>
      </c>
      <c r="G605" s="1" t="str">
        <f t="shared" si="28"/>
        <v>Guyana-HIV/AIDS,RSSH</v>
      </c>
      <c r="H605" s="1">
        <v>1</v>
      </c>
      <c r="I605" s="1" t="s">
        <v>45</v>
      </c>
      <c r="J605" s="1" t="str">
        <f>IF(IFERROR(IF(M605="",INDEX('Review Approach Lookup'!D:D,MATCH('Eligible Components'!G605,'Review Approach Lookup'!A:A,0)),INDEX('Tableau FR Download'!I:I,MATCH(M605,'Tableau FR Download'!G:G,0))),"")=0,"TBC",IFERROR(IF(M605="",INDEX('Review Approach Lookup'!D:D,MATCH('Eligible Components'!G605,'Review Approach Lookup'!A:A,0)),INDEX('Tableau FR Download'!I:I,MATCH(M605,'Tableau FR Download'!G:G,0))),""))</f>
        <v/>
      </c>
      <c r="K605" s="1" t="s">
        <v>188</v>
      </c>
      <c r="L605" s="1">
        <f>_xlfn.MAXIFS('Tableau FR Download'!A:A,'Tableau FR Download'!B:B,'Eligible Components'!G605)</f>
        <v>0</v>
      </c>
      <c r="M605" s="1" t="str">
        <f>IF(L605=0,"",INDEX('Tableau FR Download'!G:G,MATCH('Eligible Components'!L605,'Tableau FR Download'!A:A,0)))</f>
        <v/>
      </c>
      <c r="N605" s="2" t="str">
        <f>IFERROR(IF(LEFT(INDEX('Tableau FR Download'!J:J,MATCH('Eligible Components'!M605,'Tableau FR Download'!G:G,0)),FIND(" - ",INDEX('Tableau FR Download'!J:J,MATCH('Eligible Components'!M605,'Tableau FR Download'!G:G,0)))-1) = 0,"",LEFT(INDEX('Tableau FR Download'!J:J,MATCH('Eligible Components'!M605,'Tableau FR Download'!G:G,0)),FIND(" - ",INDEX('Tableau FR Download'!J:J,MATCH('Eligible Components'!M605,'Tableau FR Download'!G:G,0)))-1)),"")</f>
        <v/>
      </c>
      <c r="O605" s="2" t="str">
        <f>IF(T605="No","",IFERROR(IF(INDEX('Tableau FR Download'!M:M,MATCH('Eligible Components'!M605,'Tableau FR Download'!G:G,0))=0,"",INDEX('Tableau FR Download'!M:M,MATCH('Eligible Components'!M605,'Tableau FR Download'!G:G,0))),""))</f>
        <v/>
      </c>
      <c r="P605" s="37" t="str">
        <f>IF(IFERROR(INDEX('Funding Request Tracker'!$G$6:$G$13,MATCH('Eligible Components'!N605,'Funding Request Tracker'!$F$6:$F$13,0)),"")=0,"",IFERROR(INDEX('Funding Request Tracker'!$G$6:$G$13,MATCH('Eligible Components'!N605,'Funding Request Tracker'!$F$6:$F$13,0)),""))</f>
        <v/>
      </c>
      <c r="Q605" s="37" t="str">
        <f>IF(IFERROR(INDEX('Tableau FR Download'!N:N,MATCH('Eligible Components'!M605,'Tableau FR Download'!G:G,0)),"")=0,"",IFERROR(INDEX('Tableau FR Download'!N:N,MATCH('Eligible Components'!M605,'Tableau FR Download'!G:G,0)),""))</f>
        <v/>
      </c>
      <c r="R605" s="37" t="str">
        <f>IF(IFERROR(INDEX('Tableau FR Download'!O:O,MATCH('Eligible Components'!M605,'Tableau FR Download'!G:G,0)),"")=0,"",IFERROR(INDEX('Tableau FR Download'!O:O,MATCH('Eligible Components'!M605,'Tableau FR Download'!G:G,0)),""))</f>
        <v/>
      </c>
      <c r="S605" s="13" t="str">
        <f t="shared" si="29"/>
        <v/>
      </c>
      <c r="T605" s="1" t="str">
        <f>IFERROR(INDEX('User Instructions'!$E$3:$E$10,MATCH('Eligible Components'!N605,'User Instructions'!$D$3:$D$10,0)),"")</f>
        <v/>
      </c>
      <c r="U605" s="1" t="str">
        <f>IFERROR(IF(INDEX('Tableau FR Download'!M:M,MATCH('Eligible Components'!M605,'Tableau FR Download'!G:G,0))=0,"",INDEX('Tableau FR Download'!M:M,MATCH('Eligible Components'!M605,'Tableau FR Download'!G:G,0))),"")</f>
        <v/>
      </c>
    </row>
    <row r="606" spans="1:21" hidden="1" x14ac:dyDescent="0.2">
      <c r="A606" s="1">
        <f t="shared" si="27"/>
        <v>1</v>
      </c>
      <c r="B606" s="1">
        <v>0</v>
      </c>
      <c r="C606" s="1" t="s">
        <v>85</v>
      </c>
      <c r="D606" s="1" t="s">
        <v>123</v>
      </c>
      <c r="E606" s="1" t="s">
        <v>408</v>
      </c>
      <c r="F606" s="1" t="s">
        <v>89</v>
      </c>
      <c r="G606" s="1" t="str">
        <f t="shared" si="28"/>
        <v>Guyana-HIV/AIDS, Tuberculosis</v>
      </c>
      <c r="H606" s="1">
        <v>1</v>
      </c>
      <c r="I606" s="1" t="s">
        <v>45</v>
      </c>
      <c r="J606" s="1" t="str">
        <f>IF(IFERROR(IF(M606="",INDEX('Review Approach Lookup'!D:D,MATCH('Eligible Components'!G606,'Review Approach Lookup'!A:A,0)),INDEX('Tableau FR Download'!I:I,MATCH(M606,'Tableau FR Download'!G:G,0))),"")=0,"TBC",IFERROR(IF(M606="",INDEX('Review Approach Lookup'!D:D,MATCH('Eligible Components'!G606,'Review Approach Lookup'!A:A,0)),INDEX('Tableau FR Download'!I:I,MATCH(M606,'Tableau FR Download'!G:G,0))),""))</f>
        <v>Tailored for Focused Portfolios</v>
      </c>
      <c r="K606" s="1" t="s">
        <v>188</v>
      </c>
      <c r="L606" s="1">
        <f>_xlfn.MAXIFS('Tableau FR Download'!A:A,'Tableau FR Download'!B:B,'Eligible Components'!G606)</f>
        <v>1028</v>
      </c>
      <c r="M606" s="1" t="str">
        <f>IF(L606=0,"",INDEX('Tableau FR Download'!G:G,MATCH('Eligible Components'!L606,'Tableau FR Download'!A:A,0)))</f>
        <v>FR1028-GUY-C</v>
      </c>
      <c r="N606" s="2" t="str">
        <f>IFERROR(IF(LEFT(INDEX('Tableau FR Download'!J:J,MATCH('Eligible Components'!M606,'Tableau FR Download'!G:G,0)),FIND(" - ",INDEX('Tableau FR Download'!J:J,MATCH('Eligible Components'!M606,'Tableau FR Download'!G:G,0)))-1) = 0,"",LEFT(INDEX('Tableau FR Download'!J:J,MATCH('Eligible Components'!M606,'Tableau FR Download'!G:G,0)),FIND(" - ",INDEX('Tableau FR Download'!J:J,MATCH('Eligible Components'!M606,'Tableau FR Download'!G:G,0)))-1)),"")</f>
        <v>Window 4</v>
      </c>
      <c r="O606" s="2" t="str">
        <f>IF(T606="No","",IFERROR(IF(INDEX('Tableau FR Download'!M:M,MATCH('Eligible Components'!M606,'Tableau FR Download'!G:G,0))=0,"",INDEX('Tableau FR Download'!M:M,MATCH('Eligible Components'!M606,'Tableau FR Download'!G:G,0))),""))</f>
        <v>Grant Making</v>
      </c>
      <c r="P606" s="37">
        <f>IF(IFERROR(INDEX('Funding Request Tracker'!$G$6:$G$13,MATCH('Eligible Components'!N606,'Funding Request Tracker'!$F$6:$F$13,0)),"")=0,"",IFERROR(INDEX('Funding Request Tracker'!$G$6:$G$13,MATCH('Eligible Components'!N606,'Funding Request Tracker'!$F$6:$F$13,0)),""))</f>
        <v>44235</v>
      </c>
      <c r="Q606" s="37">
        <f>IF(IFERROR(INDEX('Tableau FR Download'!N:N,MATCH('Eligible Components'!M606,'Tableau FR Download'!G:G,0)),"")=0,"",IFERROR(INDEX('Tableau FR Download'!N:N,MATCH('Eligible Components'!M606,'Tableau FR Download'!G:G,0)),""))</f>
        <v>44518</v>
      </c>
      <c r="R606" s="37">
        <f>IF(IFERROR(INDEX('Tableau FR Download'!O:O,MATCH('Eligible Components'!M606,'Tableau FR Download'!G:G,0)),"")=0,"",IFERROR(INDEX('Tableau FR Download'!O:O,MATCH('Eligible Components'!M606,'Tableau FR Download'!G:G,0)),""))</f>
        <v>44543</v>
      </c>
      <c r="S606" s="13">
        <f t="shared" si="29"/>
        <v>10.098360655737705</v>
      </c>
      <c r="T606" s="1" t="str">
        <f>IFERROR(INDEX('User Instructions'!$E$3:$E$10,MATCH('Eligible Components'!N606,'User Instructions'!$D$3:$D$10,0)),"")</f>
        <v>Yes</v>
      </c>
      <c r="U606" s="1" t="str">
        <f>IFERROR(IF(INDEX('Tableau FR Download'!M:M,MATCH('Eligible Components'!M606,'Tableau FR Download'!G:G,0))=0,"",INDEX('Tableau FR Download'!M:M,MATCH('Eligible Components'!M606,'Tableau FR Download'!G:G,0))),"")</f>
        <v>Grant Making</v>
      </c>
    </row>
    <row r="607" spans="1:21" hidden="1" x14ac:dyDescent="0.2">
      <c r="A607" s="1">
        <f t="shared" si="27"/>
        <v>0</v>
      </c>
      <c r="B607" s="1">
        <v>0</v>
      </c>
      <c r="C607" s="1" t="s">
        <v>85</v>
      </c>
      <c r="D607" s="1" t="s">
        <v>123</v>
      </c>
      <c r="E607" s="1" t="s">
        <v>412</v>
      </c>
      <c r="F607" s="1" t="s">
        <v>90</v>
      </c>
      <c r="G607" s="1" t="str">
        <f t="shared" si="28"/>
        <v>Guyana-HIV/AIDS,Tuberculosis,Malaria</v>
      </c>
      <c r="H607" s="1">
        <v>1</v>
      </c>
      <c r="I607" s="1" t="s">
        <v>45</v>
      </c>
      <c r="J607" s="1" t="str">
        <f>IF(IFERROR(IF(M607="",INDEX('Review Approach Lookup'!D:D,MATCH('Eligible Components'!G607,'Review Approach Lookup'!A:A,0)),INDEX('Tableau FR Download'!I:I,MATCH(M607,'Tableau FR Download'!G:G,0))),"")=0,"TBC",IFERROR(IF(M607="",INDEX('Review Approach Lookup'!D:D,MATCH('Eligible Components'!G607,'Review Approach Lookup'!A:A,0)),INDEX('Tableau FR Download'!I:I,MATCH(M607,'Tableau FR Download'!G:G,0))),""))</f>
        <v/>
      </c>
      <c r="K607" s="1" t="s">
        <v>188</v>
      </c>
      <c r="L607" s="1">
        <f>_xlfn.MAXIFS('Tableau FR Download'!A:A,'Tableau FR Download'!B:B,'Eligible Components'!G607)</f>
        <v>0</v>
      </c>
      <c r="M607" s="1" t="str">
        <f>IF(L607=0,"",INDEX('Tableau FR Download'!G:G,MATCH('Eligible Components'!L607,'Tableau FR Download'!A:A,0)))</f>
        <v/>
      </c>
      <c r="N607" s="2" t="str">
        <f>IFERROR(IF(LEFT(INDEX('Tableau FR Download'!J:J,MATCH('Eligible Components'!M607,'Tableau FR Download'!G:G,0)),FIND(" - ",INDEX('Tableau FR Download'!J:J,MATCH('Eligible Components'!M607,'Tableau FR Download'!G:G,0)))-1) = 0,"",LEFT(INDEX('Tableau FR Download'!J:J,MATCH('Eligible Components'!M607,'Tableau FR Download'!G:G,0)),FIND(" - ",INDEX('Tableau FR Download'!J:J,MATCH('Eligible Components'!M607,'Tableau FR Download'!G:G,0)))-1)),"")</f>
        <v/>
      </c>
      <c r="O607" s="2" t="str">
        <f>IF(T607="No","",IFERROR(IF(INDEX('Tableau FR Download'!M:M,MATCH('Eligible Components'!M607,'Tableau FR Download'!G:G,0))=0,"",INDEX('Tableau FR Download'!M:M,MATCH('Eligible Components'!M607,'Tableau FR Download'!G:G,0))),""))</f>
        <v/>
      </c>
      <c r="P607" s="37" t="str">
        <f>IF(IFERROR(INDEX('Funding Request Tracker'!$G$6:$G$13,MATCH('Eligible Components'!N607,'Funding Request Tracker'!$F$6:$F$13,0)),"")=0,"",IFERROR(INDEX('Funding Request Tracker'!$G$6:$G$13,MATCH('Eligible Components'!N607,'Funding Request Tracker'!$F$6:$F$13,0)),""))</f>
        <v/>
      </c>
      <c r="Q607" s="37" t="str">
        <f>IF(IFERROR(INDEX('Tableau FR Download'!N:N,MATCH('Eligible Components'!M607,'Tableau FR Download'!G:G,0)),"")=0,"",IFERROR(INDEX('Tableau FR Download'!N:N,MATCH('Eligible Components'!M607,'Tableau FR Download'!G:G,0)),""))</f>
        <v/>
      </c>
      <c r="R607" s="37" t="str">
        <f>IF(IFERROR(INDEX('Tableau FR Download'!O:O,MATCH('Eligible Components'!M607,'Tableau FR Download'!G:G,0)),"")=0,"",IFERROR(INDEX('Tableau FR Download'!O:O,MATCH('Eligible Components'!M607,'Tableau FR Download'!G:G,0)),""))</f>
        <v/>
      </c>
      <c r="S607" s="13" t="str">
        <f t="shared" si="29"/>
        <v/>
      </c>
      <c r="T607" s="1" t="str">
        <f>IFERROR(INDEX('User Instructions'!$E$3:$E$10,MATCH('Eligible Components'!N607,'User Instructions'!$D$3:$D$10,0)),"")</f>
        <v/>
      </c>
      <c r="U607" s="1" t="str">
        <f>IFERROR(IF(INDEX('Tableau FR Download'!M:M,MATCH('Eligible Components'!M607,'Tableau FR Download'!G:G,0))=0,"",INDEX('Tableau FR Download'!M:M,MATCH('Eligible Components'!M607,'Tableau FR Download'!G:G,0))),"")</f>
        <v/>
      </c>
    </row>
    <row r="608" spans="1:21" hidden="1" x14ac:dyDescent="0.2">
      <c r="A608" s="1">
        <f t="shared" si="27"/>
        <v>0</v>
      </c>
      <c r="B608" s="1">
        <v>0</v>
      </c>
      <c r="C608" s="1" t="s">
        <v>85</v>
      </c>
      <c r="D608" s="1" t="s">
        <v>123</v>
      </c>
      <c r="E608" s="1" t="s">
        <v>413</v>
      </c>
      <c r="F608" s="1" t="s">
        <v>91</v>
      </c>
      <c r="G608" s="1" t="str">
        <f t="shared" si="28"/>
        <v>Guyana-HIV/AIDS,Tuberculosis,Malaria,RSSH</v>
      </c>
      <c r="H608" s="1">
        <v>1</v>
      </c>
      <c r="I608" s="1" t="s">
        <v>45</v>
      </c>
      <c r="J608" s="1" t="str">
        <f>IF(IFERROR(IF(M608="",INDEX('Review Approach Lookup'!D:D,MATCH('Eligible Components'!G608,'Review Approach Lookup'!A:A,0)),INDEX('Tableau FR Download'!I:I,MATCH(M608,'Tableau FR Download'!G:G,0))),"")=0,"TBC",IFERROR(IF(M608="",INDEX('Review Approach Lookup'!D:D,MATCH('Eligible Components'!G608,'Review Approach Lookup'!A:A,0)),INDEX('Tableau FR Download'!I:I,MATCH(M608,'Tableau FR Download'!G:G,0))),""))</f>
        <v/>
      </c>
      <c r="K608" s="1" t="s">
        <v>188</v>
      </c>
      <c r="L608" s="1">
        <f>_xlfn.MAXIFS('Tableau FR Download'!A:A,'Tableau FR Download'!B:B,'Eligible Components'!G608)</f>
        <v>0</v>
      </c>
      <c r="M608" s="1" t="str">
        <f>IF(L608=0,"",INDEX('Tableau FR Download'!G:G,MATCH('Eligible Components'!L608,'Tableau FR Download'!A:A,0)))</f>
        <v/>
      </c>
      <c r="N608" s="2" t="str">
        <f>IFERROR(IF(LEFT(INDEX('Tableau FR Download'!J:J,MATCH('Eligible Components'!M608,'Tableau FR Download'!G:G,0)),FIND(" - ",INDEX('Tableau FR Download'!J:J,MATCH('Eligible Components'!M608,'Tableau FR Download'!G:G,0)))-1) = 0,"",LEFT(INDEX('Tableau FR Download'!J:J,MATCH('Eligible Components'!M608,'Tableau FR Download'!G:G,0)),FIND(" - ",INDEX('Tableau FR Download'!J:J,MATCH('Eligible Components'!M608,'Tableau FR Download'!G:G,0)))-1)),"")</f>
        <v/>
      </c>
      <c r="O608" s="2" t="str">
        <f>IF(T608="No","",IFERROR(IF(INDEX('Tableau FR Download'!M:M,MATCH('Eligible Components'!M608,'Tableau FR Download'!G:G,0))=0,"",INDEX('Tableau FR Download'!M:M,MATCH('Eligible Components'!M608,'Tableau FR Download'!G:G,0))),""))</f>
        <v/>
      </c>
      <c r="P608" s="37" t="str">
        <f>IF(IFERROR(INDEX('Funding Request Tracker'!$G$6:$G$13,MATCH('Eligible Components'!N608,'Funding Request Tracker'!$F$6:$F$13,0)),"")=0,"",IFERROR(INDEX('Funding Request Tracker'!$G$6:$G$13,MATCH('Eligible Components'!N608,'Funding Request Tracker'!$F$6:$F$13,0)),""))</f>
        <v/>
      </c>
      <c r="Q608" s="37" t="str">
        <f>IF(IFERROR(INDEX('Tableau FR Download'!N:N,MATCH('Eligible Components'!M608,'Tableau FR Download'!G:G,0)),"")=0,"",IFERROR(INDEX('Tableau FR Download'!N:N,MATCH('Eligible Components'!M608,'Tableau FR Download'!G:G,0)),""))</f>
        <v/>
      </c>
      <c r="R608" s="37" t="str">
        <f>IF(IFERROR(INDEX('Tableau FR Download'!O:O,MATCH('Eligible Components'!M608,'Tableau FR Download'!G:G,0)),"")=0,"",IFERROR(INDEX('Tableau FR Download'!O:O,MATCH('Eligible Components'!M608,'Tableau FR Download'!G:G,0)),""))</f>
        <v/>
      </c>
      <c r="S608" s="13" t="str">
        <f t="shared" si="29"/>
        <v/>
      </c>
      <c r="T608" s="1" t="str">
        <f>IFERROR(INDEX('User Instructions'!$E$3:$E$10,MATCH('Eligible Components'!N608,'User Instructions'!$D$3:$D$10,0)),"")</f>
        <v/>
      </c>
      <c r="U608" s="1" t="str">
        <f>IFERROR(IF(INDEX('Tableau FR Download'!M:M,MATCH('Eligible Components'!M608,'Tableau FR Download'!G:G,0))=0,"",INDEX('Tableau FR Download'!M:M,MATCH('Eligible Components'!M608,'Tableau FR Download'!G:G,0))),"")</f>
        <v/>
      </c>
    </row>
    <row r="609" spans="1:21" hidden="1" x14ac:dyDescent="0.2">
      <c r="A609" s="1">
        <f t="shared" si="27"/>
        <v>0</v>
      </c>
      <c r="B609" s="1">
        <v>0</v>
      </c>
      <c r="C609" s="1" t="s">
        <v>85</v>
      </c>
      <c r="D609" s="1" t="s">
        <v>123</v>
      </c>
      <c r="E609" s="1" t="s">
        <v>414</v>
      </c>
      <c r="F609" s="1" t="s">
        <v>92</v>
      </c>
      <c r="G609" s="1" t="str">
        <f t="shared" si="28"/>
        <v>Guyana-HIV/AIDS,Tuberculosis,RSSH</v>
      </c>
      <c r="H609" s="1">
        <v>1</v>
      </c>
      <c r="I609" s="1" t="s">
        <v>45</v>
      </c>
      <c r="J609" s="1" t="str">
        <f>IF(IFERROR(IF(M609="",INDEX('Review Approach Lookup'!D:D,MATCH('Eligible Components'!G609,'Review Approach Lookup'!A:A,0)),INDEX('Tableau FR Download'!I:I,MATCH(M609,'Tableau FR Download'!G:G,0))),"")=0,"TBC",IFERROR(IF(M609="",INDEX('Review Approach Lookup'!D:D,MATCH('Eligible Components'!G609,'Review Approach Lookup'!A:A,0)),INDEX('Tableau FR Download'!I:I,MATCH(M609,'Tableau FR Download'!G:G,0))),""))</f>
        <v/>
      </c>
      <c r="K609" s="1" t="s">
        <v>188</v>
      </c>
      <c r="L609" s="1">
        <f>_xlfn.MAXIFS('Tableau FR Download'!A:A,'Tableau FR Download'!B:B,'Eligible Components'!G609)</f>
        <v>0</v>
      </c>
      <c r="M609" s="1" t="str">
        <f>IF(L609=0,"",INDEX('Tableau FR Download'!G:G,MATCH('Eligible Components'!L609,'Tableau FR Download'!A:A,0)))</f>
        <v/>
      </c>
      <c r="N609" s="2" t="str">
        <f>IFERROR(IF(LEFT(INDEX('Tableau FR Download'!J:J,MATCH('Eligible Components'!M609,'Tableau FR Download'!G:G,0)),FIND(" - ",INDEX('Tableau FR Download'!J:J,MATCH('Eligible Components'!M609,'Tableau FR Download'!G:G,0)))-1) = 0,"",LEFT(INDEX('Tableau FR Download'!J:J,MATCH('Eligible Components'!M609,'Tableau FR Download'!G:G,0)),FIND(" - ",INDEX('Tableau FR Download'!J:J,MATCH('Eligible Components'!M609,'Tableau FR Download'!G:G,0)))-1)),"")</f>
        <v/>
      </c>
      <c r="O609" s="2" t="str">
        <f>IF(T609="No","",IFERROR(IF(INDEX('Tableau FR Download'!M:M,MATCH('Eligible Components'!M609,'Tableau FR Download'!G:G,0))=0,"",INDEX('Tableau FR Download'!M:M,MATCH('Eligible Components'!M609,'Tableau FR Download'!G:G,0))),""))</f>
        <v/>
      </c>
      <c r="P609" s="37" t="str">
        <f>IF(IFERROR(INDEX('Funding Request Tracker'!$G$6:$G$13,MATCH('Eligible Components'!N609,'Funding Request Tracker'!$F$6:$F$13,0)),"")=0,"",IFERROR(INDEX('Funding Request Tracker'!$G$6:$G$13,MATCH('Eligible Components'!N609,'Funding Request Tracker'!$F$6:$F$13,0)),""))</f>
        <v/>
      </c>
      <c r="Q609" s="37" t="str">
        <f>IF(IFERROR(INDEX('Tableau FR Download'!N:N,MATCH('Eligible Components'!M609,'Tableau FR Download'!G:G,0)),"")=0,"",IFERROR(INDEX('Tableau FR Download'!N:N,MATCH('Eligible Components'!M609,'Tableau FR Download'!G:G,0)),""))</f>
        <v/>
      </c>
      <c r="R609" s="37" t="str">
        <f>IF(IFERROR(INDEX('Tableau FR Download'!O:O,MATCH('Eligible Components'!M609,'Tableau FR Download'!G:G,0)),"")=0,"",IFERROR(INDEX('Tableau FR Download'!O:O,MATCH('Eligible Components'!M609,'Tableau FR Download'!G:G,0)),""))</f>
        <v/>
      </c>
      <c r="S609" s="13" t="str">
        <f t="shared" si="29"/>
        <v/>
      </c>
      <c r="T609" s="1" t="str">
        <f>IFERROR(INDEX('User Instructions'!$E$3:$E$10,MATCH('Eligible Components'!N609,'User Instructions'!$D$3:$D$10,0)),"")</f>
        <v/>
      </c>
      <c r="U609" s="1" t="str">
        <f>IFERROR(IF(INDEX('Tableau FR Download'!M:M,MATCH('Eligible Components'!M609,'Tableau FR Download'!G:G,0))=0,"",INDEX('Tableau FR Download'!M:M,MATCH('Eligible Components'!M609,'Tableau FR Download'!G:G,0))),"")</f>
        <v/>
      </c>
    </row>
    <row r="610" spans="1:21" x14ac:dyDescent="0.2">
      <c r="A610" s="1">
        <f t="shared" si="27"/>
        <v>1</v>
      </c>
      <c r="B610" s="1">
        <v>0</v>
      </c>
      <c r="C610" s="1" t="s">
        <v>85</v>
      </c>
      <c r="D610" s="1" t="s">
        <v>123</v>
      </c>
      <c r="E610" s="1" t="s">
        <v>28</v>
      </c>
      <c r="F610" s="1" t="s">
        <v>28</v>
      </c>
      <c r="G610" s="1" t="str">
        <f t="shared" si="28"/>
        <v>Guyana-Malaria</v>
      </c>
      <c r="H610" s="1">
        <v>1</v>
      </c>
      <c r="I610" s="1" t="s">
        <v>45</v>
      </c>
      <c r="J610" s="1" t="str">
        <f>IF(IFERROR(IF(M610="",INDEX('Review Approach Lookup'!D:D,MATCH('Eligible Components'!G610,'Review Approach Lookup'!A:A,0)),INDEX('Tableau FR Download'!I:I,MATCH(M610,'Tableau FR Download'!G:G,0))),"")=0,"TBC",IFERROR(IF(M610="",INDEX('Review Approach Lookup'!D:D,MATCH('Eligible Components'!G610,'Review Approach Lookup'!A:A,0)),INDEX('Tableau FR Download'!I:I,MATCH(M610,'Tableau FR Download'!G:G,0))),""))</f>
        <v>Tailored for Transition</v>
      </c>
      <c r="K610" s="1" t="s">
        <v>188</v>
      </c>
      <c r="L610" s="1">
        <f>_xlfn.MAXIFS('Tableau FR Download'!A:A,'Tableau FR Download'!B:B,'Eligible Components'!G610)</f>
        <v>1264</v>
      </c>
      <c r="M610" s="1" t="str">
        <f>IF(L610=0,"",INDEX('Tableau FR Download'!G:G,MATCH('Eligible Components'!L610,'Tableau FR Download'!A:A,0)))</f>
        <v>FR1264-GUY-M</v>
      </c>
      <c r="N610" s="44" t="s">
        <v>496</v>
      </c>
      <c r="O610" s="2" t="str">
        <f>IF(T610="No","",IFERROR(IF(INDEX('Tableau FR Download'!M:M,MATCH('Eligible Components'!M610,'Tableau FR Download'!G:G,0))=0,"",INDEX('Tableau FR Download'!M:M,MATCH('Eligible Components'!M610,'Tableau FR Download'!G:G,0))),""))</f>
        <v>Grant Making</v>
      </c>
      <c r="P610" s="37" t="str">
        <f>IF(IFERROR(INDEX('Funding Request Tracker'!$G$6:$G$13,MATCH('Eligible Components'!N610,'Funding Request Tracker'!$F$6:$F$13,0)),"")=0,"",IFERROR(INDEX('Funding Request Tracker'!$G$6:$G$13,MATCH('Eligible Components'!N610,'Funding Request Tracker'!$F$6:$F$13,0)),""))</f>
        <v/>
      </c>
      <c r="Q610" s="37" t="str">
        <f>IF(IFERROR(INDEX('Tableau FR Download'!N:N,MATCH('Eligible Components'!M610,'Tableau FR Download'!G:G,0)),"")=0,"",IFERROR(INDEX('Tableau FR Download'!N:N,MATCH('Eligible Components'!M610,'Tableau FR Download'!G:G,0)),""))</f>
        <v/>
      </c>
      <c r="R610" s="37" t="str">
        <f>IF(IFERROR(INDEX('Tableau FR Download'!O:O,MATCH('Eligible Components'!M610,'Tableau FR Download'!G:G,0)),"")=0,"",IFERROR(INDEX('Tableau FR Download'!O:O,MATCH('Eligible Components'!M610,'Tableau FR Download'!G:G,0)),""))</f>
        <v/>
      </c>
      <c r="S610" s="13" t="str">
        <f t="shared" si="29"/>
        <v/>
      </c>
      <c r="T610" s="1" t="str">
        <f>IFERROR(INDEX('User Instructions'!$E$3:$E$10,MATCH('Eligible Components'!N610,'User Instructions'!$D$3:$D$10,0)),"")</f>
        <v/>
      </c>
      <c r="U610" s="1" t="str">
        <f>IFERROR(IF(INDEX('Tableau FR Download'!M:M,MATCH('Eligible Components'!M610,'Tableau FR Download'!G:G,0))=0,"",INDEX('Tableau FR Download'!M:M,MATCH('Eligible Components'!M610,'Tableau FR Download'!G:G,0))),"")</f>
        <v>Grant Making</v>
      </c>
    </row>
    <row r="611" spans="1:21" hidden="1" x14ac:dyDescent="0.2">
      <c r="A611" s="1">
        <f t="shared" si="27"/>
        <v>0</v>
      </c>
      <c r="B611" s="1">
        <v>0</v>
      </c>
      <c r="C611" s="1" t="s">
        <v>85</v>
      </c>
      <c r="D611" s="1" t="s">
        <v>123</v>
      </c>
      <c r="E611" s="1" t="s">
        <v>415</v>
      </c>
      <c r="F611" s="1" t="s">
        <v>93</v>
      </c>
      <c r="G611" s="1" t="str">
        <f t="shared" si="28"/>
        <v>Guyana-Malaria,RSSH</v>
      </c>
      <c r="H611" s="1">
        <v>1</v>
      </c>
      <c r="I611" s="1" t="s">
        <v>45</v>
      </c>
      <c r="J611" s="1" t="str">
        <f>IF(IFERROR(IF(M611="",INDEX('Review Approach Lookup'!D:D,MATCH('Eligible Components'!G611,'Review Approach Lookup'!A:A,0)),INDEX('Tableau FR Download'!I:I,MATCH(M611,'Tableau FR Download'!G:G,0))),"")=0,"TBC",IFERROR(IF(M611="",INDEX('Review Approach Lookup'!D:D,MATCH('Eligible Components'!G611,'Review Approach Lookup'!A:A,0)),INDEX('Tableau FR Download'!I:I,MATCH(M611,'Tableau FR Download'!G:G,0))),""))</f>
        <v/>
      </c>
      <c r="K611" s="1" t="s">
        <v>188</v>
      </c>
      <c r="L611" s="1">
        <f>_xlfn.MAXIFS('Tableau FR Download'!A:A,'Tableau FR Download'!B:B,'Eligible Components'!G611)</f>
        <v>0</v>
      </c>
      <c r="M611" s="1" t="str">
        <f>IF(L611=0,"",INDEX('Tableau FR Download'!G:G,MATCH('Eligible Components'!L611,'Tableau FR Download'!A:A,0)))</f>
        <v/>
      </c>
      <c r="N611" s="2" t="str">
        <f>IFERROR(IF(LEFT(INDEX('Tableau FR Download'!J:J,MATCH('Eligible Components'!M611,'Tableau FR Download'!G:G,0)),FIND(" - ",INDEX('Tableau FR Download'!J:J,MATCH('Eligible Components'!M611,'Tableau FR Download'!G:G,0)))-1) = 0,"",LEFT(INDEX('Tableau FR Download'!J:J,MATCH('Eligible Components'!M611,'Tableau FR Download'!G:G,0)),FIND(" - ",INDEX('Tableau FR Download'!J:J,MATCH('Eligible Components'!M611,'Tableau FR Download'!G:G,0)))-1)),"")</f>
        <v/>
      </c>
      <c r="O611" s="2" t="str">
        <f>IF(T611="No","",IFERROR(IF(INDEX('Tableau FR Download'!M:M,MATCH('Eligible Components'!M611,'Tableau FR Download'!G:G,0))=0,"",INDEX('Tableau FR Download'!M:M,MATCH('Eligible Components'!M611,'Tableau FR Download'!G:G,0))),""))</f>
        <v/>
      </c>
      <c r="P611" s="37" t="str">
        <f>IF(IFERROR(INDEX('Funding Request Tracker'!$G$6:$G$13,MATCH('Eligible Components'!N611,'Funding Request Tracker'!$F$6:$F$13,0)),"")=0,"",IFERROR(INDEX('Funding Request Tracker'!$G$6:$G$13,MATCH('Eligible Components'!N611,'Funding Request Tracker'!$F$6:$F$13,0)),""))</f>
        <v/>
      </c>
      <c r="Q611" s="37" t="str">
        <f>IF(IFERROR(INDEX('Tableau FR Download'!N:N,MATCH('Eligible Components'!M611,'Tableau FR Download'!G:G,0)),"")=0,"",IFERROR(INDEX('Tableau FR Download'!N:N,MATCH('Eligible Components'!M611,'Tableau FR Download'!G:G,0)),""))</f>
        <v/>
      </c>
      <c r="R611" s="37" t="str">
        <f>IF(IFERROR(INDEX('Tableau FR Download'!O:O,MATCH('Eligible Components'!M611,'Tableau FR Download'!G:G,0)),"")=0,"",IFERROR(INDEX('Tableau FR Download'!O:O,MATCH('Eligible Components'!M611,'Tableau FR Download'!G:G,0)),""))</f>
        <v/>
      </c>
      <c r="S611" s="13" t="str">
        <f t="shared" si="29"/>
        <v/>
      </c>
      <c r="T611" s="1" t="str">
        <f>IFERROR(INDEX('User Instructions'!$E$3:$E$10,MATCH('Eligible Components'!N611,'User Instructions'!$D$3:$D$10,0)),"")</f>
        <v/>
      </c>
      <c r="U611" s="1" t="str">
        <f>IFERROR(IF(INDEX('Tableau FR Download'!M:M,MATCH('Eligible Components'!M611,'Tableau FR Download'!G:G,0))=0,"",INDEX('Tableau FR Download'!M:M,MATCH('Eligible Components'!M611,'Tableau FR Download'!G:G,0))),"")</f>
        <v/>
      </c>
    </row>
    <row r="612" spans="1:21" hidden="1" x14ac:dyDescent="0.2">
      <c r="A612" s="1">
        <f t="shared" si="27"/>
        <v>0</v>
      </c>
      <c r="B612" s="1">
        <v>0</v>
      </c>
      <c r="C612" s="1" t="s">
        <v>85</v>
      </c>
      <c r="D612" s="1" t="s">
        <v>123</v>
      </c>
      <c r="E612" s="1" t="s">
        <v>94</v>
      </c>
      <c r="F612" s="1" t="s">
        <v>94</v>
      </c>
      <c r="G612" s="1" t="str">
        <f t="shared" si="28"/>
        <v>Guyana-RSSH</v>
      </c>
      <c r="H612" s="1">
        <v>1</v>
      </c>
      <c r="I612" s="1" t="s">
        <v>45</v>
      </c>
      <c r="J612" s="1" t="str">
        <f>IF(IFERROR(IF(M612="",INDEX('Review Approach Lookup'!D:D,MATCH('Eligible Components'!G612,'Review Approach Lookup'!A:A,0)),INDEX('Tableau FR Download'!I:I,MATCH(M612,'Tableau FR Download'!G:G,0))),"")=0,"TBC",IFERROR(IF(M612="",INDEX('Review Approach Lookup'!D:D,MATCH('Eligible Components'!G612,'Review Approach Lookup'!A:A,0)),INDEX('Tableau FR Download'!I:I,MATCH(M612,'Tableau FR Download'!G:G,0))),""))</f>
        <v>TBC</v>
      </c>
      <c r="K612" s="1" t="s">
        <v>188</v>
      </c>
      <c r="L612" s="1">
        <f>_xlfn.MAXIFS('Tableau FR Download'!A:A,'Tableau FR Download'!B:B,'Eligible Components'!G612)</f>
        <v>0</v>
      </c>
      <c r="M612" s="1" t="str">
        <f>IF(L612=0,"",INDEX('Tableau FR Download'!G:G,MATCH('Eligible Components'!L612,'Tableau FR Download'!A:A,0)))</f>
        <v/>
      </c>
      <c r="N612" s="2" t="str">
        <f>IFERROR(IF(LEFT(INDEX('Tableau FR Download'!J:J,MATCH('Eligible Components'!M612,'Tableau FR Download'!G:G,0)),FIND(" - ",INDEX('Tableau FR Download'!J:J,MATCH('Eligible Components'!M612,'Tableau FR Download'!G:G,0)))-1) = 0,"",LEFT(INDEX('Tableau FR Download'!J:J,MATCH('Eligible Components'!M612,'Tableau FR Download'!G:G,0)),FIND(" - ",INDEX('Tableau FR Download'!J:J,MATCH('Eligible Components'!M612,'Tableau FR Download'!G:G,0)))-1)),"")</f>
        <v/>
      </c>
      <c r="O612" s="2" t="str">
        <f>IF(T612="No","",IFERROR(IF(INDEX('Tableau FR Download'!M:M,MATCH('Eligible Components'!M612,'Tableau FR Download'!G:G,0))=0,"",INDEX('Tableau FR Download'!M:M,MATCH('Eligible Components'!M612,'Tableau FR Download'!G:G,0))),""))</f>
        <v/>
      </c>
      <c r="P612" s="37" t="str">
        <f>IF(IFERROR(INDEX('Funding Request Tracker'!$G$6:$G$13,MATCH('Eligible Components'!N612,'Funding Request Tracker'!$F$6:$F$13,0)),"")=0,"",IFERROR(INDEX('Funding Request Tracker'!$G$6:$G$13,MATCH('Eligible Components'!N612,'Funding Request Tracker'!$F$6:$F$13,0)),""))</f>
        <v/>
      </c>
      <c r="Q612" s="37" t="str">
        <f>IF(IFERROR(INDEX('Tableau FR Download'!N:N,MATCH('Eligible Components'!M612,'Tableau FR Download'!G:G,0)),"")=0,"",IFERROR(INDEX('Tableau FR Download'!N:N,MATCH('Eligible Components'!M612,'Tableau FR Download'!G:G,0)),""))</f>
        <v/>
      </c>
      <c r="R612" s="37" t="str">
        <f>IF(IFERROR(INDEX('Tableau FR Download'!O:O,MATCH('Eligible Components'!M612,'Tableau FR Download'!G:G,0)),"")=0,"",IFERROR(INDEX('Tableau FR Download'!O:O,MATCH('Eligible Components'!M612,'Tableau FR Download'!G:G,0)),""))</f>
        <v/>
      </c>
      <c r="S612" s="13" t="str">
        <f t="shared" si="29"/>
        <v/>
      </c>
      <c r="T612" s="1" t="str">
        <f>IFERROR(INDEX('User Instructions'!$E$3:$E$10,MATCH('Eligible Components'!N612,'User Instructions'!$D$3:$D$10,0)),"")</f>
        <v/>
      </c>
      <c r="U612" s="1" t="str">
        <f>IFERROR(IF(INDEX('Tableau FR Download'!M:M,MATCH('Eligible Components'!M612,'Tableau FR Download'!G:G,0))=0,"",INDEX('Tableau FR Download'!M:M,MATCH('Eligible Components'!M612,'Tableau FR Download'!G:G,0))),"")</f>
        <v/>
      </c>
    </row>
    <row r="613" spans="1:21" hidden="1" x14ac:dyDescent="0.2">
      <c r="A613" s="1">
        <f t="shared" si="27"/>
        <v>0</v>
      </c>
      <c r="B613" s="1">
        <v>1</v>
      </c>
      <c r="C613" s="1" t="s">
        <v>85</v>
      </c>
      <c r="D613" s="1" t="s">
        <v>123</v>
      </c>
      <c r="E613" s="1" t="s">
        <v>416</v>
      </c>
      <c r="F613" s="1" t="s">
        <v>35</v>
      </c>
      <c r="G613" s="1" t="str">
        <f t="shared" si="28"/>
        <v>Guyana-Tuberculosis</v>
      </c>
      <c r="H613" s="1">
        <v>1</v>
      </c>
      <c r="I613" s="1" t="s">
        <v>45</v>
      </c>
      <c r="J613" s="1" t="str">
        <f>IF(IFERROR(IF(M613="",INDEX('Review Approach Lookup'!D:D,MATCH('Eligible Components'!G613,'Review Approach Lookup'!A:A,0)),INDEX('Tableau FR Download'!I:I,MATCH(M613,'Tableau FR Download'!G:G,0))),"")=0,"TBC",IFERROR(IF(M613="",INDEX('Review Approach Lookup'!D:D,MATCH('Eligible Components'!G613,'Review Approach Lookup'!A:A,0)),INDEX('Tableau FR Download'!I:I,MATCH(M613,'Tableau FR Download'!G:G,0))),""))</f>
        <v>Tailored for Focused Portfolios</v>
      </c>
      <c r="K613" s="1" t="s">
        <v>188</v>
      </c>
      <c r="L613" s="1">
        <f>_xlfn.MAXIFS('Tableau FR Download'!A:A,'Tableau FR Download'!B:B,'Eligible Components'!G613)</f>
        <v>0</v>
      </c>
      <c r="M613" s="1" t="str">
        <f>IF(L613=0,"",INDEX('Tableau FR Download'!G:G,MATCH('Eligible Components'!L613,'Tableau FR Download'!A:A,0)))</f>
        <v/>
      </c>
      <c r="N613" s="2" t="str">
        <f>IFERROR(IF(LEFT(INDEX('Tableau FR Download'!J:J,MATCH('Eligible Components'!M613,'Tableau FR Download'!G:G,0)),FIND(" - ",INDEX('Tableau FR Download'!J:J,MATCH('Eligible Components'!M613,'Tableau FR Download'!G:G,0)))-1) = 0,"",LEFT(INDEX('Tableau FR Download'!J:J,MATCH('Eligible Components'!M613,'Tableau FR Download'!G:G,0)),FIND(" - ",INDEX('Tableau FR Download'!J:J,MATCH('Eligible Components'!M613,'Tableau FR Download'!G:G,0)))-1)),"")</f>
        <v/>
      </c>
      <c r="O613" s="2" t="str">
        <f>IF(T613="No","",IFERROR(IF(INDEX('Tableau FR Download'!M:M,MATCH('Eligible Components'!M613,'Tableau FR Download'!G:G,0))=0,"",INDEX('Tableau FR Download'!M:M,MATCH('Eligible Components'!M613,'Tableau FR Download'!G:G,0))),""))</f>
        <v/>
      </c>
      <c r="P613" s="37" t="str">
        <f>IF(IFERROR(INDEX('Funding Request Tracker'!$G$6:$G$13,MATCH('Eligible Components'!N613,'Funding Request Tracker'!$F$6:$F$13,0)),"")=0,"",IFERROR(INDEX('Funding Request Tracker'!$G$6:$G$13,MATCH('Eligible Components'!N613,'Funding Request Tracker'!$F$6:$F$13,0)),""))</f>
        <v/>
      </c>
      <c r="Q613" s="37" t="str">
        <f>IF(IFERROR(INDEX('Tableau FR Download'!N:N,MATCH('Eligible Components'!M613,'Tableau FR Download'!G:G,0)),"")=0,"",IFERROR(INDEX('Tableau FR Download'!N:N,MATCH('Eligible Components'!M613,'Tableau FR Download'!G:G,0)),""))</f>
        <v/>
      </c>
      <c r="R613" s="37" t="str">
        <f>IF(IFERROR(INDEX('Tableau FR Download'!O:O,MATCH('Eligible Components'!M613,'Tableau FR Download'!G:G,0)),"")=0,"",IFERROR(INDEX('Tableau FR Download'!O:O,MATCH('Eligible Components'!M613,'Tableau FR Download'!G:G,0)),""))</f>
        <v/>
      </c>
      <c r="S613" s="13" t="str">
        <f t="shared" si="29"/>
        <v/>
      </c>
      <c r="T613" s="1" t="str">
        <f>IFERROR(INDEX('User Instructions'!$E$3:$E$10,MATCH('Eligible Components'!N613,'User Instructions'!$D$3:$D$10,0)),"")</f>
        <v/>
      </c>
      <c r="U613" s="1" t="str">
        <f>IFERROR(IF(INDEX('Tableau FR Download'!M:M,MATCH('Eligible Components'!M613,'Tableau FR Download'!G:G,0))=0,"",INDEX('Tableau FR Download'!M:M,MATCH('Eligible Components'!M613,'Tableau FR Download'!G:G,0))),"")</f>
        <v/>
      </c>
    </row>
    <row r="614" spans="1:21" hidden="1" x14ac:dyDescent="0.2">
      <c r="A614" s="1">
        <f t="shared" si="27"/>
        <v>0</v>
      </c>
      <c r="B614" s="1">
        <v>0</v>
      </c>
      <c r="C614" s="1" t="s">
        <v>85</v>
      </c>
      <c r="D614" s="1" t="s">
        <v>123</v>
      </c>
      <c r="E614" s="1" t="s">
        <v>417</v>
      </c>
      <c r="F614" s="1" t="s">
        <v>95</v>
      </c>
      <c r="G614" s="1" t="str">
        <f t="shared" si="28"/>
        <v>Guyana-Tuberculosis,Malaria</v>
      </c>
      <c r="H614" s="1">
        <v>1</v>
      </c>
      <c r="I614" s="1" t="s">
        <v>45</v>
      </c>
      <c r="J614" s="1" t="str">
        <f>IF(IFERROR(IF(M614="",INDEX('Review Approach Lookup'!D:D,MATCH('Eligible Components'!G614,'Review Approach Lookup'!A:A,0)),INDEX('Tableau FR Download'!I:I,MATCH(M614,'Tableau FR Download'!G:G,0))),"")=0,"TBC",IFERROR(IF(M614="",INDEX('Review Approach Lookup'!D:D,MATCH('Eligible Components'!G614,'Review Approach Lookup'!A:A,0)),INDEX('Tableau FR Download'!I:I,MATCH(M614,'Tableau FR Download'!G:G,0))),""))</f>
        <v/>
      </c>
      <c r="K614" s="1" t="s">
        <v>188</v>
      </c>
      <c r="L614" s="1">
        <f>_xlfn.MAXIFS('Tableau FR Download'!A:A,'Tableau FR Download'!B:B,'Eligible Components'!G614)</f>
        <v>0</v>
      </c>
      <c r="M614" s="1" t="str">
        <f>IF(L614=0,"",INDEX('Tableau FR Download'!G:G,MATCH('Eligible Components'!L614,'Tableau FR Download'!A:A,0)))</f>
        <v/>
      </c>
      <c r="N614" s="2" t="str">
        <f>IFERROR(IF(LEFT(INDEX('Tableau FR Download'!J:J,MATCH('Eligible Components'!M614,'Tableau FR Download'!G:G,0)),FIND(" - ",INDEX('Tableau FR Download'!J:J,MATCH('Eligible Components'!M614,'Tableau FR Download'!G:G,0)))-1) = 0,"",LEFT(INDEX('Tableau FR Download'!J:J,MATCH('Eligible Components'!M614,'Tableau FR Download'!G:G,0)),FIND(" - ",INDEX('Tableau FR Download'!J:J,MATCH('Eligible Components'!M614,'Tableau FR Download'!G:G,0)))-1)),"")</f>
        <v/>
      </c>
      <c r="O614" s="2" t="str">
        <f>IF(T614="No","",IFERROR(IF(INDEX('Tableau FR Download'!M:M,MATCH('Eligible Components'!M614,'Tableau FR Download'!G:G,0))=0,"",INDEX('Tableau FR Download'!M:M,MATCH('Eligible Components'!M614,'Tableau FR Download'!G:G,0))),""))</f>
        <v/>
      </c>
      <c r="P614" s="37" t="str">
        <f>IF(IFERROR(INDEX('Funding Request Tracker'!$G$6:$G$13,MATCH('Eligible Components'!N614,'Funding Request Tracker'!$F$6:$F$13,0)),"")=0,"",IFERROR(INDEX('Funding Request Tracker'!$G$6:$G$13,MATCH('Eligible Components'!N614,'Funding Request Tracker'!$F$6:$F$13,0)),""))</f>
        <v/>
      </c>
      <c r="Q614" s="37" t="str">
        <f>IF(IFERROR(INDEX('Tableau FR Download'!N:N,MATCH('Eligible Components'!M614,'Tableau FR Download'!G:G,0)),"")=0,"",IFERROR(INDEX('Tableau FR Download'!N:N,MATCH('Eligible Components'!M614,'Tableau FR Download'!G:G,0)),""))</f>
        <v/>
      </c>
      <c r="R614" s="37" t="str">
        <f>IF(IFERROR(INDEX('Tableau FR Download'!O:O,MATCH('Eligible Components'!M614,'Tableau FR Download'!G:G,0)),"")=0,"",IFERROR(INDEX('Tableau FR Download'!O:O,MATCH('Eligible Components'!M614,'Tableau FR Download'!G:G,0)),""))</f>
        <v/>
      </c>
      <c r="S614" s="13" t="str">
        <f t="shared" si="29"/>
        <v/>
      </c>
      <c r="T614" s="1" t="str">
        <f>IFERROR(INDEX('User Instructions'!$E$3:$E$10,MATCH('Eligible Components'!N614,'User Instructions'!$D$3:$D$10,0)),"")</f>
        <v/>
      </c>
      <c r="U614" s="1" t="str">
        <f>IFERROR(IF(INDEX('Tableau FR Download'!M:M,MATCH('Eligible Components'!M614,'Tableau FR Download'!G:G,0))=0,"",INDEX('Tableau FR Download'!M:M,MATCH('Eligible Components'!M614,'Tableau FR Download'!G:G,0))),"")</f>
        <v/>
      </c>
    </row>
    <row r="615" spans="1:21" hidden="1" x14ac:dyDescent="0.2">
      <c r="A615" s="1">
        <f t="shared" si="27"/>
        <v>0</v>
      </c>
      <c r="B615" s="1">
        <v>0</v>
      </c>
      <c r="C615" s="1" t="s">
        <v>85</v>
      </c>
      <c r="D615" s="1" t="s">
        <v>123</v>
      </c>
      <c r="E615" s="1" t="s">
        <v>418</v>
      </c>
      <c r="F615" s="1" t="s">
        <v>96</v>
      </c>
      <c r="G615" s="1" t="str">
        <f t="shared" si="28"/>
        <v>Guyana-Tuberculosis,Malaria,RSSH</v>
      </c>
      <c r="H615" s="1">
        <v>1</v>
      </c>
      <c r="I615" s="1" t="s">
        <v>45</v>
      </c>
      <c r="J615" s="1" t="str">
        <f>IF(IFERROR(IF(M615="",INDEX('Review Approach Lookup'!D:D,MATCH('Eligible Components'!G615,'Review Approach Lookup'!A:A,0)),INDEX('Tableau FR Download'!I:I,MATCH(M615,'Tableau FR Download'!G:G,0))),"")=0,"TBC",IFERROR(IF(M615="",INDEX('Review Approach Lookup'!D:D,MATCH('Eligible Components'!G615,'Review Approach Lookup'!A:A,0)),INDEX('Tableau FR Download'!I:I,MATCH(M615,'Tableau FR Download'!G:G,0))),""))</f>
        <v/>
      </c>
      <c r="K615" s="1" t="s">
        <v>188</v>
      </c>
      <c r="L615" s="1">
        <f>_xlfn.MAXIFS('Tableau FR Download'!A:A,'Tableau FR Download'!B:B,'Eligible Components'!G615)</f>
        <v>0</v>
      </c>
      <c r="M615" s="1" t="str">
        <f>IF(L615=0,"",INDEX('Tableau FR Download'!G:G,MATCH('Eligible Components'!L615,'Tableau FR Download'!A:A,0)))</f>
        <v/>
      </c>
      <c r="N615" s="2" t="str">
        <f>IFERROR(IF(LEFT(INDEX('Tableau FR Download'!J:J,MATCH('Eligible Components'!M615,'Tableau FR Download'!G:G,0)),FIND(" - ",INDEX('Tableau FR Download'!J:J,MATCH('Eligible Components'!M615,'Tableau FR Download'!G:G,0)))-1) = 0,"",LEFT(INDEX('Tableau FR Download'!J:J,MATCH('Eligible Components'!M615,'Tableau FR Download'!G:G,0)),FIND(" - ",INDEX('Tableau FR Download'!J:J,MATCH('Eligible Components'!M615,'Tableau FR Download'!G:G,0)))-1)),"")</f>
        <v/>
      </c>
      <c r="O615" s="2" t="str">
        <f>IF(T615="No","",IFERROR(IF(INDEX('Tableau FR Download'!M:M,MATCH('Eligible Components'!M615,'Tableau FR Download'!G:G,0))=0,"",INDEX('Tableau FR Download'!M:M,MATCH('Eligible Components'!M615,'Tableau FR Download'!G:G,0))),""))</f>
        <v/>
      </c>
      <c r="P615" s="37" t="str">
        <f>IF(IFERROR(INDEX('Funding Request Tracker'!$G$6:$G$13,MATCH('Eligible Components'!N615,'Funding Request Tracker'!$F$6:$F$13,0)),"")=0,"",IFERROR(INDEX('Funding Request Tracker'!$G$6:$G$13,MATCH('Eligible Components'!N615,'Funding Request Tracker'!$F$6:$F$13,0)),""))</f>
        <v/>
      </c>
      <c r="Q615" s="37" t="str">
        <f>IF(IFERROR(INDEX('Tableau FR Download'!N:N,MATCH('Eligible Components'!M615,'Tableau FR Download'!G:G,0)),"")=0,"",IFERROR(INDEX('Tableau FR Download'!N:N,MATCH('Eligible Components'!M615,'Tableau FR Download'!G:G,0)),""))</f>
        <v/>
      </c>
      <c r="R615" s="37" t="str">
        <f>IF(IFERROR(INDEX('Tableau FR Download'!O:O,MATCH('Eligible Components'!M615,'Tableau FR Download'!G:G,0)),"")=0,"",IFERROR(INDEX('Tableau FR Download'!O:O,MATCH('Eligible Components'!M615,'Tableau FR Download'!G:G,0)),""))</f>
        <v/>
      </c>
      <c r="S615" s="13" t="str">
        <f t="shared" si="29"/>
        <v/>
      </c>
      <c r="T615" s="1" t="str">
        <f>IFERROR(INDEX('User Instructions'!$E$3:$E$10,MATCH('Eligible Components'!N615,'User Instructions'!$D$3:$D$10,0)),"")</f>
        <v/>
      </c>
      <c r="U615" s="1" t="str">
        <f>IFERROR(IF(INDEX('Tableau FR Download'!M:M,MATCH('Eligible Components'!M615,'Tableau FR Download'!G:G,0))=0,"",INDEX('Tableau FR Download'!M:M,MATCH('Eligible Components'!M615,'Tableau FR Download'!G:G,0))),"")</f>
        <v/>
      </c>
    </row>
    <row r="616" spans="1:21" hidden="1" x14ac:dyDescent="0.2">
      <c r="A616" s="1">
        <f t="shared" si="27"/>
        <v>0</v>
      </c>
      <c r="B616" s="1">
        <v>0</v>
      </c>
      <c r="C616" s="1" t="s">
        <v>85</v>
      </c>
      <c r="D616" s="1" t="s">
        <v>123</v>
      </c>
      <c r="E616" s="1" t="s">
        <v>419</v>
      </c>
      <c r="F616" s="1" t="s">
        <v>97</v>
      </c>
      <c r="G616" s="1" t="str">
        <f t="shared" si="28"/>
        <v>Guyana-Tuberculosis,RSSH</v>
      </c>
      <c r="H616" s="1">
        <v>1</v>
      </c>
      <c r="I616" s="1" t="s">
        <v>45</v>
      </c>
      <c r="J616" s="1" t="str">
        <f>IF(IFERROR(IF(M616="",INDEX('Review Approach Lookup'!D:D,MATCH('Eligible Components'!G616,'Review Approach Lookup'!A:A,0)),INDEX('Tableau FR Download'!I:I,MATCH(M616,'Tableau FR Download'!G:G,0))),"")=0,"TBC",IFERROR(IF(M616="",INDEX('Review Approach Lookup'!D:D,MATCH('Eligible Components'!G616,'Review Approach Lookup'!A:A,0)),INDEX('Tableau FR Download'!I:I,MATCH(M616,'Tableau FR Download'!G:G,0))),""))</f>
        <v/>
      </c>
      <c r="K616" s="1" t="s">
        <v>188</v>
      </c>
      <c r="L616" s="1">
        <f>_xlfn.MAXIFS('Tableau FR Download'!A:A,'Tableau FR Download'!B:B,'Eligible Components'!G616)</f>
        <v>0</v>
      </c>
      <c r="M616" s="1" t="str">
        <f>IF(L616=0,"",INDEX('Tableau FR Download'!G:G,MATCH('Eligible Components'!L616,'Tableau FR Download'!A:A,0)))</f>
        <v/>
      </c>
      <c r="N616" s="2" t="str">
        <f>IFERROR(IF(LEFT(INDEX('Tableau FR Download'!J:J,MATCH('Eligible Components'!M616,'Tableau FR Download'!G:G,0)),FIND(" - ",INDEX('Tableau FR Download'!J:J,MATCH('Eligible Components'!M616,'Tableau FR Download'!G:G,0)))-1) = 0,"",LEFT(INDEX('Tableau FR Download'!J:J,MATCH('Eligible Components'!M616,'Tableau FR Download'!G:G,0)),FIND(" - ",INDEX('Tableau FR Download'!J:J,MATCH('Eligible Components'!M616,'Tableau FR Download'!G:G,0)))-1)),"")</f>
        <v/>
      </c>
      <c r="O616" s="2" t="str">
        <f>IF(T616="No","",IFERROR(IF(INDEX('Tableau FR Download'!M:M,MATCH('Eligible Components'!M616,'Tableau FR Download'!G:G,0))=0,"",INDEX('Tableau FR Download'!M:M,MATCH('Eligible Components'!M616,'Tableau FR Download'!G:G,0))),""))</f>
        <v/>
      </c>
      <c r="P616" s="37" t="str">
        <f>IF(IFERROR(INDEX('Funding Request Tracker'!$G$6:$G$13,MATCH('Eligible Components'!N616,'Funding Request Tracker'!$F$6:$F$13,0)),"")=0,"",IFERROR(INDEX('Funding Request Tracker'!$G$6:$G$13,MATCH('Eligible Components'!N616,'Funding Request Tracker'!$F$6:$F$13,0)),""))</f>
        <v/>
      </c>
      <c r="Q616" s="37" t="str">
        <f>IF(IFERROR(INDEX('Tableau FR Download'!N:N,MATCH('Eligible Components'!M616,'Tableau FR Download'!G:G,0)),"")=0,"",IFERROR(INDEX('Tableau FR Download'!N:N,MATCH('Eligible Components'!M616,'Tableau FR Download'!G:G,0)),""))</f>
        <v/>
      </c>
      <c r="R616" s="37" t="str">
        <f>IF(IFERROR(INDEX('Tableau FR Download'!O:O,MATCH('Eligible Components'!M616,'Tableau FR Download'!G:G,0)),"")=0,"",IFERROR(INDEX('Tableau FR Download'!O:O,MATCH('Eligible Components'!M616,'Tableau FR Download'!G:G,0)),""))</f>
        <v/>
      </c>
      <c r="S616" s="13" t="str">
        <f t="shared" si="29"/>
        <v/>
      </c>
      <c r="T616" s="1" t="str">
        <f>IFERROR(INDEX('User Instructions'!$E$3:$E$10,MATCH('Eligible Components'!N616,'User Instructions'!$D$3:$D$10,0)),"")</f>
        <v/>
      </c>
      <c r="U616" s="1" t="str">
        <f>IFERROR(IF(INDEX('Tableau FR Download'!M:M,MATCH('Eligible Components'!M616,'Tableau FR Download'!G:G,0))=0,"",INDEX('Tableau FR Download'!M:M,MATCH('Eligible Components'!M616,'Tableau FR Download'!G:G,0))),"")</f>
        <v/>
      </c>
    </row>
    <row r="617" spans="1:21" hidden="1" x14ac:dyDescent="0.2">
      <c r="A617" s="1">
        <f t="shared" si="27"/>
        <v>0</v>
      </c>
      <c r="B617" s="1">
        <v>1</v>
      </c>
      <c r="C617" s="1" t="s">
        <v>85</v>
      </c>
      <c r="D617" s="1" t="s">
        <v>53</v>
      </c>
      <c r="E617" s="1" t="s">
        <v>26</v>
      </c>
      <c r="F617" s="1" t="s">
        <v>26</v>
      </c>
      <c r="G617" s="1" t="str">
        <f t="shared" si="28"/>
        <v>Haiti-HIV/AIDS</v>
      </c>
      <c r="H617" s="1">
        <v>1</v>
      </c>
      <c r="I617" s="1" t="s">
        <v>45</v>
      </c>
      <c r="J617" s="1" t="str">
        <f>IF(IFERROR(IF(M617="",INDEX('Review Approach Lookup'!D:D,MATCH('Eligible Components'!G617,'Review Approach Lookup'!A:A,0)),INDEX('Tableau FR Download'!I:I,MATCH(M617,'Tableau FR Download'!G:G,0))),"")=0,"TBC",IFERROR(IF(M617="",INDEX('Review Approach Lookup'!D:D,MATCH('Eligible Components'!G617,'Review Approach Lookup'!A:A,0)),INDEX('Tableau FR Download'!I:I,MATCH(M617,'Tableau FR Download'!G:G,0))),""))</f>
        <v>Full Review</v>
      </c>
      <c r="K617" s="1" t="s">
        <v>182</v>
      </c>
      <c r="L617" s="1">
        <f>_xlfn.MAXIFS('Tableau FR Download'!A:A,'Tableau FR Download'!B:B,'Eligible Components'!G617)</f>
        <v>0</v>
      </c>
      <c r="M617" s="1" t="str">
        <f>IF(L617=0,"",INDEX('Tableau FR Download'!G:G,MATCH('Eligible Components'!L617,'Tableau FR Download'!A:A,0)))</f>
        <v/>
      </c>
      <c r="N617" s="2" t="str">
        <f>IFERROR(IF(LEFT(INDEX('Tableau FR Download'!J:J,MATCH('Eligible Components'!M617,'Tableau FR Download'!G:G,0)),FIND(" - ",INDEX('Tableau FR Download'!J:J,MATCH('Eligible Components'!M617,'Tableau FR Download'!G:G,0)))-1) = 0,"",LEFT(INDEX('Tableau FR Download'!J:J,MATCH('Eligible Components'!M617,'Tableau FR Download'!G:G,0)),FIND(" - ",INDEX('Tableau FR Download'!J:J,MATCH('Eligible Components'!M617,'Tableau FR Download'!G:G,0)))-1)),"")</f>
        <v/>
      </c>
      <c r="O617" s="2" t="str">
        <f>IF(T617="No","",IFERROR(IF(INDEX('Tableau FR Download'!M:M,MATCH('Eligible Components'!M617,'Tableau FR Download'!G:G,0))=0,"",INDEX('Tableau FR Download'!M:M,MATCH('Eligible Components'!M617,'Tableau FR Download'!G:G,0))),""))</f>
        <v/>
      </c>
      <c r="P617" s="37" t="str">
        <f>IF(IFERROR(INDEX('Funding Request Tracker'!$G$6:$G$13,MATCH('Eligible Components'!N617,'Funding Request Tracker'!$F$6:$F$13,0)),"")=0,"",IFERROR(INDEX('Funding Request Tracker'!$G$6:$G$13,MATCH('Eligible Components'!N617,'Funding Request Tracker'!$F$6:$F$13,0)),""))</f>
        <v/>
      </c>
      <c r="Q617" s="37" t="str">
        <f>IF(IFERROR(INDEX('Tableau FR Download'!N:N,MATCH('Eligible Components'!M617,'Tableau FR Download'!G:G,0)),"")=0,"",IFERROR(INDEX('Tableau FR Download'!N:N,MATCH('Eligible Components'!M617,'Tableau FR Download'!G:G,0)),""))</f>
        <v/>
      </c>
      <c r="R617" s="37" t="str">
        <f>IF(IFERROR(INDEX('Tableau FR Download'!O:O,MATCH('Eligible Components'!M617,'Tableau FR Download'!G:G,0)),"")=0,"",IFERROR(INDEX('Tableau FR Download'!O:O,MATCH('Eligible Components'!M617,'Tableau FR Download'!G:G,0)),""))</f>
        <v/>
      </c>
      <c r="S617" s="13" t="str">
        <f t="shared" si="29"/>
        <v/>
      </c>
      <c r="T617" s="1" t="str">
        <f>IFERROR(INDEX('User Instructions'!$E$3:$E$10,MATCH('Eligible Components'!N617,'User Instructions'!$D$3:$D$10,0)),"")</f>
        <v/>
      </c>
      <c r="U617" s="1" t="str">
        <f>IFERROR(IF(INDEX('Tableau FR Download'!M:M,MATCH('Eligible Components'!M617,'Tableau FR Download'!G:G,0))=0,"",INDEX('Tableau FR Download'!M:M,MATCH('Eligible Components'!M617,'Tableau FR Download'!G:G,0))),"")</f>
        <v/>
      </c>
    </row>
    <row r="618" spans="1:21" hidden="1" x14ac:dyDescent="0.2">
      <c r="A618" s="1">
        <f t="shared" si="27"/>
        <v>0</v>
      </c>
      <c r="B618" s="1">
        <v>0</v>
      </c>
      <c r="C618" s="1" t="s">
        <v>85</v>
      </c>
      <c r="D618" s="1" t="s">
        <v>53</v>
      </c>
      <c r="E618" s="1" t="s">
        <v>409</v>
      </c>
      <c r="F618" s="1" t="s">
        <v>86</v>
      </c>
      <c r="G618" s="1" t="str">
        <f t="shared" si="28"/>
        <v>Haiti-HIV/AIDS,Malaria</v>
      </c>
      <c r="H618" s="1">
        <v>1</v>
      </c>
      <c r="I618" s="1" t="s">
        <v>45</v>
      </c>
      <c r="J618" s="1" t="str">
        <f>IF(IFERROR(IF(M618="",INDEX('Review Approach Lookup'!D:D,MATCH('Eligible Components'!G618,'Review Approach Lookup'!A:A,0)),INDEX('Tableau FR Download'!I:I,MATCH(M618,'Tableau FR Download'!G:G,0))),"")=0,"TBC",IFERROR(IF(M618="",INDEX('Review Approach Lookup'!D:D,MATCH('Eligible Components'!G618,'Review Approach Lookup'!A:A,0)),INDEX('Tableau FR Download'!I:I,MATCH(M618,'Tableau FR Download'!G:G,0))),""))</f>
        <v/>
      </c>
      <c r="K618" s="1" t="s">
        <v>182</v>
      </c>
      <c r="L618" s="1">
        <f>_xlfn.MAXIFS('Tableau FR Download'!A:A,'Tableau FR Download'!B:B,'Eligible Components'!G618)</f>
        <v>0</v>
      </c>
      <c r="M618" s="1" t="str">
        <f>IF(L618=0,"",INDEX('Tableau FR Download'!G:G,MATCH('Eligible Components'!L618,'Tableau FR Download'!A:A,0)))</f>
        <v/>
      </c>
      <c r="N618" s="2" t="str">
        <f>IFERROR(IF(LEFT(INDEX('Tableau FR Download'!J:J,MATCH('Eligible Components'!M618,'Tableau FR Download'!G:G,0)),FIND(" - ",INDEX('Tableau FR Download'!J:J,MATCH('Eligible Components'!M618,'Tableau FR Download'!G:G,0)))-1) = 0,"",LEFT(INDEX('Tableau FR Download'!J:J,MATCH('Eligible Components'!M618,'Tableau FR Download'!G:G,0)),FIND(" - ",INDEX('Tableau FR Download'!J:J,MATCH('Eligible Components'!M618,'Tableau FR Download'!G:G,0)))-1)),"")</f>
        <v/>
      </c>
      <c r="O618" s="2" t="str">
        <f>IF(T618="No","",IFERROR(IF(INDEX('Tableau FR Download'!M:M,MATCH('Eligible Components'!M618,'Tableau FR Download'!G:G,0))=0,"",INDEX('Tableau FR Download'!M:M,MATCH('Eligible Components'!M618,'Tableau FR Download'!G:G,0))),""))</f>
        <v/>
      </c>
      <c r="P618" s="37" t="str">
        <f>IF(IFERROR(INDEX('Funding Request Tracker'!$G$6:$G$13,MATCH('Eligible Components'!N618,'Funding Request Tracker'!$F$6:$F$13,0)),"")=0,"",IFERROR(INDEX('Funding Request Tracker'!$G$6:$G$13,MATCH('Eligible Components'!N618,'Funding Request Tracker'!$F$6:$F$13,0)),""))</f>
        <v/>
      </c>
      <c r="Q618" s="37" t="str">
        <f>IF(IFERROR(INDEX('Tableau FR Download'!N:N,MATCH('Eligible Components'!M618,'Tableau FR Download'!G:G,0)),"")=0,"",IFERROR(INDEX('Tableau FR Download'!N:N,MATCH('Eligible Components'!M618,'Tableau FR Download'!G:G,0)),""))</f>
        <v/>
      </c>
      <c r="R618" s="37" t="str">
        <f>IF(IFERROR(INDEX('Tableau FR Download'!O:O,MATCH('Eligible Components'!M618,'Tableau FR Download'!G:G,0)),"")=0,"",IFERROR(INDEX('Tableau FR Download'!O:O,MATCH('Eligible Components'!M618,'Tableau FR Download'!G:G,0)),""))</f>
        <v/>
      </c>
      <c r="S618" s="13" t="str">
        <f t="shared" si="29"/>
        <v/>
      </c>
      <c r="T618" s="1" t="str">
        <f>IFERROR(INDEX('User Instructions'!$E$3:$E$10,MATCH('Eligible Components'!N618,'User Instructions'!$D$3:$D$10,0)),"")</f>
        <v/>
      </c>
      <c r="U618" s="1" t="str">
        <f>IFERROR(IF(INDEX('Tableau FR Download'!M:M,MATCH('Eligible Components'!M618,'Tableau FR Download'!G:G,0))=0,"",INDEX('Tableau FR Download'!M:M,MATCH('Eligible Components'!M618,'Tableau FR Download'!G:G,0))),"")</f>
        <v/>
      </c>
    </row>
    <row r="619" spans="1:21" hidden="1" x14ac:dyDescent="0.2">
      <c r="A619" s="1">
        <f t="shared" si="27"/>
        <v>0</v>
      </c>
      <c r="B619" s="1">
        <v>0</v>
      </c>
      <c r="C619" s="1" t="s">
        <v>85</v>
      </c>
      <c r="D619" s="1" t="s">
        <v>53</v>
      </c>
      <c r="E619" s="1" t="s">
        <v>410</v>
      </c>
      <c r="F619" s="1" t="s">
        <v>87</v>
      </c>
      <c r="G619" s="1" t="str">
        <f t="shared" si="28"/>
        <v>Haiti-HIV/AIDS,Malaria,RSSH</v>
      </c>
      <c r="H619" s="1">
        <v>1</v>
      </c>
      <c r="I619" s="1" t="s">
        <v>45</v>
      </c>
      <c r="J619" s="1" t="str">
        <f>IF(IFERROR(IF(M619="",INDEX('Review Approach Lookup'!D:D,MATCH('Eligible Components'!G619,'Review Approach Lookup'!A:A,0)),INDEX('Tableau FR Download'!I:I,MATCH(M619,'Tableau FR Download'!G:G,0))),"")=0,"TBC",IFERROR(IF(M619="",INDEX('Review Approach Lookup'!D:D,MATCH('Eligible Components'!G619,'Review Approach Lookup'!A:A,0)),INDEX('Tableau FR Download'!I:I,MATCH(M619,'Tableau FR Download'!G:G,0))),""))</f>
        <v/>
      </c>
      <c r="K619" s="1" t="s">
        <v>182</v>
      </c>
      <c r="L619" s="1">
        <f>_xlfn.MAXIFS('Tableau FR Download'!A:A,'Tableau FR Download'!B:B,'Eligible Components'!G619)</f>
        <v>0</v>
      </c>
      <c r="M619" s="1" t="str">
        <f>IF(L619=0,"",INDEX('Tableau FR Download'!G:G,MATCH('Eligible Components'!L619,'Tableau FR Download'!A:A,0)))</f>
        <v/>
      </c>
      <c r="N619" s="2" t="str">
        <f>IFERROR(IF(LEFT(INDEX('Tableau FR Download'!J:J,MATCH('Eligible Components'!M619,'Tableau FR Download'!G:G,0)),FIND(" - ",INDEX('Tableau FR Download'!J:J,MATCH('Eligible Components'!M619,'Tableau FR Download'!G:G,0)))-1) = 0,"",LEFT(INDEX('Tableau FR Download'!J:J,MATCH('Eligible Components'!M619,'Tableau FR Download'!G:G,0)),FIND(" - ",INDEX('Tableau FR Download'!J:J,MATCH('Eligible Components'!M619,'Tableau FR Download'!G:G,0)))-1)),"")</f>
        <v/>
      </c>
      <c r="O619" s="2" t="str">
        <f>IF(T619="No","",IFERROR(IF(INDEX('Tableau FR Download'!M:M,MATCH('Eligible Components'!M619,'Tableau FR Download'!G:G,0))=0,"",INDEX('Tableau FR Download'!M:M,MATCH('Eligible Components'!M619,'Tableau FR Download'!G:G,0))),""))</f>
        <v/>
      </c>
      <c r="P619" s="37" t="str">
        <f>IF(IFERROR(INDEX('Funding Request Tracker'!$G$6:$G$13,MATCH('Eligible Components'!N619,'Funding Request Tracker'!$F$6:$F$13,0)),"")=0,"",IFERROR(INDEX('Funding Request Tracker'!$G$6:$G$13,MATCH('Eligible Components'!N619,'Funding Request Tracker'!$F$6:$F$13,0)),""))</f>
        <v/>
      </c>
      <c r="Q619" s="37" t="str">
        <f>IF(IFERROR(INDEX('Tableau FR Download'!N:N,MATCH('Eligible Components'!M619,'Tableau FR Download'!G:G,0)),"")=0,"",IFERROR(INDEX('Tableau FR Download'!N:N,MATCH('Eligible Components'!M619,'Tableau FR Download'!G:G,0)),""))</f>
        <v/>
      </c>
      <c r="R619" s="37" t="str">
        <f>IF(IFERROR(INDEX('Tableau FR Download'!O:O,MATCH('Eligible Components'!M619,'Tableau FR Download'!G:G,0)),"")=0,"",IFERROR(INDEX('Tableau FR Download'!O:O,MATCH('Eligible Components'!M619,'Tableau FR Download'!G:G,0)),""))</f>
        <v/>
      </c>
      <c r="S619" s="13" t="str">
        <f t="shared" si="29"/>
        <v/>
      </c>
      <c r="T619" s="1" t="str">
        <f>IFERROR(INDEX('User Instructions'!$E$3:$E$10,MATCH('Eligible Components'!N619,'User Instructions'!$D$3:$D$10,0)),"")</f>
        <v/>
      </c>
      <c r="U619" s="1" t="str">
        <f>IFERROR(IF(INDEX('Tableau FR Download'!M:M,MATCH('Eligible Components'!M619,'Tableau FR Download'!G:G,0))=0,"",INDEX('Tableau FR Download'!M:M,MATCH('Eligible Components'!M619,'Tableau FR Download'!G:G,0))),"")</f>
        <v/>
      </c>
    </row>
    <row r="620" spans="1:21" hidden="1" x14ac:dyDescent="0.2">
      <c r="A620" s="1">
        <f t="shared" si="27"/>
        <v>0</v>
      </c>
      <c r="B620" s="1">
        <v>0</v>
      </c>
      <c r="C620" s="1" t="s">
        <v>85</v>
      </c>
      <c r="D620" s="1" t="s">
        <v>53</v>
      </c>
      <c r="E620" s="1" t="s">
        <v>411</v>
      </c>
      <c r="F620" s="1" t="s">
        <v>88</v>
      </c>
      <c r="G620" s="1" t="str">
        <f t="shared" si="28"/>
        <v>Haiti-HIV/AIDS,RSSH</v>
      </c>
      <c r="H620" s="1">
        <v>1</v>
      </c>
      <c r="I620" s="1" t="s">
        <v>45</v>
      </c>
      <c r="J620" s="1" t="str">
        <f>IF(IFERROR(IF(M620="",INDEX('Review Approach Lookup'!D:D,MATCH('Eligible Components'!G620,'Review Approach Lookup'!A:A,0)),INDEX('Tableau FR Download'!I:I,MATCH(M620,'Tableau FR Download'!G:G,0))),"")=0,"TBC",IFERROR(IF(M620="",INDEX('Review Approach Lookup'!D:D,MATCH('Eligible Components'!G620,'Review Approach Lookup'!A:A,0)),INDEX('Tableau FR Download'!I:I,MATCH(M620,'Tableau FR Download'!G:G,0))),""))</f>
        <v/>
      </c>
      <c r="K620" s="1" t="s">
        <v>182</v>
      </c>
      <c r="L620" s="1">
        <f>_xlfn.MAXIFS('Tableau FR Download'!A:A,'Tableau FR Download'!B:B,'Eligible Components'!G620)</f>
        <v>0</v>
      </c>
      <c r="M620" s="1" t="str">
        <f>IF(L620=0,"",INDEX('Tableau FR Download'!G:G,MATCH('Eligible Components'!L620,'Tableau FR Download'!A:A,0)))</f>
        <v/>
      </c>
      <c r="N620" s="2" t="str">
        <f>IFERROR(IF(LEFT(INDEX('Tableau FR Download'!J:J,MATCH('Eligible Components'!M620,'Tableau FR Download'!G:G,0)),FIND(" - ",INDEX('Tableau FR Download'!J:J,MATCH('Eligible Components'!M620,'Tableau FR Download'!G:G,0)))-1) = 0,"",LEFT(INDEX('Tableau FR Download'!J:J,MATCH('Eligible Components'!M620,'Tableau FR Download'!G:G,0)),FIND(" - ",INDEX('Tableau FR Download'!J:J,MATCH('Eligible Components'!M620,'Tableau FR Download'!G:G,0)))-1)),"")</f>
        <v/>
      </c>
      <c r="O620" s="2" t="str">
        <f>IF(T620="No","",IFERROR(IF(INDEX('Tableau FR Download'!M:M,MATCH('Eligible Components'!M620,'Tableau FR Download'!G:G,0))=0,"",INDEX('Tableau FR Download'!M:M,MATCH('Eligible Components'!M620,'Tableau FR Download'!G:G,0))),""))</f>
        <v/>
      </c>
      <c r="P620" s="37" t="str">
        <f>IF(IFERROR(INDEX('Funding Request Tracker'!$G$6:$G$13,MATCH('Eligible Components'!N620,'Funding Request Tracker'!$F$6:$F$13,0)),"")=0,"",IFERROR(INDEX('Funding Request Tracker'!$G$6:$G$13,MATCH('Eligible Components'!N620,'Funding Request Tracker'!$F$6:$F$13,0)),""))</f>
        <v/>
      </c>
      <c r="Q620" s="37" t="str">
        <f>IF(IFERROR(INDEX('Tableau FR Download'!N:N,MATCH('Eligible Components'!M620,'Tableau FR Download'!G:G,0)),"")=0,"",IFERROR(INDEX('Tableau FR Download'!N:N,MATCH('Eligible Components'!M620,'Tableau FR Download'!G:G,0)),""))</f>
        <v/>
      </c>
      <c r="R620" s="37" t="str">
        <f>IF(IFERROR(INDEX('Tableau FR Download'!O:O,MATCH('Eligible Components'!M620,'Tableau FR Download'!G:G,0)),"")=0,"",IFERROR(INDEX('Tableau FR Download'!O:O,MATCH('Eligible Components'!M620,'Tableau FR Download'!G:G,0)),""))</f>
        <v/>
      </c>
      <c r="S620" s="13" t="str">
        <f t="shared" si="29"/>
        <v/>
      </c>
      <c r="T620" s="1" t="str">
        <f>IFERROR(INDEX('User Instructions'!$E$3:$E$10,MATCH('Eligible Components'!N620,'User Instructions'!$D$3:$D$10,0)),"")</f>
        <v/>
      </c>
      <c r="U620" s="1" t="str">
        <f>IFERROR(IF(INDEX('Tableau FR Download'!M:M,MATCH('Eligible Components'!M620,'Tableau FR Download'!G:G,0))=0,"",INDEX('Tableau FR Download'!M:M,MATCH('Eligible Components'!M620,'Tableau FR Download'!G:G,0))),"")</f>
        <v/>
      </c>
    </row>
    <row r="621" spans="1:21" hidden="1" x14ac:dyDescent="0.2">
      <c r="A621" s="1">
        <f t="shared" si="27"/>
        <v>0</v>
      </c>
      <c r="B621" s="1">
        <v>0</v>
      </c>
      <c r="C621" s="1" t="s">
        <v>85</v>
      </c>
      <c r="D621" s="1" t="s">
        <v>53</v>
      </c>
      <c r="E621" s="1" t="s">
        <v>408</v>
      </c>
      <c r="F621" s="1" t="s">
        <v>89</v>
      </c>
      <c r="G621" s="1" t="str">
        <f t="shared" si="28"/>
        <v>Haiti-HIV/AIDS, Tuberculosis</v>
      </c>
      <c r="H621" s="1">
        <v>1</v>
      </c>
      <c r="I621" s="1" t="s">
        <v>45</v>
      </c>
      <c r="J621" s="1" t="str">
        <f>IF(IFERROR(IF(M621="",INDEX('Review Approach Lookup'!D:D,MATCH('Eligible Components'!G621,'Review Approach Lookup'!A:A,0)),INDEX('Tableau FR Download'!I:I,MATCH(M621,'Tableau FR Download'!G:G,0))),"")=0,"TBC",IFERROR(IF(M621="",INDEX('Review Approach Lookup'!D:D,MATCH('Eligible Components'!G621,'Review Approach Lookup'!A:A,0)),INDEX('Tableau FR Download'!I:I,MATCH(M621,'Tableau FR Download'!G:G,0))),""))</f>
        <v/>
      </c>
      <c r="K621" s="1" t="s">
        <v>182</v>
      </c>
      <c r="L621" s="1">
        <f>_xlfn.MAXIFS('Tableau FR Download'!A:A,'Tableau FR Download'!B:B,'Eligible Components'!G621)</f>
        <v>0</v>
      </c>
      <c r="M621" s="1" t="str">
        <f>IF(L621=0,"",INDEX('Tableau FR Download'!G:G,MATCH('Eligible Components'!L621,'Tableau FR Download'!A:A,0)))</f>
        <v/>
      </c>
      <c r="N621" s="2" t="str">
        <f>IFERROR(IF(LEFT(INDEX('Tableau FR Download'!J:J,MATCH('Eligible Components'!M621,'Tableau FR Download'!G:G,0)),FIND(" - ",INDEX('Tableau FR Download'!J:J,MATCH('Eligible Components'!M621,'Tableau FR Download'!G:G,0)))-1) = 0,"",LEFT(INDEX('Tableau FR Download'!J:J,MATCH('Eligible Components'!M621,'Tableau FR Download'!G:G,0)),FIND(" - ",INDEX('Tableau FR Download'!J:J,MATCH('Eligible Components'!M621,'Tableau FR Download'!G:G,0)))-1)),"")</f>
        <v/>
      </c>
      <c r="O621" s="2" t="str">
        <f>IF(T621="No","",IFERROR(IF(INDEX('Tableau FR Download'!M:M,MATCH('Eligible Components'!M621,'Tableau FR Download'!G:G,0))=0,"",INDEX('Tableau FR Download'!M:M,MATCH('Eligible Components'!M621,'Tableau FR Download'!G:G,0))),""))</f>
        <v/>
      </c>
      <c r="P621" s="37" t="str">
        <f>IF(IFERROR(INDEX('Funding Request Tracker'!$G$6:$G$13,MATCH('Eligible Components'!N621,'Funding Request Tracker'!$F$6:$F$13,0)),"")=0,"",IFERROR(INDEX('Funding Request Tracker'!$G$6:$G$13,MATCH('Eligible Components'!N621,'Funding Request Tracker'!$F$6:$F$13,0)),""))</f>
        <v/>
      </c>
      <c r="Q621" s="37" t="str">
        <f>IF(IFERROR(INDEX('Tableau FR Download'!N:N,MATCH('Eligible Components'!M621,'Tableau FR Download'!G:G,0)),"")=0,"",IFERROR(INDEX('Tableau FR Download'!N:N,MATCH('Eligible Components'!M621,'Tableau FR Download'!G:G,0)),""))</f>
        <v/>
      </c>
      <c r="R621" s="37" t="str">
        <f>IF(IFERROR(INDEX('Tableau FR Download'!O:O,MATCH('Eligible Components'!M621,'Tableau FR Download'!G:G,0)),"")=0,"",IFERROR(INDEX('Tableau FR Download'!O:O,MATCH('Eligible Components'!M621,'Tableau FR Download'!G:G,0)),""))</f>
        <v/>
      </c>
      <c r="S621" s="13" t="str">
        <f t="shared" si="29"/>
        <v/>
      </c>
      <c r="T621" s="1" t="str">
        <f>IFERROR(INDEX('User Instructions'!$E$3:$E$10,MATCH('Eligible Components'!N621,'User Instructions'!$D$3:$D$10,0)),"")</f>
        <v/>
      </c>
      <c r="U621" s="1" t="str">
        <f>IFERROR(IF(INDEX('Tableau FR Download'!M:M,MATCH('Eligible Components'!M621,'Tableau FR Download'!G:G,0))=0,"",INDEX('Tableau FR Download'!M:M,MATCH('Eligible Components'!M621,'Tableau FR Download'!G:G,0))),"")</f>
        <v/>
      </c>
    </row>
    <row r="622" spans="1:21" hidden="1" x14ac:dyDescent="0.2">
      <c r="A622" s="1">
        <f t="shared" si="27"/>
        <v>0</v>
      </c>
      <c r="B622" s="1">
        <v>0</v>
      </c>
      <c r="C622" s="1" t="s">
        <v>85</v>
      </c>
      <c r="D622" s="1" t="s">
        <v>53</v>
      </c>
      <c r="E622" s="1" t="s">
        <v>412</v>
      </c>
      <c r="F622" s="1" t="s">
        <v>90</v>
      </c>
      <c r="G622" s="1" t="str">
        <f t="shared" si="28"/>
        <v>Haiti-HIV/AIDS,Tuberculosis,Malaria</v>
      </c>
      <c r="H622" s="1">
        <v>1</v>
      </c>
      <c r="I622" s="1" t="s">
        <v>45</v>
      </c>
      <c r="J622" s="1" t="str">
        <f>IF(IFERROR(IF(M622="",INDEX('Review Approach Lookup'!D:D,MATCH('Eligible Components'!G622,'Review Approach Lookup'!A:A,0)),INDEX('Tableau FR Download'!I:I,MATCH(M622,'Tableau FR Download'!G:G,0))),"")=0,"TBC",IFERROR(IF(M622="",INDEX('Review Approach Lookup'!D:D,MATCH('Eligible Components'!G622,'Review Approach Lookup'!A:A,0)),INDEX('Tableau FR Download'!I:I,MATCH(M622,'Tableau FR Download'!G:G,0))),""))</f>
        <v/>
      </c>
      <c r="K622" s="1" t="s">
        <v>182</v>
      </c>
      <c r="L622" s="1">
        <f>_xlfn.MAXIFS('Tableau FR Download'!A:A,'Tableau FR Download'!B:B,'Eligible Components'!G622)</f>
        <v>0</v>
      </c>
      <c r="M622" s="1" t="str">
        <f>IF(L622=0,"",INDEX('Tableau FR Download'!G:G,MATCH('Eligible Components'!L622,'Tableau FR Download'!A:A,0)))</f>
        <v/>
      </c>
      <c r="N622" s="2" t="str">
        <f>IFERROR(IF(LEFT(INDEX('Tableau FR Download'!J:J,MATCH('Eligible Components'!M622,'Tableau FR Download'!G:G,0)),FIND(" - ",INDEX('Tableau FR Download'!J:J,MATCH('Eligible Components'!M622,'Tableau FR Download'!G:G,0)))-1) = 0,"",LEFT(INDEX('Tableau FR Download'!J:J,MATCH('Eligible Components'!M622,'Tableau FR Download'!G:G,0)),FIND(" - ",INDEX('Tableau FR Download'!J:J,MATCH('Eligible Components'!M622,'Tableau FR Download'!G:G,0)))-1)),"")</f>
        <v/>
      </c>
      <c r="O622" s="2" t="str">
        <f>IF(T622="No","",IFERROR(IF(INDEX('Tableau FR Download'!M:M,MATCH('Eligible Components'!M622,'Tableau FR Download'!G:G,0))=0,"",INDEX('Tableau FR Download'!M:M,MATCH('Eligible Components'!M622,'Tableau FR Download'!G:G,0))),""))</f>
        <v/>
      </c>
      <c r="P622" s="37" t="str">
        <f>IF(IFERROR(INDEX('Funding Request Tracker'!$G$6:$G$13,MATCH('Eligible Components'!N622,'Funding Request Tracker'!$F$6:$F$13,0)),"")=0,"",IFERROR(INDEX('Funding Request Tracker'!$G$6:$G$13,MATCH('Eligible Components'!N622,'Funding Request Tracker'!$F$6:$F$13,0)),""))</f>
        <v/>
      </c>
      <c r="Q622" s="37" t="str">
        <f>IF(IFERROR(INDEX('Tableau FR Download'!N:N,MATCH('Eligible Components'!M622,'Tableau FR Download'!G:G,0)),"")=0,"",IFERROR(INDEX('Tableau FR Download'!N:N,MATCH('Eligible Components'!M622,'Tableau FR Download'!G:G,0)),""))</f>
        <v/>
      </c>
      <c r="R622" s="37" t="str">
        <f>IF(IFERROR(INDEX('Tableau FR Download'!O:O,MATCH('Eligible Components'!M622,'Tableau FR Download'!G:G,0)),"")=0,"",IFERROR(INDEX('Tableau FR Download'!O:O,MATCH('Eligible Components'!M622,'Tableau FR Download'!G:G,0)),""))</f>
        <v/>
      </c>
      <c r="S622" s="13" t="str">
        <f t="shared" si="29"/>
        <v/>
      </c>
      <c r="T622" s="1" t="str">
        <f>IFERROR(INDEX('User Instructions'!$E$3:$E$10,MATCH('Eligible Components'!N622,'User Instructions'!$D$3:$D$10,0)),"")</f>
        <v/>
      </c>
      <c r="U622" s="1" t="str">
        <f>IFERROR(IF(INDEX('Tableau FR Download'!M:M,MATCH('Eligible Components'!M622,'Tableau FR Download'!G:G,0))=0,"",INDEX('Tableau FR Download'!M:M,MATCH('Eligible Components'!M622,'Tableau FR Download'!G:G,0))),"")</f>
        <v/>
      </c>
    </row>
    <row r="623" spans="1:21" hidden="1" x14ac:dyDescent="0.2">
      <c r="A623" s="1">
        <f t="shared" si="27"/>
        <v>1</v>
      </c>
      <c r="B623" s="1">
        <v>0</v>
      </c>
      <c r="C623" s="1" t="s">
        <v>85</v>
      </c>
      <c r="D623" s="1" t="s">
        <v>53</v>
      </c>
      <c r="E623" s="1" t="s">
        <v>413</v>
      </c>
      <c r="F623" s="1" t="s">
        <v>91</v>
      </c>
      <c r="G623" s="1" t="str">
        <f t="shared" si="28"/>
        <v>Haiti-HIV/AIDS,Tuberculosis,Malaria,RSSH</v>
      </c>
      <c r="H623" s="1">
        <v>1</v>
      </c>
      <c r="I623" s="1" t="s">
        <v>45</v>
      </c>
      <c r="J623" s="1" t="str">
        <f>IF(IFERROR(IF(M623="",INDEX('Review Approach Lookup'!D:D,MATCH('Eligible Components'!G623,'Review Approach Lookup'!A:A,0)),INDEX('Tableau FR Download'!I:I,MATCH(M623,'Tableau FR Download'!G:G,0))),"")=0,"TBC",IFERROR(IF(M623="",INDEX('Review Approach Lookup'!D:D,MATCH('Eligible Components'!G623,'Review Approach Lookup'!A:A,0)),INDEX('Tableau FR Download'!I:I,MATCH(M623,'Tableau FR Download'!G:G,0))),""))</f>
        <v>Full Review</v>
      </c>
      <c r="K623" s="1" t="s">
        <v>182</v>
      </c>
      <c r="L623" s="1">
        <f>_xlfn.MAXIFS('Tableau FR Download'!A:A,'Tableau FR Download'!B:B,'Eligible Components'!G623)</f>
        <v>681</v>
      </c>
      <c r="M623" s="1" t="str">
        <f>IF(L623=0,"",INDEX('Tableau FR Download'!G:G,MATCH('Eligible Components'!L623,'Tableau FR Download'!A:A,0)))</f>
        <v>FR681-HTI-Z</v>
      </c>
      <c r="N623" s="2" t="str">
        <f>IFERROR(IF(LEFT(INDEX('Tableau FR Download'!J:J,MATCH('Eligible Components'!M623,'Tableau FR Download'!G:G,0)),FIND(" - ",INDEX('Tableau FR Download'!J:J,MATCH('Eligible Components'!M623,'Tableau FR Download'!G:G,0)))-1) = 0,"",LEFT(INDEX('Tableau FR Download'!J:J,MATCH('Eligible Components'!M623,'Tableau FR Download'!G:G,0)),FIND(" - ",INDEX('Tableau FR Download'!J:J,MATCH('Eligible Components'!M623,'Tableau FR Download'!G:G,0)))-1)),"")</f>
        <v>Window 1</v>
      </c>
      <c r="O623" s="2" t="str">
        <f>IF(T623="No","",IFERROR(IF(INDEX('Tableau FR Download'!M:M,MATCH('Eligible Components'!M623,'Tableau FR Download'!G:G,0))=0,"",INDEX('Tableau FR Download'!M:M,MATCH('Eligible Components'!M623,'Tableau FR Download'!G:G,0))),""))</f>
        <v>Grant Making</v>
      </c>
      <c r="P623" s="37">
        <f>IF(IFERROR(INDEX('Funding Request Tracker'!$G$6:$G$13,MATCH('Eligible Components'!N623,'Funding Request Tracker'!$F$6:$F$13,0)),"")=0,"",IFERROR(INDEX('Funding Request Tracker'!$G$6:$G$13,MATCH('Eligible Components'!N623,'Funding Request Tracker'!$F$6:$F$13,0)),""))</f>
        <v>43913</v>
      </c>
      <c r="Q623" s="37">
        <f>IF(IFERROR(INDEX('Tableau FR Download'!N:N,MATCH('Eligible Components'!M623,'Tableau FR Download'!G:G,0)),"")=0,"",IFERROR(INDEX('Tableau FR Download'!N:N,MATCH('Eligible Components'!M623,'Tableau FR Download'!G:G,0)),""))</f>
        <v>44140</v>
      </c>
      <c r="R623" s="37">
        <f>IF(IFERROR(INDEX('Tableau FR Download'!O:O,MATCH('Eligible Components'!M623,'Tableau FR Download'!G:G,0)),"")=0,"",IFERROR(INDEX('Tableau FR Download'!O:O,MATCH('Eligible Components'!M623,'Tableau FR Download'!G:G,0)),""))</f>
        <v>44162</v>
      </c>
      <c r="S623" s="13">
        <f t="shared" si="29"/>
        <v>8.1639344262295079</v>
      </c>
      <c r="T623" s="1" t="str">
        <f>IFERROR(INDEX('User Instructions'!$E$3:$E$10,MATCH('Eligible Components'!N623,'User Instructions'!$D$3:$D$10,0)),"")</f>
        <v>Yes</v>
      </c>
      <c r="U623" s="1" t="str">
        <f>IFERROR(IF(INDEX('Tableau FR Download'!M:M,MATCH('Eligible Components'!M623,'Tableau FR Download'!G:G,0))=0,"",INDEX('Tableau FR Download'!M:M,MATCH('Eligible Components'!M623,'Tableau FR Download'!G:G,0))),"")</f>
        <v>Grant Making</v>
      </c>
    </row>
    <row r="624" spans="1:21" hidden="1" x14ac:dyDescent="0.2">
      <c r="A624" s="1">
        <f t="shared" si="27"/>
        <v>0</v>
      </c>
      <c r="B624" s="1">
        <v>0</v>
      </c>
      <c r="C624" s="1" t="s">
        <v>85</v>
      </c>
      <c r="D624" s="1" t="s">
        <v>53</v>
      </c>
      <c r="E624" s="1" t="s">
        <v>414</v>
      </c>
      <c r="F624" s="1" t="s">
        <v>92</v>
      </c>
      <c r="G624" s="1" t="str">
        <f t="shared" si="28"/>
        <v>Haiti-HIV/AIDS,Tuberculosis,RSSH</v>
      </c>
      <c r="H624" s="1">
        <v>1</v>
      </c>
      <c r="I624" s="1" t="s">
        <v>45</v>
      </c>
      <c r="J624" s="1" t="str">
        <f>IF(IFERROR(IF(M624="",INDEX('Review Approach Lookup'!D:D,MATCH('Eligible Components'!G624,'Review Approach Lookup'!A:A,0)),INDEX('Tableau FR Download'!I:I,MATCH(M624,'Tableau FR Download'!G:G,0))),"")=0,"TBC",IFERROR(IF(M624="",INDEX('Review Approach Lookup'!D:D,MATCH('Eligible Components'!G624,'Review Approach Lookup'!A:A,0)),INDEX('Tableau FR Download'!I:I,MATCH(M624,'Tableau FR Download'!G:G,0))),""))</f>
        <v/>
      </c>
      <c r="K624" s="1" t="s">
        <v>182</v>
      </c>
      <c r="L624" s="1">
        <f>_xlfn.MAXIFS('Tableau FR Download'!A:A,'Tableau FR Download'!B:B,'Eligible Components'!G624)</f>
        <v>0</v>
      </c>
      <c r="M624" s="1" t="str">
        <f>IF(L624=0,"",INDEX('Tableau FR Download'!G:G,MATCH('Eligible Components'!L624,'Tableau FR Download'!A:A,0)))</f>
        <v/>
      </c>
      <c r="N624" s="2" t="str">
        <f>IFERROR(IF(LEFT(INDEX('Tableau FR Download'!J:J,MATCH('Eligible Components'!M624,'Tableau FR Download'!G:G,0)),FIND(" - ",INDEX('Tableau FR Download'!J:J,MATCH('Eligible Components'!M624,'Tableau FR Download'!G:G,0)))-1) = 0,"",LEFT(INDEX('Tableau FR Download'!J:J,MATCH('Eligible Components'!M624,'Tableau FR Download'!G:G,0)),FIND(" - ",INDEX('Tableau FR Download'!J:J,MATCH('Eligible Components'!M624,'Tableau FR Download'!G:G,0)))-1)),"")</f>
        <v/>
      </c>
      <c r="O624" s="2" t="str">
        <f>IF(T624="No","",IFERROR(IF(INDEX('Tableau FR Download'!M:M,MATCH('Eligible Components'!M624,'Tableau FR Download'!G:G,0))=0,"",INDEX('Tableau FR Download'!M:M,MATCH('Eligible Components'!M624,'Tableau FR Download'!G:G,0))),""))</f>
        <v/>
      </c>
      <c r="P624" s="37" t="str">
        <f>IF(IFERROR(INDEX('Funding Request Tracker'!$G$6:$G$13,MATCH('Eligible Components'!N624,'Funding Request Tracker'!$F$6:$F$13,0)),"")=0,"",IFERROR(INDEX('Funding Request Tracker'!$G$6:$G$13,MATCH('Eligible Components'!N624,'Funding Request Tracker'!$F$6:$F$13,0)),""))</f>
        <v/>
      </c>
      <c r="Q624" s="37" t="str">
        <f>IF(IFERROR(INDEX('Tableau FR Download'!N:N,MATCH('Eligible Components'!M624,'Tableau FR Download'!G:G,0)),"")=0,"",IFERROR(INDEX('Tableau FR Download'!N:N,MATCH('Eligible Components'!M624,'Tableau FR Download'!G:G,0)),""))</f>
        <v/>
      </c>
      <c r="R624" s="37" t="str">
        <f>IF(IFERROR(INDEX('Tableau FR Download'!O:O,MATCH('Eligible Components'!M624,'Tableau FR Download'!G:G,0)),"")=0,"",IFERROR(INDEX('Tableau FR Download'!O:O,MATCH('Eligible Components'!M624,'Tableau FR Download'!G:G,0)),""))</f>
        <v/>
      </c>
      <c r="S624" s="13" t="str">
        <f t="shared" si="29"/>
        <v/>
      </c>
      <c r="T624" s="1" t="str">
        <f>IFERROR(INDEX('User Instructions'!$E$3:$E$10,MATCH('Eligible Components'!N624,'User Instructions'!$D$3:$D$10,0)),"")</f>
        <v/>
      </c>
      <c r="U624" s="1" t="str">
        <f>IFERROR(IF(INDEX('Tableau FR Download'!M:M,MATCH('Eligible Components'!M624,'Tableau FR Download'!G:G,0))=0,"",INDEX('Tableau FR Download'!M:M,MATCH('Eligible Components'!M624,'Tableau FR Download'!G:G,0))),"")</f>
        <v/>
      </c>
    </row>
    <row r="625" spans="1:21" hidden="1" x14ac:dyDescent="0.2">
      <c r="A625" s="1">
        <f t="shared" si="27"/>
        <v>0</v>
      </c>
      <c r="B625" s="1">
        <v>1</v>
      </c>
      <c r="C625" s="1" t="s">
        <v>85</v>
      </c>
      <c r="D625" s="1" t="s">
        <v>53</v>
      </c>
      <c r="E625" s="1" t="s">
        <v>28</v>
      </c>
      <c r="F625" s="1" t="s">
        <v>28</v>
      </c>
      <c r="G625" s="1" t="str">
        <f t="shared" si="28"/>
        <v>Haiti-Malaria</v>
      </c>
      <c r="H625" s="1">
        <v>1</v>
      </c>
      <c r="I625" s="1" t="s">
        <v>45</v>
      </c>
      <c r="J625" s="1" t="str">
        <f>IF(IFERROR(IF(M625="",INDEX('Review Approach Lookup'!D:D,MATCH('Eligible Components'!G625,'Review Approach Lookup'!A:A,0)),INDEX('Tableau FR Download'!I:I,MATCH(M625,'Tableau FR Download'!G:G,0))),"")=0,"TBC",IFERROR(IF(M625="",INDEX('Review Approach Lookup'!D:D,MATCH('Eligible Components'!G625,'Review Approach Lookup'!A:A,0)),INDEX('Tableau FR Download'!I:I,MATCH(M625,'Tableau FR Download'!G:G,0))),""))</f>
        <v>Full Review</v>
      </c>
      <c r="K625" s="1" t="s">
        <v>182</v>
      </c>
      <c r="L625" s="1">
        <f>_xlfn.MAXIFS('Tableau FR Download'!A:A,'Tableau FR Download'!B:B,'Eligible Components'!G625)</f>
        <v>0</v>
      </c>
      <c r="M625" s="1" t="str">
        <f>IF(L625=0,"",INDEX('Tableau FR Download'!G:G,MATCH('Eligible Components'!L625,'Tableau FR Download'!A:A,0)))</f>
        <v/>
      </c>
      <c r="N625" s="2" t="str">
        <f>IFERROR(IF(LEFT(INDEX('Tableau FR Download'!J:J,MATCH('Eligible Components'!M625,'Tableau FR Download'!G:G,0)),FIND(" - ",INDEX('Tableau FR Download'!J:J,MATCH('Eligible Components'!M625,'Tableau FR Download'!G:G,0)))-1) = 0,"",LEFT(INDEX('Tableau FR Download'!J:J,MATCH('Eligible Components'!M625,'Tableau FR Download'!G:G,0)),FIND(" - ",INDEX('Tableau FR Download'!J:J,MATCH('Eligible Components'!M625,'Tableau FR Download'!G:G,0)))-1)),"")</f>
        <v/>
      </c>
      <c r="O625" s="2" t="str">
        <f>IF(T625="No","",IFERROR(IF(INDEX('Tableau FR Download'!M:M,MATCH('Eligible Components'!M625,'Tableau FR Download'!G:G,0))=0,"",INDEX('Tableau FR Download'!M:M,MATCH('Eligible Components'!M625,'Tableau FR Download'!G:G,0))),""))</f>
        <v/>
      </c>
      <c r="P625" s="37" t="str">
        <f>IF(IFERROR(INDEX('Funding Request Tracker'!$G$6:$G$13,MATCH('Eligible Components'!N625,'Funding Request Tracker'!$F$6:$F$13,0)),"")=0,"",IFERROR(INDEX('Funding Request Tracker'!$G$6:$G$13,MATCH('Eligible Components'!N625,'Funding Request Tracker'!$F$6:$F$13,0)),""))</f>
        <v/>
      </c>
      <c r="Q625" s="37" t="str">
        <f>IF(IFERROR(INDEX('Tableau FR Download'!N:N,MATCH('Eligible Components'!M625,'Tableau FR Download'!G:G,0)),"")=0,"",IFERROR(INDEX('Tableau FR Download'!N:N,MATCH('Eligible Components'!M625,'Tableau FR Download'!G:G,0)),""))</f>
        <v/>
      </c>
      <c r="R625" s="37" t="str">
        <f>IF(IFERROR(INDEX('Tableau FR Download'!O:O,MATCH('Eligible Components'!M625,'Tableau FR Download'!G:G,0)),"")=0,"",IFERROR(INDEX('Tableau FR Download'!O:O,MATCH('Eligible Components'!M625,'Tableau FR Download'!G:G,0)),""))</f>
        <v/>
      </c>
      <c r="S625" s="13" t="str">
        <f t="shared" si="29"/>
        <v/>
      </c>
      <c r="T625" s="1" t="str">
        <f>IFERROR(INDEX('User Instructions'!$E$3:$E$10,MATCH('Eligible Components'!N625,'User Instructions'!$D$3:$D$10,0)),"")</f>
        <v/>
      </c>
      <c r="U625" s="1" t="str">
        <f>IFERROR(IF(INDEX('Tableau FR Download'!M:M,MATCH('Eligible Components'!M625,'Tableau FR Download'!G:G,0))=0,"",INDEX('Tableau FR Download'!M:M,MATCH('Eligible Components'!M625,'Tableau FR Download'!G:G,0))),"")</f>
        <v/>
      </c>
    </row>
    <row r="626" spans="1:21" hidden="1" x14ac:dyDescent="0.2">
      <c r="A626" s="1">
        <f t="shared" si="27"/>
        <v>0</v>
      </c>
      <c r="B626" s="1">
        <v>0</v>
      </c>
      <c r="C626" s="1" t="s">
        <v>85</v>
      </c>
      <c r="D626" s="1" t="s">
        <v>53</v>
      </c>
      <c r="E626" s="1" t="s">
        <v>415</v>
      </c>
      <c r="F626" s="1" t="s">
        <v>93</v>
      </c>
      <c r="G626" s="1" t="str">
        <f t="shared" si="28"/>
        <v>Haiti-Malaria,RSSH</v>
      </c>
      <c r="H626" s="1">
        <v>1</v>
      </c>
      <c r="I626" s="1" t="s">
        <v>45</v>
      </c>
      <c r="J626" s="1" t="str">
        <f>IF(IFERROR(IF(M626="",INDEX('Review Approach Lookup'!D:D,MATCH('Eligible Components'!G626,'Review Approach Lookup'!A:A,0)),INDEX('Tableau FR Download'!I:I,MATCH(M626,'Tableau FR Download'!G:G,0))),"")=0,"TBC",IFERROR(IF(M626="",INDEX('Review Approach Lookup'!D:D,MATCH('Eligible Components'!G626,'Review Approach Lookup'!A:A,0)),INDEX('Tableau FR Download'!I:I,MATCH(M626,'Tableau FR Download'!G:G,0))),""))</f>
        <v/>
      </c>
      <c r="K626" s="1" t="s">
        <v>182</v>
      </c>
      <c r="L626" s="1">
        <f>_xlfn.MAXIFS('Tableau FR Download'!A:A,'Tableau FR Download'!B:B,'Eligible Components'!G626)</f>
        <v>0</v>
      </c>
      <c r="M626" s="1" t="str">
        <f>IF(L626=0,"",INDEX('Tableau FR Download'!G:G,MATCH('Eligible Components'!L626,'Tableau FR Download'!A:A,0)))</f>
        <v/>
      </c>
      <c r="N626" s="2" t="str">
        <f>IFERROR(IF(LEFT(INDEX('Tableau FR Download'!J:J,MATCH('Eligible Components'!M626,'Tableau FR Download'!G:G,0)),FIND(" - ",INDEX('Tableau FR Download'!J:J,MATCH('Eligible Components'!M626,'Tableau FR Download'!G:G,0)))-1) = 0,"",LEFT(INDEX('Tableau FR Download'!J:J,MATCH('Eligible Components'!M626,'Tableau FR Download'!G:G,0)),FIND(" - ",INDEX('Tableau FR Download'!J:J,MATCH('Eligible Components'!M626,'Tableau FR Download'!G:G,0)))-1)),"")</f>
        <v/>
      </c>
      <c r="O626" s="2" t="str">
        <f>IF(T626="No","",IFERROR(IF(INDEX('Tableau FR Download'!M:M,MATCH('Eligible Components'!M626,'Tableau FR Download'!G:G,0))=0,"",INDEX('Tableau FR Download'!M:M,MATCH('Eligible Components'!M626,'Tableau FR Download'!G:G,0))),""))</f>
        <v/>
      </c>
      <c r="P626" s="37" t="str">
        <f>IF(IFERROR(INDEX('Funding Request Tracker'!$G$6:$G$13,MATCH('Eligible Components'!N626,'Funding Request Tracker'!$F$6:$F$13,0)),"")=0,"",IFERROR(INDEX('Funding Request Tracker'!$G$6:$G$13,MATCH('Eligible Components'!N626,'Funding Request Tracker'!$F$6:$F$13,0)),""))</f>
        <v/>
      </c>
      <c r="Q626" s="37" t="str">
        <f>IF(IFERROR(INDEX('Tableau FR Download'!N:N,MATCH('Eligible Components'!M626,'Tableau FR Download'!G:G,0)),"")=0,"",IFERROR(INDEX('Tableau FR Download'!N:N,MATCH('Eligible Components'!M626,'Tableau FR Download'!G:G,0)),""))</f>
        <v/>
      </c>
      <c r="R626" s="37" t="str">
        <f>IF(IFERROR(INDEX('Tableau FR Download'!O:O,MATCH('Eligible Components'!M626,'Tableau FR Download'!G:G,0)),"")=0,"",IFERROR(INDEX('Tableau FR Download'!O:O,MATCH('Eligible Components'!M626,'Tableau FR Download'!G:G,0)),""))</f>
        <v/>
      </c>
      <c r="S626" s="13" t="str">
        <f t="shared" si="29"/>
        <v/>
      </c>
      <c r="T626" s="1" t="str">
        <f>IFERROR(INDEX('User Instructions'!$E$3:$E$10,MATCH('Eligible Components'!N626,'User Instructions'!$D$3:$D$10,0)),"")</f>
        <v/>
      </c>
      <c r="U626" s="1" t="str">
        <f>IFERROR(IF(INDEX('Tableau FR Download'!M:M,MATCH('Eligible Components'!M626,'Tableau FR Download'!G:G,0))=0,"",INDEX('Tableau FR Download'!M:M,MATCH('Eligible Components'!M626,'Tableau FR Download'!G:G,0))),"")</f>
        <v/>
      </c>
    </row>
    <row r="627" spans="1:21" hidden="1" x14ac:dyDescent="0.2">
      <c r="A627" s="1">
        <f t="shared" si="27"/>
        <v>0</v>
      </c>
      <c r="B627" s="1">
        <v>0</v>
      </c>
      <c r="C627" s="1" t="s">
        <v>85</v>
      </c>
      <c r="D627" s="1" t="s">
        <v>53</v>
      </c>
      <c r="E627" s="1" t="s">
        <v>94</v>
      </c>
      <c r="F627" s="1" t="s">
        <v>94</v>
      </c>
      <c r="G627" s="1" t="str">
        <f t="shared" si="28"/>
        <v>Haiti-RSSH</v>
      </c>
      <c r="H627" s="1">
        <v>1</v>
      </c>
      <c r="I627" s="1" t="s">
        <v>45</v>
      </c>
      <c r="J627" s="1" t="str">
        <f>IF(IFERROR(IF(M627="",INDEX('Review Approach Lookup'!D:D,MATCH('Eligible Components'!G627,'Review Approach Lookup'!A:A,0)),INDEX('Tableau FR Download'!I:I,MATCH(M627,'Tableau FR Download'!G:G,0))),"")=0,"TBC",IFERROR(IF(M627="",INDEX('Review Approach Lookup'!D:D,MATCH('Eligible Components'!G627,'Review Approach Lookup'!A:A,0)),INDEX('Tableau FR Download'!I:I,MATCH(M627,'Tableau FR Download'!G:G,0))),""))</f>
        <v>TBC</v>
      </c>
      <c r="K627" s="1" t="s">
        <v>182</v>
      </c>
      <c r="L627" s="1">
        <f>_xlfn.MAXIFS('Tableau FR Download'!A:A,'Tableau FR Download'!B:B,'Eligible Components'!G627)</f>
        <v>0</v>
      </c>
      <c r="M627" s="1" t="str">
        <f>IF(L627=0,"",INDEX('Tableau FR Download'!G:G,MATCH('Eligible Components'!L627,'Tableau FR Download'!A:A,0)))</f>
        <v/>
      </c>
      <c r="N627" s="2" t="str">
        <f>IFERROR(IF(LEFT(INDEX('Tableau FR Download'!J:J,MATCH('Eligible Components'!M627,'Tableau FR Download'!G:G,0)),FIND(" - ",INDEX('Tableau FR Download'!J:J,MATCH('Eligible Components'!M627,'Tableau FR Download'!G:G,0)))-1) = 0,"",LEFT(INDEX('Tableau FR Download'!J:J,MATCH('Eligible Components'!M627,'Tableau FR Download'!G:G,0)),FIND(" - ",INDEX('Tableau FR Download'!J:J,MATCH('Eligible Components'!M627,'Tableau FR Download'!G:G,0)))-1)),"")</f>
        <v/>
      </c>
      <c r="O627" s="2" t="str">
        <f>IF(T627="No","",IFERROR(IF(INDEX('Tableau FR Download'!M:M,MATCH('Eligible Components'!M627,'Tableau FR Download'!G:G,0))=0,"",INDEX('Tableau FR Download'!M:M,MATCH('Eligible Components'!M627,'Tableau FR Download'!G:G,0))),""))</f>
        <v/>
      </c>
      <c r="P627" s="37" t="str">
        <f>IF(IFERROR(INDEX('Funding Request Tracker'!$G$6:$G$13,MATCH('Eligible Components'!N627,'Funding Request Tracker'!$F$6:$F$13,0)),"")=0,"",IFERROR(INDEX('Funding Request Tracker'!$G$6:$G$13,MATCH('Eligible Components'!N627,'Funding Request Tracker'!$F$6:$F$13,0)),""))</f>
        <v/>
      </c>
      <c r="Q627" s="37" t="str">
        <f>IF(IFERROR(INDEX('Tableau FR Download'!N:N,MATCH('Eligible Components'!M627,'Tableau FR Download'!G:G,0)),"")=0,"",IFERROR(INDEX('Tableau FR Download'!N:N,MATCH('Eligible Components'!M627,'Tableau FR Download'!G:G,0)),""))</f>
        <v/>
      </c>
      <c r="R627" s="37" t="str">
        <f>IF(IFERROR(INDEX('Tableau FR Download'!O:O,MATCH('Eligible Components'!M627,'Tableau FR Download'!G:G,0)),"")=0,"",IFERROR(INDEX('Tableau FR Download'!O:O,MATCH('Eligible Components'!M627,'Tableau FR Download'!G:G,0)),""))</f>
        <v/>
      </c>
      <c r="S627" s="13" t="str">
        <f t="shared" si="29"/>
        <v/>
      </c>
      <c r="T627" s="1" t="str">
        <f>IFERROR(INDEX('User Instructions'!$E$3:$E$10,MATCH('Eligible Components'!N627,'User Instructions'!$D$3:$D$10,0)),"")</f>
        <v/>
      </c>
      <c r="U627" s="1" t="str">
        <f>IFERROR(IF(INDEX('Tableau FR Download'!M:M,MATCH('Eligible Components'!M627,'Tableau FR Download'!G:G,0))=0,"",INDEX('Tableau FR Download'!M:M,MATCH('Eligible Components'!M627,'Tableau FR Download'!G:G,0))),"")</f>
        <v/>
      </c>
    </row>
    <row r="628" spans="1:21" hidden="1" x14ac:dyDescent="0.2">
      <c r="A628" s="1">
        <f t="shared" si="27"/>
        <v>0</v>
      </c>
      <c r="B628" s="1">
        <v>1</v>
      </c>
      <c r="C628" s="1" t="s">
        <v>85</v>
      </c>
      <c r="D628" s="1" t="s">
        <v>53</v>
      </c>
      <c r="E628" s="1" t="s">
        <v>416</v>
      </c>
      <c r="F628" s="1" t="s">
        <v>35</v>
      </c>
      <c r="G628" s="1" t="str">
        <f t="shared" si="28"/>
        <v>Haiti-Tuberculosis</v>
      </c>
      <c r="H628" s="1">
        <v>1</v>
      </c>
      <c r="I628" s="1" t="s">
        <v>45</v>
      </c>
      <c r="J628" s="1" t="str">
        <f>IF(IFERROR(IF(M628="",INDEX('Review Approach Lookup'!D:D,MATCH('Eligible Components'!G628,'Review Approach Lookup'!A:A,0)),INDEX('Tableau FR Download'!I:I,MATCH(M628,'Tableau FR Download'!G:G,0))),"")=0,"TBC",IFERROR(IF(M628="",INDEX('Review Approach Lookup'!D:D,MATCH('Eligible Components'!G628,'Review Approach Lookup'!A:A,0)),INDEX('Tableau FR Download'!I:I,MATCH(M628,'Tableau FR Download'!G:G,0))),""))</f>
        <v>Full Review</v>
      </c>
      <c r="K628" s="1" t="s">
        <v>182</v>
      </c>
      <c r="L628" s="1">
        <f>_xlfn.MAXIFS('Tableau FR Download'!A:A,'Tableau FR Download'!B:B,'Eligible Components'!G628)</f>
        <v>0</v>
      </c>
      <c r="M628" s="1" t="str">
        <f>IF(L628=0,"",INDEX('Tableau FR Download'!G:G,MATCH('Eligible Components'!L628,'Tableau FR Download'!A:A,0)))</f>
        <v/>
      </c>
      <c r="N628" s="2" t="str">
        <f>IFERROR(IF(LEFT(INDEX('Tableau FR Download'!J:J,MATCH('Eligible Components'!M628,'Tableau FR Download'!G:G,0)),FIND(" - ",INDEX('Tableau FR Download'!J:J,MATCH('Eligible Components'!M628,'Tableau FR Download'!G:G,0)))-1) = 0,"",LEFT(INDEX('Tableau FR Download'!J:J,MATCH('Eligible Components'!M628,'Tableau FR Download'!G:G,0)),FIND(" - ",INDEX('Tableau FR Download'!J:J,MATCH('Eligible Components'!M628,'Tableau FR Download'!G:G,0)))-1)),"")</f>
        <v/>
      </c>
      <c r="O628" s="2" t="str">
        <f>IF(T628="No","",IFERROR(IF(INDEX('Tableau FR Download'!M:M,MATCH('Eligible Components'!M628,'Tableau FR Download'!G:G,0))=0,"",INDEX('Tableau FR Download'!M:M,MATCH('Eligible Components'!M628,'Tableau FR Download'!G:G,0))),""))</f>
        <v/>
      </c>
      <c r="P628" s="37" t="str">
        <f>IF(IFERROR(INDEX('Funding Request Tracker'!$G$6:$G$13,MATCH('Eligible Components'!N628,'Funding Request Tracker'!$F$6:$F$13,0)),"")=0,"",IFERROR(INDEX('Funding Request Tracker'!$G$6:$G$13,MATCH('Eligible Components'!N628,'Funding Request Tracker'!$F$6:$F$13,0)),""))</f>
        <v/>
      </c>
      <c r="Q628" s="37" t="str">
        <f>IF(IFERROR(INDEX('Tableau FR Download'!N:N,MATCH('Eligible Components'!M628,'Tableau FR Download'!G:G,0)),"")=0,"",IFERROR(INDEX('Tableau FR Download'!N:N,MATCH('Eligible Components'!M628,'Tableau FR Download'!G:G,0)),""))</f>
        <v/>
      </c>
      <c r="R628" s="37" t="str">
        <f>IF(IFERROR(INDEX('Tableau FR Download'!O:O,MATCH('Eligible Components'!M628,'Tableau FR Download'!G:G,0)),"")=0,"",IFERROR(INDEX('Tableau FR Download'!O:O,MATCH('Eligible Components'!M628,'Tableau FR Download'!G:G,0)),""))</f>
        <v/>
      </c>
      <c r="S628" s="13" t="str">
        <f t="shared" si="29"/>
        <v/>
      </c>
      <c r="T628" s="1" t="str">
        <f>IFERROR(INDEX('User Instructions'!$E$3:$E$10,MATCH('Eligible Components'!N628,'User Instructions'!$D$3:$D$10,0)),"")</f>
        <v/>
      </c>
      <c r="U628" s="1" t="str">
        <f>IFERROR(IF(INDEX('Tableau FR Download'!M:M,MATCH('Eligible Components'!M628,'Tableau FR Download'!G:G,0))=0,"",INDEX('Tableau FR Download'!M:M,MATCH('Eligible Components'!M628,'Tableau FR Download'!G:G,0))),"")</f>
        <v/>
      </c>
    </row>
    <row r="629" spans="1:21" hidden="1" x14ac:dyDescent="0.2">
      <c r="A629" s="1">
        <f t="shared" si="27"/>
        <v>0</v>
      </c>
      <c r="B629" s="1">
        <v>0</v>
      </c>
      <c r="C629" s="1" t="s">
        <v>85</v>
      </c>
      <c r="D629" s="1" t="s">
        <v>53</v>
      </c>
      <c r="E629" s="1" t="s">
        <v>417</v>
      </c>
      <c r="F629" s="1" t="s">
        <v>95</v>
      </c>
      <c r="G629" s="1" t="str">
        <f t="shared" si="28"/>
        <v>Haiti-Tuberculosis,Malaria</v>
      </c>
      <c r="H629" s="1">
        <v>1</v>
      </c>
      <c r="I629" s="1" t="s">
        <v>45</v>
      </c>
      <c r="J629" s="1" t="str">
        <f>IF(IFERROR(IF(M629="",INDEX('Review Approach Lookup'!D:D,MATCH('Eligible Components'!G629,'Review Approach Lookup'!A:A,0)),INDEX('Tableau FR Download'!I:I,MATCH(M629,'Tableau FR Download'!G:G,0))),"")=0,"TBC",IFERROR(IF(M629="",INDEX('Review Approach Lookup'!D:D,MATCH('Eligible Components'!G629,'Review Approach Lookup'!A:A,0)),INDEX('Tableau FR Download'!I:I,MATCH(M629,'Tableau FR Download'!G:G,0))),""))</f>
        <v/>
      </c>
      <c r="K629" s="1" t="s">
        <v>182</v>
      </c>
      <c r="L629" s="1">
        <f>_xlfn.MAXIFS('Tableau FR Download'!A:A,'Tableau FR Download'!B:B,'Eligible Components'!G629)</f>
        <v>0</v>
      </c>
      <c r="M629" s="1" t="str">
        <f>IF(L629=0,"",INDEX('Tableau FR Download'!G:G,MATCH('Eligible Components'!L629,'Tableau FR Download'!A:A,0)))</f>
        <v/>
      </c>
      <c r="N629" s="2" t="str">
        <f>IFERROR(IF(LEFT(INDEX('Tableau FR Download'!J:J,MATCH('Eligible Components'!M629,'Tableau FR Download'!G:G,0)),FIND(" - ",INDEX('Tableau FR Download'!J:J,MATCH('Eligible Components'!M629,'Tableau FR Download'!G:G,0)))-1) = 0,"",LEFT(INDEX('Tableau FR Download'!J:J,MATCH('Eligible Components'!M629,'Tableau FR Download'!G:G,0)),FIND(" - ",INDEX('Tableau FR Download'!J:J,MATCH('Eligible Components'!M629,'Tableau FR Download'!G:G,0)))-1)),"")</f>
        <v/>
      </c>
      <c r="O629" s="2" t="str">
        <f>IF(T629="No","",IFERROR(IF(INDEX('Tableau FR Download'!M:M,MATCH('Eligible Components'!M629,'Tableau FR Download'!G:G,0))=0,"",INDEX('Tableau FR Download'!M:M,MATCH('Eligible Components'!M629,'Tableau FR Download'!G:G,0))),""))</f>
        <v/>
      </c>
      <c r="P629" s="37" t="str">
        <f>IF(IFERROR(INDEX('Funding Request Tracker'!$G$6:$G$13,MATCH('Eligible Components'!N629,'Funding Request Tracker'!$F$6:$F$13,0)),"")=0,"",IFERROR(INDEX('Funding Request Tracker'!$G$6:$G$13,MATCH('Eligible Components'!N629,'Funding Request Tracker'!$F$6:$F$13,0)),""))</f>
        <v/>
      </c>
      <c r="Q629" s="37" t="str">
        <f>IF(IFERROR(INDEX('Tableau FR Download'!N:N,MATCH('Eligible Components'!M629,'Tableau FR Download'!G:G,0)),"")=0,"",IFERROR(INDEX('Tableau FR Download'!N:N,MATCH('Eligible Components'!M629,'Tableau FR Download'!G:G,0)),""))</f>
        <v/>
      </c>
      <c r="R629" s="37" t="str">
        <f>IF(IFERROR(INDEX('Tableau FR Download'!O:O,MATCH('Eligible Components'!M629,'Tableau FR Download'!G:G,0)),"")=0,"",IFERROR(INDEX('Tableau FR Download'!O:O,MATCH('Eligible Components'!M629,'Tableau FR Download'!G:G,0)),""))</f>
        <v/>
      </c>
      <c r="S629" s="13" t="str">
        <f t="shared" si="29"/>
        <v/>
      </c>
      <c r="T629" s="1" t="str">
        <f>IFERROR(INDEX('User Instructions'!$E$3:$E$10,MATCH('Eligible Components'!N629,'User Instructions'!$D$3:$D$10,0)),"")</f>
        <v/>
      </c>
      <c r="U629" s="1" t="str">
        <f>IFERROR(IF(INDEX('Tableau FR Download'!M:M,MATCH('Eligible Components'!M629,'Tableau FR Download'!G:G,0))=0,"",INDEX('Tableau FR Download'!M:M,MATCH('Eligible Components'!M629,'Tableau FR Download'!G:G,0))),"")</f>
        <v/>
      </c>
    </row>
    <row r="630" spans="1:21" hidden="1" x14ac:dyDescent="0.2">
      <c r="A630" s="1">
        <f t="shared" si="27"/>
        <v>0</v>
      </c>
      <c r="B630" s="1">
        <v>0</v>
      </c>
      <c r="C630" s="1" t="s">
        <v>85</v>
      </c>
      <c r="D630" s="1" t="s">
        <v>53</v>
      </c>
      <c r="E630" s="1" t="s">
        <v>418</v>
      </c>
      <c r="F630" s="1" t="s">
        <v>96</v>
      </c>
      <c r="G630" s="1" t="str">
        <f t="shared" si="28"/>
        <v>Haiti-Tuberculosis,Malaria,RSSH</v>
      </c>
      <c r="H630" s="1">
        <v>1</v>
      </c>
      <c r="I630" s="1" t="s">
        <v>45</v>
      </c>
      <c r="J630" s="1" t="str">
        <f>IF(IFERROR(IF(M630="",INDEX('Review Approach Lookup'!D:D,MATCH('Eligible Components'!G630,'Review Approach Lookup'!A:A,0)),INDEX('Tableau FR Download'!I:I,MATCH(M630,'Tableau FR Download'!G:G,0))),"")=0,"TBC",IFERROR(IF(M630="",INDEX('Review Approach Lookup'!D:D,MATCH('Eligible Components'!G630,'Review Approach Lookup'!A:A,0)),INDEX('Tableau FR Download'!I:I,MATCH(M630,'Tableau FR Download'!G:G,0))),""))</f>
        <v/>
      </c>
      <c r="K630" s="1" t="s">
        <v>182</v>
      </c>
      <c r="L630" s="1">
        <f>_xlfn.MAXIFS('Tableau FR Download'!A:A,'Tableau FR Download'!B:B,'Eligible Components'!G630)</f>
        <v>0</v>
      </c>
      <c r="M630" s="1" t="str">
        <f>IF(L630=0,"",INDEX('Tableau FR Download'!G:G,MATCH('Eligible Components'!L630,'Tableau FR Download'!A:A,0)))</f>
        <v/>
      </c>
      <c r="N630" s="2" t="str">
        <f>IFERROR(IF(LEFT(INDEX('Tableau FR Download'!J:J,MATCH('Eligible Components'!M630,'Tableau FR Download'!G:G,0)),FIND(" - ",INDEX('Tableau FR Download'!J:J,MATCH('Eligible Components'!M630,'Tableau FR Download'!G:G,0)))-1) = 0,"",LEFT(INDEX('Tableau FR Download'!J:J,MATCH('Eligible Components'!M630,'Tableau FR Download'!G:G,0)),FIND(" - ",INDEX('Tableau FR Download'!J:J,MATCH('Eligible Components'!M630,'Tableau FR Download'!G:G,0)))-1)),"")</f>
        <v/>
      </c>
      <c r="O630" s="2" t="str">
        <f>IF(T630="No","",IFERROR(IF(INDEX('Tableau FR Download'!M:M,MATCH('Eligible Components'!M630,'Tableau FR Download'!G:G,0))=0,"",INDEX('Tableau FR Download'!M:M,MATCH('Eligible Components'!M630,'Tableau FR Download'!G:G,0))),""))</f>
        <v/>
      </c>
      <c r="P630" s="37" t="str">
        <f>IF(IFERROR(INDEX('Funding Request Tracker'!$G$6:$G$13,MATCH('Eligible Components'!N630,'Funding Request Tracker'!$F$6:$F$13,0)),"")=0,"",IFERROR(INDEX('Funding Request Tracker'!$G$6:$G$13,MATCH('Eligible Components'!N630,'Funding Request Tracker'!$F$6:$F$13,0)),""))</f>
        <v/>
      </c>
      <c r="Q630" s="37" t="str">
        <f>IF(IFERROR(INDEX('Tableau FR Download'!N:N,MATCH('Eligible Components'!M630,'Tableau FR Download'!G:G,0)),"")=0,"",IFERROR(INDEX('Tableau FR Download'!N:N,MATCH('Eligible Components'!M630,'Tableau FR Download'!G:G,0)),""))</f>
        <v/>
      </c>
      <c r="R630" s="37" t="str">
        <f>IF(IFERROR(INDEX('Tableau FR Download'!O:O,MATCH('Eligible Components'!M630,'Tableau FR Download'!G:G,0)),"")=0,"",IFERROR(INDEX('Tableau FR Download'!O:O,MATCH('Eligible Components'!M630,'Tableau FR Download'!G:G,0)),""))</f>
        <v/>
      </c>
      <c r="S630" s="13" t="str">
        <f t="shared" si="29"/>
        <v/>
      </c>
      <c r="T630" s="1" t="str">
        <f>IFERROR(INDEX('User Instructions'!$E$3:$E$10,MATCH('Eligible Components'!N630,'User Instructions'!$D$3:$D$10,0)),"")</f>
        <v/>
      </c>
      <c r="U630" s="1" t="str">
        <f>IFERROR(IF(INDEX('Tableau FR Download'!M:M,MATCH('Eligible Components'!M630,'Tableau FR Download'!G:G,0))=0,"",INDEX('Tableau FR Download'!M:M,MATCH('Eligible Components'!M630,'Tableau FR Download'!G:G,0))),"")</f>
        <v/>
      </c>
    </row>
    <row r="631" spans="1:21" hidden="1" x14ac:dyDescent="0.2">
      <c r="A631" s="1">
        <f t="shared" si="27"/>
        <v>0</v>
      </c>
      <c r="B631" s="1">
        <v>0</v>
      </c>
      <c r="C631" s="1" t="s">
        <v>85</v>
      </c>
      <c r="D631" s="1" t="s">
        <v>53</v>
      </c>
      <c r="E631" s="1" t="s">
        <v>419</v>
      </c>
      <c r="F631" s="1" t="s">
        <v>97</v>
      </c>
      <c r="G631" s="1" t="str">
        <f t="shared" si="28"/>
        <v>Haiti-Tuberculosis,RSSH</v>
      </c>
      <c r="H631" s="1">
        <v>1</v>
      </c>
      <c r="I631" s="1" t="s">
        <v>45</v>
      </c>
      <c r="J631" s="1" t="str">
        <f>IF(IFERROR(IF(M631="",INDEX('Review Approach Lookup'!D:D,MATCH('Eligible Components'!G631,'Review Approach Lookup'!A:A,0)),INDEX('Tableau FR Download'!I:I,MATCH(M631,'Tableau FR Download'!G:G,0))),"")=0,"TBC",IFERROR(IF(M631="",INDEX('Review Approach Lookup'!D:D,MATCH('Eligible Components'!G631,'Review Approach Lookup'!A:A,0)),INDEX('Tableau FR Download'!I:I,MATCH(M631,'Tableau FR Download'!G:G,0))),""))</f>
        <v/>
      </c>
      <c r="K631" s="1" t="s">
        <v>182</v>
      </c>
      <c r="L631" s="1">
        <f>_xlfn.MAXIFS('Tableau FR Download'!A:A,'Tableau FR Download'!B:B,'Eligible Components'!G631)</f>
        <v>0</v>
      </c>
      <c r="M631" s="1" t="str">
        <f>IF(L631=0,"",INDEX('Tableau FR Download'!G:G,MATCH('Eligible Components'!L631,'Tableau FR Download'!A:A,0)))</f>
        <v/>
      </c>
      <c r="N631" s="2" t="str">
        <f>IFERROR(IF(LEFT(INDEX('Tableau FR Download'!J:J,MATCH('Eligible Components'!M631,'Tableau FR Download'!G:G,0)),FIND(" - ",INDEX('Tableau FR Download'!J:J,MATCH('Eligible Components'!M631,'Tableau FR Download'!G:G,0)))-1) = 0,"",LEFT(INDEX('Tableau FR Download'!J:J,MATCH('Eligible Components'!M631,'Tableau FR Download'!G:G,0)),FIND(" - ",INDEX('Tableau FR Download'!J:J,MATCH('Eligible Components'!M631,'Tableau FR Download'!G:G,0)))-1)),"")</f>
        <v/>
      </c>
      <c r="O631" s="2" t="str">
        <f>IF(T631="No","",IFERROR(IF(INDEX('Tableau FR Download'!M:M,MATCH('Eligible Components'!M631,'Tableau FR Download'!G:G,0))=0,"",INDEX('Tableau FR Download'!M:M,MATCH('Eligible Components'!M631,'Tableau FR Download'!G:G,0))),""))</f>
        <v/>
      </c>
      <c r="P631" s="37" t="str">
        <f>IF(IFERROR(INDEX('Funding Request Tracker'!$G$6:$G$13,MATCH('Eligible Components'!N631,'Funding Request Tracker'!$F$6:$F$13,0)),"")=0,"",IFERROR(INDEX('Funding Request Tracker'!$G$6:$G$13,MATCH('Eligible Components'!N631,'Funding Request Tracker'!$F$6:$F$13,0)),""))</f>
        <v/>
      </c>
      <c r="Q631" s="37" t="str">
        <f>IF(IFERROR(INDEX('Tableau FR Download'!N:N,MATCH('Eligible Components'!M631,'Tableau FR Download'!G:G,0)),"")=0,"",IFERROR(INDEX('Tableau FR Download'!N:N,MATCH('Eligible Components'!M631,'Tableau FR Download'!G:G,0)),""))</f>
        <v/>
      </c>
      <c r="R631" s="37" t="str">
        <f>IF(IFERROR(INDEX('Tableau FR Download'!O:O,MATCH('Eligible Components'!M631,'Tableau FR Download'!G:G,0)),"")=0,"",IFERROR(INDEX('Tableau FR Download'!O:O,MATCH('Eligible Components'!M631,'Tableau FR Download'!G:G,0)),""))</f>
        <v/>
      </c>
      <c r="S631" s="13" t="str">
        <f t="shared" si="29"/>
        <v/>
      </c>
      <c r="T631" s="1" t="str">
        <f>IFERROR(INDEX('User Instructions'!$E$3:$E$10,MATCH('Eligible Components'!N631,'User Instructions'!$D$3:$D$10,0)),"")</f>
        <v/>
      </c>
      <c r="U631" s="1" t="str">
        <f>IFERROR(IF(INDEX('Tableau FR Download'!M:M,MATCH('Eligible Components'!M631,'Tableau FR Download'!G:G,0))=0,"",INDEX('Tableau FR Download'!M:M,MATCH('Eligible Components'!M631,'Tableau FR Download'!G:G,0))),"")</f>
        <v/>
      </c>
    </row>
    <row r="632" spans="1:21" hidden="1" x14ac:dyDescent="0.2">
      <c r="A632" s="1">
        <f t="shared" si="27"/>
        <v>0</v>
      </c>
      <c r="B632" s="1">
        <v>1</v>
      </c>
      <c r="C632" s="1" t="s">
        <v>85</v>
      </c>
      <c r="D632" s="1" t="s">
        <v>54</v>
      </c>
      <c r="E632" s="1" t="s">
        <v>26</v>
      </c>
      <c r="F632" s="1" t="s">
        <v>26</v>
      </c>
      <c r="G632" s="1" t="str">
        <f t="shared" si="28"/>
        <v>Honduras-HIV/AIDS</v>
      </c>
      <c r="H632" s="1">
        <v>1</v>
      </c>
      <c r="I632" s="1" t="s">
        <v>45</v>
      </c>
      <c r="J632" s="1" t="str">
        <f>IF(IFERROR(IF(M632="",INDEX('Review Approach Lookup'!D:D,MATCH('Eligible Components'!G632,'Review Approach Lookup'!A:A,0)),INDEX('Tableau FR Download'!I:I,MATCH(M632,'Tableau FR Download'!G:G,0))),"")=0,"TBC",IFERROR(IF(M632="",INDEX('Review Approach Lookup'!D:D,MATCH('Eligible Components'!G632,'Review Approach Lookup'!A:A,0)),INDEX('Tableau FR Download'!I:I,MATCH(M632,'Tableau FR Download'!G:G,0))),""))</f>
        <v>Tailored for Focused Portfolios</v>
      </c>
      <c r="K632" s="1" t="s">
        <v>188</v>
      </c>
      <c r="L632" s="1">
        <f>_xlfn.MAXIFS('Tableau FR Download'!A:A,'Tableau FR Download'!B:B,'Eligible Components'!G632)</f>
        <v>0</v>
      </c>
      <c r="M632" s="1" t="str">
        <f>IF(L632=0,"",INDEX('Tableau FR Download'!G:G,MATCH('Eligible Components'!L632,'Tableau FR Download'!A:A,0)))</f>
        <v/>
      </c>
      <c r="N632" s="2" t="str">
        <f>IFERROR(IF(LEFT(INDEX('Tableau FR Download'!J:J,MATCH('Eligible Components'!M632,'Tableau FR Download'!G:G,0)),FIND(" - ",INDEX('Tableau FR Download'!J:J,MATCH('Eligible Components'!M632,'Tableau FR Download'!G:G,0)))-1) = 0,"",LEFT(INDEX('Tableau FR Download'!J:J,MATCH('Eligible Components'!M632,'Tableau FR Download'!G:G,0)),FIND(" - ",INDEX('Tableau FR Download'!J:J,MATCH('Eligible Components'!M632,'Tableau FR Download'!G:G,0)))-1)),"")</f>
        <v/>
      </c>
      <c r="O632" s="2" t="str">
        <f>IF(T632="No","",IFERROR(IF(INDEX('Tableau FR Download'!M:M,MATCH('Eligible Components'!M632,'Tableau FR Download'!G:G,0))=0,"",INDEX('Tableau FR Download'!M:M,MATCH('Eligible Components'!M632,'Tableau FR Download'!G:G,0))),""))</f>
        <v/>
      </c>
      <c r="P632" s="37" t="str">
        <f>IF(IFERROR(INDEX('Funding Request Tracker'!$G$6:$G$13,MATCH('Eligible Components'!N632,'Funding Request Tracker'!$F$6:$F$13,0)),"")=0,"",IFERROR(INDEX('Funding Request Tracker'!$G$6:$G$13,MATCH('Eligible Components'!N632,'Funding Request Tracker'!$F$6:$F$13,0)),""))</f>
        <v/>
      </c>
      <c r="Q632" s="37" t="str">
        <f>IF(IFERROR(INDEX('Tableau FR Download'!N:N,MATCH('Eligible Components'!M632,'Tableau FR Download'!G:G,0)),"")=0,"",IFERROR(INDEX('Tableau FR Download'!N:N,MATCH('Eligible Components'!M632,'Tableau FR Download'!G:G,0)),""))</f>
        <v/>
      </c>
      <c r="R632" s="37" t="str">
        <f>IF(IFERROR(INDEX('Tableau FR Download'!O:O,MATCH('Eligible Components'!M632,'Tableau FR Download'!G:G,0)),"")=0,"",IFERROR(INDEX('Tableau FR Download'!O:O,MATCH('Eligible Components'!M632,'Tableau FR Download'!G:G,0)),""))</f>
        <v/>
      </c>
      <c r="S632" s="13" t="str">
        <f t="shared" si="29"/>
        <v/>
      </c>
      <c r="T632" s="1" t="str">
        <f>IFERROR(INDEX('User Instructions'!$E$3:$E$10,MATCH('Eligible Components'!N632,'User Instructions'!$D$3:$D$10,0)),"")</f>
        <v/>
      </c>
      <c r="U632" s="1" t="str">
        <f>IFERROR(IF(INDEX('Tableau FR Download'!M:M,MATCH('Eligible Components'!M632,'Tableau FR Download'!G:G,0))=0,"",INDEX('Tableau FR Download'!M:M,MATCH('Eligible Components'!M632,'Tableau FR Download'!G:G,0))),"")</f>
        <v/>
      </c>
    </row>
    <row r="633" spans="1:21" hidden="1" x14ac:dyDescent="0.2">
      <c r="A633" s="1">
        <f t="shared" si="27"/>
        <v>0</v>
      </c>
      <c r="B633" s="1">
        <v>0</v>
      </c>
      <c r="C633" s="1" t="s">
        <v>85</v>
      </c>
      <c r="D633" s="1" t="s">
        <v>54</v>
      </c>
      <c r="E633" s="1" t="s">
        <v>409</v>
      </c>
      <c r="F633" s="1" t="s">
        <v>86</v>
      </c>
      <c r="G633" s="1" t="str">
        <f t="shared" si="28"/>
        <v>Honduras-HIV/AIDS,Malaria</v>
      </c>
      <c r="H633" s="1">
        <v>1</v>
      </c>
      <c r="I633" s="1" t="s">
        <v>45</v>
      </c>
      <c r="J633" s="1" t="str">
        <f>IF(IFERROR(IF(M633="",INDEX('Review Approach Lookup'!D:D,MATCH('Eligible Components'!G633,'Review Approach Lookup'!A:A,0)),INDEX('Tableau FR Download'!I:I,MATCH(M633,'Tableau FR Download'!G:G,0))),"")=0,"TBC",IFERROR(IF(M633="",INDEX('Review Approach Lookup'!D:D,MATCH('Eligible Components'!G633,'Review Approach Lookup'!A:A,0)),INDEX('Tableau FR Download'!I:I,MATCH(M633,'Tableau FR Download'!G:G,0))),""))</f>
        <v/>
      </c>
      <c r="K633" s="1" t="s">
        <v>188</v>
      </c>
      <c r="L633" s="1">
        <f>_xlfn.MAXIFS('Tableau FR Download'!A:A,'Tableau FR Download'!B:B,'Eligible Components'!G633)</f>
        <v>0</v>
      </c>
      <c r="M633" s="1" t="str">
        <f>IF(L633=0,"",INDEX('Tableau FR Download'!G:G,MATCH('Eligible Components'!L633,'Tableau FR Download'!A:A,0)))</f>
        <v/>
      </c>
      <c r="N633" s="2" t="str">
        <f>IFERROR(IF(LEFT(INDEX('Tableau FR Download'!J:J,MATCH('Eligible Components'!M633,'Tableau FR Download'!G:G,0)),FIND(" - ",INDEX('Tableau FR Download'!J:J,MATCH('Eligible Components'!M633,'Tableau FR Download'!G:G,0)))-1) = 0,"",LEFT(INDEX('Tableau FR Download'!J:J,MATCH('Eligible Components'!M633,'Tableau FR Download'!G:G,0)),FIND(" - ",INDEX('Tableau FR Download'!J:J,MATCH('Eligible Components'!M633,'Tableau FR Download'!G:G,0)))-1)),"")</f>
        <v/>
      </c>
      <c r="O633" s="2" t="str">
        <f>IF(T633="No","",IFERROR(IF(INDEX('Tableau FR Download'!M:M,MATCH('Eligible Components'!M633,'Tableau FR Download'!G:G,0))=0,"",INDEX('Tableau FR Download'!M:M,MATCH('Eligible Components'!M633,'Tableau FR Download'!G:G,0))),""))</f>
        <v/>
      </c>
      <c r="P633" s="37" t="str">
        <f>IF(IFERROR(INDEX('Funding Request Tracker'!$G$6:$G$13,MATCH('Eligible Components'!N633,'Funding Request Tracker'!$F$6:$F$13,0)),"")=0,"",IFERROR(INDEX('Funding Request Tracker'!$G$6:$G$13,MATCH('Eligible Components'!N633,'Funding Request Tracker'!$F$6:$F$13,0)),""))</f>
        <v/>
      </c>
      <c r="Q633" s="37" t="str">
        <f>IF(IFERROR(INDEX('Tableau FR Download'!N:N,MATCH('Eligible Components'!M633,'Tableau FR Download'!G:G,0)),"")=0,"",IFERROR(INDEX('Tableau FR Download'!N:N,MATCH('Eligible Components'!M633,'Tableau FR Download'!G:G,0)),""))</f>
        <v/>
      </c>
      <c r="R633" s="37" t="str">
        <f>IF(IFERROR(INDEX('Tableau FR Download'!O:O,MATCH('Eligible Components'!M633,'Tableau FR Download'!G:G,0)),"")=0,"",IFERROR(INDEX('Tableau FR Download'!O:O,MATCH('Eligible Components'!M633,'Tableau FR Download'!G:G,0)),""))</f>
        <v/>
      </c>
      <c r="S633" s="13" t="str">
        <f t="shared" si="29"/>
        <v/>
      </c>
      <c r="T633" s="1" t="str">
        <f>IFERROR(INDEX('User Instructions'!$E$3:$E$10,MATCH('Eligible Components'!N633,'User Instructions'!$D$3:$D$10,0)),"")</f>
        <v/>
      </c>
      <c r="U633" s="1" t="str">
        <f>IFERROR(IF(INDEX('Tableau FR Download'!M:M,MATCH('Eligible Components'!M633,'Tableau FR Download'!G:G,0))=0,"",INDEX('Tableau FR Download'!M:M,MATCH('Eligible Components'!M633,'Tableau FR Download'!G:G,0))),"")</f>
        <v/>
      </c>
    </row>
    <row r="634" spans="1:21" hidden="1" x14ac:dyDescent="0.2">
      <c r="A634" s="1">
        <f t="shared" si="27"/>
        <v>0</v>
      </c>
      <c r="B634" s="1">
        <v>0</v>
      </c>
      <c r="C634" s="1" t="s">
        <v>85</v>
      </c>
      <c r="D634" s="1" t="s">
        <v>54</v>
      </c>
      <c r="E634" s="1" t="s">
        <v>410</v>
      </c>
      <c r="F634" s="1" t="s">
        <v>87</v>
      </c>
      <c r="G634" s="1" t="str">
        <f t="shared" si="28"/>
        <v>Honduras-HIV/AIDS,Malaria,RSSH</v>
      </c>
      <c r="H634" s="1">
        <v>1</v>
      </c>
      <c r="I634" s="1" t="s">
        <v>45</v>
      </c>
      <c r="J634" s="1" t="str">
        <f>IF(IFERROR(IF(M634="",INDEX('Review Approach Lookup'!D:D,MATCH('Eligible Components'!G634,'Review Approach Lookup'!A:A,0)),INDEX('Tableau FR Download'!I:I,MATCH(M634,'Tableau FR Download'!G:G,0))),"")=0,"TBC",IFERROR(IF(M634="",INDEX('Review Approach Lookup'!D:D,MATCH('Eligible Components'!G634,'Review Approach Lookup'!A:A,0)),INDEX('Tableau FR Download'!I:I,MATCH(M634,'Tableau FR Download'!G:G,0))),""))</f>
        <v/>
      </c>
      <c r="K634" s="1" t="s">
        <v>188</v>
      </c>
      <c r="L634" s="1">
        <f>_xlfn.MAXIFS('Tableau FR Download'!A:A,'Tableau FR Download'!B:B,'Eligible Components'!G634)</f>
        <v>0</v>
      </c>
      <c r="M634" s="1" t="str">
        <f>IF(L634=0,"",INDEX('Tableau FR Download'!G:G,MATCH('Eligible Components'!L634,'Tableau FR Download'!A:A,0)))</f>
        <v/>
      </c>
      <c r="N634" s="2" t="str">
        <f>IFERROR(IF(LEFT(INDEX('Tableau FR Download'!J:J,MATCH('Eligible Components'!M634,'Tableau FR Download'!G:G,0)),FIND(" - ",INDEX('Tableau FR Download'!J:J,MATCH('Eligible Components'!M634,'Tableau FR Download'!G:G,0)))-1) = 0,"",LEFT(INDEX('Tableau FR Download'!J:J,MATCH('Eligible Components'!M634,'Tableau FR Download'!G:G,0)),FIND(" - ",INDEX('Tableau FR Download'!J:J,MATCH('Eligible Components'!M634,'Tableau FR Download'!G:G,0)))-1)),"")</f>
        <v/>
      </c>
      <c r="O634" s="2" t="str">
        <f>IF(T634="No","",IFERROR(IF(INDEX('Tableau FR Download'!M:M,MATCH('Eligible Components'!M634,'Tableau FR Download'!G:G,0))=0,"",INDEX('Tableau FR Download'!M:M,MATCH('Eligible Components'!M634,'Tableau FR Download'!G:G,0))),""))</f>
        <v/>
      </c>
      <c r="P634" s="37" t="str">
        <f>IF(IFERROR(INDEX('Funding Request Tracker'!$G$6:$G$13,MATCH('Eligible Components'!N634,'Funding Request Tracker'!$F$6:$F$13,0)),"")=0,"",IFERROR(INDEX('Funding Request Tracker'!$G$6:$G$13,MATCH('Eligible Components'!N634,'Funding Request Tracker'!$F$6:$F$13,0)),""))</f>
        <v/>
      </c>
      <c r="Q634" s="37" t="str">
        <f>IF(IFERROR(INDEX('Tableau FR Download'!N:N,MATCH('Eligible Components'!M634,'Tableau FR Download'!G:G,0)),"")=0,"",IFERROR(INDEX('Tableau FR Download'!N:N,MATCH('Eligible Components'!M634,'Tableau FR Download'!G:G,0)),""))</f>
        <v/>
      </c>
      <c r="R634" s="37" t="str">
        <f>IF(IFERROR(INDEX('Tableau FR Download'!O:O,MATCH('Eligible Components'!M634,'Tableau FR Download'!G:G,0)),"")=0,"",IFERROR(INDEX('Tableau FR Download'!O:O,MATCH('Eligible Components'!M634,'Tableau FR Download'!G:G,0)),""))</f>
        <v/>
      </c>
      <c r="S634" s="13" t="str">
        <f t="shared" si="29"/>
        <v/>
      </c>
      <c r="T634" s="1" t="str">
        <f>IFERROR(INDEX('User Instructions'!$E$3:$E$10,MATCH('Eligible Components'!N634,'User Instructions'!$D$3:$D$10,0)),"")</f>
        <v/>
      </c>
      <c r="U634" s="1" t="str">
        <f>IFERROR(IF(INDEX('Tableau FR Download'!M:M,MATCH('Eligible Components'!M634,'Tableau FR Download'!G:G,0))=0,"",INDEX('Tableau FR Download'!M:M,MATCH('Eligible Components'!M634,'Tableau FR Download'!G:G,0))),"")</f>
        <v/>
      </c>
    </row>
    <row r="635" spans="1:21" hidden="1" x14ac:dyDescent="0.2">
      <c r="A635" s="1">
        <f t="shared" si="27"/>
        <v>0</v>
      </c>
      <c r="B635" s="1">
        <v>0</v>
      </c>
      <c r="C635" s="1" t="s">
        <v>85</v>
      </c>
      <c r="D635" s="1" t="s">
        <v>54</v>
      </c>
      <c r="E635" s="1" t="s">
        <v>411</v>
      </c>
      <c r="F635" s="1" t="s">
        <v>88</v>
      </c>
      <c r="G635" s="1" t="str">
        <f t="shared" si="28"/>
        <v>Honduras-HIV/AIDS,RSSH</v>
      </c>
      <c r="H635" s="1">
        <v>1</v>
      </c>
      <c r="I635" s="1" t="s">
        <v>45</v>
      </c>
      <c r="J635" s="1" t="str">
        <f>IF(IFERROR(IF(M635="",INDEX('Review Approach Lookup'!D:D,MATCH('Eligible Components'!G635,'Review Approach Lookup'!A:A,0)),INDEX('Tableau FR Download'!I:I,MATCH(M635,'Tableau FR Download'!G:G,0))),"")=0,"TBC",IFERROR(IF(M635="",INDEX('Review Approach Lookup'!D:D,MATCH('Eligible Components'!G635,'Review Approach Lookup'!A:A,0)),INDEX('Tableau FR Download'!I:I,MATCH(M635,'Tableau FR Download'!G:G,0))),""))</f>
        <v/>
      </c>
      <c r="K635" s="1" t="s">
        <v>188</v>
      </c>
      <c r="L635" s="1">
        <f>_xlfn.MAXIFS('Tableau FR Download'!A:A,'Tableau FR Download'!B:B,'Eligible Components'!G635)</f>
        <v>0</v>
      </c>
      <c r="M635" s="1" t="str">
        <f>IF(L635=0,"",INDEX('Tableau FR Download'!G:G,MATCH('Eligible Components'!L635,'Tableau FR Download'!A:A,0)))</f>
        <v/>
      </c>
      <c r="N635" s="2" t="str">
        <f>IFERROR(IF(LEFT(INDEX('Tableau FR Download'!J:J,MATCH('Eligible Components'!M635,'Tableau FR Download'!G:G,0)),FIND(" - ",INDEX('Tableau FR Download'!J:J,MATCH('Eligible Components'!M635,'Tableau FR Download'!G:G,0)))-1) = 0,"",LEFT(INDEX('Tableau FR Download'!J:J,MATCH('Eligible Components'!M635,'Tableau FR Download'!G:G,0)),FIND(" - ",INDEX('Tableau FR Download'!J:J,MATCH('Eligible Components'!M635,'Tableau FR Download'!G:G,0)))-1)),"")</f>
        <v/>
      </c>
      <c r="O635" s="2" t="str">
        <f>IF(T635="No","",IFERROR(IF(INDEX('Tableau FR Download'!M:M,MATCH('Eligible Components'!M635,'Tableau FR Download'!G:G,0))=0,"",INDEX('Tableau FR Download'!M:M,MATCH('Eligible Components'!M635,'Tableau FR Download'!G:G,0))),""))</f>
        <v/>
      </c>
      <c r="P635" s="37" t="str">
        <f>IF(IFERROR(INDEX('Funding Request Tracker'!$G$6:$G$13,MATCH('Eligible Components'!N635,'Funding Request Tracker'!$F$6:$F$13,0)),"")=0,"",IFERROR(INDEX('Funding Request Tracker'!$G$6:$G$13,MATCH('Eligible Components'!N635,'Funding Request Tracker'!$F$6:$F$13,0)),""))</f>
        <v/>
      </c>
      <c r="Q635" s="37" t="str">
        <f>IF(IFERROR(INDEX('Tableau FR Download'!N:N,MATCH('Eligible Components'!M635,'Tableau FR Download'!G:G,0)),"")=0,"",IFERROR(INDEX('Tableau FR Download'!N:N,MATCH('Eligible Components'!M635,'Tableau FR Download'!G:G,0)),""))</f>
        <v/>
      </c>
      <c r="R635" s="37" t="str">
        <f>IF(IFERROR(INDEX('Tableau FR Download'!O:O,MATCH('Eligible Components'!M635,'Tableau FR Download'!G:G,0)),"")=0,"",IFERROR(INDEX('Tableau FR Download'!O:O,MATCH('Eligible Components'!M635,'Tableau FR Download'!G:G,0)),""))</f>
        <v/>
      </c>
      <c r="S635" s="13" t="str">
        <f t="shared" si="29"/>
        <v/>
      </c>
      <c r="T635" s="1" t="str">
        <f>IFERROR(INDEX('User Instructions'!$E$3:$E$10,MATCH('Eligible Components'!N635,'User Instructions'!$D$3:$D$10,0)),"")</f>
        <v/>
      </c>
      <c r="U635" s="1" t="str">
        <f>IFERROR(IF(INDEX('Tableau FR Download'!M:M,MATCH('Eligible Components'!M635,'Tableau FR Download'!G:G,0))=0,"",INDEX('Tableau FR Download'!M:M,MATCH('Eligible Components'!M635,'Tableau FR Download'!G:G,0))),"")</f>
        <v/>
      </c>
    </row>
    <row r="636" spans="1:21" x14ac:dyDescent="0.2">
      <c r="A636" s="1">
        <f t="shared" si="27"/>
        <v>1</v>
      </c>
      <c r="B636" s="1">
        <v>0</v>
      </c>
      <c r="C636" s="1" t="s">
        <v>85</v>
      </c>
      <c r="D636" s="1" t="s">
        <v>54</v>
      </c>
      <c r="E636" s="1" t="s">
        <v>408</v>
      </c>
      <c r="F636" s="1" t="s">
        <v>89</v>
      </c>
      <c r="G636" s="1" t="str">
        <f t="shared" si="28"/>
        <v>Honduras-HIV/AIDS, Tuberculosis</v>
      </c>
      <c r="H636" s="1">
        <v>1</v>
      </c>
      <c r="I636" s="1" t="s">
        <v>45</v>
      </c>
      <c r="J636" s="1" t="str">
        <f>IF(IFERROR(IF(M636="",INDEX('Review Approach Lookup'!D:D,MATCH('Eligible Components'!G636,'Review Approach Lookup'!A:A,0)),INDEX('Tableau FR Download'!I:I,MATCH(M636,'Tableau FR Download'!G:G,0))),"")=0,"TBC",IFERROR(IF(M636="",INDEX('Review Approach Lookup'!D:D,MATCH('Eligible Components'!G636,'Review Approach Lookup'!A:A,0)),INDEX('Tableau FR Download'!I:I,MATCH(M636,'Tableau FR Download'!G:G,0))),""))</f>
        <v>Tailored for Focused Portfolios</v>
      </c>
      <c r="K636" s="1" t="s">
        <v>188</v>
      </c>
      <c r="L636" s="1">
        <f>_xlfn.MAXIFS('Tableau FR Download'!A:A,'Tableau FR Download'!B:B,'Eligible Components'!G636)</f>
        <v>2010</v>
      </c>
      <c r="M636" s="1" t="str">
        <f>IF(L636=0,"",INDEX('Tableau FR Download'!G:G,MATCH('Eligible Components'!L636,'Tableau FR Download'!A:A,0)))</f>
        <v>FR1010-HND-C-01</v>
      </c>
      <c r="N636" s="2" t="str">
        <f>IFERROR(IF(LEFT(INDEX('Tableau FR Download'!J:J,MATCH('Eligible Components'!M636,'Tableau FR Download'!G:G,0)),FIND(" - ",INDEX('Tableau FR Download'!J:J,MATCH('Eligible Components'!M636,'Tableau FR Download'!G:G,0)))-1) = 0,"",LEFT(INDEX('Tableau FR Download'!J:J,MATCH('Eligible Components'!M636,'Tableau FR Download'!G:G,0)),FIND(" - ",INDEX('Tableau FR Download'!J:J,MATCH('Eligible Components'!M636,'Tableau FR Download'!G:G,0)))-1)),"")</f>
        <v>Window 7</v>
      </c>
      <c r="O636" s="2" t="str">
        <f>IF(T636="No","",IFERROR(IF(INDEX('Tableau FR Download'!M:M,MATCH('Eligible Components'!M636,'Tableau FR Download'!G:G,0))=0,"",INDEX('Tableau FR Download'!M:M,MATCH('Eligible Components'!M636,'Tableau FR Download'!G:G,0))),""))</f>
        <v>Grant Making</v>
      </c>
      <c r="P636" s="37" t="str">
        <f>IF(IFERROR(INDEX('Funding Request Tracker'!$G$6:$G$13,MATCH('Eligible Components'!N636,'Funding Request Tracker'!$F$6:$F$13,0)),"")=0,"",IFERROR(INDEX('Funding Request Tracker'!$G$6:$G$13,MATCH('Eligible Components'!N636,'Funding Request Tracker'!$F$6:$F$13,0)),""))</f>
        <v/>
      </c>
      <c r="Q636" s="37">
        <f>IF(IFERROR(INDEX('Tableau FR Download'!N:N,MATCH('Eligible Components'!M636,'Tableau FR Download'!G:G,0)),"")=0,"",IFERROR(INDEX('Tableau FR Download'!N:N,MATCH('Eligible Components'!M636,'Tableau FR Download'!G:G,0)),""))</f>
        <v>44743</v>
      </c>
      <c r="R636" s="37" t="str">
        <f>IF(IFERROR(INDEX('Tableau FR Download'!O:O,MATCH('Eligible Components'!M636,'Tableau FR Download'!G:G,0)),"")=0,"",IFERROR(INDEX('Tableau FR Download'!O:O,MATCH('Eligible Components'!M636,'Tableau FR Download'!G:G,0)),""))</f>
        <v/>
      </c>
      <c r="S636" s="13" t="str">
        <f t="shared" si="29"/>
        <v/>
      </c>
      <c r="T636" s="1" t="str">
        <f>IFERROR(INDEX('User Instructions'!$E$3:$E$10,MATCH('Eligible Components'!N636,'User Instructions'!$D$3:$D$10,0)),"")</f>
        <v/>
      </c>
      <c r="U636" s="1" t="str">
        <f>IFERROR(IF(INDEX('Tableau FR Download'!M:M,MATCH('Eligible Components'!M636,'Tableau FR Download'!G:G,0))=0,"",INDEX('Tableau FR Download'!M:M,MATCH('Eligible Components'!M636,'Tableau FR Download'!G:G,0))),"")</f>
        <v>Grant Making</v>
      </c>
    </row>
    <row r="637" spans="1:21" hidden="1" x14ac:dyDescent="0.2">
      <c r="A637" s="1">
        <f t="shared" si="27"/>
        <v>0</v>
      </c>
      <c r="B637" s="1">
        <v>0</v>
      </c>
      <c r="C637" s="1" t="s">
        <v>85</v>
      </c>
      <c r="D637" s="1" t="s">
        <v>54</v>
      </c>
      <c r="E637" s="1" t="s">
        <v>412</v>
      </c>
      <c r="F637" s="1" t="s">
        <v>90</v>
      </c>
      <c r="G637" s="1" t="str">
        <f t="shared" si="28"/>
        <v>Honduras-HIV/AIDS,Tuberculosis,Malaria</v>
      </c>
      <c r="H637" s="1">
        <v>1</v>
      </c>
      <c r="I637" s="1" t="s">
        <v>45</v>
      </c>
      <c r="J637" s="1" t="str">
        <f>IF(IFERROR(IF(M637="",INDEX('Review Approach Lookup'!D:D,MATCH('Eligible Components'!G637,'Review Approach Lookup'!A:A,0)),INDEX('Tableau FR Download'!I:I,MATCH(M637,'Tableau FR Download'!G:G,0))),"")=0,"TBC",IFERROR(IF(M637="",INDEX('Review Approach Lookup'!D:D,MATCH('Eligible Components'!G637,'Review Approach Lookup'!A:A,0)),INDEX('Tableau FR Download'!I:I,MATCH(M637,'Tableau FR Download'!G:G,0))),""))</f>
        <v/>
      </c>
      <c r="K637" s="1" t="s">
        <v>188</v>
      </c>
      <c r="L637" s="1">
        <f>_xlfn.MAXIFS('Tableau FR Download'!A:A,'Tableau FR Download'!B:B,'Eligible Components'!G637)</f>
        <v>0</v>
      </c>
      <c r="M637" s="1" t="str">
        <f>IF(L637=0,"",INDEX('Tableau FR Download'!G:G,MATCH('Eligible Components'!L637,'Tableau FR Download'!A:A,0)))</f>
        <v/>
      </c>
      <c r="N637" s="2" t="str">
        <f>IFERROR(IF(LEFT(INDEX('Tableau FR Download'!J:J,MATCH('Eligible Components'!M637,'Tableau FR Download'!G:G,0)),FIND(" - ",INDEX('Tableau FR Download'!J:J,MATCH('Eligible Components'!M637,'Tableau FR Download'!G:G,0)))-1) = 0,"",LEFT(INDEX('Tableau FR Download'!J:J,MATCH('Eligible Components'!M637,'Tableau FR Download'!G:G,0)),FIND(" - ",INDEX('Tableau FR Download'!J:J,MATCH('Eligible Components'!M637,'Tableau FR Download'!G:G,0)))-1)),"")</f>
        <v/>
      </c>
      <c r="O637" s="2" t="str">
        <f>IF(T637="No","",IFERROR(IF(INDEX('Tableau FR Download'!M:M,MATCH('Eligible Components'!M637,'Tableau FR Download'!G:G,0))=0,"",INDEX('Tableau FR Download'!M:M,MATCH('Eligible Components'!M637,'Tableau FR Download'!G:G,0))),""))</f>
        <v/>
      </c>
      <c r="P637" s="37" t="str">
        <f>IF(IFERROR(INDEX('Funding Request Tracker'!$G$6:$G$13,MATCH('Eligible Components'!N637,'Funding Request Tracker'!$F$6:$F$13,0)),"")=0,"",IFERROR(INDEX('Funding Request Tracker'!$G$6:$G$13,MATCH('Eligible Components'!N637,'Funding Request Tracker'!$F$6:$F$13,0)),""))</f>
        <v/>
      </c>
      <c r="Q637" s="37" t="str">
        <f>IF(IFERROR(INDEX('Tableau FR Download'!N:N,MATCH('Eligible Components'!M637,'Tableau FR Download'!G:G,0)),"")=0,"",IFERROR(INDEX('Tableau FR Download'!N:N,MATCH('Eligible Components'!M637,'Tableau FR Download'!G:G,0)),""))</f>
        <v/>
      </c>
      <c r="R637" s="37" t="str">
        <f>IF(IFERROR(INDEX('Tableau FR Download'!O:O,MATCH('Eligible Components'!M637,'Tableau FR Download'!G:G,0)),"")=0,"",IFERROR(INDEX('Tableau FR Download'!O:O,MATCH('Eligible Components'!M637,'Tableau FR Download'!G:G,0)),""))</f>
        <v/>
      </c>
      <c r="S637" s="13" t="str">
        <f t="shared" si="29"/>
        <v/>
      </c>
      <c r="T637" s="1" t="str">
        <f>IFERROR(INDEX('User Instructions'!$E$3:$E$10,MATCH('Eligible Components'!N637,'User Instructions'!$D$3:$D$10,0)),"")</f>
        <v/>
      </c>
      <c r="U637" s="1" t="str">
        <f>IFERROR(IF(INDEX('Tableau FR Download'!M:M,MATCH('Eligible Components'!M637,'Tableau FR Download'!G:G,0))=0,"",INDEX('Tableau FR Download'!M:M,MATCH('Eligible Components'!M637,'Tableau FR Download'!G:G,0))),"")</f>
        <v/>
      </c>
    </row>
    <row r="638" spans="1:21" hidden="1" x14ac:dyDescent="0.2">
      <c r="A638" s="1">
        <f t="shared" si="27"/>
        <v>0</v>
      </c>
      <c r="B638" s="1">
        <v>0</v>
      </c>
      <c r="C638" s="1" t="s">
        <v>85</v>
      </c>
      <c r="D638" s="1" t="s">
        <v>54</v>
      </c>
      <c r="E638" s="1" t="s">
        <v>413</v>
      </c>
      <c r="F638" s="1" t="s">
        <v>91</v>
      </c>
      <c r="G638" s="1" t="str">
        <f t="shared" si="28"/>
        <v>Honduras-HIV/AIDS,Tuberculosis,Malaria,RSSH</v>
      </c>
      <c r="H638" s="1">
        <v>1</v>
      </c>
      <c r="I638" s="1" t="s">
        <v>45</v>
      </c>
      <c r="J638" s="1" t="str">
        <f>IF(IFERROR(IF(M638="",INDEX('Review Approach Lookup'!D:D,MATCH('Eligible Components'!G638,'Review Approach Lookup'!A:A,0)),INDEX('Tableau FR Download'!I:I,MATCH(M638,'Tableau FR Download'!G:G,0))),"")=0,"TBC",IFERROR(IF(M638="",INDEX('Review Approach Lookup'!D:D,MATCH('Eligible Components'!G638,'Review Approach Lookup'!A:A,0)),INDEX('Tableau FR Download'!I:I,MATCH(M638,'Tableau FR Download'!G:G,0))),""))</f>
        <v/>
      </c>
      <c r="K638" s="1" t="s">
        <v>188</v>
      </c>
      <c r="L638" s="1">
        <f>_xlfn.MAXIFS('Tableau FR Download'!A:A,'Tableau FR Download'!B:B,'Eligible Components'!G638)</f>
        <v>0</v>
      </c>
      <c r="M638" s="1" t="str">
        <f>IF(L638=0,"",INDEX('Tableau FR Download'!G:G,MATCH('Eligible Components'!L638,'Tableau FR Download'!A:A,0)))</f>
        <v/>
      </c>
      <c r="N638" s="2" t="str">
        <f>IFERROR(IF(LEFT(INDEX('Tableau FR Download'!J:J,MATCH('Eligible Components'!M638,'Tableau FR Download'!G:G,0)),FIND(" - ",INDEX('Tableau FR Download'!J:J,MATCH('Eligible Components'!M638,'Tableau FR Download'!G:G,0)))-1) = 0,"",LEFT(INDEX('Tableau FR Download'!J:J,MATCH('Eligible Components'!M638,'Tableau FR Download'!G:G,0)),FIND(" - ",INDEX('Tableau FR Download'!J:J,MATCH('Eligible Components'!M638,'Tableau FR Download'!G:G,0)))-1)),"")</f>
        <v/>
      </c>
      <c r="O638" s="2" t="str">
        <f>IF(T638="No","",IFERROR(IF(INDEX('Tableau FR Download'!M:M,MATCH('Eligible Components'!M638,'Tableau FR Download'!G:G,0))=0,"",INDEX('Tableau FR Download'!M:M,MATCH('Eligible Components'!M638,'Tableau FR Download'!G:G,0))),""))</f>
        <v/>
      </c>
      <c r="P638" s="37" t="str">
        <f>IF(IFERROR(INDEX('Funding Request Tracker'!$G$6:$G$13,MATCH('Eligible Components'!N638,'Funding Request Tracker'!$F$6:$F$13,0)),"")=0,"",IFERROR(INDEX('Funding Request Tracker'!$G$6:$G$13,MATCH('Eligible Components'!N638,'Funding Request Tracker'!$F$6:$F$13,0)),""))</f>
        <v/>
      </c>
      <c r="Q638" s="37" t="str">
        <f>IF(IFERROR(INDEX('Tableau FR Download'!N:N,MATCH('Eligible Components'!M638,'Tableau FR Download'!G:G,0)),"")=0,"",IFERROR(INDEX('Tableau FR Download'!N:N,MATCH('Eligible Components'!M638,'Tableau FR Download'!G:G,0)),""))</f>
        <v/>
      </c>
      <c r="R638" s="37" t="str">
        <f>IF(IFERROR(INDEX('Tableau FR Download'!O:O,MATCH('Eligible Components'!M638,'Tableau FR Download'!G:G,0)),"")=0,"",IFERROR(INDEX('Tableau FR Download'!O:O,MATCH('Eligible Components'!M638,'Tableau FR Download'!G:G,0)),""))</f>
        <v/>
      </c>
      <c r="S638" s="13" t="str">
        <f t="shared" si="29"/>
        <v/>
      </c>
      <c r="T638" s="1" t="str">
        <f>IFERROR(INDEX('User Instructions'!$E$3:$E$10,MATCH('Eligible Components'!N638,'User Instructions'!$D$3:$D$10,0)),"")</f>
        <v/>
      </c>
      <c r="U638" s="1" t="str">
        <f>IFERROR(IF(INDEX('Tableau FR Download'!M:M,MATCH('Eligible Components'!M638,'Tableau FR Download'!G:G,0))=0,"",INDEX('Tableau FR Download'!M:M,MATCH('Eligible Components'!M638,'Tableau FR Download'!G:G,0))),"")</f>
        <v/>
      </c>
    </row>
    <row r="639" spans="1:21" hidden="1" x14ac:dyDescent="0.2">
      <c r="A639" s="1">
        <f t="shared" si="27"/>
        <v>0</v>
      </c>
      <c r="B639" s="1">
        <v>0</v>
      </c>
      <c r="C639" s="1" t="s">
        <v>85</v>
      </c>
      <c r="D639" s="1" t="s">
        <v>54</v>
      </c>
      <c r="E639" s="1" t="s">
        <v>414</v>
      </c>
      <c r="F639" s="1" t="s">
        <v>92</v>
      </c>
      <c r="G639" s="1" t="str">
        <f t="shared" si="28"/>
        <v>Honduras-HIV/AIDS,Tuberculosis,RSSH</v>
      </c>
      <c r="H639" s="1">
        <v>1</v>
      </c>
      <c r="I639" s="1" t="s">
        <v>45</v>
      </c>
      <c r="J639" s="1" t="str">
        <f>IF(IFERROR(IF(M639="",INDEX('Review Approach Lookup'!D:D,MATCH('Eligible Components'!G639,'Review Approach Lookup'!A:A,0)),INDEX('Tableau FR Download'!I:I,MATCH(M639,'Tableau FR Download'!G:G,0))),"")=0,"TBC",IFERROR(IF(M639="",INDEX('Review Approach Lookup'!D:D,MATCH('Eligible Components'!G639,'Review Approach Lookup'!A:A,0)),INDEX('Tableau FR Download'!I:I,MATCH(M639,'Tableau FR Download'!G:G,0))),""))</f>
        <v/>
      </c>
      <c r="K639" s="1" t="s">
        <v>188</v>
      </c>
      <c r="L639" s="1">
        <f>_xlfn.MAXIFS('Tableau FR Download'!A:A,'Tableau FR Download'!B:B,'Eligible Components'!G639)</f>
        <v>0</v>
      </c>
      <c r="M639" s="1" t="str">
        <f>IF(L639=0,"",INDEX('Tableau FR Download'!G:G,MATCH('Eligible Components'!L639,'Tableau FR Download'!A:A,0)))</f>
        <v/>
      </c>
      <c r="N639" s="2" t="str">
        <f>IFERROR(IF(LEFT(INDEX('Tableau FR Download'!J:J,MATCH('Eligible Components'!M639,'Tableau FR Download'!G:G,0)),FIND(" - ",INDEX('Tableau FR Download'!J:J,MATCH('Eligible Components'!M639,'Tableau FR Download'!G:G,0)))-1) = 0,"",LEFT(INDEX('Tableau FR Download'!J:J,MATCH('Eligible Components'!M639,'Tableau FR Download'!G:G,0)),FIND(" - ",INDEX('Tableau FR Download'!J:J,MATCH('Eligible Components'!M639,'Tableau FR Download'!G:G,0)))-1)),"")</f>
        <v/>
      </c>
      <c r="O639" s="2" t="str">
        <f>IF(T639="No","",IFERROR(IF(INDEX('Tableau FR Download'!M:M,MATCH('Eligible Components'!M639,'Tableau FR Download'!G:G,0))=0,"",INDEX('Tableau FR Download'!M:M,MATCH('Eligible Components'!M639,'Tableau FR Download'!G:G,0))),""))</f>
        <v/>
      </c>
      <c r="P639" s="37" t="str">
        <f>IF(IFERROR(INDEX('Funding Request Tracker'!$G$6:$G$13,MATCH('Eligible Components'!N639,'Funding Request Tracker'!$F$6:$F$13,0)),"")=0,"",IFERROR(INDEX('Funding Request Tracker'!$G$6:$G$13,MATCH('Eligible Components'!N639,'Funding Request Tracker'!$F$6:$F$13,0)),""))</f>
        <v/>
      </c>
      <c r="Q639" s="37" t="str">
        <f>IF(IFERROR(INDEX('Tableau FR Download'!N:N,MATCH('Eligible Components'!M639,'Tableau FR Download'!G:G,0)),"")=0,"",IFERROR(INDEX('Tableau FR Download'!N:N,MATCH('Eligible Components'!M639,'Tableau FR Download'!G:G,0)),""))</f>
        <v/>
      </c>
      <c r="R639" s="37" t="str">
        <f>IF(IFERROR(INDEX('Tableau FR Download'!O:O,MATCH('Eligible Components'!M639,'Tableau FR Download'!G:G,0)),"")=0,"",IFERROR(INDEX('Tableau FR Download'!O:O,MATCH('Eligible Components'!M639,'Tableau FR Download'!G:G,0)),""))</f>
        <v/>
      </c>
      <c r="S639" s="13" t="str">
        <f t="shared" si="29"/>
        <v/>
      </c>
      <c r="T639" s="1" t="str">
        <f>IFERROR(INDEX('User Instructions'!$E$3:$E$10,MATCH('Eligible Components'!N639,'User Instructions'!$D$3:$D$10,0)),"")</f>
        <v/>
      </c>
      <c r="U639" s="1" t="str">
        <f>IFERROR(IF(INDEX('Tableau FR Download'!M:M,MATCH('Eligible Components'!M639,'Tableau FR Download'!G:G,0))=0,"",INDEX('Tableau FR Download'!M:M,MATCH('Eligible Components'!M639,'Tableau FR Download'!G:G,0))),"")</f>
        <v/>
      </c>
    </row>
    <row r="640" spans="1:21" hidden="1" x14ac:dyDescent="0.2">
      <c r="A640" s="1">
        <f t="shared" si="27"/>
        <v>1</v>
      </c>
      <c r="B640" s="1">
        <v>0</v>
      </c>
      <c r="C640" s="1" t="s">
        <v>85</v>
      </c>
      <c r="D640" s="1" t="s">
        <v>54</v>
      </c>
      <c r="E640" s="1" t="s">
        <v>28</v>
      </c>
      <c r="F640" s="1" t="s">
        <v>28</v>
      </c>
      <c r="G640" s="1" t="str">
        <f t="shared" si="28"/>
        <v>Honduras-Malaria</v>
      </c>
      <c r="H640" s="1">
        <v>1</v>
      </c>
      <c r="I640" s="1" t="s">
        <v>45</v>
      </c>
      <c r="J640" s="1" t="str">
        <f>IF(IFERROR(IF(M640="",INDEX('Review Approach Lookup'!D:D,MATCH('Eligible Components'!G640,'Review Approach Lookup'!A:A,0)),INDEX('Tableau FR Download'!I:I,MATCH(M640,'Tableau FR Download'!G:G,0))),"")=0,"TBC",IFERROR(IF(M640="",INDEX('Review Approach Lookup'!D:D,MATCH('Eligible Components'!G640,'Review Approach Lookup'!A:A,0)),INDEX('Tableau FR Download'!I:I,MATCH(M640,'Tableau FR Download'!G:G,0))),""))</f>
        <v>Tailored for Focused Portfolios</v>
      </c>
      <c r="K640" s="1" t="s">
        <v>188</v>
      </c>
      <c r="L640" s="1">
        <f>_xlfn.MAXIFS('Tableau FR Download'!A:A,'Tableau FR Download'!B:B,'Eligible Components'!G640)</f>
        <v>685</v>
      </c>
      <c r="M640" s="1" t="str">
        <f>IF(L640=0,"",INDEX('Tableau FR Download'!G:G,MATCH('Eligible Components'!L640,'Tableau FR Download'!A:A,0)))</f>
        <v>FR685-HND-M</v>
      </c>
      <c r="N640" s="2" t="str">
        <f>IFERROR(IF(LEFT(INDEX('Tableau FR Download'!J:J,MATCH('Eligible Components'!M640,'Tableau FR Download'!G:G,0)),FIND(" - ",INDEX('Tableau FR Download'!J:J,MATCH('Eligible Components'!M640,'Tableau FR Download'!G:G,0)))-1) = 0,"",LEFT(INDEX('Tableau FR Download'!J:J,MATCH('Eligible Components'!M640,'Tableau FR Download'!G:G,0)),FIND(" - ",INDEX('Tableau FR Download'!J:J,MATCH('Eligible Components'!M640,'Tableau FR Download'!G:G,0)))-1)),"")</f>
        <v>Window 1</v>
      </c>
      <c r="O640" s="2" t="str">
        <f>IF(T640="No","",IFERROR(IF(INDEX('Tableau FR Download'!M:M,MATCH('Eligible Components'!M640,'Tableau FR Download'!G:G,0))=0,"",INDEX('Tableau FR Download'!M:M,MATCH('Eligible Components'!M640,'Tableau FR Download'!G:G,0))),""))</f>
        <v>Grant Making</v>
      </c>
      <c r="P640" s="37">
        <f>IF(IFERROR(INDEX('Funding Request Tracker'!$G$6:$G$13,MATCH('Eligible Components'!N640,'Funding Request Tracker'!$F$6:$F$13,0)),"")=0,"",IFERROR(INDEX('Funding Request Tracker'!$G$6:$G$13,MATCH('Eligible Components'!N640,'Funding Request Tracker'!$F$6:$F$13,0)),""))</f>
        <v>43913</v>
      </c>
      <c r="Q640" s="37">
        <f>IF(IFERROR(INDEX('Tableau FR Download'!N:N,MATCH('Eligible Components'!M640,'Tableau FR Download'!G:G,0)),"")=0,"",IFERROR(INDEX('Tableau FR Download'!N:N,MATCH('Eligible Components'!M640,'Tableau FR Download'!G:G,0)),""))</f>
        <v>44119</v>
      </c>
      <c r="R640" s="37">
        <f>IF(IFERROR(INDEX('Tableau FR Download'!O:O,MATCH('Eligible Components'!M640,'Tableau FR Download'!G:G,0)),"")=0,"",IFERROR(INDEX('Tableau FR Download'!O:O,MATCH('Eligible Components'!M640,'Tableau FR Download'!G:G,0)),""))</f>
        <v>44141</v>
      </c>
      <c r="S640" s="13">
        <f t="shared" si="29"/>
        <v>7.4754098360655741</v>
      </c>
      <c r="T640" s="1" t="str">
        <f>IFERROR(INDEX('User Instructions'!$E$3:$E$10,MATCH('Eligible Components'!N640,'User Instructions'!$D$3:$D$10,0)),"")</f>
        <v>Yes</v>
      </c>
      <c r="U640" s="1" t="str">
        <f>IFERROR(IF(INDEX('Tableau FR Download'!M:M,MATCH('Eligible Components'!M640,'Tableau FR Download'!G:G,0))=0,"",INDEX('Tableau FR Download'!M:M,MATCH('Eligible Components'!M640,'Tableau FR Download'!G:G,0))),"")</f>
        <v>Grant Making</v>
      </c>
    </row>
    <row r="641" spans="1:21" hidden="1" x14ac:dyDescent="0.2">
      <c r="A641" s="1">
        <f t="shared" si="27"/>
        <v>0</v>
      </c>
      <c r="B641" s="1">
        <v>0</v>
      </c>
      <c r="C641" s="1" t="s">
        <v>85</v>
      </c>
      <c r="D641" s="1" t="s">
        <v>54</v>
      </c>
      <c r="E641" s="1" t="s">
        <v>415</v>
      </c>
      <c r="F641" s="1" t="s">
        <v>93</v>
      </c>
      <c r="G641" s="1" t="str">
        <f t="shared" si="28"/>
        <v>Honduras-Malaria,RSSH</v>
      </c>
      <c r="H641" s="1">
        <v>1</v>
      </c>
      <c r="I641" s="1" t="s">
        <v>45</v>
      </c>
      <c r="J641" s="1" t="str">
        <f>IF(IFERROR(IF(M641="",INDEX('Review Approach Lookup'!D:D,MATCH('Eligible Components'!G641,'Review Approach Lookup'!A:A,0)),INDEX('Tableau FR Download'!I:I,MATCH(M641,'Tableau FR Download'!G:G,0))),"")=0,"TBC",IFERROR(IF(M641="",INDEX('Review Approach Lookup'!D:D,MATCH('Eligible Components'!G641,'Review Approach Lookup'!A:A,0)),INDEX('Tableau FR Download'!I:I,MATCH(M641,'Tableau FR Download'!G:G,0))),""))</f>
        <v/>
      </c>
      <c r="K641" s="1" t="s">
        <v>188</v>
      </c>
      <c r="L641" s="1">
        <f>_xlfn.MAXIFS('Tableau FR Download'!A:A,'Tableau FR Download'!B:B,'Eligible Components'!G641)</f>
        <v>0</v>
      </c>
      <c r="M641" s="1" t="str">
        <f>IF(L641=0,"",INDEX('Tableau FR Download'!G:G,MATCH('Eligible Components'!L641,'Tableau FR Download'!A:A,0)))</f>
        <v/>
      </c>
      <c r="N641" s="2" t="str">
        <f>IFERROR(IF(LEFT(INDEX('Tableau FR Download'!J:J,MATCH('Eligible Components'!M641,'Tableau FR Download'!G:G,0)),FIND(" - ",INDEX('Tableau FR Download'!J:J,MATCH('Eligible Components'!M641,'Tableau FR Download'!G:G,0)))-1) = 0,"",LEFT(INDEX('Tableau FR Download'!J:J,MATCH('Eligible Components'!M641,'Tableau FR Download'!G:G,0)),FIND(" - ",INDEX('Tableau FR Download'!J:J,MATCH('Eligible Components'!M641,'Tableau FR Download'!G:G,0)))-1)),"")</f>
        <v/>
      </c>
      <c r="O641" s="2" t="str">
        <f>IF(T641="No","",IFERROR(IF(INDEX('Tableau FR Download'!M:M,MATCH('Eligible Components'!M641,'Tableau FR Download'!G:G,0))=0,"",INDEX('Tableau FR Download'!M:M,MATCH('Eligible Components'!M641,'Tableau FR Download'!G:G,0))),""))</f>
        <v/>
      </c>
      <c r="P641" s="37" t="str">
        <f>IF(IFERROR(INDEX('Funding Request Tracker'!$G$6:$G$13,MATCH('Eligible Components'!N641,'Funding Request Tracker'!$F$6:$F$13,0)),"")=0,"",IFERROR(INDEX('Funding Request Tracker'!$G$6:$G$13,MATCH('Eligible Components'!N641,'Funding Request Tracker'!$F$6:$F$13,0)),""))</f>
        <v/>
      </c>
      <c r="Q641" s="37" t="str">
        <f>IF(IFERROR(INDEX('Tableau FR Download'!N:N,MATCH('Eligible Components'!M641,'Tableau FR Download'!G:G,0)),"")=0,"",IFERROR(INDEX('Tableau FR Download'!N:N,MATCH('Eligible Components'!M641,'Tableau FR Download'!G:G,0)),""))</f>
        <v/>
      </c>
      <c r="R641" s="37" t="str">
        <f>IF(IFERROR(INDEX('Tableau FR Download'!O:O,MATCH('Eligible Components'!M641,'Tableau FR Download'!G:G,0)),"")=0,"",IFERROR(INDEX('Tableau FR Download'!O:O,MATCH('Eligible Components'!M641,'Tableau FR Download'!G:G,0)),""))</f>
        <v/>
      </c>
      <c r="S641" s="13" t="str">
        <f t="shared" si="29"/>
        <v/>
      </c>
      <c r="T641" s="1" t="str">
        <f>IFERROR(INDEX('User Instructions'!$E$3:$E$10,MATCH('Eligible Components'!N641,'User Instructions'!$D$3:$D$10,0)),"")</f>
        <v/>
      </c>
      <c r="U641" s="1" t="str">
        <f>IFERROR(IF(INDEX('Tableau FR Download'!M:M,MATCH('Eligible Components'!M641,'Tableau FR Download'!G:G,0))=0,"",INDEX('Tableau FR Download'!M:M,MATCH('Eligible Components'!M641,'Tableau FR Download'!G:G,0))),"")</f>
        <v/>
      </c>
    </row>
    <row r="642" spans="1:21" hidden="1" x14ac:dyDescent="0.2">
      <c r="A642" s="1">
        <f t="shared" ref="A642:A705" si="30">IF(B642=1,0,IF(AND(H642=1,OR(F642="HIV/AIDS",F642="Tuberculosis",F642="Malaria",M642&lt;&gt;"")),1,0))</f>
        <v>0</v>
      </c>
      <c r="B642" s="1">
        <v>0</v>
      </c>
      <c r="C642" s="1" t="s">
        <v>85</v>
      </c>
      <c r="D642" s="1" t="s">
        <v>54</v>
      </c>
      <c r="E642" s="1" t="s">
        <v>94</v>
      </c>
      <c r="F642" s="1" t="s">
        <v>94</v>
      </c>
      <c r="G642" s="1" t="str">
        <f t="shared" ref="G642:G705" si="31">_xlfn.CONCAT(D642,"-",F642)</f>
        <v>Honduras-RSSH</v>
      </c>
      <c r="H642" s="1">
        <v>1</v>
      </c>
      <c r="I642" s="1" t="s">
        <v>45</v>
      </c>
      <c r="J642" s="1" t="str">
        <f>IF(IFERROR(IF(M642="",INDEX('Review Approach Lookup'!D:D,MATCH('Eligible Components'!G642,'Review Approach Lookup'!A:A,0)),INDEX('Tableau FR Download'!I:I,MATCH(M642,'Tableau FR Download'!G:G,0))),"")=0,"TBC",IFERROR(IF(M642="",INDEX('Review Approach Lookup'!D:D,MATCH('Eligible Components'!G642,'Review Approach Lookup'!A:A,0)),INDEX('Tableau FR Download'!I:I,MATCH(M642,'Tableau FR Download'!G:G,0))),""))</f>
        <v>TBC</v>
      </c>
      <c r="K642" s="1" t="s">
        <v>188</v>
      </c>
      <c r="L642" s="1">
        <f>_xlfn.MAXIFS('Tableau FR Download'!A:A,'Tableau FR Download'!B:B,'Eligible Components'!G642)</f>
        <v>0</v>
      </c>
      <c r="M642" s="1" t="str">
        <f>IF(L642=0,"",INDEX('Tableau FR Download'!G:G,MATCH('Eligible Components'!L642,'Tableau FR Download'!A:A,0)))</f>
        <v/>
      </c>
      <c r="N642" s="2" t="str">
        <f>IFERROR(IF(LEFT(INDEX('Tableau FR Download'!J:J,MATCH('Eligible Components'!M642,'Tableau FR Download'!G:G,0)),FIND(" - ",INDEX('Tableau FR Download'!J:J,MATCH('Eligible Components'!M642,'Tableau FR Download'!G:G,0)))-1) = 0,"",LEFT(INDEX('Tableau FR Download'!J:J,MATCH('Eligible Components'!M642,'Tableau FR Download'!G:G,0)),FIND(" - ",INDEX('Tableau FR Download'!J:J,MATCH('Eligible Components'!M642,'Tableau FR Download'!G:G,0)))-1)),"")</f>
        <v/>
      </c>
      <c r="O642" s="2" t="str">
        <f>IF(T642="No","",IFERROR(IF(INDEX('Tableau FR Download'!M:M,MATCH('Eligible Components'!M642,'Tableau FR Download'!G:G,0))=0,"",INDEX('Tableau FR Download'!M:M,MATCH('Eligible Components'!M642,'Tableau FR Download'!G:G,0))),""))</f>
        <v/>
      </c>
      <c r="P642" s="37" t="str">
        <f>IF(IFERROR(INDEX('Funding Request Tracker'!$G$6:$G$13,MATCH('Eligible Components'!N642,'Funding Request Tracker'!$F$6:$F$13,0)),"")=0,"",IFERROR(INDEX('Funding Request Tracker'!$G$6:$G$13,MATCH('Eligible Components'!N642,'Funding Request Tracker'!$F$6:$F$13,0)),""))</f>
        <v/>
      </c>
      <c r="Q642" s="37" t="str">
        <f>IF(IFERROR(INDEX('Tableau FR Download'!N:N,MATCH('Eligible Components'!M642,'Tableau FR Download'!G:G,0)),"")=0,"",IFERROR(INDEX('Tableau FR Download'!N:N,MATCH('Eligible Components'!M642,'Tableau FR Download'!G:G,0)),""))</f>
        <v/>
      </c>
      <c r="R642" s="37" t="str">
        <f>IF(IFERROR(INDEX('Tableau FR Download'!O:O,MATCH('Eligible Components'!M642,'Tableau FR Download'!G:G,0)),"")=0,"",IFERROR(INDEX('Tableau FR Download'!O:O,MATCH('Eligible Components'!M642,'Tableau FR Download'!G:G,0)),""))</f>
        <v/>
      </c>
      <c r="S642" s="13" t="str">
        <f t="shared" ref="S642:S705" si="32">IFERROR((R642-P642)/30.5,"")</f>
        <v/>
      </c>
      <c r="T642" s="1" t="str">
        <f>IFERROR(INDEX('User Instructions'!$E$3:$E$10,MATCH('Eligible Components'!N642,'User Instructions'!$D$3:$D$10,0)),"")</f>
        <v/>
      </c>
      <c r="U642" s="1" t="str">
        <f>IFERROR(IF(INDEX('Tableau FR Download'!M:M,MATCH('Eligible Components'!M642,'Tableau FR Download'!G:G,0))=0,"",INDEX('Tableau FR Download'!M:M,MATCH('Eligible Components'!M642,'Tableau FR Download'!G:G,0))),"")</f>
        <v/>
      </c>
    </row>
    <row r="643" spans="1:21" hidden="1" x14ac:dyDescent="0.2">
      <c r="A643" s="1">
        <f t="shared" si="30"/>
        <v>0</v>
      </c>
      <c r="B643" s="1">
        <v>1</v>
      </c>
      <c r="C643" s="1" t="s">
        <v>85</v>
      </c>
      <c r="D643" s="1" t="s">
        <v>54</v>
      </c>
      <c r="E643" s="1" t="s">
        <v>416</v>
      </c>
      <c r="F643" s="1" t="s">
        <v>35</v>
      </c>
      <c r="G643" s="1" t="str">
        <f t="shared" si="31"/>
        <v>Honduras-Tuberculosis</v>
      </c>
      <c r="H643" s="1">
        <v>1</v>
      </c>
      <c r="I643" s="1" t="s">
        <v>45</v>
      </c>
      <c r="J643" s="1" t="str">
        <f>IF(IFERROR(IF(M643="",INDEX('Review Approach Lookup'!D:D,MATCH('Eligible Components'!G643,'Review Approach Lookup'!A:A,0)),INDEX('Tableau FR Download'!I:I,MATCH(M643,'Tableau FR Download'!G:G,0))),"")=0,"TBC",IFERROR(IF(M643="",INDEX('Review Approach Lookup'!D:D,MATCH('Eligible Components'!G643,'Review Approach Lookup'!A:A,0)),INDEX('Tableau FR Download'!I:I,MATCH(M643,'Tableau FR Download'!G:G,0))),""))</f>
        <v>Tailored for Focused Portfolios</v>
      </c>
      <c r="K643" s="1" t="s">
        <v>188</v>
      </c>
      <c r="L643" s="1">
        <f>_xlfn.MAXIFS('Tableau FR Download'!A:A,'Tableau FR Download'!B:B,'Eligible Components'!G643)</f>
        <v>0</v>
      </c>
      <c r="M643" s="1" t="str">
        <f>IF(L643=0,"",INDEX('Tableau FR Download'!G:G,MATCH('Eligible Components'!L643,'Tableau FR Download'!A:A,0)))</f>
        <v/>
      </c>
      <c r="N643" s="2" t="str">
        <f>IFERROR(IF(LEFT(INDEX('Tableau FR Download'!J:J,MATCH('Eligible Components'!M643,'Tableau FR Download'!G:G,0)),FIND(" - ",INDEX('Tableau FR Download'!J:J,MATCH('Eligible Components'!M643,'Tableau FR Download'!G:G,0)))-1) = 0,"",LEFT(INDEX('Tableau FR Download'!J:J,MATCH('Eligible Components'!M643,'Tableau FR Download'!G:G,0)),FIND(" - ",INDEX('Tableau FR Download'!J:J,MATCH('Eligible Components'!M643,'Tableau FR Download'!G:G,0)))-1)),"")</f>
        <v/>
      </c>
      <c r="O643" s="2" t="str">
        <f>IF(T643="No","",IFERROR(IF(INDEX('Tableau FR Download'!M:M,MATCH('Eligible Components'!M643,'Tableau FR Download'!G:G,0))=0,"",INDEX('Tableau FR Download'!M:M,MATCH('Eligible Components'!M643,'Tableau FR Download'!G:G,0))),""))</f>
        <v/>
      </c>
      <c r="P643" s="37" t="str">
        <f>IF(IFERROR(INDEX('Funding Request Tracker'!$G$6:$G$13,MATCH('Eligible Components'!N643,'Funding Request Tracker'!$F$6:$F$13,0)),"")=0,"",IFERROR(INDEX('Funding Request Tracker'!$G$6:$G$13,MATCH('Eligible Components'!N643,'Funding Request Tracker'!$F$6:$F$13,0)),""))</f>
        <v/>
      </c>
      <c r="Q643" s="37" t="str">
        <f>IF(IFERROR(INDEX('Tableau FR Download'!N:N,MATCH('Eligible Components'!M643,'Tableau FR Download'!G:G,0)),"")=0,"",IFERROR(INDEX('Tableau FR Download'!N:N,MATCH('Eligible Components'!M643,'Tableau FR Download'!G:G,0)),""))</f>
        <v/>
      </c>
      <c r="R643" s="37" t="str">
        <f>IF(IFERROR(INDEX('Tableau FR Download'!O:O,MATCH('Eligible Components'!M643,'Tableau FR Download'!G:G,0)),"")=0,"",IFERROR(INDEX('Tableau FR Download'!O:O,MATCH('Eligible Components'!M643,'Tableau FR Download'!G:G,0)),""))</f>
        <v/>
      </c>
      <c r="S643" s="13" t="str">
        <f t="shared" si="32"/>
        <v/>
      </c>
      <c r="T643" s="1" t="str">
        <f>IFERROR(INDEX('User Instructions'!$E$3:$E$10,MATCH('Eligible Components'!N643,'User Instructions'!$D$3:$D$10,0)),"")</f>
        <v/>
      </c>
      <c r="U643" s="1" t="str">
        <f>IFERROR(IF(INDEX('Tableau FR Download'!M:M,MATCH('Eligible Components'!M643,'Tableau FR Download'!G:G,0))=0,"",INDEX('Tableau FR Download'!M:M,MATCH('Eligible Components'!M643,'Tableau FR Download'!G:G,0))),"")</f>
        <v/>
      </c>
    </row>
    <row r="644" spans="1:21" hidden="1" x14ac:dyDescent="0.2">
      <c r="A644" s="1">
        <f t="shared" si="30"/>
        <v>0</v>
      </c>
      <c r="B644" s="1">
        <v>0</v>
      </c>
      <c r="C644" s="1" t="s">
        <v>85</v>
      </c>
      <c r="D644" s="1" t="s">
        <v>54</v>
      </c>
      <c r="E644" s="1" t="s">
        <v>417</v>
      </c>
      <c r="F644" s="1" t="s">
        <v>95</v>
      </c>
      <c r="G644" s="1" t="str">
        <f t="shared" si="31"/>
        <v>Honduras-Tuberculosis,Malaria</v>
      </c>
      <c r="H644" s="1">
        <v>1</v>
      </c>
      <c r="I644" s="1" t="s">
        <v>45</v>
      </c>
      <c r="J644" s="1" t="str">
        <f>IF(IFERROR(IF(M644="",INDEX('Review Approach Lookup'!D:D,MATCH('Eligible Components'!G644,'Review Approach Lookup'!A:A,0)),INDEX('Tableau FR Download'!I:I,MATCH(M644,'Tableau FR Download'!G:G,0))),"")=0,"TBC",IFERROR(IF(M644="",INDEX('Review Approach Lookup'!D:D,MATCH('Eligible Components'!G644,'Review Approach Lookup'!A:A,0)),INDEX('Tableau FR Download'!I:I,MATCH(M644,'Tableau FR Download'!G:G,0))),""))</f>
        <v/>
      </c>
      <c r="K644" s="1" t="s">
        <v>188</v>
      </c>
      <c r="L644" s="1">
        <f>_xlfn.MAXIFS('Tableau FR Download'!A:A,'Tableau FR Download'!B:B,'Eligible Components'!G644)</f>
        <v>0</v>
      </c>
      <c r="M644" s="1" t="str">
        <f>IF(L644=0,"",INDEX('Tableau FR Download'!G:G,MATCH('Eligible Components'!L644,'Tableau FR Download'!A:A,0)))</f>
        <v/>
      </c>
      <c r="N644" s="2" t="str">
        <f>IFERROR(IF(LEFT(INDEX('Tableau FR Download'!J:J,MATCH('Eligible Components'!M644,'Tableau FR Download'!G:G,0)),FIND(" - ",INDEX('Tableau FR Download'!J:J,MATCH('Eligible Components'!M644,'Tableau FR Download'!G:G,0)))-1) = 0,"",LEFT(INDEX('Tableau FR Download'!J:J,MATCH('Eligible Components'!M644,'Tableau FR Download'!G:G,0)),FIND(" - ",INDEX('Tableau FR Download'!J:J,MATCH('Eligible Components'!M644,'Tableau FR Download'!G:G,0)))-1)),"")</f>
        <v/>
      </c>
      <c r="O644" s="2" t="str">
        <f>IF(T644="No","",IFERROR(IF(INDEX('Tableau FR Download'!M:M,MATCH('Eligible Components'!M644,'Tableau FR Download'!G:G,0))=0,"",INDEX('Tableau FR Download'!M:M,MATCH('Eligible Components'!M644,'Tableau FR Download'!G:G,0))),""))</f>
        <v/>
      </c>
      <c r="P644" s="37" t="str">
        <f>IF(IFERROR(INDEX('Funding Request Tracker'!$G$6:$G$13,MATCH('Eligible Components'!N644,'Funding Request Tracker'!$F$6:$F$13,0)),"")=0,"",IFERROR(INDEX('Funding Request Tracker'!$G$6:$G$13,MATCH('Eligible Components'!N644,'Funding Request Tracker'!$F$6:$F$13,0)),""))</f>
        <v/>
      </c>
      <c r="Q644" s="37" t="str">
        <f>IF(IFERROR(INDEX('Tableau FR Download'!N:N,MATCH('Eligible Components'!M644,'Tableau FR Download'!G:G,0)),"")=0,"",IFERROR(INDEX('Tableau FR Download'!N:N,MATCH('Eligible Components'!M644,'Tableau FR Download'!G:G,0)),""))</f>
        <v/>
      </c>
      <c r="R644" s="37" t="str">
        <f>IF(IFERROR(INDEX('Tableau FR Download'!O:O,MATCH('Eligible Components'!M644,'Tableau FR Download'!G:G,0)),"")=0,"",IFERROR(INDEX('Tableau FR Download'!O:O,MATCH('Eligible Components'!M644,'Tableau FR Download'!G:G,0)),""))</f>
        <v/>
      </c>
      <c r="S644" s="13" t="str">
        <f t="shared" si="32"/>
        <v/>
      </c>
      <c r="T644" s="1" t="str">
        <f>IFERROR(INDEX('User Instructions'!$E$3:$E$10,MATCH('Eligible Components'!N644,'User Instructions'!$D$3:$D$10,0)),"")</f>
        <v/>
      </c>
      <c r="U644" s="1" t="str">
        <f>IFERROR(IF(INDEX('Tableau FR Download'!M:M,MATCH('Eligible Components'!M644,'Tableau FR Download'!G:G,0))=0,"",INDEX('Tableau FR Download'!M:M,MATCH('Eligible Components'!M644,'Tableau FR Download'!G:G,0))),"")</f>
        <v/>
      </c>
    </row>
    <row r="645" spans="1:21" hidden="1" x14ac:dyDescent="0.2">
      <c r="A645" s="1">
        <f t="shared" si="30"/>
        <v>0</v>
      </c>
      <c r="B645" s="1">
        <v>0</v>
      </c>
      <c r="C645" s="1" t="s">
        <v>85</v>
      </c>
      <c r="D645" s="1" t="s">
        <v>54</v>
      </c>
      <c r="E645" s="1" t="s">
        <v>418</v>
      </c>
      <c r="F645" s="1" t="s">
        <v>96</v>
      </c>
      <c r="G645" s="1" t="str">
        <f t="shared" si="31"/>
        <v>Honduras-Tuberculosis,Malaria,RSSH</v>
      </c>
      <c r="H645" s="1">
        <v>1</v>
      </c>
      <c r="I645" s="1" t="s">
        <v>45</v>
      </c>
      <c r="J645" s="1" t="str">
        <f>IF(IFERROR(IF(M645="",INDEX('Review Approach Lookup'!D:D,MATCH('Eligible Components'!G645,'Review Approach Lookup'!A:A,0)),INDEX('Tableau FR Download'!I:I,MATCH(M645,'Tableau FR Download'!G:G,0))),"")=0,"TBC",IFERROR(IF(M645="",INDEX('Review Approach Lookup'!D:D,MATCH('Eligible Components'!G645,'Review Approach Lookup'!A:A,0)),INDEX('Tableau FR Download'!I:I,MATCH(M645,'Tableau FR Download'!G:G,0))),""))</f>
        <v/>
      </c>
      <c r="K645" s="1" t="s">
        <v>188</v>
      </c>
      <c r="L645" s="1">
        <f>_xlfn.MAXIFS('Tableau FR Download'!A:A,'Tableau FR Download'!B:B,'Eligible Components'!G645)</f>
        <v>0</v>
      </c>
      <c r="M645" s="1" t="str">
        <f>IF(L645=0,"",INDEX('Tableau FR Download'!G:G,MATCH('Eligible Components'!L645,'Tableau FR Download'!A:A,0)))</f>
        <v/>
      </c>
      <c r="N645" s="2" t="str">
        <f>IFERROR(IF(LEFT(INDEX('Tableau FR Download'!J:J,MATCH('Eligible Components'!M645,'Tableau FR Download'!G:G,0)),FIND(" - ",INDEX('Tableau FR Download'!J:J,MATCH('Eligible Components'!M645,'Tableau FR Download'!G:G,0)))-1) = 0,"",LEFT(INDEX('Tableau FR Download'!J:J,MATCH('Eligible Components'!M645,'Tableau FR Download'!G:G,0)),FIND(" - ",INDEX('Tableau FR Download'!J:J,MATCH('Eligible Components'!M645,'Tableau FR Download'!G:G,0)))-1)),"")</f>
        <v/>
      </c>
      <c r="O645" s="2" t="str">
        <f>IF(T645="No","",IFERROR(IF(INDEX('Tableau FR Download'!M:M,MATCH('Eligible Components'!M645,'Tableau FR Download'!G:G,0))=0,"",INDEX('Tableau FR Download'!M:M,MATCH('Eligible Components'!M645,'Tableau FR Download'!G:G,0))),""))</f>
        <v/>
      </c>
      <c r="P645" s="37" t="str">
        <f>IF(IFERROR(INDEX('Funding Request Tracker'!$G$6:$G$13,MATCH('Eligible Components'!N645,'Funding Request Tracker'!$F$6:$F$13,0)),"")=0,"",IFERROR(INDEX('Funding Request Tracker'!$G$6:$G$13,MATCH('Eligible Components'!N645,'Funding Request Tracker'!$F$6:$F$13,0)),""))</f>
        <v/>
      </c>
      <c r="Q645" s="37" t="str">
        <f>IF(IFERROR(INDEX('Tableau FR Download'!N:N,MATCH('Eligible Components'!M645,'Tableau FR Download'!G:G,0)),"")=0,"",IFERROR(INDEX('Tableau FR Download'!N:N,MATCH('Eligible Components'!M645,'Tableau FR Download'!G:G,0)),""))</f>
        <v/>
      </c>
      <c r="R645" s="37" t="str">
        <f>IF(IFERROR(INDEX('Tableau FR Download'!O:O,MATCH('Eligible Components'!M645,'Tableau FR Download'!G:G,0)),"")=0,"",IFERROR(INDEX('Tableau FR Download'!O:O,MATCH('Eligible Components'!M645,'Tableau FR Download'!G:G,0)),""))</f>
        <v/>
      </c>
      <c r="S645" s="13" t="str">
        <f t="shared" si="32"/>
        <v/>
      </c>
      <c r="T645" s="1" t="str">
        <f>IFERROR(INDEX('User Instructions'!$E$3:$E$10,MATCH('Eligible Components'!N645,'User Instructions'!$D$3:$D$10,0)),"")</f>
        <v/>
      </c>
      <c r="U645" s="1" t="str">
        <f>IFERROR(IF(INDEX('Tableau FR Download'!M:M,MATCH('Eligible Components'!M645,'Tableau FR Download'!G:G,0))=0,"",INDEX('Tableau FR Download'!M:M,MATCH('Eligible Components'!M645,'Tableau FR Download'!G:G,0))),"")</f>
        <v/>
      </c>
    </row>
    <row r="646" spans="1:21" hidden="1" x14ac:dyDescent="0.2">
      <c r="A646" s="1">
        <f t="shared" si="30"/>
        <v>0</v>
      </c>
      <c r="B646" s="1">
        <v>0</v>
      </c>
      <c r="C646" s="1" t="s">
        <v>85</v>
      </c>
      <c r="D646" s="1" t="s">
        <v>54</v>
      </c>
      <c r="E646" s="1" t="s">
        <v>419</v>
      </c>
      <c r="F646" s="1" t="s">
        <v>97</v>
      </c>
      <c r="G646" s="1" t="str">
        <f t="shared" si="31"/>
        <v>Honduras-Tuberculosis,RSSH</v>
      </c>
      <c r="H646" s="1">
        <v>1</v>
      </c>
      <c r="I646" s="1" t="s">
        <v>45</v>
      </c>
      <c r="J646" s="1" t="str">
        <f>IF(IFERROR(IF(M646="",INDEX('Review Approach Lookup'!D:D,MATCH('Eligible Components'!G646,'Review Approach Lookup'!A:A,0)),INDEX('Tableau FR Download'!I:I,MATCH(M646,'Tableau FR Download'!G:G,0))),"")=0,"TBC",IFERROR(IF(M646="",INDEX('Review Approach Lookup'!D:D,MATCH('Eligible Components'!G646,'Review Approach Lookup'!A:A,0)),INDEX('Tableau FR Download'!I:I,MATCH(M646,'Tableau FR Download'!G:G,0))),""))</f>
        <v/>
      </c>
      <c r="K646" s="1" t="s">
        <v>188</v>
      </c>
      <c r="L646" s="1">
        <f>_xlfn.MAXIFS('Tableau FR Download'!A:A,'Tableau FR Download'!B:B,'Eligible Components'!G646)</f>
        <v>0</v>
      </c>
      <c r="M646" s="1" t="str">
        <f>IF(L646=0,"",INDEX('Tableau FR Download'!G:G,MATCH('Eligible Components'!L646,'Tableau FR Download'!A:A,0)))</f>
        <v/>
      </c>
      <c r="N646" s="2" t="str">
        <f>IFERROR(IF(LEFT(INDEX('Tableau FR Download'!J:J,MATCH('Eligible Components'!M646,'Tableau FR Download'!G:G,0)),FIND(" - ",INDEX('Tableau FR Download'!J:J,MATCH('Eligible Components'!M646,'Tableau FR Download'!G:G,0)))-1) = 0,"",LEFT(INDEX('Tableau FR Download'!J:J,MATCH('Eligible Components'!M646,'Tableau FR Download'!G:G,0)),FIND(" - ",INDEX('Tableau FR Download'!J:J,MATCH('Eligible Components'!M646,'Tableau FR Download'!G:G,0)))-1)),"")</f>
        <v/>
      </c>
      <c r="O646" s="2" t="str">
        <f>IF(T646="No","",IFERROR(IF(INDEX('Tableau FR Download'!M:M,MATCH('Eligible Components'!M646,'Tableau FR Download'!G:G,0))=0,"",INDEX('Tableau FR Download'!M:M,MATCH('Eligible Components'!M646,'Tableau FR Download'!G:G,0))),""))</f>
        <v/>
      </c>
      <c r="P646" s="37" t="str">
        <f>IF(IFERROR(INDEX('Funding Request Tracker'!$G$6:$G$13,MATCH('Eligible Components'!N646,'Funding Request Tracker'!$F$6:$F$13,0)),"")=0,"",IFERROR(INDEX('Funding Request Tracker'!$G$6:$G$13,MATCH('Eligible Components'!N646,'Funding Request Tracker'!$F$6:$F$13,0)),""))</f>
        <v/>
      </c>
      <c r="Q646" s="37" t="str">
        <f>IF(IFERROR(INDEX('Tableau FR Download'!N:N,MATCH('Eligible Components'!M646,'Tableau FR Download'!G:G,0)),"")=0,"",IFERROR(INDEX('Tableau FR Download'!N:N,MATCH('Eligible Components'!M646,'Tableau FR Download'!G:G,0)),""))</f>
        <v/>
      </c>
      <c r="R646" s="37" t="str">
        <f>IF(IFERROR(INDEX('Tableau FR Download'!O:O,MATCH('Eligible Components'!M646,'Tableau FR Download'!G:G,0)),"")=0,"",IFERROR(INDEX('Tableau FR Download'!O:O,MATCH('Eligible Components'!M646,'Tableau FR Download'!G:G,0)),""))</f>
        <v/>
      </c>
      <c r="S646" s="13" t="str">
        <f t="shared" si="32"/>
        <v/>
      </c>
      <c r="T646" s="1" t="str">
        <f>IFERROR(INDEX('User Instructions'!$E$3:$E$10,MATCH('Eligible Components'!N646,'User Instructions'!$D$3:$D$10,0)),"")</f>
        <v/>
      </c>
      <c r="U646" s="1" t="str">
        <f>IFERROR(IF(INDEX('Tableau FR Download'!M:M,MATCH('Eligible Components'!M646,'Tableau FR Download'!G:G,0))=0,"",INDEX('Tableau FR Download'!M:M,MATCH('Eligible Components'!M646,'Tableau FR Download'!G:G,0))),"")</f>
        <v/>
      </c>
    </row>
    <row r="647" spans="1:21" hidden="1" x14ac:dyDescent="0.2">
      <c r="A647" s="1">
        <f t="shared" si="30"/>
        <v>1</v>
      </c>
      <c r="B647" s="1">
        <v>0</v>
      </c>
      <c r="C647" s="1" t="s">
        <v>85</v>
      </c>
      <c r="D647" s="1" t="s">
        <v>124</v>
      </c>
      <c r="E647" s="1" t="s">
        <v>26</v>
      </c>
      <c r="F647" s="1" t="s">
        <v>26</v>
      </c>
      <c r="G647" s="1" t="str">
        <f t="shared" si="31"/>
        <v>India-HIV/AIDS</v>
      </c>
      <c r="H647" s="1">
        <v>1</v>
      </c>
      <c r="I647" s="1" t="s">
        <v>33</v>
      </c>
      <c r="J647" s="1" t="str">
        <f>IF(IFERROR(IF(M647="",INDEX('Review Approach Lookup'!D:D,MATCH('Eligible Components'!G647,'Review Approach Lookup'!A:A,0)),INDEX('Tableau FR Download'!I:I,MATCH(M647,'Tableau FR Download'!G:G,0))),"")=0,"TBC",IFERROR(IF(M647="",INDEX('Review Approach Lookup'!D:D,MATCH('Eligible Components'!G647,'Review Approach Lookup'!A:A,0)),INDEX('Tableau FR Download'!I:I,MATCH(M647,'Tableau FR Download'!G:G,0))),""))</f>
        <v>Tailored for National Strategic Plans</v>
      </c>
      <c r="K647" s="1" t="s">
        <v>184</v>
      </c>
      <c r="L647" s="1">
        <f>_xlfn.MAXIFS('Tableau FR Download'!A:A,'Tableau FR Download'!B:B,'Eligible Components'!G647)</f>
        <v>865</v>
      </c>
      <c r="M647" s="1" t="str">
        <f>IF(L647=0,"",INDEX('Tableau FR Download'!G:G,MATCH('Eligible Components'!L647,'Tableau FR Download'!A:A,0)))</f>
        <v>FR865-IND-H</v>
      </c>
      <c r="N647" s="2" t="str">
        <f>IFERROR(IF(LEFT(INDEX('Tableau FR Download'!J:J,MATCH('Eligible Components'!M647,'Tableau FR Download'!G:G,0)),FIND(" - ",INDEX('Tableau FR Download'!J:J,MATCH('Eligible Components'!M647,'Tableau FR Download'!G:G,0)))-1) = 0,"",LEFT(INDEX('Tableau FR Download'!J:J,MATCH('Eligible Components'!M647,'Tableau FR Download'!G:G,0)),FIND(" - ",INDEX('Tableau FR Download'!J:J,MATCH('Eligible Components'!M647,'Tableau FR Download'!G:G,0)))-1)),"")</f>
        <v>Window 2c</v>
      </c>
      <c r="O647" s="2" t="str">
        <f>IF(T647="No","",IFERROR(IF(INDEX('Tableau FR Download'!M:M,MATCH('Eligible Components'!M647,'Tableau FR Download'!G:G,0))=0,"",INDEX('Tableau FR Download'!M:M,MATCH('Eligible Components'!M647,'Tableau FR Download'!G:G,0))),""))</f>
        <v>Grant Making</v>
      </c>
      <c r="P647" s="37">
        <f>IF(IFERROR(INDEX('Funding Request Tracker'!$G$6:$G$13,MATCH('Eligible Components'!N647,'Funding Request Tracker'!$F$6:$F$13,0)),"")=0,"",IFERROR(INDEX('Funding Request Tracker'!$G$6:$G$13,MATCH('Eligible Components'!N647,'Funding Request Tracker'!$F$6:$F$13,0)),""))</f>
        <v>44012</v>
      </c>
      <c r="Q647" s="37">
        <f>IF(IFERROR(INDEX('Tableau FR Download'!N:N,MATCH('Eligible Components'!M647,'Tableau FR Download'!G:G,0)),"")=0,"",IFERROR(INDEX('Tableau FR Download'!N:N,MATCH('Eligible Components'!M647,'Tableau FR Download'!G:G,0)),""))</f>
        <v>44252</v>
      </c>
      <c r="R647" s="37">
        <f>IF(IFERROR(INDEX('Tableau FR Download'!O:O,MATCH('Eligible Components'!M647,'Tableau FR Download'!G:G,0)),"")=0,"",IFERROR(INDEX('Tableau FR Download'!O:O,MATCH('Eligible Components'!M647,'Tableau FR Download'!G:G,0)),""))</f>
        <v>44277</v>
      </c>
      <c r="S647" s="13">
        <f t="shared" si="32"/>
        <v>8.6885245901639347</v>
      </c>
      <c r="T647" s="1" t="str">
        <f>IFERROR(INDEX('User Instructions'!$E$3:$E$10,MATCH('Eligible Components'!N647,'User Instructions'!$D$3:$D$10,0)),"")</f>
        <v>Yes</v>
      </c>
      <c r="U647" s="1" t="str">
        <f>IFERROR(IF(INDEX('Tableau FR Download'!M:M,MATCH('Eligible Components'!M647,'Tableau FR Download'!G:G,0))=0,"",INDEX('Tableau FR Download'!M:M,MATCH('Eligible Components'!M647,'Tableau FR Download'!G:G,0))),"")</f>
        <v>Grant Making</v>
      </c>
    </row>
    <row r="648" spans="1:21" hidden="1" x14ac:dyDescent="0.2">
      <c r="A648" s="1">
        <f t="shared" si="30"/>
        <v>0</v>
      </c>
      <c r="B648" s="1">
        <v>0</v>
      </c>
      <c r="C648" s="1" t="s">
        <v>85</v>
      </c>
      <c r="D648" s="1" t="s">
        <v>124</v>
      </c>
      <c r="E648" s="1" t="s">
        <v>409</v>
      </c>
      <c r="F648" s="1" t="s">
        <v>86</v>
      </c>
      <c r="G648" s="1" t="str">
        <f t="shared" si="31"/>
        <v>India-HIV/AIDS,Malaria</v>
      </c>
      <c r="H648" s="1">
        <v>1</v>
      </c>
      <c r="I648" s="1" t="s">
        <v>33</v>
      </c>
      <c r="J648" s="1" t="str">
        <f>IF(IFERROR(IF(M648="",INDEX('Review Approach Lookup'!D:D,MATCH('Eligible Components'!G648,'Review Approach Lookup'!A:A,0)),INDEX('Tableau FR Download'!I:I,MATCH(M648,'Tableau FR Download'!G:G,0))),"")=0,"TBC",IFERROR(IF(M648="",INDEX('Review Approach Lookup'!D:D,MATCH('Eligible Components'!G648,'Review Approach Lookup'!A:A,0)),INDEX('Tableau FR Download'!I:I,MATCH(M648,'Tableau FR Download'!G:G,0))),""))</f>
        <v/>
      </c>
      <c r="K648" s="1" t="s">
        <v>184</v>
      </c>
      <c r="L648" s="1">
        <f>_xlfn.MAXIFS('Tableau FR Download'!A:A,'Tableau FR Download'!B:B,'Eligible Components'!G648)</f>
        <v>0</v>
      </c>
      <c r="M648" s="1" t="str">
        <f>IF(L648=0,"",INDEX('Tableau FR Download'!G:G,MATCH('Eligible Components'!L648,'Tableau FR Download'!A:A,0)))</f>
        <v/>
      </c>
      <c r="N648" s="2" t="str">
        <f>IFERROR(IF(LEFT(INDEX('Tableau FR Download'!J:J,MATCH('Eligible Components'!M648,'Tableau FR Download'!G:G,0)),FIND(" - ",INDEX('Tableau FR Download'!J:J,MATCH('Eligible Components'!M648,'Tableau FR Download'!G:G,0)))-1) = 0,"",LEFT(INDEX('Tableau FR Download'!J:J,MATCH('Eligible Components'!M648,'Tableau FR Download'!G:G,0)),FIND(" - ",INDEX('Tableau FR Download'!J:J,MATCH('Eligible Components'!M648,'Tableau FR Download'!G:G,0)))-1)),"")</f>
        <v/>
      </c>
      <c r="O648" s="2" t="str">
        <f>IF(T648="No","",IFERROR(IF(INDEX('Tableau FR Download'!M:M,MATCH('Eligible Components'!M648,'Tableau FR Download'!G:G,0))=0,"",INDEX('Tableau FR Download'!M:M,MATCH('Eligible Components'!M648,'Tableau FR Download'!G:G,0))),""))</f>
        <v/>
      </c>
      <c r="P648" s="37" t="str">
        <f>IF(IFERROR(INDEX('Funding Request Tracker'!$G$6:$G$13,MATCH('Eligible Components'!N648,'Funding Request Tracker'!$F$6:$F$13,0)),"")=0,"",IFERROR(INDEX('Funding Request Tracker'!$G$6:$G$13,MATCH('Eligible Components'!N648,'Funding Request Tracker'!$F$6:$F$13,0)),""))</f>
        <v/>
      </c>
      <c r="Q648" s="37" t="str">
        <f>IF(IFERROR(INDEX('Tableau FR Download'!N:N,MATCH('Eligible Components'!M648,'Tableau FR Download'!G:G,0)),"")=0,"",IFERROR(INDEX('Tableau FR Download'!N:N,MATCH('Eligible Components'!M648,'Tableau FR Download'!G:G,0)),""))</f>
        <v/>
      </c>
      <c r="R648" s="37" t="str">
        <f>IF(IFERROR(INDEX('Tableau FR Download'!O:O,MATCH('Eligible Components'!M648,'Tableau FR Download'!G:G,0)),"")=0,"",IFERROR(INDEX('Tableau FR Download'!O:O,MATCH('Eligible Components'!M648,'Tableau FR Download'!G:G,0)),""))</f>
        <v/>
      </c>
      <c r="S648" s="13" t="str">
        <f t="shared" si="32"/>
        <v/>
      </c>
      <c r="T648" s="1" t="str">
        <f>IFERROR(INDEX('User Instructions'!$E$3:$E$10,MATCH('Eligible Components'!N648,'User Instructions'!$D$3:$D$10,0)),"")</f>
        <v/>
      </c>
      <c r="U648" s="1" t="str">
        <f>IFERROR(IF(INDEX('Tableau FR Download'!M:M,MATCH('Eligible Components'!M648,'Tableau FR Download'!G:G,0))=0,"",INDEX('Tableau FR Download'!M:M,MATCH('Eligible Components'!M648,'Tableau FR Download'!G:G,0))),"")</f>
        <v/>
      </c>
    </row>
    <row r="649" spans="1:21" hidden="1" x14ac:dyDescent="0.2">
      <c r="A649" s="1">
        <f t="shared" si="30"/>
        <v>0</v>
      </c>
      <c r="B649" s="1">
        <v>0</v>
      </c>
      <c r="C649" s="1" t="s">
        <v>85</v>
      </c>
      <c r="D649" s="1" t="s">
        <v>124</v>
      </c>
      <c r="E649" s="1" t="s">
        <v>410</v>
      </c>
      <c r="F649" s="1" t="s">
        <v>87</v>
      </c>
      <c r="G649" s="1" t="str">
        <f t="shared" si="31"/>
        <v>India-HIV/AIDS,Malaria,RSSH</v>
      </c>
      <c r="H649" s="1">
        <v>1</v>
      </c>
      <c r="I649" s="1" t="s">
        <v>33</v>
      </c>
      <c r="J649" s="1" t="str">
        <f>IF(IFERROR(IF(M649="",INDEX('Review Approach Lookup'!D:D,MATCH('Eligible Components'!G649,'Review Approach Lookup'!A:A,0)),INDEX('Tableau FR Download'!I:I,MATCH(M649,'Tableau FR Download'!G:G,0))),"")=0,"TBC",IFERROR(IF(M649="",INDEX('Review Approach Lookup'!D:D,MATCH('Eligible Components'!G649,'Review Approach Lookup'!A:A,0)),INDEX('Tableau FR Download'!I:I,MATCH(M649,'Tableau FR Download'!G:G,0))),""))</f>
        <v/>
      </c>
      <c r="K649" s="1" t="s">
        <v>184</v>
      </c>
      <c r="L649" s="1">
        <f>_xlfn.MAXIFS('Tableau FR Download'!A:A,'Tableau FR Download'!B:B,'Eligible Components'!G649)</f>
        <v>0</v>
      </c>
      <c r="M649" s="1" t="str">
        <f>IF(L649=0,"",INDEX('Tableau FR Download'!G:G,MATCH('Eligible Components'!L649,'Tableau FR Download'!A:A,0)))</f>
        <v/>
      </c>
      <c r="N649" s="2" t="str">
        <f>IFERROR(IF(LEFT(INDEX('Tableau FR Download'!J:J,MATCH('Eligible Components'!M649,'Tableau FR Download'!G:G,0)),FIND(" - ",INDEX('Tableau FR Download'!J:J,MATCH('Eligible Components'!M649,'Tableau FR Download'!G:G,0)))-1) = 0,"",LEFT(INDEX('Tableau FR Download'!J:J,MATCH('Eligible Components'!M649,'Tableau FR Download'!G:G,0)),FIND(" - ",INDEX('Tableau FR Download'!J:J,MATCH('Eligible Components'!M649,'Tableau FR Download'!G:G,0)))-1)),"")</f>
        <v/>
      </c>
      <c r="O649" s="2" t="str">
        <f>IF(T649="No","",IFERROR(IF(INDEX('Tableau FR Download'!M:M,MATCH('Eligible Components'!M649,'Tableau FR Download'!G:G,0))=0,"",INDEX('Tableau FR Download'!M:M,MATCH('Eligible Components'!M649,'Tableau FR Download'!G:G,0))),""))</f>
        <v/>
      </c>
      <c r="P649" s="37" t="str">
        <f>IF(IFERROR(INDEX('Funding Request Tracker'!$G$6:$G$13,MATCH('Eligible Components'!N649,'Funding Request Tracker'!$F$6:$F$13,0)),"")=0,"",IFERROR(INDEX('Funding Request Tracker'!$G$6:$G$13,MATCH('Eligible Components'!N649,'Funding Request Tracker'!$F$6:$F$13,0)),""))</f>
        <v/>
      </c>
      <c r="Q649" s="37" t="str">
        <f>IF(IFERROR(INDEX('Tableau FR Download'!N:N,MATCH('Eligible Components'!M649,'Tableau FR Download'!G:G,0)),"")=0,"",IFERROR(INDEX('Tableau FR Download'!N:N,MATCH('Eligible Components'!M649,'Tableau FR Download'!G:G,0)),""))</f>
        <v/>
      </c>
      <c r="R649" s="37" t="str">
        <f>IF(IFERROR(INDEX('Tableau FR Download'!O:O,MATCH('Eligible Components'!M649,'Tableau FR Download'!G:G,0)),"")=0,"",IFERROR(INDEX('Tableau FR Download'!O:O,MATCH('Eligible Components'!M649,'Tableau FR Download'!G:G,0)),""))</f>
        <v/>
      </c>
      <c r="S649" s="13" t="str">
        <f t="shared" si="32"/>
        <v/>
      </c>
      <c r="T649" s="1" t="str">
        <f>IFERROR(INDEX('User Instructions'!$E$3:$E$10,MATCH('Eligible Components'!N649,'User Instructions'!$D$3:$D$10,0)),"")</f>
        <v/>
      </c>
      <c r="U649" s="1" t="str">
        <f>IFERROR(IF(INDEX('Tableau FR Download'!M:M,MATCH('Eligible Components'!M649,'Tableau FR Download'!G:G,0))=0,"",INDEX('Tableau FR Download'!M:M,MATCH('Eligible Components'!M649,'Tableau FR Download'!G:G,0))),"")</f>
        <v/>
      </c>
    </row>
    <row r="650" spans="1:21" hidden="1" x14ac:dyDescent="0.2">
      <c r="A650" s="1">
        <f t="shared" si="30"/>
        <v>0</v>
      </c>
      <c r="B650" s="1">
        <v>0</v>
      </c>
      <c r="C650" s="1" t="s">
        <v>85</v>
      </c>
      <c r="D650" s="1" t="s">
        <v>124</v>
      </c>
      <c r="E650" s="1" t="s">
        <v>411</v>
      </c>
      <c r="F650" s="1" t="s">
        <v>88</v>
      </c>
      <c r="G650" s="1" t="str">
        <f t="shared" si="31"/>
        <v>India-HIV/AIDS,RSSH</v>
      </c>
      <c r="H650" s="1">
        <v>1</v>
      </c>
      <c r="I650" s="1" t="s">
        <v>33</v>
      </c>
      <c r="J650" s="1" t="str">
        <f>IF(IFERROR(IF(M650="",INDEX('Review Approach Lookup'!D:D,MATCH('Eligible Components'!G650,'Review Approach Lookup'!A:A,0)),INDEX('Tableau FR Download'!I:I,MATCH(M650,'Tableau FR Download'!G:G,0))),"")=0,"TBC",IFERROR(IF(M650="",INDEX('Review Approach Lookup'!D:D,MATCH('Eligible Components'!G650,'Review Approach Lookup'!A:A,0)),INDEX('Tableau FR Download'!I:I,MATCH(M650,'Tableau FR Download'!G:G,0))),""))</f>
        <v/>
      </c>
      <c r="K650" s="1" t="s">
        <v>184</v>
      </c>
      <c r="L650" s="1">
        <f>_xlfn.MAXIFS('Tableau FR Download'!A:A,'Tableau FR Download'!B:B,'Eligible Components'!G650)</f>
        <v>0</v>
      </c>
      <c r="M650" s="1" t="str">
        <f>IF(L650=0,"",INDEX('Tableau FR Download'!G:G,MATCH('Eligible Components'!L650,'Tableau FR Download'!A:A,0)))</f>
        <v/>
      </c>
      <c r="N650" s="2" t="str">
        <f>IFERROR(IF(LEFT(INDEX('Tableau FR Download'!J:J,MATCH('Eligible Components'!M650,'Tableau FR Download'!G:G,0)),FIND(" - ",INDEX('Tableau FR Download'!J:J,MATCH('Eligible Components'!M650,'Tableau FR Download'!G:G,0)))-1) = 0,"",LEFT(INDEX('Tableau FR Download'!J:J,MATCH('Eligible Components'!M650,'Tableau FR Download'!G:G,0)),FIND(" - ",INDEX('Tableau FR Download'!J:J,MATCH('Eligible Components'!M650,'Tableau FR Download'!G:G,0)))-1)),"")</f>
        <v/>
      </c>
      <c r="O650" s="2" t="str">
        <f>IF(T650="No","",IFERROR(IF(INDEX('Tableau FR Download'!M:M,MATCH('Eligible Components'!M650,'Tableau FR Download'!G:G,0))=0,"",INDEX('Tableau FR Download'!M:M,MATCH('Eligible Components'!M650,'Tableau FR Download'!G:G,0))),""))</f>
        <v/>
      </c>
      <c r="P650" s="37" t="str">
        <f>IF(IFERROR(INDEX('Funding Request Tracker'!$G$6:$G$13,MATCH('Eligible Components'!N650,'Funding Request Tracker'!$F$6:$F$13,0)),"")=0,"",IFERROR(INDEX('Funding Request Tracker'!$G$6:$G$13,MATCH('Eligible Components'!N650,'Funding Request Tracker'!$F$6:$F$13,0)),""))</f>
        <v/>
      </c>
      <c r="Q650" s="37" t="str">
        <f>IF(IFERROR(INDEX('Tableau FR Download'!N:N,MATCH('Eligible Components'!M650,'Tableau FR Download'!G:G,0)),"")=0,"",IFERROR(INDEX('Tableau FR Download'!N:N,MATCH('Eligible Components'!M650,'Tableau FR Download'!G:G,0)),""))</f>
        <v/>
      </c>
      <c r="R650" s="37" t="str">
        <f>IF(IFERROR(INDEX('Tableau FR Download'!O:O,MATCH('Eligible Components'!M650,'Tableau FR Download'!G:G,0)),"")=0,"",IFERROR(INDEX('Tableau FR Download'!O:O,MATCH('Eligible Components'!M650,'Tableau FR Download'!G:G,0)),""))</f>
        <v/>
      </c>
      <c r="S650" s="13" t="str">
        <f t="shared" si="32"/>
        <v/>
      </c>
      <c r="T650" s="1" t="str">
        <f>IFERROR(INDEX('User Instructions'!$E$3:$E$10,MATCH('Eligible Components'!N650,'User Instructions'!$D$3:$D$10,0)),"")</f>
        <v/>
      </c>
      <c r="U650" s="1" t="str">
        <f>IFERROR(IF(INDEX('Tableau FR Download'!M:M,MATCH('Eligible Components'!M650,'Tableau FR Download'!G:G,0))=0,"",INDEX('Tableau FR Download'!M:M,MATCH('Eligible Components'!M650,'Tableau FR Download'!G:G,0))),"")</f>
        <v/>
      </c>
    </row>
    <row r="651" spans="1:21" hidden="1" x14ac:dyDescent="0.2">
      <c r="A651" s="1">
        <f t="shared" si="30"/>
        <v>0</v>
      </c>
      <c r="B651" s="1">
        <v>0</v>
      </c>
      <c r="C651" s="1" t="s">
        <v>85</v>
      </c>
      <c r="D651" s="1" t="s">
        <v>124</v>
      </c>
      <c r="E651" s="1" t="s">
        <v>408</v>
      </c>
      <c r="F651" s="1" t="s">
        <v>89</v>
      </c>
      <c r="G651" s="1" t="str">
        <f t="shared" si="31"/>
        <v>India-HIV/AIDS, Tuberculosis</v>
      </c>
      <c r="H651" s="1">
        <v>1</v>
      </c>
      <c r="I651" s="1" t="s">
        <v>33</v>
      </c>
      <c r="J651" s="1" t="str">
        <f>IF(IFERROR(IF(M651="",INDEX('Review Approach Lookup'!D:D,MATCH('Eligible Components'!G651,'Review Approach Lookup'!A:A,0)),INDEX('Tableau FR Download'!I:I,MATCH(M651,'Tableau FR Download'!G:G,0))),"")=0,"TBC",IFERROR(IF(M651="",INDEX('Review Approach Lookup'!D:D,MATCH('Eligible Components'!G651,'Review Approach Lookup'!A:A,0)),INDEX('Tableau FR Download'!I:I,MATCH(M651,'Tableau FR Download'!G:G,0))),""))</f>
        <v/>
      </c>
      <c r="K651" s="1" t="s">
        <v>184</v>
      </c>
      <c r="L651" s="1">
        <f>_xlfn.MAXIFS('Tableau FR Download'!A:A,'Tableau FR Download'!B:B,'Eligible Components'!G651)</f>
        <v>0</v>
      </c>
      <c r="M651" s="1" t="str">
        <f>IF(L651=0,"",INDEX('Tableau FR Download'!G:G,MATCH('Eligible Components'!L651,'Tableau FR Download'!A:A,0)))</f>
        <v/>
      </c>
      <c r="N651" s="2" t="str">
        <f>IFERROR(IF(LEFT(INDEX('Tableau FR Download'!J:J,MATCH('Eligible Components'!M651,'Tableau FR Download'!G:G,0)),FIND(" - ",INDEX('Tableau FR Download'!J:J,MATCH('Eligible Components'!M651,'Tableau FR Download'!G:G,0)))-1) = 0,"",LEFT(INDEX('Tableau FR Download'!J:J,MATCH('Eligible Components'!M651,'Tableau FR Download'!G:G,0)),FIND(" - ",INDEX('Tableau FR Download'!J:J,MATCH('Eligible Components'!M651,'Tableau FR Download'!G:G,0)))-1)),"")</f>
        <v/>
      </c>
      <c r="O651" s="2" t="str">
        <f>IF(T651="No","",IFERROR(IF(INDEX('Tableau FR Download'!M:M,MATCH('Eligible Components'!M651,'Tableau FR Download'!G:G,0))=0,"",INDEX('Tableau FR Download'!M:M,MATCH('Eligible Components'!M651,'Tableau FR Download'!G:G,0))),""))</f>
        <v/>
      </c>
      <c r="P651" s="37" t="str">
        <f>IF(IFERROR(INDEX('Funding Request Tracker'!$G$6:$G$13,MATCH('Eligible Components'!N651,'Funding Request Tracker'!$F$6:$F$13,0)),"")=0,"",IFERROR(INDEX('Funding Request Tracker'!$G$6:$G$13,MATCH('Eligible Components'!N651,'Funding Request Tracker'!$F$6:$F$13,0)),""))</f>
        <v/>
      </c>
      <c r="Q651" s="37" t="str">
        <f>IF(IFERROR(INDEX('Tableau FR Download'!N:N,MATCH('Eligible Components'!M651,'Tableau FR Download'!G:G,0)),"")=0,"",IFERROR(INDEX('Tableau FR Download'!N:N,MATCH('Eligible Components'!M651,'Tableau FR Download'!G:G,0)),""))</f>
        <v/>
      </c>
      <c r="R651" s="37" t="str">
        <f>IF(IFERROR(INDEX('Tableau FR Download'!O:O,MATCH('Eligible Components'!M651,'Tableau FR Download'!G:G,0)),"")=0,"",IFERROR(INDEX('Tableau FR Download'!O:O,MATCH('Eligible Components'!M651,'Tableau FR Download'!G:G,0)),""))</f>
        <v/>
      </c>
      <c r="S651" s="13" t="str">
        <f t="shared" si="32"/>
        <v/>
      </c>
      <c r="T651" s="1" t="str">
        <f>IFERROR(INDEX('User Instructions'!$E$3:$E$10,MATCH('Eligible Components'!N651,'User Instructions'!$D$3:$D$10,0)),"")</f>
        <v/>
      </c>
      <c r="U651" s="1" t="str">
        <f>IFERROR(IF(INDEX('Tableau FR Download'!M:M,MATCH('Eligible Components'!M651,'Tableau FR Download'!G:G,0))=0,"",INDEX('Tableau FR Download'!M:M,MATCH('Eligible Components'!M651,'Tableau FR Download'!G:G,0))),"")</f>
        <v/>
      </c>
    </row>
    <row r="652" spans="1:21" hidden="1" x14ac:dyDescent="0.2">
      <c r="A652" s="1">
        <f t="shared" si="30"/>
        <v>0</v>
      </c>
      <c r="B652" s="1">
        <v>0</v>
      </c>
      <c r="C652" s="1" t="s">
        <v>85</v>
      </c>
      <c r="D652" s="1" t="s">
        <v>124</v>
      </c>
      <c r="E652" s="1" t="s">
        <v>412</v>
      </c>
      <c r="F652" s="1" t="s">
        <v>90</v>
      </c>
      <c r="G652" s="1" t="str">
        <f t="shared" si="31"/>
        <v>India-HIV/AIDS,Tuberculosis,Malaria</v>
      </c>
      <c r="H652" s="1">
        <v>1</v>
      </c>
      <c r="I652" s="1" t="s">
        <v>33</v>
      </c>
      <c r="J652" s="1" t="str">
        <f>IF(IFERROR(IF(M652="",INDEX('Review Approach Lookup'!D:D,MATCH('Eligible Components'!G652,'Review Approach Lookup'!A:A,0)),INDEX('Tableau FR Download'!I:I,MATCH(M652,'Tableau FR Download'!G:G,0))),"")=0,"TBC",IFERROR(IF(M652="",INDEX('Review Approach Lookup'!D:D,MATCH('Eligible Components'!G652,'Review Approach Lookup'!A:A,0)),INDEX('Tableau FR Download'!I:I,MATCH(M652,'Tableau FR Download'!G:G,0))),""))</f>
        <v/>
      </c>
      <c r="K652" s="1" t="s">
        <v>184</v>
      </c>
      <c r="L652" s="1">
        <f>_xlfn.MAXIFS('Tableau FR Download'!A:A,'Tableau FR Download'!B:B,'Eligible Components'!G652)</f>
        <v>0</v>
      </c>
      <c r="M652" s="1" t="str">
        <f>IF(L652=0,"",INDEX('Tableau FR Download'!G:G,MATCH('Eligible Components'!L652,'Tableau FR Download'!A:A,0)))</f>
        <v/>
      </c>
      <c r="N652" s="2" t="str">
        <f>IFERROR(IF(LEFT(INDEX('Tableau FR Download'!J:J,MATCH('Eligible Components'!M652,'Tableau FR Download'!G:G,0)),FIND(" - ",INDEX('Tableau FR Download'!J:J,MATCH('Eligible Components'!M652,'Tableau FR Download'!G:G,0)))-1) = 0,"",LEFT(INDEX('Tableau FR Download'!J:J,MATCH('Eligible Components'!M652,'Tableau FR Download'!G:G,0)),FIND(" - ",INDEX('Tableau FR Download'!J:J,MATCH('Eligible Components'!M652,'Tableau FR Download'!G:G,0)))-1)),"")</f>
        <v/>
      </c>
      <c r="O652" s="2" t="str">
        <f>IF(T652="No","",IFERROR(IF(INDEX('Tableau FR Download'!M:M,MATCH('Eligible Components'!M652,'Tableau FR Download'!G:G,0))=0,"",INDEX('Tableau FR Download'!M:M,MATCH('Eligible Components'!M652,'Tableau FR Download'!G:G,0))),""))</f>
        <v/>
      </c>
      <c r="P652" s="37" t="str">
        <f>IF(IFERROR(INDEX('Funding Request Tracker'!$G$6:$G$13,MATCH('Eligible Components'!N652,'Funding Request Tracker'!$F$6:$F$13,0)),"")=0,"",IFERROR(INDEX('Funding Request Tracker'!$G$6:$G$13,MATCH('Eligible Components'!N652,'Funding Request Tracker'!$F$6:$F$13,0)),""))</f>
        <v/>
      </c>
      <c r="Q652" s="37" t="str">
        <f>IF(IFERROR(INDEX('Tableau FR Download'!N:N,MATCH('Eligible Components'!M652,'Tableau FR Download'!G:G,0)),"")=0,"",IFERROR(INDEX('Tableau FR Download'!N:N,MATCH('Eligible Components'!M652,'Tableau FR Download'!G:G,0)),""))</f>
        <v/>
      </c>
      <c r="R652" s="37" t="str">
        <f>IF(IFERROR(INDEX('Tableau FR Download'!O:O,MATCH('Eligible Components'!M652,'Tableau FR Download'!G:G,0)),"")=0,"",IFERROR(INDEX('Tableau FR Download'!O:O,MATCH('Eligible Components'!M652,'Tableau FR Download'!G:G,0)),""))</f>
        <v/>
      </c>
      <c r="S652" s="13" t="str">
        <f t="shared" si="32"/>
        <v/>
      </c>
      <c r="T652" s="1" t="str">
        <f>IFERROR(INDEX('User Instructions'!$E$3:$E$10,MATCH('Eligible Components'!N652,'User Instructions'!$D$3:$D$10,0)),"")</f>
        <v/>
      </c>
      <c r="U652" s="1" t="str">
        <f>IFERROR(IF(INDEX('Tableau FR Download'!M:M,MATCH('Eligible Components'!M652,'Tableau FR Download'!G:G,0))=0,"",INDEX('Tableau FR Download'!M:M,MATCH('Eligible Components'!M652,'Tableau FR Download'!G:G,0))),"")</f>
        <v/>
      </c>
    </row>
    <row r="653" spans="1:21" hidden="1" x14ac:dyDescent="0.2">
      <c r="A653" s="1">
        <f t="shared" si="30"/>
        <v>0</v>
      </c>
      <c r="B653" s="1">
        <v>0</v>
      </c>
      <c r="C653" s="1" t="s">
        <v>85</v>
      </c>
      <c r="D653" s="1" t="s">
        <v>124</v>
      </c>
      <c r="E653" s="1" t="s">
        <v>413</v>
      </c>
      <c r="F653" s="1" t="s">
        <v>91</v>
      </c>
      <c r="G653" s="1" t="str">
        <f t="shared" si="31"/>
        <v>India-HIV/AIDS,Tuberculosis,Malaria,RSSH</v>
      </c>
      <c r="H653" s="1">
        <v>1</v>
      </c>
      <c r="I653" s="1" t="s">
        <v>33</v>
      </c>
      <c r="J653" s="1" t="str">
        <f>IF(IFERROR(IF(M653="",INDEX('Review Approach Lookup'!D:D,MATCH('Eligible Components'!G653,'Review Approach Lookup'!A:A,0)),INDEX('Tableau FR Download'!I:I,MATCH(M653,'Tableau FR Download'!G:G,0))),"")=0,"TBC",IFERROR(IF(M653="",INDEX('Review Approach Lookup'!D:D,MATCH('Eligible Components'!G653,'Review Approach Lookup'!A:A,0)),INDEX('Tableau FR Download'!I:I,MATCH(M653,'Tableau FR Download'!G:G,0))),""))</f>
        <v/>
      </c>
      <c r="K653" s="1" t="s">
        <v>184</v>
      </c>
      <c r="L653" s="1">
        <f>_xlfn.MAXIFS('Tableau FR Download'!A:A,'Tableau FR Download'!B:B,'Eligible Components'!G653)</f>
        <v>0</v>
      </c>
      <c r="M653" s="1" t="str">
        <f>IF(L653=0,"",INDEX('Tableau FR Download'!G:G,MATCH('Eligible Components'!L653,'Tableau FR Download'!A:A,0)))</f>
        <v/>
      </c>
      <c r="N653" s="2" t="str">
        <f>IFERROR(IF(LEFT(INDEX('Tableau FR Download'!J:J,MATCH('Eligible Components'!M653,'Tableau FR Download'!G:G,0)),FIND(" - ",INDEX('Tableau FR Download'!J:J,MATCH('Eligible Components'!M653,'Tableau FR Download'!G:G,0)))-1) = 0,"",LEFT(INDEX('Tableau FR Download'!J:J,MATCH('Eligible Components'!M653,'Tableau FR Download'!G:G,0)),FIND(" - ",INDEX('Tableau FR Download'!J:J,MATCH('Eligible Components'!M653,'Tableau FR Download'!G:G,0)))-1)),"")</f>
        <v/>
      </c>
      <c r="O653" s="2" t="str">
        <f>IF(T653="No","",IFERROR(IF(INDEX('Tableau FR Download'!M:M,MATCH('Eligible Components'!M653,'Tableau FR Download'!G:G,0))=0,"",INDEX('Tableau FR Download'!M:M,MATCH('Eligible Components'!M653,'Tableau FR Download'!G:G,0))),""))</f>
        <v/>
      </c>
      <c r="P653" s="37" t="str">
        <f>IF(IFERROR(INDEX('Funding Request Tracker'!$G$6:$G$13,MATCH('Eligible Components'!N653,'Funding Request Tracker'!$F$6:$F$13,0)),"")=0,"",IFERROR(INDEX('Funding Request Tracker'!$G$6:$G$13,MATCH('Eligible Components'!N653,'Funding Request Tracker'!$F$6:$F$13,0)),""))</f>
        <v/>
      </c>
      <c r="Q653" s="37" t="str">
        <f>IF(IFERROR(INDEX('Tableau FR Download'!N:N,MATCH('Eligible Components'!M653,'Tableau FR Download'!G:G,0)),"")=0,"",IFERROR(INDEX('Tableau FR Download'!N:N,MATCH('Eligible Components'!M653,'Tableau FR Download'!G:G,0)),""))</f>
        <v/>
      </c>
      <c r="R653" s="37" t="str">
        <f>IF(IFERROR(INDEX('Tableau FR Download'!O:O,MATCH('Eligible Components'!M653,'Tableau FR Download'!G:G,0)),"")=0,"",IFERROR(INDEX('Tableau FR Download'!O:O,MATCH('Eligible Components'!M653,'Tableau FR Download'!G:G,0)),""))</f>
        <v/>
      </c>
      <c r="S653" s="13" t="str">
        <f t="shared" si="32"/>
        <v/>
      </c>
      <c r="T653" s="1" t="str">
        <f>IFERROR(INDEX('User Instructions'!$E$3:$E$10,MATCH('Eligible Components'!N653,'User Instructions'!$D$3:$D$10,0)),"")</f>
        <v/>
      </c>
      <c r="U653" s="1" t="str">
        <f>IFERROR(IF(INDEX('Tableau FR Download'!M:M,MATCH('Eligible Components'!M653,'Tableau FR Download'!G:G,0))=0,"",INDEX('Tableau FR Download'!M:M,MATCH('Eligible Components'!M653,'Tableau FR Download'!G:G,0))),"")</f>
        <v/>
      </c>
    </row>
    <row r="654" spans="1:21" hidden="1" x14ac:dyDescent="0.2">
      <c r="A654" s="1">
        <f t="shared" si="30"/>
        <v>0</v>
      </c>
      <c r="B654" s="1">
        <v>0</v>
      </c>
      <c r="C654" s="1" t="s">
        <v>85</v>
      </c>
      <c r="D654" s="1" t="s">
        <v>124</v>
      </c>
      <c r="E654" s="1" t="s">
        <v>414</v>
      </c>
      <c r="F654" s="1" t="s">
        <v>92</v>
      </c>
      <c r="G654" s="1" t="str">
        <f t="shared" si="31"/>
        <v>India-HIV/AIDS,Tuberculosis,RSSH</v>
      </c>
      <c r="H654" s="1">
        <v>1</v>
      </c>
      <c r="I654" s="1" t="s">
        <v>33</v>
      </c>
      <c r="J654" s="1" t="str">
        <f>IF(IFERROR(IF(M654="",INDEX('Review Approach Lookup'!D:D,MATCH('Eligible Components'!G654,'Review Approach Lookup'!A:A,0)),INDEX('Tableau FR Download'!I:I,MATCH(M654,'Tableau FR Download'!G:G,0))),"")=0,"TBC",IFERROR(IF(M654="",INDEX('Review Approach Lookup'!D:D,MATCH('Eligible Components'!G654,'Review Approach Lookup'!A:A,0)),INDEX('Tableau FR Download'!I:I,MATCH(M654,'Tableau FR Download'!G:G,0))),""))</f>
        <v/>
      </c>
      <c r="K654" s="1" t="s">
        <v>184</v>
      </c>
      <c r="L654" s="1">
        <f>_xlfn.MAXIFS('Tableau FR Download'!A:A,'Tableau FR Download'!B:B,'Eligible Components'!G654)</f>
        <v>0</v>
      </c>
      <c r="M654" s="1" t="str">
        <f>IF(L654=0,"",INDEX('Tableau FR Download'!G:G,MATCH('Eligible Components'!L654,'Tableau FR Download'!A:A,0)))</f>
        <v/>
      </c>
      <c r="N654" s="2" t="str">
        <f>IFERROR(IF(LEFT(INDEX('Tableau FR Download'!J:J,MATCH('Eligible Components'!M654,'Tableau FR Download'!G:G,0)),FIND(" - ",INDEX('Tableau FR Download'!J:J,MATCH('Eligible Components'!M654,'Tableau FR Download'!G:G,0)))-1) = 0,"",LEFT(INDEX('Tableau FR Download'!J:J,MATCH('Eligible Components'!M654,'Tableau FR Download'!G:G,0)),FIND(" - ",INDEX('Tableau FR Download'!J:J,MATCH('Eligible Components'!M654,'Tableau FR Download'!G:G,0)))-1)),"")</f>
        <v/>
      </c>
      <c r="O654" s="2" t="str">
        <f>IF(T654="No","",IFERROR(IF(INDEX('Tableau FR Download'!M:M,MATCH('Eligible Components'!M654,'Tableau FR Download'!G:G,0))=0,"",INDEX('Tableau FR Download'!M:M,MATCH('Eligible Components'!M654,'Tableau FR Download'!G:G,0))),""))</f>
        <v/>
      </c>
      <c r="P654" s="37" t="str">
        <f>IF(IFERROR(INDEX('Funding Request Tracker'!$G$6:$G$13,MATCH('Eligible Components'!N654,'Funding Request Tracker'!$F$6:$F$13,0)),"")=0,"",IFERROR(INDEX('Funding Request Tracker'!$G$6:$G$13,MATCH('Eligible Components'!N654,'Funding Request Tracker'!$F$6:$F$13,0)),""))</f>
        <v/>
      </c>
      <c r="Q654" s="37" t="str">
        <f>IF(IFERROR(INDEX('Tableau FR Download'!N:N,MATCH('Eligible Components'!M654,'Tableau FR Download'!G:G,0)),"")=0,"",IFERROR(INDEX('Tableau FR Download'!N:N,MATCH('Eligible Components'!M654,'Tableau FR Download'!G:G,0)),""))</f>
        <v/>
      </c>
      <c r="R654" s="37" t="str">
        <f>IF(IFERROR(INDEX('Tableau FR Download'!O:O,MATCH('Eligible Components'!M654,'Tableau FR Download'!G:G,0)),"")=0,"",IFERROR(INDEX('Tableau FR Download'!O:O,MATCH('Eligible Components'!M654,'Tableau FR Download'!G:G,0)),""))</f>
        <v/>
      </c>
      <c r="S654" s="13" t="str">
        <f t="shared" si="32"/>
        <v/>
      </c>
      <c r="T654" s="1" t="str">
        <f>IFERROR(INDEX('User Instructions'!$E$3:$E$10,MATCH('Eligible Components'!N654,'User Instructions'!$D$3:$D$10,0)),"")</f>
        <v/>
      </c>
      <c r="U654" s="1" t="str">
        <f>IFERROR(IF(INDEX('Tableau FR Download'!M:M,MATCH('Eligible Components'!M654,'Tableau FR Download'!G:G,0))=0,"",INDEX('Tableau FR Download'!M:M,MATCH('Eligible Components'!M654,'Tableau FR Download'!G:G,0))),"")</f>
        <v/>
      </c>
    </row>
    <row r="655" spans="1:21" hidden="1" x14ac:dyDescent="0.2">
      <c r="A655" s="1">
        <f t="shared" si="30"/>
        <v>1</v>
      </c>
      <c r="B655" s="1">
        <v>0</v>
      </c>
      <c r="C655" s="1" t="s">
        <v>85</v>
      </c>
      <c r="D655" s="1" t="s">
        <v>124</v>
      </c>
      <c r="E655" s="1" t="s">
        <v>28</v>
      </c>
      <c r="F655" s="1" t="s">
        <v>28</v>
      </c>
      <c r="G655" s="1" t="str">
        <f t="shared" si="31"/>
        <v>India-Malaria</v>
      </c>
      <c r="H655" s="1">
        <v>1</v>
      </c>
      <c r="I655" s="1" t="s">
        <v>33</v>
      </c>
      <c r="J655" s="1" t="str">
        <f>IF(IFERROR(IF(M655="",INDEX('Review Approach Lookup'!D:D,MATCH('Eligible Components'!G655,'Review Approach Lookup'!A:A,0)),INDEX('Tableau FR Download'!I:I,MATCH(M655,'Tableau FR Download'!G:G,0))),"")=0,"TBC",IFERROR(IF(M655="",INDEX('Review Approach Lookup'!D:D,MATCH('Eligible Components'!G655,'Review Approach Lookup'!A:A,0)),INDEX('Tableau FR Download'!I:I,MATCH(M655,'Tableau FR Download'!G:G,0))),""))</f>
        <v>Full Review</v>
      </c>
      <c r="K655" s="1" t="s">
        <v>184</v>
      </c>
      <c r="L655" s="1">
        <f>_xlfn.MAXIFS('Tableau FR Download'!A:A,'Tableau FR Download'!B:B,'Eligible Components'!G655)</f>
        <v>864</v>
      </c>
      <c r="M655" s="1" t="str">
        <f>IF(L655=0,"",INDEX('Tableau FR Download'!G:G,MATCH('Eligible Components'!L655,'Tableau FR Download'!A:A,0)))</f>
        <v>FR864-IND-M</v>
      </c>
      <c r="N655" s="2" t="str">
        <f>IFERROR(IF(LEFT(INDEX('Tableau FR Download'!J:J,MATCH('Eligible Components'!M655,'Tableau FR Download'!G:G,0)),FIND(" - ",INDEX('Tableau FR Download'!J:J,MATCH('Eligible Components'!M655,'Tableau FR Download'!G:G,0)))-1) = 0,"",LEFT(INDEX('Tableau FR Download'!J:J,MATCH('Eligible Components'!M655,'Tableau FR Download'!G:G,0)),FIND(" - ",INDEX('Tableau FR Download'!J:J,MATCH('Eligible Components'!M655,'Tableau FR Download'!G:G,0)))-1)),"")</f>
        <v>Window 3</v>
      </c>
      <c r="O655" s="2" t="str">
        <f>IF(T655="No","",IFERROR(IF(INDEX('Tableau FR Download'!M:M,MATCH('Eligible Components'!M655,'Tableau FR Download'!G:G,0))=0,"",INDEX('Tableau FR Download'!M:M,MATCH('Eligible Components'!M655,'Tableau FR Download'!G:G,0))),""))</f>
        <v>Grant Making</v>
      </c>
      <c r="P655" s="37">
        <f>IF(IFERROR(INDEX('Funding Request Tracker'!$G$6:$G$13,MATCH('Eligible Components'!N655,'Funding Request Tracker'!$F$6:$F$13,0)),"")=0,"",IFERROR(INDEX('Funding Request Tracker'!$G$6:$G$13,MATCH('Eligible Components'!N655,'Funding Request Tracker'!$F$6:$F$13,0)),""))</f>
        <v>44074</v>
      </c>
      <c r="Q655" s="37">
        <f>IF(IFERROR(INDEX('Tableau FR Download'!N:N,MATCH('Eligible Components'!M655,'Tableau FR Download'!G:G,0)),"")=0,"",IFERROR(INDEX('Tableau FR Download'!N:N,MATCH('Eligible Components'!M655,'Tableau FR Download'!G:G,0)),""))</f>
        <v>44252</v>
      </c>
      <c r="R655" s="37">
        <f>IF(IFERROR(INDEX('Tableau FR Download'!O:O,MATCH('Eligible Components'!M655,'Tableau FR Download'!G:G,0)),"")=0,"",IFERROR(INDEX('Tableau FR Download'!O:O,MATCH('Eligible Components'!M655,'Tableau FR Download'!G:G,0)),""))</f>
        <v>44277</v>
      </c>
      <c r="S655" s="13">
        <f t="shared" si="32"/>
        <v>6.6557377049180326</v>
      </c>
      <c r="T655" s="1" t="str">
        <f>IFERROR(INDEX('User Instructions'!$E$3:$E$10,MATCH('Eligible Components'!N655,'User Instructions'!$D$3:$D$10,0)),"")</f>
        <v>Yes</v>
      </c>
      <c r="U655" s="1" t="str">
        <f>IFERROR(IF(INDEX('Tableau FR Download'!M:M,MATCH('Eligible Components'!M655,'Tableau FR Download'!G:G,0))=0,"",INDEX('Tableau FR Download'!M:M,MATCH('Eligible Components'!M655,'Tableau FR Download'!G:G,0))),"")</f>
        <v>Grant Making</v>
      </c>
    </row>
    <row r="656" spans="1:21" hidden="1" x14ac:dyDescent="0.2">
      <c r="A656" s="1">
        <f t="shared" si="30"/>
        <v>0</v>
      </c>
      <c r="B656" s="1">
        <v>0</v>
      </c>
      <c r="C656" s="1" t="s">
        <v>85</v>
      </c>
      <c r="D656" s="1" t="s">
        <v>124</v>
      </c>
      <c r="E656" s="1" t="s">
        <v>415</v>
      </c>
      <c r="F656" s="1" t="s">
        <v>93</v>
      </c>
      <c r="G656" s="1" t="str">
        <f t="shared" si="31"/>
        <v>India-Malaria,RSSH</v>
      </c>
      <c r="H656" s="1">
        <v>1</v>
      </c>
      <c r="I656" s="1" t="s">
        <v>33</v>
      </c>
      <c r="J656" s="1" t="str">
        <f>IF(IFERROR(IF(M656="",INDEX('Review Approach Lookup'!D:D,MATCH('Eligible Components'!G656,'Review Approach Lookup'!A:A,0)),INDEX('Tableau FR Download'!I:I,MATCH(M656,'Tableau FR Download'!G:G,0))),"")=0,"TBC",IFERROR(IF(M656="",INDEX('Review Approach Lookup'!D:D,MATCH('Eligible Components'!G656,'Review Approach Lookup'!A:A,0)),INDEX('Tableau FR Download'!I:I,MATCH(M656,'Tableau FR Download'!G:G,0))),""))</f>
        <v/>
      </c>
      <c r="K656" s="1" t="s">
        <v>184</v>
      </c>
      <c r="L656" s="1">
        <f>_xlfn.MAXIFS('Tableau FR Download'!A:A,'Tableau FR Download'!B:B,'Eligible Components'!G656)</f>
        <v>0</v>
      </c>
      <c r="M656" s="1" t="str">
        <f>IF(L656=0,"",INDEX('Tableau FR Download'!G:G,MATCH('Eligible Components'!L656,'Tableau FR Download'!A:A,0)))</f>
        <v/>
      </c>
      <c r="N656" s="2" t="str">
        <f>IFERROR(IF(LEFT(INDEX('Tableau FR Download'!J:J,MATCH('Eligible Components'!M656,'Tableau FR Download'!G:G,0)),FIND(" - ",INDEX('Tableau FR Download'!J:J,MATCH('Eligible Components'!M656,'Tableau FR Download'!G:G,0)))-1) = 0,"",LEFT(INDEX('Tableau FR Download'!J:J,MATCH('Eligible Components'!M656,'Tableau FR Download'!G:G,0)),FIND(" - ",INDEX('Tableau FR Download'!J:J,MATCH('Eligible Components'!M656,'Tableau FR Download'!G:G,0)))-1)),"")</f>
        <v/>
      </c>
      <c r="O656" s="2" t="str">
        <f>IF(T656="No","",IFERROR(IF(INDEX('Tableau FR Download'!M:M,MATCH('Eligible Components'!M656,'Tableau FR Download'!G:G,0))=0,"",INDEX('Tableau FR Download'!M:M,MATCH('Eligible Components'!M656,'Tableau FR Download'!G:G,0))),""))</f>
        <v/>
      </c>
      <c r="P656" s="37" t="str">
        <f>IF(IFERROR(INDEX('Funding Request Tracker'!$G$6:$G$13,MATCH('Eligible Components'!N656,'Funding Request Tracker'!$F$6:$F$13,0)),"")=0,"",IFERROR(INDEX('Funding Request Tracker'!$G$6:$G$13,MATCH('Eligible Components'!N656,'Funding Request Tracker'!$F$6:$F$13,0)),""))</f>
        <v/>
      </c>
      <c r="Q656" s="37" t="str">
        <f>IF(IFERROR(INDEX('Tableau FR Download'!N:N,MATCH('Eligible Components'!M656,'Tableau FR Download'!G:G,0)),"")=0,"",IFERROR(INDEX('Tableau FR Download'!N:N,MATCH('Eligible Components'!M656,'Tableau FR Download'!G:G,0)),""))</f>
        <v/>
      </c>
      <c r="R656" s="37" t="str">
        <f>IF(IFERROR(INDEX('Tableau FR Download'!O:O,MATCH('Eligible Components'!M656,'Tableau FR Download'!G:G,0)),"")=0,"",IFERROR(INDEX('Tableau FR Download'!O:O,MATCH('Eligible Components'!M656,'Tableau FR Download'!G:G,0)),""))</f>
        <v/>
      </c>
      <c r="S656" s="13" t="str">
        <f t="shared" si="32"/>
        <v/>
      </c>
      <c r="T656" s="1" t="str">
        <f>IFERROR(INDEX('User Instructions'!$E$3:$E$10,MATCH('Eligible Components'!N656,'User Instructions'!$D$3:$D$10,0)),"")</f>
        <v/>
      </c>
      <c r="U656" s="1" t="str">
        <f>IFERROR(IF(INDEX('Tableau FR Download'!M:M,MATCH('Eligible Components'!M656,'Tableau FR Download'!G:G,0))=0,"",INDEX('Tableau FR Download'!M:M,MATCH('Eligible Components'!M656,'Tableau FR Download'!G:G,0))),"")</f>
        <v/>
      </c>
    </row>
    <row r="657" spans="1:21" hidden="1" x14ac:dyDescent="0.2">
      <c r="A657" s="1">
        <f t="shared" si="30"/>
        <v>0</v>
      </c>
      <c r="B657" s="1">
        <v>0</v>
      </c>
      <c r="C657" s="1" t="s">
        <v>85</v>
      </c>
      <c r="D657" s="1" t="s">
        <v>124</v>
      </c>
      <c r="E657" s="1" t="s">
        <v>94</v>
      </c>
      <c r="F657" s="1" t="s">
        <v>94</v>
      </c>
      <c r="G657" s="1" t="str">
        <f t="shared" si="31"/>
        <v>India-RSSH</v>
      </c>
      <c r="H657" s="1">
        <v>1</v>
      </c>
      <c r="I657" s="1" t="s">
        <v>33</v>
      </c>
      <c r="J657" s="1" t="str">
        <f>IF(IFERROR(IF(M657="",INDEX('Review Approach Lookup'!D:D,MATCH('Eligible Components'!G657,'Review Approach Lookup'!A:A,0)),INDEX('Tableau FR Download'!I:I,MATCH(M657,'Tableau FR Download'!G:G,0))),"")=0,"TBC",IFERROR(IF(M657="",INDEX('Review Approach Lookup'!D:D,MATCH('Eligible Components'!G657,'Review Approach Lookup'!A:A,0)),INDEX('Tableau FR Download'!I:I,MATCH(M657,'Tableau FR Download'!G:G,0))),""))</f>
        <v>TBC</v>
      </c>
      <c r="K657" s="1" t="s">
        <v>184</v>
      </c>
      <c r="L657" s="1">
        <f>_xlfn.MAXIFS('Tableau FR Download'!A:A,'Tableau FR Download'!B:B,'Eligible Components'!G657)</f>
        <v>0</v>
      </c>
      <c r="M657" s="1" t="str">
        <f>IF(L657=0,"",INDEX('Tableau FR Download'!G:G,MATCH('Eligible Components'!L657,'Tableau FR Download'!A:A,0)))</f>
        <v/>
      </c>
      <c r="N657" s="2" t="str">
        <f>IFERROR(IF(LEFT(INDEX('Tableau FR Download'!J:J,MATCH('Eligible Components'!M657,'Tableau FR Download'!G:G,0)),FIND(" - ",INDEX('Tableau FR Download'!J:J,MATCH('Eligible Components'!M657,'Tableau FR Download'!G:G,0)))-1) = 0,"",LEFT(INDEX('Tableau FR Download'!J:J,MATCH('Eligible Components'!M657,'Tableau FR Download'!G:G,0)),FIND(" - ",INDEX('Tableau FR Download'!J:J,MATCH('Eligible Components'!M657,'Tableau FR Download'!G:G,0)))-1)),"")</f>
        <v/>
      </c>
      <c r="O657" s="2" t="str">
        <f>IF(T657="No","",IFERROR(IF(INDEX('Tableau FR Download'!M:M,MATCH('Eligible Components'!M657,'Tableau FR Download'!G:G,0))=0,"",INDEX('Tableau FR Download'!M:M,MATCH('Eligible Components'!M657,'Tableau FR Download'!G:G,0))),""))</f>
        <v/>
      </c>
      <c r="P657" s="37" t="str">
        <f>IF(IFERROR(INDEX('Funding Request Tracker'!$G$6:$G$13,MATCH('Eligible Components'!N657,'Funding Request Tracker'!$F$6:$F$13,0)),"")=0,"",IFERROR(INDEX('Funding Request Tracker'!$G$6:$G$13,MATCH('Eligible Components'!N657,'Funding Request Tracker'!$F$6:$F$13,0)),""))</f>
        <v/>
      </c>
      <c r="Q657" s="37" t="str">
        <f>IF(IFERROR(INDEX('Tableau FR Download'!N:N,MATCH('Eligible Components'!M657,'Tableau FR Download'!G:G,0)),"")=0,"",IFERROR(INDEX('Tableau FR Download'!N:N,MATCH('Eligible Components'!M657,'Tableau FR Download'!G:G,0)),""))</f>
        <v/>
      </c>
      <c r="R657" s="37" t="str">
        <f>IF(IFERROR(INDEX('Tableau FR Download'!O:O,MATCH('Eligible Components'!M657,'Tableau FR Download'!G:G,0)),"")=0,"",IFERROR(INDEX('Tableau FR Download'!O:O,MATCH('Eligible Components'!M657,'Tableau FR Download'!G:G,0)),""))</f>
        <v/>
      </c>
      <c r="S657" s="13" t="str">
        <f t="shared" si="32"/>
        <v/>
      </c>
      <c r="T657" s="1" t="str">
        <f>IFERROR(INDEX('User Instructions'!$E$3:$E$10,MATCH('Eligible Components'!N657,'User Instructions'!$D$3:$D$10,0)),"")</f>
        <v/>
      </c>
      <c r="U657" s="1" t="str">
        <f>IFERROR(IF(INDEX('Tableau FR Download'!M:M,MATCH('Eligible Components'!M657,'Tableau FR Download'!G:G,0))=0,"",INDEX('Tableau FR Download'!M:M,MATCH('Eligible Components'!M657,'Tableau FR Download'!G:G,0))),"")</f>
        <v/>
      </c>
    </row>
    <row r="658" spans="1:21" hidden="1" x14ac:dyDescent="0.2">
      <c r="A658" s="1">
        <f t="shared" si="30"/>
        <v>1</v>
      </c>
      <c r="B658" s="1">
        <v>0</v>
      </c>
      <c r="C658" s="1" t="s">
        <v>85</v>
      </c>
      <c r="D658" s="1" t="s">
        <v>124</v>
      </c>
      <c r="E658" s="1" t="s">
        <v>416</v>
      </c>
      <c r="F658" s="1" t="s">
        <v>35</v>
      </c>
      <c r="G658" s="1" t="str">
        <f t="shared" si="31"/>
        <v>India-Tuberculosis</v>
      </c>
      <c r="H658" s="1">
        <v>1</v>
      </c>
      <c r="I658" s="1" t="s">
        <v>33</v>
      </c>
      <c r="J658" s="1" t="str">
        <f>IF(IFERROR(IF(M658="",INDEX('Review Approach Lookup'!D:D,MATCH('Eligible Components'!G658,'Review Approach Lookup'!A:A,0)),INDEX('Tableau FR Download'!I:I,MATCH(M658,'Tableau FR Download'!G:G,0))),"")=0,"TBC",IFERROR(IF(M658="",INDEX('Review Approach Lookup'!D:D,MATCH('Eligible Components'!G658,'Review Approach Lookup'!A:A,0)),INDEX('Tableau FR Download'!I:I,MATCH(M658,'Tableau FR Download'!G:G,0))),""))</f>
        <v>Tailored for National Strategic Plans</v>
      </c>
      <c r="K658" s="1" t="s">
        <v>184</v>
      </c>
      <c r="L658" s="1">
        <f>_xlfn.MAXIFS('Tableau FR Download'!A:A,'Tableau FR Download'!B:B,'Eligible Components'!G658)</f>
        <v>866</v>
      </c>
      <c r="M658" s="1" t="str">
        <f>IF(L658=0,"",INDEX('Tableau FR Download'!G:G,MATCH('Eligible Components'!L658,'Tableau FR Download'!A:A,0)))</f>
        <v>FR866-IND-T</v>
      </c>
      <c r="N658" s="2" t="str">
        <f>IFERROR(IF(LEFT(INDEX('Tableau FR Download'!J:J,MATCH('Eligible Components'!M658,'Tableau FR Download'!G:G,0)),FIND(" - ",INDEX('Tableau FR Download'!J:J,MATCH('Eligible Components'!M658,'Tableau FR Download'!G:G,0)))-1) = 0,"",LEFT(INDEX('Tableau FR Download'!J:J,MATCH('Eligible Components'!M658,'Tableau FR Download'!G:G,0)),FIND(" - ",INDEX('Tableau FR Download'!J:J,MATCH('Eligible Components'!M658,'Tableau FR Download'!G:G,0)))-1)),"")</f>
        <v>Window 2c</v>
      </c>
      <c r="O658" s="2" t="str">
        <f>IF(T658="No","",IFERROR(IF(INDEX('Tableau FR Download'!M:M,MATCH('Eligible Components'!M658,'Tableau FR Download'!G:G,0))=0,"",INDEX('Tableau FR Download'!M:M,MATCH('Eligible Components'!M658,'Tableau FR Download'!G:G,0))),""))</f>
        <v>Grant Making</v>
      </c>
      <c r="P658" s="37">
        <f>IF(IFERROR(INDEX('Funding Request Tracker'!$G$6:$G$13,MATCH('Eligible Components'!N658,'Funding Request Tracker'!$F$6:$F$13,0)),"")=0,"",IFERROR(INDEX('Funding Request Tracker'!$G$6:$G$13,MATCH('Eligible Components'!N658,'Funding Request Tracker'!$F$6:$F$13,0)),""))</f>
        <v>44012</v>
      </c>
      <c r="Q658" s="37">
        <f>IF(IFERROR(INDEX('Tableau FR Download'!N:N,MATCH('Eligible Components'!M658,'Tableau FR Download'!G:G,0)),"")=0,"",IFERROR(INDEX('Tableau FR Download'!N:N,MATCH('Eligible Components'!M658,'Tableau FR Download'!G:G,0)),""))</f>
        <v>44252</v>
      </c>
      <c r="R658" s="37">
        <f>IF(IFERROR(INDEX('Tableau FR Download'!O:O,MATCH('Eligible Components'!M658,'Tableau FR Download'!G:G,0)),"")=0,"",IFERROR(INDEX('Tableau FR Download'!O:O,MATCH('Eligible Components'!M658,'Tableau FR Download'!G:G,0)),""))</f>
        <v>44277</v>
      </c>
      <c r="S658" s="13">
        <f t="shared" si="32"/>
        <v>8.6885245901639347</v>
      </c>
      <c r="T658" s="1" t="str">
        <f>IFERROR(INDEX('User Instructions'!$E$3:$E$10,MATCH('Eligible Components'!N658,'User Instructions'!$D$3:$D$10,0)),"")</f>
        <v>Yes</v>
      </c>
      <c r="U658" s="1" t="str">
        <f>IFERROR(IF(INDEX('Tableau FR Download'!M:M,MATCH('Eligible Components'!M658,'Tableau FR Download'!G:G,0))=0,"",INDEX('Tableau FR Download'!M:M,MATCH('Eligible Components'!M658,'Tableau FR Download'!G:G,0))),"")</f>
        <v>Grant Making</v>
      </c>
    </row>
    <row r="659" spans="1:21" hidden="1" x14ac:dyDescent="0.2">
      <c r="A659" s="1">
        <f t="shared" si="30"/>
        <v>0</v>
      </c>
      <c r="B659" s="1">
        <v>0</v>
      </c>
      <c r="C659" s="1" t="s">
        <v>85</v>
      </c>
      <c r="D659" s="1" t="s">
        <v>124</v>
      </c>
      <c r="E659" s="1" t="s">
        <v>417</v>
      </c>
      <c r="F659" s="1" t="s">
        <v>95</v>
      </c>
      <c r="G659" s="1" t="str">
        <f t="shared" si="31"/>
        <v>India-Tuberculosis,Malaria</v>
      </c>
      <c r="H659" s="1">
        <v>1</v>
      </c>
      <c r="I659" s="1" t="s">
        <v>33</v>
      </c>
      <c r="J659" s="1" t="str">
        <f>IF(IFERROR(IF(M659="",INDEX('Review Approach Lookup'!D:D,MATCH('Eligible Components'!G659,'Review Approach Lookup'!A:A,0)),INDEX('Tableau FR Download'!I:I,MATCH(M659,'Tableau FR Download'!G:G,0))),"")=0,"TBC",IFERROR(IF(M659="",INDEX('Review Approach Lookup'!D:D,MATCH('Eligible Components'!G659,'Review Approach Lookup'!A:A,0)),INDEX('Tableau FR Download'!I:I,MATCH(M659,'Tableau FR Download'!G:G,0))),""))</f>
        <v/>
      </c>
      <c r="K659" s="1" t="s">
        <v>184</v>
      </c>
      <c r="L659" s="1">
        <f>_xlfn.MAXIFS('Tableau FR Download'!A:A,'Tableau FR Download'!B:B,'Eligible Components'!G659)</f>
        <v>0</v>
      </c>
      <c r="M659" s="1" t="str">
        <f>IF(L659=0,"",INDEX('Tableau FR Download'!G:G,MATCH('Eligible Components'!L659,'Tableau FR Download'!A:A,0)))</f>
        <v/>
      </c>
      <c r="N659" s="2" t="str">
        <f>IFERROR(IF(LEFT(INDEX('Tableau FR Download'!J:J,MATCH('Eligible Components'!M659,'Tableau FR Download'!G:G,0)),FIND(" - ",INDEX('Tableau FR Download'!J:J,MATCH('Eligible Components'!M659,'Tableau FR Download'!G:G,0)))-1) = 0,"",LEFT(INDEX('Tableau FR Download'!J:J,MATCH('Eligible Components'!M659,'Tableau FR Download'!G:G,0)),FIND(" - ",INDEX('Tableau FR Download'!J:J,MATCH('Eligible Components'!M659,'Tableau FR Download'!G:G,0)))-1)),"")</f>
        <v/>
      </c>
      <c r="O659" s="2" t="str">
        <f>IF(T659="No","",IFERROR(IF(INDEX('Tableau FR Download'!M:M,MATCH('Eligible Components'!M659,'Tableau FR Download'!G:G,0))=0,"",INDEX('Tableau FR Download'!M:M,MATCH('Eligible Components'!M659,'Tableau FR Download'!G:G,0))),""))</f>
        <v/>
      </c>
      <c r="P659" s="37" t="str">
        <f>IF(IFERROR(INDEX('Funding Request Tracker'!$G$6:$G$13,MATCH('Eligible Components'!N659,'Funding Request Tracker'!$F$6:$F$13,0)),"")=0,"",IFERROR(INDEX('Funding Request Tracker'!$G$6:$G$13,MATCH('Eligible Components'!N659,'Funding Request Tracker'!$F$6:$F$13,0)),""))</f>
        <v/>
      </c>
      <c r="Q659" s="37" t="str">
        <f>IF(IFERROR(INDEX('Tableau FR Download'!N:N,MATCH('Eligible Components'!M659,'Tableau FR Download'!G:G,0)),"")=0,"",IFERROR(INDEX('Tableau FR Download'!N:N,MATCH('Eligible Components'!M659,'Tableau FR Download'!G:G,0)),""))</f>
        <v/>
      </c>
      <c r="R659" s="37" t="str">
        <f>IF(IFERROR(INDEX('Tableau FR Download'!O:O,MATCH('Eligible Components'!M659,'Tableau FR Download'!G:G,0)),"")=0,"",IFERROR(INDEX('Tableau FR Download'!O:O,MATCH('Eligible Components'!M659,'Tableau FR Download'!G:G,0)),""))</f>
        <v/>
      </c>
      <c r="S659" s="13" t="str">
        <f t="shared" si="32"/>
        <v/>
      </c>
      <c r="T659" s="1" t="str">
        <f>IFERROR(INDEX('User Instructions'!$E$3:$E$10,MATCH('Eligible Components'!N659,'User Instructions'!$D$3:$D$10,0)),"")</f>
        <v/>
      </c>
      <c r="U659" s="1" t="str">
        <f>IFERROR(IF(INDEX('Tableau FR Download'!M:M,MATCH('Eligible Components'!M659,'Tableau FR Download'!G:G,0))=0,"",INDEX('Tableau FR Download'!M:M,MATCH('Eligible Components'!M659,'Tableau FR Download'!G:G,0))),"")</f>
        <v/>
      </c>
    </row>
    <row r="660" spans="1:21" hidden="1" x14ac:dyDescent="0.2">
      <c r="A660" s="1">
        <f t="shared" si="30"/>
        <v>0</v>
      </c>
      <c r="B660" s="1">
        <v>0</v>
      </c>
      <c r="C660" s="1" t="s">
        <v>85</v>
      </c>
      <c r="D660" s="1" t="s">
        <v>124</v>
      </c>
      <c r="E660" s="1" t="s">
        <v>418</v>
      </c>
      <c r="F660" s="1" t="s">
        <v>96</v>
      </c>
      <c r="G660" s="1" t="str">
        <f t="shared" si="31"/>
        <v>India-Tuberculosis,Malaria,RSSH</v>
      </c>
      <c r="H660" s="1">
        <v>1</v>
      </c>
      <c r="I660" s="1" t="s">
        <v>33</v>
      </c>
      <c r="J660" s="1" t="str">
        <f>IF(IFERROR(IF(M660="",INDEX('Review Approach Lookup'!D:D,MATCH('Eligible Components'!G660,'Review Approach Lookup'!A:A,0)),INDEX('Tableau FR Download'!I:I,MATCH(M660,'Tableau FR Download'!G:G,0))),"")=0,"TBC",IFERROR(IF(M660="",INDEX('Review Approach Lookup'!D:D,MATCH('Eligible Components'!G660,'Review Approach Lookup'!A:A,0)),INDEX('Tableau FR Download'!I:I,MATCH(M660,'Tableau FR Download'!G:G,0))),""))</f>
        <v/>
      </c>
      <c r="K660" s="1" t="s">
        <v>184</v>
      </c>
      <c r="L660" s="1">
        <f>_xlfn.MAXIFS('Tableau FR Download'!A:A,'Tableau FR Download'!B:B,'Eligible Components'!G660)</f>
        <v>0</v>
      </c>
      <c r="M660" s="1" t="str">
        <f>IF(L660=0,"",INDEX('Tableau FR Download'!G:G,MATCH('Eligible Components'!L660,'Tableau FR Download'!A:A,0)))</f>
        <v/>
      </c>
      <c r="N660" s="2" t="str">
        <f>IFERROR(IF(LEFT(INDEX('Tableau FR Download'!J:J,MATCH('Eligible Components'!M660,'Tableau FR Download'!G:G,0)),FIND(" - ",INDEX('Tableau FR Download'!J:J,MATCH('Eligible Components'!M660,'Tableau FR Download'!G:G,0)))-1) = 0,"",LEFT(INDEX('Tableau FR Download'!J:J,MATCH('Eligible Components'!M660,'Tableau FR Download'!G:G,0)),FIND(" - ",INDEX('Tableau FR Download'!J:J,MATCH('Eligible Components'!M660,'Tableau FR Download'!G:G,0)))-1)),"")</f>
        <v/>
      </c>
      <c r="O660" s="2" t="str">
        <f>IF(T660="No","",IFERROR(IF(INDEX('Tableau FR Download'!M:M,MATCH('Eligible Components'!M660,'Tableau FR Download'!G:G,0))=0,"",INDEX('Tableau FR Download'!M:M,MATCH('Eligible Components'!M660,'Tableau FR Download'!G:G,0))),""))</f>
        <v/>
      </c>
      <c r="P660" s="37" t="str">
        <f>IF(IFERROR(INDEX('Funding Request Tracker'!$G$6:$G$13,MATCH('Eligible Components'!N660,'Funding Request Tracker'!$F$6:$F$13,0)),"")=0,"",IFERROR(INDEX('Funding Request Tracker'!$G$6:$G$13,MATCH('Eligible Components'!N660,'Funding Request Tracker'!$F$6:$F$13,0)),""))</f>
        <v/>
      </c>
      <c r="Q660" s="37" t="str">
        <f>IF(IFERROR(INDEX('Tableau FR Download'!N:N,MATCH('Eligible Components'!M660,'Tableau FR Download'!G:G,0)),"")=0,"",IFERROR(INDEX('Tableau FR Download'!N:N,MATCH('Eligible Components'!M660,'Tableau FR Download'!G:G,0)),""))</f>
        <v/>
      </c>
      <c r="R660" s="37" t="str">
        <f>IF(IFERROR(INDEX('Tableau FR Download'!O:O,MATCH('Eligible Components'!M660,'Tableau FR Download'!G:G,0)),"")=0,"",IFERROR(INDEX('Tableau FR Download'!O:O,MATCH('Eligible Components'!M660,'Tableau FR Download'!G:G,0)),""))</f>
        <v/>
      </c>
      <c r="S660" s="13" t="str">
        <f t="shared" si="32"/>
        <v/>
      </c>
      <c r="T660" s="1" t="str">
        <f>IFERROR(INDEX('User Instructions'!$E$3:$E$10,MATCH('Eligible Components'!N660,'User Instructions'!$D$3:$D$10,0)),"")</f>
        <v/>
      </c>
      <c r="U660" s="1" t="str">
        <f>IFERROR(IF(INDEX('Tableau FR Download'!M:M,MATCH('Eligible Components'!M660,'Tableau FR Download'!G:G,0))=0,"",INDEX('Tableau FR Download'!M:M,MATCH('Eligible Components'!M660,'Tableau FR Download'!G:G,0))),"")</f>
        <v/>
      </c>
    </row>
    <row r="661" spans="1:21" hidden="1" x14ac:dyDescent="0.2">
      <c r="A661" s="1">
        <f t="shared" si="30"/>
        <v>0</v>
      </c>
      <c r="B661" s="1">
        <v>0</v>
      </c>
      <c r="C661" s="1" t="s">
        <v>85</v>
      </c>
      <c r="D661" s="1" t="s">
        <v>124</v>
      </c>
      <c r="E661" s="1" t="s">
        <v>419</v>
      </c>
      <c r="F661" s="1" t="s">
        <v>97</v>
      </c>
      <c r="G661" s="1" t="str">
        <f t="shared" si="31"/>
        <v>India-Tuberculosis,RSSH</v>
      </c>
      <c r="H661" s="1">
        <v>1</v>
      </c>
      <c r="I661" s="1" t="s">
        <v>33</v>
      </c>
      <c r="J661" s="1" t="str">
        <f>IF(IFERROR(IF(M661="",INDEX('Review Approach Lookup'!D:D,MATCH('Eligible Components'!G661,'Review Approach Lookup'!A:A,0)),INDEX('Tableau FR Download'!I:I,MATCH(M661,'Tableau FR Download'!G:G,0))),"")=0,"TBC",IFERROR(IF(M661="",INDEX('Review Approach Lookup'!D:D,MATCH('Eligible Components'!G661,'Review Approach Lookup'!A:A,0)),INDEX('Tableau FR Download'!I:I,MATCH(M661,'Tableau FR Download'!G:G,0))),""))</f>
        <v/>
      </c>
      <c r="K661" s="1" t="s">
        <v>184</v>
      </c>
      <c r="L661" s="1">
        <f>_xlfn.MAXIFS('Tableau FR Download'!A:A,'Tableau FR Download'!B:B,'Eligible Components'!G661)</f>
        <v>0</v>
      </c>
      <c r="M661" s="1" t="str">
        <f>IF(L661=0,"",INDEX('Tableau FR Download'!G:G,MATCH('Eligible Components'!L661,'Tableau FR Download'!A:A,0)))</f>
        <v/>
      </c>
      <c r="N661" s="2" t="str">
        <f>IFERROR(IF(LEFT(INDEX('Tableau FR Download'!J:J,MATCH('Eligible Components'!M661,'Tableau FR Download'!G:G,0)),FIND(" - ",INDEX('Tableau FR Download'!J:J,MATCH('Eligible Components'!M661,'Tableau FR Download'!G:G,0)))-1) = 0,"",LEFT(INDEX('Tableau FR Download'!J:J,MATCH('Eligible Components'!M661,'Tableau FR Download'!G:G,0)),FIND(" - ",INDEX('Tableau FR Download'!J:J,MATCH('Eligible Components'!M661,'Tableau FR Download'!G:G,0)))-1)),"")</f>
        <v/>
      </c>
      <c r="O661" s="2" t="str">
        <f>IF(T661="No","",IFERROR(IF(INDEX('Tableau FR Download'!M:M,MATCH('Eligible Components'!M661,'Tableau FR Download'!G:G,0))=0,"",INDEX('Tableau FR Download'!M:M,MATCH('Eligible Components'!M661,'Tableau FR Download'!G:G,0))),""))</f>
        <v/>
      </c>
      <c r="P661" s="37" t="str">
        <f>IF(IFERROR(INDEX('Funding Request Tracker'!$G$6:$G$13,MATCH('Eligible Components'!N661,'Funding Request Tracker'!$F$6:$F$13,0)),"")=0,"",IFERROR(INDEX('Funding Request Tracker'!$G$6:$G$13,MATCH('Eligible Components'!N661,'Funding Request Tracker'!$F$6:$F$13,0)),""))</f>
        <v/>
      </c>
      <c r="Q661" s="37" t="str">
        <f>IF(IFERROR(INDEX('Tableau FR Download'!N:N,MATCH('Eligible Components'!M661,'Tableau FR Download'!G:G,0)),"")=0,"",IFERROR(INDEX('Tableau FR Download'!N:N,MATCH('Eligible Components'!M661,'Tableau FR Download'!G:G,0)),""))</f>
        <v/>
      </c>
      <c r="R661" s="37" t="str">
        <f>IF(IFERROR(INDEX('Tableau FR Download'!O:O,MATCH('Eligible Components'!M661,'Tableau FR Download'!G:G,0)),"")=0,"",IFERROR(INDEX('Tableau FR Download'!O:O,MATCH('Eligible Components'!M661,'Tableau FR Download'!G:G,0)),""))</f>
        <v/>
      </c>
      <c r="S661" s="13" t="str">
        <f t="shared" si="32"/>
        <v/>
      </c>
      <c r="T661" s="1" t="str">
        <f>IFERROR(INDEX('User Instructions'!$E$3:$E$10,MATCH('Eligible Components'!N661,'User Instructions'!$D$3:$D$10,0)),"")</f>
        <v/>
      </c>
      <c r="U661" s="1" t="str">
        <f>IFERROR(IF(INDEX('Tableau FR Download'!M:M,MATCH('Eligible Components'!M661,'Tableau FR Download'!G:G,0))=0,"",INDEX('Tableau FR Download'!M:M,MATCH('Eligible Components'!M661,'Tableau FR Download'!G:G,0))),"")</f>
        <v/>
      </c>
    </row>
    <row r="662" spans="1:21" hidden="1" x14ac:dyDescent="0.2">
      <c r="A662" s="1">
        <f t="shared" si="30"/>
        <v>1</v>
      </c>
      <c r="B662" s="1">
        <v>0</v>
      </c>
      <c r="C662" s="1" t="s">
        <v>85</v>
      </c>
      <c r="D662" s="1" t="s">
        <v>55</v>
      </c>
      <c r="E662" s="1" t="s">
        <v>26</v>
      </c>
      <c r="F662" s="1" t="s">
        <v>26</v>
      </c>
      <c r="G662" s="1" t="str">
        <f t="shared" si="31"/>
        <v>Indonesia-HIV/AIDS</v>
      </c>
      <c r="H662" s="1">
        <v>1</v>
      </c>
      <c r="I662" s="1" t="s">
        <v>33</v>
      </c>
      <c r="J662" s="1" t="str">
        <f>IF(IFERROR(IF(M662="",INDEX('Review Approach Lookup'!D:D,MATCH('Eligible Components'!G662,'Review Approach Lookup'!A:A,0)),INDEX('Tableau FR Download'!I:I,MATCH(M662,'Tableau FR Download'!G:G,0))),"")=0,"TBC",IFERROR(IF(M662="",INDEX('Review Approach Lookup'!D:D,MATCH('Eligible Components'!G662,'Review Approach Lookup'!A:A,0)),INDEX('Tableau FR Download'!I:I,MATCH(M662,'Tableau FR Download'!G:G,0))),""))</f>
        <v>Full Review</v>
      </c>
      <c r="K662" s="1" t="s">
        <v>184</v>
      </c>
      <c r="L662" s="1">
        <f>_xlfn.MAXIFS('Tableau FR Download'!A:A,'Tableau FR Download'!B:B,'Eligible Components'!G662)</f>
        <v>1700</v>
      </c>
      <c r="M662" s="1" t="str">
        <f>IF(L662=0,"",INDEX('Tableau FR Download'!G:G,MATCH('Eligible Components'!L662,'Tableau FR Download'!A:A,0)))</f>
        <v>FR700-IDN-H-01</v>
      </c>
      <c r="N662" s="2" t="str">
        <f>IFERROR(IF(LEFT(INDEX('Tableau FR Download'!J:J,MATCH('Eligible Components'!M662,'Tableau FR Download'!G:G,0)),FIND(" - ",INDEX('Tableau FR Download'!J:J,MATCH('Eligible Components'!M662,'Tableau FR Download'!G:G,0)))-1) = 0,"",LEFT(INDEX('Tableau FR Download'!J:J,MATCH('Eligible Components'!M662,'Tableau FR Download'!G:G,0)),FIND(" - ",INDEX('Tableau FR Download'!J:J,MATCH('Eligible Components'!M662,'Tableau FR Download'!G:G,0)))-1)),"")</f>
        <v>Window 4</v>
      </c>
      <c r="O662" s="2" t="str">
        <f>IF(T662="No","",IFERROR(IF(INDEX('Tableau FR Download'!M:M,MATCH('Eligible Components'!M662,'Tableau FR Download'!G:G,0))=0,"",INDEX('Tableau FR Download'!M:M,MATCH('Eligible Components'!M662,'Tableau FR Download'!G:G,0))),""))</f>
        <v>Grant Making</v>
      </c>
      <c r="P662" s="37">
        <f>IF(IFERROR(INDEX('Funding Request Tracker'!$G$6:$G$13,MATCH('Eligible Components'!N662,'Funding Request Tracker'!$F$6:$F$13,0)),"")=0,"",IFERROR(INDEX('Funding Request Tracker'!$G$6:$G$13,MATCH('Eligible Components'!N662,'Funding Request Tracker'!$F$6:$F$13,0)),""))</f>
        <v>44235</v>
      </c>
      <c r="Q662" s="37">
        <f>IF(IFERROR(INDEX('Tableau FR Download'!N:N,MATCH('Eligible Components'!M662,'Tableau FR Download'!G:G,0)),"")=0,"",IFERROR(INDEX('Tableau FR Download'!N:N,MATCH('Eligible Components'!M662,'Tableau FR Download'!G:G,0)),""))</f>
        <v>44462</v>
      </c>
      <c r="R662" s="37">
        <f>IF(IFERROR(INDEX('Tableau FR Download'!O:O,MATCH('Eligible Components'!M662,'Tableau FR Download'!G:G,0)),"")=0,"",IFERROR(INDEX('Tableau FR Download'!O:O,MATCH('Eligible Components'!M662,'Tableau FR Download'!G:G,0)),""))</f>
        <v>44488</v>
      </c>
      <c r="S662" s="13">
        <f t="shared" si="32"/>
        <v>8.2950819672131146</v>
      </c>
      <c r="T662" s="1" t="str">
        <f>IFERROR(INDEX('User Instructions'!$E$3:$E$10,MATCH('Eligible Components'!N662,'User Instructions'!$D$3:$D$10,0)),"")</f>
        <v>Yes</v>
      </c>
      <c r="U662" s="1" t="str">
        <f>IFERROR(IF(INDEX('Tableau FR Download'!M:M,MATCH('Eligible Components'!M662,'Tableau FR Download'!G:G,0))=0,"",INDEX('Tableau FR Download'!M:M,MATCH('Eligible Components'!M662,'Tableau FR Download'!G:G,0))),"")</f>
        <v>Grant Making</v>
      </c>
    </row>
    <row r="663" spans="1:21" hidden="1" x14ac:dyDescent="0.2">
      <c r="A663" s="1">
        <f t="shared" si="30"/>
        <v>0</v>
      </c>
      <c r="B663" s="1">
        <v>0</v>
      </c>
      <c r="C663" s="1" t="s">
        <v>85</v>
      </c>
      <c r="D663" s="1" t="s">
        <v>55</v>
      </c>
      <c r="E663" s="1" t="s">
        <v>409</v>
      </c>
      <c r="F663" s="1" t="s">
        <v>86</v>
      </c>
      <c r="G663" s="1" t="str">
        <f t="shared" si="31"/>
        <v>Indonesia-HIV/AIDS,Malaria</v>
      </c>
      <c r="H663" s="1">
        <v>1</v>
      </c>
      <c r="I663" s="1" t="s">
        <v>33</v>
      </c>
      <c r="J663" s="1" t="str">
        <f>IF(IFERROR(IF(M663="",INDEX('Review Approach Lookup'!D:D,MATCH('Eligible Components'!G663,'Review Approach Lookup'!A:A,0)),INDEX('Tableau FR Download'!I:I,MATCH(M663,'Tableau FR Download'!G:G,0))),"")=0,"TBC",IFERROR(IF(M663="",INDEX('Review Approach Lookup'!D:D,MATCH('Eligible Components'!G663,'Review Approach Lookup'!A:A,0)),INDEX('Tableau FR Download'!I:I,MATCH(M663,'Tableau FR Download'!G:G,0))),""))</f>
        <v/>
      </c>
      <c r="K663" s="1" t="s">
        <v>184</v>
      </c>
      <c r="L663" s="1">
        <f>_xlfn.MAXIFS('Tableau FR Download'!A:A,'Tableau FR Download'!B:B,'Eligible Components'!G663)</f>
        <v>0</v>
      </c>
      <c r="M663" s="1" t="str">
        <f>IF(L663=0,"",INDEX('Tableau FR Download'!G:G,MATCH('Eligible Components'!L663,'Tableau FR Download'!A:A,0)))</f>
        <v/>
      </c>
      <c r="N663" s="2" t="str">
        <f>IFERROR(IF(LEFT(INDEX('Tableau FR Download'!J:J,MATCH('Eligible Components'!M663,'Tableau FR Download'!G:G,0)),FIND(" - ",INDEX('Tableau FR Download'!J:J,MATCH('Eligible Components'!M663,'Tableau FR Download'!G:G,0)))-1) = 0,"",LEFT(INDEX('Tableau FR Download'!J:J,MATCH('Eligible Components'!M663,'Tableau FR Download'!G:G,0)),FIND(" - ",INDEX('Tableau FR Download'!J:J,MATCH('Eligible Components'!M663,'Tableau FR Download'!G:G,0)))-1)),"")</f>
        <v/>
      </c>
      <c r="O663" s="2" t="str">
        <f>IF(T663="No","",IFERROR(IF(INDEX('Tableau FR Download'!M:M,MATCH('Eligible Components'!M663,'Tableau FR Download'!G:G,0))=0,"",INDEX('Tableau FR Download'!M:M,MATCH('Eligible Components'!M663,'Tableau FR Download'!G:G,0))),""))</f>
        <v/>
      </c>
      <c r="P663" s="37" t="str">
        <f>IF(IFERROR(INDEX('Funding Request Tracker'!$G$6:$G$13,MATCH('Eligible Components'!N663,'Funding Request Tracker'!$F$6:$F$13,0)),"")=0,"",IFERROR(INDEX('Funding Request Tracker'!$G$6:$G$13,MATCH('Eligible Components'!N663,'Funding Request Tracker'!$F$6:$F$13,0)),""))</f>
        <v/>
      </c>
      <c r="Q663" s="37" t="str">
        <f>IF(IFERROR(INDEX('Tableau FR Download'!N:N,MATCH('Eligible Components'!M663,'Tableau FR Download'!G:G,0)),"")=0,"",IFERROR(INDEX('Tableau FR Download'!N:N,MATCH('Eligible Components'!M663,'Tableau FR Download'!G:G,0)),""))</f>
        <v/>
      </c>
      <c r="R663" s="37" t="str">
        <f>IF(IFERROR(INDEX('Tableau FR Download'!O:O,MATCH('Eligible Components'!M663,'Tableau FR Download'!G:G,0)),"")=0,"",IFERROR(INDEX('Tableau FR Download'!O:O,MATCH('Eligible Components'!M663,'Tableau FR Download'!G:G,0)),""))</f>
        <v/>
      </c>
      <c r="S663" s="13" t="str">
        <f t="shared" si="32"/>
        <v/>
      </c>
      <c r="T663" s="1" t="str">
        <f>IFERROR(INDEX('User Instructions'!$E$3:$E$10,MATCH('Eligible Components'!N663,'User Instructions'!$D$3:$D$10,0)),"")</f>
        <v/>
      </c>
      <c r="U663" s="1" t="str">
        <f>IFERROR(IF(INDEX('Tableau FR Download'!M:M,MATCH('Eligible Components'!M663,'Tableau FR Download'!G:G,0))=0,"",INDEX('Tableau FR Download'!M:M,MATCH('Eligible Components'!M663,'Tableau FR Download'!G:G,0))),"")</f>
        <v/>
      </c>
    </row>
    <row r="664" spans="1:21" hidden="1" x14ac:dyDescent="0.2">
      <c r="A664" s="1">
        <f t="shared" si="30"/>
        <v>0</v>
      </c>
      <c r="B664" s="1">
        <v>0</v>
      </c>
      <c r="C664" s="1" t="s">
        <v>85</v>
      </c>
      <c r="D664" s="1" t="s">
        <v>55</v>
      </c>
      <c r="E664" s="1" t="s">
        <v>410</v>
      </c>
      <c r="F664" s="1" t="s">
        <v>87</v>
      </c>
      <c r="G664" s="1" t="str">
        <f t="shared" si="31"/>
        <v>Indonesia-HIV/AIDS,Malaria,RSSH</v>
      </c>
      <c r="H664" s="1">
        <v>1</v>
      </c>
      <c r="I664" s="1" t="s">
        <v>33</v>
      </c>
      <c r="J664" s="1" t="str">
        <f>IF(IFERROR(IF(M664="",INDEX('Review Approach Lookup'!D:D,MATCH('Eligible Components'!G664,'Review Approach Lookup'!A:A,0)),INDEX('Tableau FR Download'!I:I,MATCH(M664,'Tableau FR Download'!G:G,0))),"")=0,"TBC",IFERROR(IF(M664="",INDEX('Review Approach Lookup'!D:D,MATCH('Eligible Components'!G664,'Review Approach Lookup'!A:A,0)),INDEX('Tableau FR Download'!I:I,MATCH(M664,'Tableau FR Download'!G:G,0))),""))</f>
        <v/>
      </c>
      <c r="K664" s="1" t="s">
        <v>184</v>
      </c>
      <c r="L664" s="1">
        <f>_xlfn.MAXIFS('Tableau FR Download'!A:A,'Tableau FR Download'!B:B,'Eligible Components'!G664)</f>
        <v>0</v>
      </c>
      <c r="M664" s="1" t="str">
        <f>IF(L664=0,"",INDEX('Tableau FR Download'!G:G,MATCH('Eligible Components'!L664,'Tableau FR Download'!A:A,0)))</f>
        <v/>
      </c>
      <c r="N664" s="2" t="str">
        <f>IFERROR(IF(LEFT(INDEX('Tableau FR Download'!J:J,MATCH('Eligible Components'!M664,'Tableau FR Download'!G:G,0)),FIND(" - ",INDEX('Tableau FR Download'!J:J,MATCH('Eligible Components'!M664,'Tableau FR Download'!G:G,0)))-1) = 0,"",LEFT(INDEX('Tableau FR Download'!J:J,MATCH('Eligible Components'!M664,'Tableau FR Download'!G:G,0)),FIND(" - ",INDEX('Tableau FR Download'!J:J,MATCH('Eligible Components'!M664,'Tableau FR Download'!G:G,0)))-1)),"")</f>
        <v/>
      </c>
      <c r="O664" s="2" t="str">
        <f>IF(T664="No","",IFERROR(IF(INDEX('Tableau FR Download'!M:M,MATCH('Eligible Components'!M664,'Tableau FR Download'!G:G,0))=0,"",INDEX('Tableau FR Download'!M:M,MATCH('Eligible Components'!M664,'Tableau FR Download'!G:G,0))),""))</f>
        <v/>
      </c>
      <c r="P664" s="37" t="str">
        <f>IF(IFERROR(INDEX('Funding Request Tracker'!$G$6:$G$13,MATCH('Eligible Components'!N664,'Funding Request Tracker'!$F$6:$F$13,0)),"")=0,"",IFERROR(INDEX('Funding Request Tracker'!$G$6:$G$13,MATCH('Eligible Components'!N664,'Funding Request Tracker'!$F$6:$F$13,0)),""))</f>
        <v/>
      </c>
      <c r="Q664" s="37" t="str">
        <f>IF(IFERROR(INDEX('Tableau FR Download'!N:N,MATCH('Eligible Components'!M664,'Tableau FR Download'!G:G,0)),"")=0,"",IFERROR(INDEX('Tableau FR Download'!N:N,MATCH('Eligible Components'!M664,'Tableau FR Download'!G:G,0)),""))</f>
        <v/>
      </c>
      <c r="R664" s="37" t="str">
        <f>IF(IFERROR(INDEX('Tableau FR Download'!O:O,MATCH('Eligible Components'!M664,'Tableau FR Download'!G:G,0)),"")=0,"",IFERROR(INDEX('Tableau FR Download'!O:O,MATCH('Eligible Components'!M664,'Tableau FR Download'!G:G,0)),""))</f>
        <v/>
      </c>
      <c r="S664" s="13" t="str">
        <f t="shared" si="32"/>
        <v/>
      </c>
      <c r="T664" s="1" t="str">
        <f>IFERROR(INDEX('User Instructions'!$E$3:$E$10,MATCH('Eligible Components'!N664,'User Instructions'!$D$3:$D$10,0)),"")</f>
        <v/>
      </c>
      <c r="U664" s="1" t="str">
        <f>IFERROR(IF(INDEX('Tableau FR Download'!M:M,MATCH('Eligible Components'!M664,'Tableau FR Download'!G:G,0))=0,"",INDEX('Tableau FR Download'!M:M,MATCH('Eligible Components'!M664,'Tableau FR Download'!G:G,0))),"")</f>
        <v/>
      </c>
    </row>
    <row r="665" spans="1:21" hidden="1" x14ac:dyDescent="0.2">
      <c r="A665" s="1">
        <f t="shared" si="30"/>
        <v>0</v>
      </c>
      <c r="B665" s="1">
        <v>0</v>
      </c>
      <c r="C665" s="1" t="s">
        <v>85</v>
      </c>
      <c r="D665" s="1" t="s">
        <v>55</v>
      </c>
      <c r="E665" s="1" t="s">
        <v>411</v>
      </c>
      <c r="F665" s="1" t="s">
        <v>88</v>
      </c>
      <c r="G665" s="1" t="str">
        <f t="shared" si="31"/>
        <v>Indonesia-HIV/AIDS,RSSH</v>
      </c>
      <c r="H665" s="1">
        <v>1</v>
      </c>
      <c r="I665" s="1" t="s">
        <v>33</v>
      </c>
      <c r="J665" s="1" t="str">
        <f>IF(IFERROR(IF(M665="",INDEX('Review Approach Lookup'!D:D,MATCH('Eligible Components'!G665,'Review Approach Lookup'!A:A,0)),INDEX('Tableau FR Download'!I:I,MATCH(M665,'Tableau FR Download'!G:G,0))),"")=0,"TBC",IFERROR(IF(M665="",INDEX('Review Approach Lookup'!D:D,MATCH('Eligible Components'!G665,'Review Approach Lookup'!A:A,0)),INDEX('Tableau FR Download'!I:I,MATCH(M665,'Tableau FR Download'!G:G,0))),""))</f>
        <v/>
      </c>
      <c r="K665" s="1" t="s">
        <v>184</v>
      </c>
      <c r="L665" s="1">
        <f>_xlfn.MAXIFS('Tableau FR Download'!A:A,'Tableau FR Download'!B:B,'Eligible Components'!G665)</f>
        <v>0</v>
      </c>
      <c r="M665" s="1" t="str">
        <f>IF(L665=0,"",INDEX('Tableau FR Download'!G:G,MATCH('Eligible Components'!L665,'Tableau FR Download'!A:A,0)))</f>
        <v/>
      </c>
      <c r="N665" s="2" t="str">
        <f>IFERROR(IF(LEFT(INDEX('Tableau FR Download'!J:J,MATCH('Eligible Components'!M665,'Tableau FR Download'!G:G,0)),FIND(" - ",INDEX('Tableau FR Download'!J:J,MATCH('Eligible Components'!M665,'Tableau FR Download'!G:G,0)))-1) = 0,"",LEFT(INDEX('Tableau FR Download'!J:J,MATCH('Eligible Components'!M665,'Tableau FR Download'!G:G,0)),FIND(" - ",INDEX('Tableau FR Download'!J:J,MATCH('Eligible Components'!M665,'Tableau FR Download'!G:G,0)))-1)),"")</f>
        <v/>
      </c>
      <c r="O665" s="2" t="str">
        <f>IF(T665="No","",IFERROR(IF(INDEX('Tableau FR Download'!M:M,MATCH('Eligible Components'!M665,'Tableau FR Download'!G:G,0))=0,"",INDEX('Tableau FR Download'!M:M,MATCH('Eligible Components'!M665,'Tableau FR Download'!G:G,0))),""))</f>
        <v/>
      </c>
      <c r="P665" s="37" t="str">
        <f>IF(IFERROR(INDEX('Funding Request Tracker'!$G$6:$G$13,MATCH('Eligible Components'!N665,'Funding Request Tracker'!$F$6:$F$13,0)),"")=0,"",IFERROR(INDEX('Funding Request Tracker'!$G$6:$G$13,MATCH('Eligible Components'!N665,'Funding Request Tracker'!$F$6:$F$13,0)),""))</f>
        <v/>
      </c>
      <c r="Q665" s="37" t="str">
        <f>IF(IFERROR(INDEX('Tableau FR Download'!N:N,MATCH('Eligible Components'!M665,'Tableau FR Download'!G:G,0)),"")=0,"",IFERROR(INDEX('Tableau FR Download'!N:N,MATCH('Eligible Components'!M665,'Tableau FR Download'!G:G,0)),""))</f>
        <v/>
      </c>
      <c r="R665" s="37" t="str">
        <f>IF(IFERROR(INDEX('Tableau FR Download'!O:O,MATCH('Eligible Components'!M665,'Tableau FR Download'!G:G,0)),"")=0,"",IFERROR(INDEX('Tableau FR Download'!O:O,MATCH('Eligible Components'!M665,'Tableau FR Download'!G:G,0)),""))</f>
        <v/>
      </c>
      <c r="S665" s="13" t="str">
        <f t="shared" si="32"/>
        <v/>
      </c>
      <c r="T665" s="1" t="str">
        <f>IFERROR(INDEX('User Instructions'!$E$3:$E$10,MATCH('Eligible Components'!N665,'User Instructions'!$D$3:$D$10,0)),"")</f>
        <v/>
      </c>
      <c r="U665" s="1" t="str">
        <f>IFERROR(IF(INDEX('Tableau FR Download'!M:M,MATCH('Eligible Components'!M665,'Tableau FR Download'!G:G,0))=0,"",INDEX('Tableau FR Download'!M:M,MATCH('Eligible Components'!M665,'Tableau FR Download'!G:G,0))),"")</f>
        <v/>
      </c>
    </row>
    <row r="666" spans="1:21" hidden="1" x14ac:dyDescent="0.2">
      <c r="A666" s="1">
        <f t="shared" si="30"/>
        <v>0</v>
      </c>
      <c r="B666" s="1">
        <v>0</v>
      </c>
      <c r="C666" s="1" t="s">
        <v>85</v>
      </c>
      <c r="D666" s="1" t="s">
        <v>55</v>
      </c>
      <c r="E666" s="1" t="s">
        <v>408</v>
      </c>
      <c r="F666" s="1" t="s">
        <v>89</v>
      </c>
      <c r="G666" s="1" t="str">
        <f t="shared" si="31"/>
        <v>Indonesia-HIV/AIDS, Tuberculosis</v>
      </c>
      <c r="H666" s="1">
        <v>1</v>
      </c>
      <c r="I666" s="1" t="s">
        <v>33</v>
      </c>
      <c r="J666" s="1" t="str">
        <f>IF(IFERROR(IF(M666="",INDEX('Review Approach Lookup'!D:D,MATCH('Eligible Components'!G666,'Review Approach Lookup'!A:A,0)),INDEX('Tableau FR Download'!I:I,MATCH(M666,'Tableau FR Download'!G:G,0))),"")=0,"TBC",IFERROR(IF(M666="",INDEX('Review Approach Lookup'!D:D,MATCH('Eligible Components'!G666,'Review Approach Lookup'!A:A,0)),INDEX('Tableau FR Download'!I:I,MATCH(M666,'Tableau FR Download'!G:G,0))),""))</f>
        <v/>
      </c>
      <c r="K666" s="1" t="s">
        <v>184</v>
      </c>
      <c r="L666" s="1">
        <f>_xlfn.MAXIFS('Tableau FR Download'!A:A,'Tableau FR Download'!B:B,'Eligible Components'!G666)</f>
        <v>0</v>
      </c>
      <c r="M666" s="1" t="str">
        <f>IF(L666=0,"",INDEX('Tableau FR Download'!G:G,MATCH('Eligible Components'!L666,'Tableau FR Download'!A:A,0)))</f>
        <v/>
      </c>
      <c r="N666" s="2" t="str">
        <f>IFERROR(IF(LEFT(INDEX('Tableau FR Download'!J:J,MATCH('Eligible Components'!M666,'Tableau FR Download'!G:G,0)),FIND(" - ",INDEX('Tableau FR Download'!J:J,MATCH('Eligible Components'!M666,'Tableau FR Download'!G:G,0)))-1) = 0,"",LEFT(INDEX('Tableau FR Download'!J:J,MATCH('Eligible Components'!M666,'Tableau FR Download'!G:G,0)),FIND(" - ",INDEX('Tableau FR Download'!J:J,MATCH('Eligible Components'!M666,'Tableau FR Download'!G:G,0)))-1)),"")</f>
        <v/>
      </c>
      <c r="O666" s="2" t="str">
        <f>IF(T666="No","",IFERROR(IF(INDEX('Tableau FR Download'!M:M,MATCH('Eligible Components'!M666,'Tableau FR Download'!G:G,0))=0,"",INDEX('Tableau FR Download'!M:M,MATCH('Eligible Components'!M666,'Tableau FR Download'!G:G,0))),""))</f>
        <v/>
      </c>
      <c r="P666" s="37" t="str">
        <f>IF(IFERROR(INDEX('Funding Request Tracker'!$G$6:$G$13,MATCH('Eligible Components'!N666,'Funding Request Tracker'!$F$6:$F$13,0)),"")=0,"",IFERROR(INDEX('Funding Request Tracker'!$G$6:$G$13,MATCH('Eligible Components'!N666,'Funding Request Tracker'!$F$6:$F$13,0)),""))</f>
        <v/>
      </c>
      <c r="Q666" s="37" t="str">
        <f>IF(IFERROR(INDEX('Tableau FR Download'!N:N,MATCH('Eligible Components'!M666,'Tableau FR Download'!G:G,0)),"")=0,"",IFERROR(INDEX('Tableau FR Download'!N:N,MATCH('Eligible Components'!M666,'Tableau FR Download'!G:G,0)),""))</f>
        <v/>
      </c>
      <c r="R666" s="37" t="str">
        <f>IF(IFERROR(INDEX('Tableau FR Download'!O:O,MATCH('Eligible Components'!M666,'Tableau FR Download'!G:G,0)),"")=0,"",IFERROR(INDEX('Tableau FR Download'!O:O,MATCH('Eligible Components'!M666,'Tableau FR Download'!G:G,0)),""))</f>
        <v/>
      </c>
      <c r="S666" s="13" t="str">
        <f t="shared" si="32"/>
        <v/>
      </c>
      <c r="T666" s="1" t="str">
        <f>IFERROR(INDEX('User Instructions'!$E$3:$E$10,MATCH('Eligible Components'!N666,'User Instructions'!$D$3:$D$10,0)),"")</f>
        <v/>
      </c>
      <c r="U666" s="1" t="str">
        <f>IFERROR(IF(INDEX('Tableau FR Download'!M:M,MATCH('Eligible Components'!M666,'Tableau FR Download'!G:G,0))=0,"",INDEX('Tableau FR Download'!M:M,MATCH('Eligible Components'!M666,'Tableau FR Download'!G:G,0))),"")</f>
        <v/>
      </c>
    </row>
    <row r="667" spans="1:21" hidden="1" x14ac:dyDescent="0.2">
      <c r="A667" s="1">
        <f t="shared" si="30"/>
        <v>0</v>
      </c>
      <c r="B667" s="1">
        <v>0</v>
      </c>
      <c r="C667" s="1" t="s">
        <v>85</v>
      </c>
      <c r="D667" s="1" t="s">
        <v>55</v>
      </c>
      <c r="E667" s="1" t="s">
        <v>412</v>
      </c>
      <c r="F667" s="1" t="s">
        <v>90</v>
      </c>
      <c r="G667" s="1" t="str">
        <f t="shared" si="31"/>
        <v>Indonesia-HIV/AIDS,Tuberculosis,Malaria</v>
      </c>
      <c r="H667" s="1">
        <v>1</v>
      </c>
      <c r="I667" s="1" t="s">
        <v>33</v>
      </c>
      <c r="J667" s="1" t="str">
        <f>IF(IFERROR(IF(M667="",INDEX('Review Approach Lookup'!D:D,MATCH('Eligible Components'!G667,'Review Approach Lookup'!A:A,0)),INDEX('Tableau FR Download'!I:I,MATCH(M667,'Tableau FR Download'!G:G,0))),"")=0,"TBC",IFERROR(IF(M667="",INDEX('Review Approach Lookup'!D:D,MATCH('Eligible Components'!G667,'Review Approach Lookup'!A:A,0)),INDEX('Tableau FR Download'!I:I,MATCH(M667,'Tableau FR Download'!G:G,0))),""))</f>
        <v/>
      </c>
      <c r="K667" s="1" t="s">
        <v>184</v>
      </c>
      <c r="L667" s="1">
        <f>_xlfn.MAXIFS('Tableau FR Download'!A:A,'Tableau FR Download'!B:B,'Eligible Components'!G667)</f>
        <v>0</v>
      </c>
      <c r="M667" s="1" t="str">
        <f>IF(L667=0,"",INDEX('Tableau FR Download'!G:G,MATCH('Eligible Components'!L667,'Tableau FR Download'!A:A,0)))</f>
        <v/>
      </c>
      <c r="N667" s="2" t="str">
        <f>IFERROR(IF(LEFT(INDEX('Tableau FR Download'!J:J,MATCH('Eligible Components'!M667,'Tableau FR Download'!G:G,0)),FIND(" - ",INDEX('Tableau FR Download'!J:J,MATCH('Eligible Components'!M667,'Tableau FR Download'!G:G,0)))-1) = 0,"",LEFT(INDEX('Tableau FR Download'!J:J,MATCH('Eligible Components'!M667,'Tableau FR Download'!G:G,0)),FIND(" - ",INDEX('Tableau FR Download'!J:J,MATCH('Eligible Components'!M667,'Tableau FR Download'!G:G,0)))-1)),"")</f>
        <v/>
      </c>
      <c r="O667" s="2" t="str">
        <f>IF(T667="No","",IFERROR(IF(INDEX('Tableau FR Download'!M:M,MATCH('Eligible Components'!M667,'Tableau FR Download'!G:G,0))=0,"",INDEX('Tableau FR Download'!M:M,MATCH('Eligible Components'!M667,'Tableau FR Download'!G:G,0))),""))</f>
        <v/>
      </c>
      <c r="P667" s="37" t="str">
        <f>IF(IFERROR(INDEX('Funding Request Tracker'!$G$6:$G$13,MATCH('Eligible Components'!N667,'Funding Request Tracker'!$F$6:$F$13,0)),"")=0,"",IFERROR(INDEX('Funding Request Tracker'!$G$6:$G$13,MATCH('Eligible Components'!N667,'Funding Request Tracker'!$F$6:$F$13,0)),""))</f>
        <v/>
      </c>
      <c r="Q667" s="37" t="str">
        <f>IF(IFERROR(INDEX('Tableau FR Download'!N:N,MATCH('Eligible Components'!M667,'Tableau FR Download'!G:G,0)),"")=0,"",IFERROR(INDEX('Tableau FR Download'!N:N,MATCH('Eligible Components'!M667,'Tableau FR Download'!G:G,0)),""))</f>
        <v/>
      </c>
      <c r="R667" s="37" t="str">
        <f>IF(IFERROR(INDEX('Tableau FR Download'!O:O,MATCH('Eligible Components'!M667,'Tableau FR Download'!G:G,0)),"")=0,"",IFERROR(INDEX('Tableau FR Download'!O:O,MATCH('Eligible Components'!M667,'Tableau FR Download'!G:G,0)),""))</f>
        <v/>
      </c>
      <c r="S667" s="13" t="str">
        <f t="shared" si="32"/>
        <v/>
      </c>
      <c r="T667" s="1" t="str">
        <f>IFERROR(INDEX('User Instructions'!$E$3:$E$10,MATCH('Eligible Components'!N667,'User Instructions'!$D$3:$D$10,0)),"")</f>
        <v/>
      </c>
      <c r="U667" s="1" t="str">
        <f>IFERROR(IF(INDEX('Tableau FR Download'!M:M,MATCH('Eligible Components'!M667,'Tableau FR Download'!G:G,0))=0,"",INDEX('Tableau FR Download'!M:M,MATCH('Eligible Components'!M667,'Tableau FR Download'!G:G,0))),"")</f>
        <v/>
      </c>
    </row>
    <row r="668" spans="1:21" hidden="1" x14ac:dyDescent="0.2">
      <c r="A668" s="1">
        <f t="shared" si="30"/>
        <v>0</v>
      </c>
      <c r="B668" s="1">
        <v>0</v>
      </c>
      <c r="C668" s="1" t="s">
        <v>85</v>
      </c>
      <c r="D668" s="1" t="s">
        <v>55</v>
      </c>
      <c r="E668" s="1" t="s">
        <v>413</v>
      </c>
      <c r="F668" s="1" t="s">
        <v>91</v>
      </c>
      <c r="G668" s="1" t="str">
        <f t="shared" si="31"/>
        <v>Indonesia-HIV/AIDS,Tuberculosis,Malaria,RSSH</v>
      </c>
      <c r="H668" s="1">
        <v>1</v>
      </c>
      <c r="I668" s="1" t="s">
        <v>33</v>
      </c>
      <c r="J668" s="1" t="str">
        <f>IF(IFERROR(IF(M668="",INDEX('Review Approach Lookup'!D:D,MATCH('Eligible Components'!G668,'Review Approach Lookup'!A:A,0)),INDEX('Tableau FR Download'!I:I,MATCH(M668,'Tableau FR Download'!G:G,0))),"")=0,"TBC",IFERROR(IF(M668="",INDEX('Review Approach Lookup'!D:D,MATCH('Eligible Components'!G668,'Review Approach Lookup'!A:A,0)),INDEX('Tableau FR Download'!I:I,MATCH(M668,'Tableau FR Download'!G:G,0))),""))</f>
        <v/>
      </c>
      <c r="K668" s="1" t="s">
        <v>184</v>
      </c>
      <c r="L668" s="1">
        <f>_xlfn.MAXIFS('Tableau FR Download'!A:A,'Tableau FR Download'!B:B,'Eligible Components'!G668)</f>
        <v>0</v>
      </c>
      <c r="M668" s="1" t="str">
        <f>IF(L668=0,"",INDEX('Tableau FR Download'!G:G,MATCH('Eligible Components'!L668,'Tableau FR Download'!A:A,0)))</f>
        <v/>
      </c>
      <c r="N668" s="2" t="str">
        <f>IFERROR(IF(LEFT(INDEX('Tableau FR Download'!J:J,MATCH('Eligible Components'!M668,'Tableau FR Download'!G:G,0)),FIND(" - ",INDEX('Tableau FR Download'!J:J,MATCH('Eligible Components'!M668,'Tableau FR Download'!G:G,0)))-1) = 0,"",LEFT(INDEX('Tableau FR Download'!J:J,MATCH('Eligible Components'!M668,'Tableau FR Download'!G:G,0)),FIND(" - ",INDEX('Tableau FR Download'!J:J,MATCH('Eligible Components'!M668,'Tableau FR Download'!G:G,0)))-1)),"")</f>
        <v/>
      </c>
      <c r="O668" s="2" t="str">
        <f>IF(T668="No","",IFERROR(IF(INDEX('Tableau FR Download'!M:M,MATCH('Eligible Components'!M668,'Tableau FR Download'!G:G,0))=0,"",INDEX('Tableau FR Download'!M:M,MATCH('Eligible Components'!M668,'Tableau FR Download'!G:G,0))),""))</f>
        <v/>
      </c>
      <c r="P668" s="37" t="str">
        <f>IF(IFERROR(INDEX('Funding Request Tracker'!$G$6:$G$13,MATCH('Eligible Components'!N668,'Funding Request Tracker'!$F$6:$F$13,0)),"")=0,"",IFERROR(INDEX('Funding Request Tracker'!$G$6:$G$13,MATCH('Eligible Components'!N668,'Funding Request Tracker'!$F$6:$F$13,0)),""))</f>
        <v/>
      </c>
      <c r="Q668" s="37" t="str">
        <f>IF(IFERROR(INDEX('Tableau FR Download'!N:N,MATCH('Eligible Components'!M668,'Tableau FR Download'!G:G,0)),"")=0,"",IFERROR(INDEX('Tableau FR Download'!N:N,MATCH('Eligible Components'!M668,'Tableau FR Download'!G:G,0)),""))</f>
        <v/>
      </c>
      <c r="R668" s="37" t="str">
        <f>IF(IFERROR(INDEX('Tableau FR Download'!O:O,MATCH('Eligible Components'!M668,'Tableau FR Download'!G:G,0)),"")=0,"",IFERROR(INDEX('Tableau FR Download'!O:O,MATCH('Eligible Components'!M668,'Tableau FR Download'!G:G,0)),""))</f>
        <v/>
      </c>
      <c r="S668" s="13" t="str">
        <f t="shared" si="32"/>
        <v/>
      </c>
      <c r="T668" s="1" t="str">
        <f>IFERROR(INDEX('User Instructions'!$E$3:$E$10,MATCH('Eligible Components'!N668,'User Instructions'!$D$3:$D$10,0)),"")</f>
        <v/>
      </c>
      <c r="U668" s="1" t="str">
        <f>IFERROR(IF(INDEX('Tableau FR Download'!M:M,MATCH('Eligible Components'!M668,'Tableau FR Download'!G:G,0))=0,"",INDEX('Tableau FR Download'!M:M,MATCH('Eligible Components'!M668,'Tableau FR Download'!G:G,0))),"")</f>
        <v/>
      </c>
    </row>
    <row r="669" spans="1:21" hidden="1" x14ac:dyDescent="0.2">
      <c r="A669" s="1">
        <f t="shared" si="30"/>
        <v>0</v>
      </c>
      <c r="B669" s="1">
        <v>0</v>
      </c>
      <c r="C669" s="1" t="s">
        <v>85</v>
      </c>
      <c r="D669" s="1" t="s">
        <v>55</v>
      </c>
      <c r="E669" s="1" t="s">
        <v>414</v>
      </c>
      <c r="F669" s="1" t="s">
        <v>92</v>
      </c>
      <c r="G669" s="1" t="str">
        <f t="shared" si="31"/>
        <v>Indonesia-HIV/AIDS,Tuberculosis,RSSH</v>
      </c>
      <c r="H669" s="1">
        <v>1</v>
      </c>
      <c r="I669" s="1" t="s">
        <v>33</v>
      </c>
      <c r="J669" s="1" t="str">
        <f>IF(IFERROR(IF(M669="",INDEX('Review Approach Lookup'!D:D,MATCH('Eligible Components'!G669,'Review Approach Lookup'!A:A,0)),INDEX('Tableau FR Download'!I:I,MATCH(M669,'Tableau FR Download'!G:G,0))),"")=0,"TBC",IFERROR(IF(M669="",INDEX('Review Approach Lookup'!D:D,MATCH('Eligible Components'!G669,'Review Approach Lookup'!A:A,0)),INDEX('Tableau FR Download'!I:I,MATCH(M669,'Tableau FR Download'!G:G,0))),""))</f>
        <v/>
      </c>
      <c r="K669" s="1" t="s">
        <v>184</v>
      </c>
      <c r="L669" s="1">
        <f>_xlfn.MAXIFS('Tableau FR Download'!A:A,'Tableau FR Download'!B:B,'Eligible Components'!G669)</f>
        <v>0</v>
      </c>
      <c r="M669" s="1" t="str">
        <f>IF(L669=0,"",INDEX('Tableau FR Download'!G:G,MATCH('Eligible Components'!L669,'Tableau FR Download'!A:A,0)))</f>
        <v/>
      </c>
      <c r="N669" s="2" t="str">
        <f>IFERROR(IF(LEFT(INDEX('Tableau FR Download'!J:J,MATCH('Eligible Components'!M669,'Tableau FR Download'!G:G,0)),FIND(" - ",INDEX('Tableau FR Download'!J:J,MATCH('Eligible Components'!M669,'Tableau FR Download'!G:G,0)))-1) = 0,"",LEFT(INDEX('Tableau FR Download'!J:J,MATCH('Eligible Components'!M669,'Tableau FR Download'!G:G,0)),FIND(" - ",INDEX('Tableau FR Download'!J:J,MATCH('Eligible Components'!M669,'Tableau FR Download'!G:G,0)))-1)),"")</f>
        <v/>
      </c>
      <c r="O669" s="2" t="str">
        <f>IF(T669="No","",IFERROR(IF(INDEX('Tableau FR Download'!M:M,MATCH('Eligible Components'!M669,'Tableau FR Download'!G:G,0))=0,"",INDEX('Tableau FR Download'!M:M,MATCH('Eligible Components'!M669,'Tableau FR Download'!G:G,0))),""))</f>
        <v/>
      </c>
      <c r="P669" s="37" t="str">
        <f>IF(IFERROR(INDEX('Funding Request Tracker'!$G$6:$G$13,MATCH('Eligible Components'!N669,'Funding Request Tracker'!$F$6:$F$13,0)),"")=0,"",IFERROR(INDEX('Funding Request Tracker'!$G$6:$G$13,MATCH('Eligible Components'!N669,'Funding Request Tracker'!$F$6:$F$13,0)),""))</f>
        <v/>
      </c>
      <c r="Q669" s="37" t="str">
        <f>IF(IFERROR(INDEX('Tableau FR Download'!N:N,MATCH('Eligible Components'!M669,'Tableau FR Download'!G:G,0)),"")=0,"",IFERROR(INDEX('Tableau FR Download'!N:N,MATCH('Eligible Components'!M669,'Tableau FR Download'!G:G,0)),""))</f>
        <v/>
      </c>
      <c r="R669" s="37" t="str">
        <f>IF(IFERROR(INDEX('Tableau FR Download'!O:O,MATCH('Eligible Components'!M669,'Tableau FR Download'!G:G,0)),"")=0,"",IFERROR(INDEX('Tableau FR Download'!O:O,MATCH('Eligible Components'!M669,'Tableau FR Download'!G:G,0)),""))</f>
        <v/>
      </c>
      <c r="S669" s="13" t="str">
        <f t="shared" si="32"/>
        <v/>
      </c>
      <c r="T669" s="1" t="str">
        <f>IFERROR(INDEX('User Instructions'!$E$3:$E$10,MATCH('Eligible Components'!N669,'User Instructions'!$D$3:$D$10,0)),"")</f>
        <v/>
      </c>
      <c r="U669" s="1" t="str">
        <f>IFERROR(IF(INDEX('Tableau FR Download'!M:M,MATCH('Eligible Components'!M669,'Tableau FR Download'!G:G,0))=0,"",INDEX('Tableau FR Download'!M:M,MATCH('Eligible Components'!M669,'Tableau FR Download'!G:G,0))),"")</f>
        <v/>
      </c>
    </row>
    <row r="670" spans="1:21" hidden="1" x14ac:dyDescent="0.2">
      <c r="A670" s="1">
        <f t="shared" si="30"/>
        <v>1</v>
      </c>
      <c r="B670" s="1">
        <v>0</v>
      </c>
      <c r="C670" s="1" t="s">
        <v>85</v>
      </c>
      <c r="D670" s="1" t="s">
        <v>55</v>
      </c>
      <c r="E670" s="1" t="s">
        <v>28</v>
      </c>
      <c r="F670" s="1" t="s">
        <v>28</v>
      </c>
      <c r="G670" s="1" t="str">
        <f t="shared" si="31"/>
        <v>Indonesia-Malaria</v>
      </c>
      <c r="H670" s="1">
        <v>1</v>
      </c>
      <c r="I670" s="1" t="s">
        <v>33</v>
      </c>
      <c r="J670" s="1" t="str">
        <f>IF(IFERROR(IF(M670="",INDEX('Review Approach Lookup'!D:D,MATCH('Eligible Components'!G670,'Review Approach Lookup'!A:A,0)),INDEX('Tableau FR Download'!I:I,MATCH(M670,'Tableau FR Download'!G:G,0))),"")=0,"TBC",IFERROR(IF(M670="",INDEX('Review Approach Lookup'!D:D,MATCH('Eligible Components'!G670,'Review Approach Lookup'!A:A,0)),INDEX('Tableau FR Download'!I:I,MATCH(M670,'Tableau FR Download'!G:G,0))),""))</f>
        <v>Tailored for National Strategic Plans</v>
      </c>
      <c r="K670" s="1" t="s">
        <v>184</v>
      </c>
      <c r="L670" s="1">
        <f>_xlfn.MAXIFS('Tableau FR Download'!A:A,'Tableau FR Download'!B:B,'Eligible Components'!G670)</f>
        <v>711</v>
      </c>
      <c r="M670" s="1" t="str">
        <f>IF(L670=0,"",INDEX('Tableau FR Download'!G:G,MATCH('Eligible Components'!L670,'Tableau FR Download'!A:A,0)))</f>
        <v>FR711-IDN-M</v>
      </c>
      <c r="N670" s="2" t="str">
        <f>IFERROR(IF(LEFT(INDEX('Tableau FR Download'!J:J,MATCH('Eligible Components'!M670,'Tableau FR Download'!G:G,0)),FIND(" - ",INDEX('Tableau FR Download'!J:J,MATCH('Eligible Components'!M670,'Tableau FR Download'!G:G,0)))-1) = 0,"",LEFT(INDEX('Tableau FR Download'!J:J,MATCH('Eligible Components'!M670,'Tableau FR Download'!G:G,0)),FIND(" - ",INDEX('Tableau FR Download'!J:J,MATCH('Eligible Components'!M670,'Tableau FR Download'!G:G,0)))-1)),"")</f>
        <v>Window 1</v>
      </c>
      <c r="O670" s="2" t="str">
        <f>IF(T670="No","",IFERROR(IF(INDEX('Tableau FR Download'!M:M,MATCH('Eligible Components'!M670,'Tableau FR Download'!G:G,0))=0,"",INDEX('Tableau FR Download'!M:M,MATCH('Eligible Components'!M670,'Tableau FR Download'!G:G,0))),""))</f>
        <v>Grant Making</v>
      </c>
      <c r="P670" s="37">
        <f>IF(IFERROR(INDEX('Funding Request Tracker'!$G$6:$G$13,MATCH('Eligible Components'!N670,'Funding Request Tracker'!$F$6:$F$13,0)),"")=0,"",IFERROR(INDEX('Funding Request Tracker'!$G$6:$G$13,MATCH('Eligible Components'!N670,'Funding Request Tracker'!$F$6:$F$13,0)),""))</f>
        <v>43913</v>
      </c>
      <c r="Q670" s="37">
        <f>IF(IFERROR(INDEX('Tableau FR Download'!N:N,MATCH('Eligible Components'!M670,'Tableau FR Download'!G:G,0)),"")=0,"",IFERROR(INDEX('Tableau FR Download'!N:N,MATCH('Eligible Components'!M670,'Tableau FR Download'!G:G,0)),""))</f>
        <v>44133</v>
      </c>
      <c r="R670" s="37">
        <f>IF(IFERROR(INDEX('Tableau FR Download'!O:O,MATCH('Eligible Components'!M670,'Tableau FR Download'!G:G,0)),"")=0,"",IFERROR(INDEX('Tableau FR Download'!O:O,MATCH('Eligible Components'!M670,'Tableau FR Download'!G:G,0)),""))</f>
        <v>44162</v>
      </c>
      <c r="S670" s="13">
        <f t="shared" si="32"/>
        <v>8.1639344262295079</v>
      </c>
      <c r="T670" s="1" t="str">
        <f>IFERROR(INDEX('User Instructions'!$E$3:$E$10,MATCH('Eligible Components'!N670,'User Instructions'!$D$3:$D$10,0)),"")</f>
        <v>Yes</v>
      </c>
      <c r="U670" s="1" t="str">
        <f>IFERROR(IF(INDEX('Tableau FR Download'!M:M,MATCH('Eligible Components'!M670,'Tableau FR Download'!G:G,0))=0,"",INDEX('Tableau FR Download'!M:M,MATCH('Eligible Components'!M670,'Tableau FR Download'!G:G,0))),"")</f>
        <v>Grant Making</v>
      </c>
    </row>
    <row r="671" spans="1:21" hidden="1" x14ac:dyDescent="0.2">
      <c r="A671" s="1">
        <f t="shared" si="30"/>
        <v>0</v>
      </c>
      <c r="B671" s="1">
        <v>0</v>
      </c>
      <c r="C671" s="1" t="s">
        <v>85</v>
      </c>
      <c r="D671" s="1" t="s">
        <v>55</v>
      </c>
      <c r="E671" s="1" t="s">
        <v>415</v>
      </c>
      <c r="F671" s="1" t="s">
        <v>93</v>
      </c>
      <c r="G671" s="1" t="str">
        <f t="shared" si="31"/>
        <v>Indonesia-Malaria,RSSH</v>
      </c>
      <c r="H671" s="1">
        <v>1</v>
      </c>
      <c r="I671" s="1" t="s">
        <v>33</v>
      </c>
      <c r="J671" s="1" t="str">
        <f>IF(IFERROR(IF(M671="",INDEX('Review Approach Lookup'!D:D,MATCH('Eligible Components'!G671,'Review Approach Lookup'!A:A,0)),INDEX('Tableau FR Download'!I:I,MATCH(M671,'Tableau FR Download'!G:G,0))),"")=0,"TBC",IFERROR(IF(M671="",INDEX('Review Approach Lookup'!D:D,MATCH('Eligible Components'!G671,'Review Approach Lookup'!A:A,0)),INDEX('Tableau FR Download'!I:I,MATCH(M671,'Tableau FR Download'!G:G,0))),""))</f>
        <v/>
      </c>
      <c r="K671" s="1" t="s">
        <v>184</v>
      </c>
      <c r="L671" s="1">
        <f>_xlfn.MAXIFS('Tableau FR Download'!A:A,'Tableau FR Download'!B:B,'Eligible Components'!G671)</f>
        <v>0</v>
      </c>
      <c r="M671" s="1" t="str">
        <f>IF(L671=0,"",INDEX('Tableau FR Download'!G:G,MATCH('Eligible Components'!L671,'Tableau FR Download'!A:A,0)))</f>
        <v/>
      </c>
      <c r="N671" s="2" t="str">
        <f>IFERROR(IF(LEFT(INDEX('Tableau FR Download'!J:J,MATCH('Eligible Components'!M671,'Tableau FR Download'!G:G,0)),FIND(" - ",INDEX('Tableau FR Download'!J:J,MATCH('Eligible Components'!M671,'Tableau FR Download'!G:G,0)))-1) = 0,"",LEFT(INDEX('Tableau FR Download'!J:J,MATCH('Eligible Components'!M671,'Tableau FR Download'!G:G,0)),FIND(" - ",INDEX('Tableau FR Download'!J:J,MATCH('Eligible Components'!M671,'Tableau FR Download'!G:G,0)))-1)),"")</f>
        <v/>
      </c>
      <c r="O671" s="2" t="str">
        <f>IF(T671="No","",IFERROR(IF(INDEX('Tableau FR Download'!M:M,MATCH('Eligible Components'!M671,'Tableau FR Download'!G:G,0))=0,"",INDEX('Tableau FR Download'!M:M,MATCH('Eligible Components'!M671,'Tableau FR Download'!G:G,0))),""))</f>
        <v/>
      </c>
      <c r="P671" s="37" t="str">
        <f>IF(IFERROR(INDEX('Funding Request Tracker'!$G$6:$G$13,MATCH('Eligible Components'!N671,'Funding Request Tracker'!$F$6:$F$13,0)),"")=0,"",IFERROR(INDEX('Funding Request Tracker'!$G$6:$G$13,MATCH('Eligible Components'!N671,'Funding Request Tracker'!$F$6:$F$13,0)),""))</f>
        <v/>
      </c>
      <c r="Q671" s="37" t="str">
        <f>IF(IFERROR(INDEX('Tableau FR Download'!N:N,MATCH('Eligible Components'!M671,'Tableau FR Download'!G:G,0)),"")=0,"",IFERROR(INDEX('Tableau FR Download'!N:N,MATCH('Eligible Components'!M671,'Tableau FR Download'!G:G,0)),""))</f>
        <v/>
      </c>
      <c r="R671" s="37" t="str">
        <f>IF(IFERROR(INDEX('Tableau FR Download'!O:O,MATCH('Eligible Components'!M671,'Tableau FR Download'!G:G,0)),"")=0,"",IFERROR(INDEX('Tableau FR Download'!O:O,MATCH('Eligible Components'!M671,'Tableau FR Download'!G:G,0)),""))</f>
        <v/>
      </c>
      <c r="S671" s="13" t="str">
        <f t="shared" si="32"/>
        <v/>
      </c>
      <c r="T671" s="1" t="str">
        <f>IFERROR(INDEX('User Instructions'!$E$3:$E$10,MATCH('Eligible Components'!N671,'User Instructions'!$D$3:$D$10,0)),"")</f>
        <v/>
      </c>
      <c r="U671" s="1" t="str">
        <f>IFERROR(IF(INDEX('Tableau FR Download'!M:M,MATCH('Eligible Components'!M671,'Tableau FR Download'!G:G,0))=0,"",INDEX('Tableau FR Download'!M:M,MATCH('Eligible Components'!M671,'Tableau FR Download'!G:G,0))),"")</f>
        <v/>
      </c>
    </row>
    <row r="672" spans="1:21" hidden="1" x14ac:dyDescent="0.2">
      <c r="A672" s="1">
        <f t="shared" si="30"/>
        <v>0</v>
      </c>
      <c r="B672" s="1">
        <v>0</v>
      </c>
      <c r="C672" s="1" t="s">
        <v>85</v>
      </c>
      <c r="D672" s="1" t="s">
        <v>55</v>
      </c>
      <c r="E672" s="1" t="s">
        <v>94</v>
      </c>
      <c r="F672" s="1" t="s">
        <v>94</v>
      </c>
      <c r="G672" s="1" t="str">
        <f t="shared" si="31"/>
        <v>Indonesia-RSSH</v>
      </c>
      <c r="H672" s="1">
        <v>1</v>
      </c>
      <c r="I672" s="1" t="s">
        <v>33</v>
      </c>
      <c r="J672" s="1" t="str">
        <f>IF(IFERROR(IF(M672="",INDEX('Review Approach Lookup'!D:D,MATCH('Eligible Components'!G672,'Review Approach Lookup'!A:A,0)),INDEX('Tableau FR Download'!I:I,MATCH(M672,'Tableau FR Download'!G:G,0))),"")=0,"TBC",IFERROR(IF(M672="",INDEX('Review Approach Lookup'!D:D,MATCH('Eligible Components'!G672,'Review Approach Lookup'!A:A,0)),INDEX('Tableau FR Download'!I:I,MATCH(M672,'Tableau FR Download'!G:G,0))),""))</f>
        <v>TBC</v>
      </c>
      <c r="K672" s="1" t="s">
        <v>184</v>
      </c>
      <c r="L672" s="1">
        <f>_xlfn.MAXIFS('Tableau FR Download'!A:A,'Tableau FR Download'!B:B,'Eligible Components'!G672)</f>
        <v>0</v>
      </c>
      <c r="M672" s="1" t="str">
        <f>IF(L672=0,"",INDEX('Tableau FR Download'!G:G,MATCH('Eligible Components'!L672,'Tableau FR Download'!A:A,0)))</f>
        <v/>
      </c>
      <c r="N672" s="2" t="str">
        <f>IFERROR(IF(LEFT(INDEX('Tableau FR Download'!J:J,MATCH('Eligible Components'!M672,'Tableau FR Download'!G:G,0)),FIND(" - ",INDEX('Tableau FR Download'!J:J,MATCH('Eligible Components'!M672,'Tableau FR Download'!G:G,0)))-1) = 0,"",LEFT(INDEX('Tableau FR Download'!J:J,MATCH('Eligible Components'!M672,'Tableau FR Download'!G:G,0)),FIND(" - ",INDEX('Tableau FR Download'!J:J,MATCH('Eligible Components'!M672,'Tableau FR Download'!G:G,0)))-1)),"")</f>
        <v/>
      </c>
      <c r="O672" s="2" t="str">
        <f>IF(T672="No","",IFERROR(IF(INDEX('Tableau FR Download'!M:M,MATCH('Eligible Components'!M672,'Tableau FR Download'!G:G,0))=0,"",INDEX('Tableau FR Download'!M:M,MATCH('Eligible Components'!M672,'Tableau FR Download'!G:G,0))),""))</f>
        <v/>
      </c>
      <c r="P672" s="37" t="str">
        <f>IF(IFERROR(INDEX('Funding Request Tracker'!$G$6:$G$13,MATCH('Eligible Components'!N672,'Funding Request Tracker'!$F$6:$F$13,0)),"")=0,"",IFERROR(INDEX('Funding Request Tracker'!$G$6:$G$13,MATCH('Eligible Components'!N672,'Funding Request Tracker'!$F$6:$F$13,0)),""))</f>
        <v/>
      </c>
      <c r="Q672" s="37" t="str">
        <f>IF(IFERROR(INDEX('Tableau FR Download'!N:N,MATCH('Eligible Components'!M672,'Tableau FR Download'!G:G,0)),"")=0,"",IFERROR(INDEX('Tableau FR Download'!N:N,MATCH('Eligible Components'!M672,'Tableau FR Download'!G:G,0)),""))</f>
        <v/>
      </c>
      <c r="R672" s="37" t="str">
        <f>IF(IFERROR(INDEX('Tableau FR Download'!O:O,MATCH('Eligible Components'!M672,'Tableau FR Download'!G:G,0)),"")=0,"",IFERROR(INDEX('Tableau FR Download'!O:O,MATCH('Eligible Components'!M672,'Tableau FR Download'!G:G,0)),""))</f>
        <v/>
      </c>
      <c r="S672" s="13" t="str">
        <f t="shared" si="32"/>
        <v/>
      </c>
      <c r="T672" s="1" t="str">
        <f>IFERROR(INDEX('User Instructions'!$E$3:$E$10,MATCH('Eligible Components'!N672,'User Instructions'!$D$3:$D$10,0)),"")</f>
        <v/>
      </c>
      <c r="U672" s="1" t="str">
        <f>IFERROR(IF(INDEX('Tableau FR Download'!M:M,MATCH('Eligible Components'!M672,'Tableau FR Download'!G:G,0))=0,"",INDEX('Tableau FR Download'!M:M,MATCH('Eligible Components'!M672,'Tableau FR Download'!G:G,0))),"")</f>
        <v/>
      </c>
    </row>
    <row r="673" spans="1:21" hidden="1" x14ac:dyDescent="0.2">
      <c r="A673" s="1">
        <f t="shared" si="30"/>
        <v>1</v>
      </c>
      <c r="B673" s="1">
        <v>0</v>
      </c>
      <c r="C673" s="1" t="s">
        <v>85</v>
      </c>
      <c r="D673" s="1" t="s">
        <v>55</v>
      </c>
      <c r="E673" s="1" t="s">
        <v>416</v>
      </c>
      <c r="F673" s="1" t="s">
        <v>35</v>
      </c>
      <c r="G673" s="1" t="str">
        <f t="shared" si="31"/>
        <v>Indonesia-Tuberculosis</v>
      </c>
      <c r="H673" s="1">
        <v>1</v>
      </c>
      <c r="I673" s="1" t="s">
        <v>33</v>
      </c>
      <c r="J673" s="1" t="str">
        <f>IF(IFERROR(IF(M673="",INDEX('Review Approach Lookup'!D:D,MATCH('Eligible Components'!G673,'Review Approach Lookup'!A:A,0)),INDEX('Tableau FR Download'!I:I,MATCH(M673,'Tableau FR Download'!G:G,0))),"")=0,"TBC",IFERROR(IF(M673="",INDEX('Review Approach Lookup'!D:D,MATCH('Eligible Components'!G673,'Review Approach Lookup'!A:A,0)),INDEX('Tableau FR Download'!I:I,MATCH(M673,'Tableau FR Download'!G:G,0))),""))</f>
        <v>Tailored for National Strategic Plans</v>
      </c>
      <c r="K673" s="1" t="s">
        <v>184</v>
      </c>
      <c r="L673" s="1">
        <f>_xlfn.MAXIFS('Tableau FR Download'!A:A,'Tableau FR Download'!B:B,'Eligible Components'!G673)</f>
        <v>704</v>
      </c>
      <c r="M673" s="1" t="str">
        <f>IF(L673=0,"",INDEX('Tableau FR Download'!G:G,MATCH('Eligible Components'!L673,'Tableau FR Download'!A:A,0)))</f>
        <v>FR704-IDN-T</v>
      </c>
      <c r="N673" s="2" t="str">
        <f>IFERROR(IF(LEFT(INDEX('Tableau FR Download'!J:J,MATCH('Eligible Components'!M673,'Tableau FR Download'!G:G,0)),FIND(" - ",INDEX('Tableau FR Download'!J:J,MATCH('Eligible Components'!M673,'Tableau FR Download'!G:G,0)))-1) = 0,"",LEFT(INDEX('Tableau FR Download'!J:J,MATCH('Eligible Components'!M673,'Tableau FR Download'!G:G,0)),FIND(" - ",INDEX('Tableau FR Download'!J:J,MATCH('Eligible Components'!M673,'Tableau FR Download'!G:G,0)))-1)),"")</f>
        <v>Window 1</v>
      </c>
      <c r="O673" s="2" t="str">
        <f>IF(T673="No","",IFERROR(IF(INDEX('Tableau FR Download'!M:M,MATCH('Eligible Components'!M673,'Tableau FR Download'!G:G,0))=0,"",INDEX('Tableau FR Download'!M:M,MATCH('Eligible Components'!M673,'Tableau FR Download'!G:G,0))),""))</f>
        <v>Grant Making</v>
      </c>
      <c r="P673" s="37">
        <f>IF(IFERROR(INDEX('Funding Request Tracker'!$G$6:$G$13,MATCH('Eligible Components'!N673,'Funding Request Tracker'!$F$6:$F$13,0)),"")=0,"",IFERROR(INDEX('Funding Request Tracker'!$G$6:$G$13,MATCH('Eligible Components'!N673,'Funding Request Tracker'!$F$6:$F$13,0)),""))</f>
        <v>43913</v>
      </c>
      <c r="Q673" s="37">
        <f>IF(IFERROR(INDEX('Tableau FR Download'!N:N,MATCH('Eligible Components'!M673,'Tableau FR Download'!G:G,0)),"")=0,"",IFERROR(INDEX('Tableau FR Download'!N:N,MATCH('Eligible Components'!M673,'Tableau FR Download'!G:G,0)),""))</f>
        <v>44133</v>
      </c>
      <c r="R673" s="37">
        <f>IF(IFERROR(INDEX('Tableau FR Download'!O:O,MATCH('Eligible Components'!M673,'Tableau FR Download'!G:G,0)),"")=0,"",IFERROR(INDEX('Tableau FR Download'!O:O,MATCH('Eligible Components'!M673,'Tableau FR Download'!G:G,0)),""))</f>
        <v>44162</v>
      </c>
      <c r="S673" s="13">
        <f t="shared" si="32"/>
        <v>8.1639344262295079</v>
      </c>
      <c r="T673" s="1" t="str">
        <f>IFERROR(INDEX('User Instructions'!$E$3:$E$10,MATCH('Eligible Components'!N673,'User Instructions'!$D$3:$D$10,0)),"")</f>
        <v>Yes</v>
      </c>
      <c r="U673" s="1" t="str">
        <f>IFERROR(IF(INDEX('Tableau FR Download'!M:M,MATCH('Eligible Components'!M673,'Tableau FR Download'!G:G,0))=0,"",INDEX('Tableau FR Download'!M:M,MATCH('Eligible Components'!M673,'Tableau FR Download'!G:G,0))),"")</f>
        <v>Grant Making</v>
      </c>
    </row>
    <row r="674" spans="1:21" hidden="1" x14ac:dyDescent="0.2">
      <c r="A674" s="1">
        <f t="shared" si="30"/>
        <v>0</v>
      </c>
      <c r="B674" s="1">
        <v>0</v>
      </c>
      <c r="C674" s="1" t="s">
        <v>85</v>
      </c>
      <c r="D674" s="1" t="s">
        <v>55</v>
      </c>
      <c r="E674" s="1" t="s">
        <v>417</v>
      </c>
      <c r="F674" s="1" t="s">
        <v>95</v>
      </c>
      <c r="G674" s="1" t="str">
        <f t="shared" si="31"/>
        <v>Indonesia-Tuberculosis,Malaria</v>
      </c>
      <c r="H674" s="1">
        <v>1</v>
      </c>
      <c r="I674" s="1" t="s">
        <v>33</v>
      </c>
      <c r="J674" s="1" t="str">
        <f>IF(IFERROR(IF(M674="",INDEX('Review Approach Lookup'!D:D,MATCH('Eligible Components'!G674,'Review Approach Lookup'!A:A,0)),INDEX('Tableau FR Download'!I:I,MATCH(M674,'Tableau FR Download'!G:G,0))),"")=0,"TBC",IFERROR(IF(M674="",INDEX('Review Approach Lookup'!D:D,MATCH('Eligible Components'!G674,'Review Approach Lookup'!A:A,0)),INDEX('Tableau FR Download'!I:I,MATCH(M674,'Tableau FR Download'!G:G,0))),""))</f>
        <v/>
      </c>
      <c r="K674" s="1" t="s">
        <v>184</v>
      </c>
      <c r="L674" s="1">
        <f>_xlfn.MAXIFS('Tableau FR Download'!A:A,'Tableau FR Download'!B:B,'Eligible Components'!G674)</f>
        <v>0</v>
      </c>
      <c r="M674" s="1" t="str">
        <f>IF(L674=0,"",INDEX('Tableau FR Download'!G:G,MATCH('Eligible Components'!L674,'Tableau FR Download'!A:A,0)))</f>
        <v/>
      </c>
      <c r="N674" s="2" t="str">
        <f>IFERROR(IF(LEFT(INDEX('Tableau FR Download'!J:J,MATCH('Eligible Components'!M674,'Tableau FR Download'!G:G,0)),FIND(" - ",INDEX('Tableau FR Download'!J:J,MATCH('Eligible Components'!M674,'Tableau FR Download'!G:G,0)))-1) = 0,"",LEFT(INDEX('Tableau FR Download'!J:J,MATCH('Eligible Components'!M674,'Tableau FR Download'!G:G,0)),FIND(" - ",INDEX('Tableau FR Download'!J:J,MATCH('Eligible Components'!M674,'Tableau FR Download'!G:G,0)))-1)),"")</f>
        <v/>
      </c>
      <c r="O674" s="2" t="str">
        <f>IF(T674="No","",IFERROR(IF(INDEX('Tableau FR Download'!M:M,MATCH('Eligible Components'!M674,'Tableau FR Download'!G:G,0))=0,"",INDEX('Tableau FR Download'!M:M,MATCH('Eligible Components'!M674,'Tableau FR Download'!G:G,0))),""))</f>
        <v/>
      </c>
      <c r="P674" s="37" t="str">
        <f>IF(IFERROR(INDEX('Funding Request Tracker'!$G$6:$G$13,MATCH('Eligible Components'!N674,'Funding Request Tracker'!$F$6:$F$13,0)),"")=0,"",IFERROR(INDEX('Funding Request Tracker'!$G$6:$G$13,MATCH('Eligible Components'!N674,'Funding Request Tracker'!$F$6:$F$13,0)),""))</f>
        <v/>
      </c>
      <c r="Q674" s="37" t="str">
        <f>IF(IFERROR(INDEX('Tableau FR Download'!N:N,MATCH('Eligible Components'!M674,'Tableau FR Download'!G:G,0)),"")=0,"",IFERROR(INDEX('Tableau FR Download'!N:N,MATCH('Eligible Components'!M674,'Tableau FR Download'!G:G,0)),""))</f>
        <v/>
      </c>
      <c r="R674" s="37" t="str">
        <f>IF(IFERROR(INDEX('Tableau FR Download'!O:O,MATCH('Eligible Components'!M674,'Tableau FR Download'!G:G,0)),"")=0,"",IFERROR(INDEX('Tableau FR Download'!O:O,MATCH('Eligible Components'!M674,'Tableau FR Download'!G:G,0)),""))</f>
        <v/>
      </c>
      <c r="S674" s="13" t="str">
        <f t="shared" si="32"/>
        <v/>
      </c>
      <c r="T674" s="1" t="str">
        <f>IFERROR(INDEX('User Instructions'!$E$3:$E$10,MATCH('Eligible Components'!N674,'User Instructions'!$D$3:$D$10,0)),"")</f>
        <v/>
      </c>
      <c r="U674" s="1" t="str">
        <f>IFERROR(IF(INDEX('Tableau FR Download'!M:M,MATCH('Eligible Components'!M674,'Tableau FR Download'!G:G,0))=0,"",INDEX('Tableau FR Download'!M:M,MATCH('Eligible Components'!M674,'Tableau FR Download'!G:G,0))),"")</f>
        <v/>
      </c>
    </row>
    <row r="675" spans="1:21" hidden="1" x14ac:dyDescent="0.2">
      <c r="A675" s="1">
        <f t="shared" si="30"/>
        <v>0</v>
      </c>
      <c r="B675" s="1">
        <v>0</v>
      </c>
      <c r="C675" s="1" t="s">
        <v>85</v>
      </c>
      <c r="D675" s="1" t="s">
        <v>55</v>
      </c>
      <c r="E675" s="1" t="s">
        <v>418</v>
      </c>
      <c r="F675" s="1" t="s">
        <v>96</v>
      </c>
      <c r="G675" s="1" t="str">
        <f t="shared" si="31"/>
        <v>Indonesia-Tuberculosis,Malaria,RSSH</v>
      </c>
      <c r="H675" s="1">
        <v>1</v>
      </c>
      <c r="I675" s="1" t="s">
        <v>33</v>
      </c>
      <c r="J675" s="1" t="str">
        <f>IF(IFERROR(IF(M675="",INDEX('Review Approach Lookup'!D:D,MATCH('Eligible Components'!G675,'Review Approach Lookup'!A:A,0)),INDEX('Tableau FR Download'!I:I,MATCH(M675,'Tableau FR Download'!G:G,0))),"")=0,"TBC",IFERROR(IF(M675="",INDEX('Review Approach Lookup'!D:D,MATCH('Eligible Components'!G675,'Review Approach Lookup'!A:A,0)),INDEX('Tableau FR Download'!I:I,MATCH(M675,'Tableau FR Download'!G:G,0))),""))</f>
        <v/>
      </c>
      <c r="K675" s="1" t="s">
        <v>184</v>
      </c>
      <c r="L675" s="1">
        <f>_xlfn.MAXIFS('Tableau FR Download'!A:A,'Tableau FR Download'!B:B,'Eligible Components'!G675)</f>
        <v>0</v>
      </c>
      <c r="M675" s="1" t="str">
        <f>IF(L675=0,"",INDEX('Tableau FR Download'!G:G,MATCH('Eligible Components'!L675,'Tableau FR Download'!A:A,0)))</f>
        <v/>
      </c>
      <c r="N675" s="2" t="str">
        <f>IFERROR(IF(LEFT(INDEX('Tableau FR Download'!J:J,MATCH('Eligible Components'!M675,'Tableau FR Download'!G:G,0)),FIND(" - ",INDEX('Tableau FR Download'!J:J,MATCH('Eligible Components'!M675,'Tableau FR Download'!G:G,0)))-1) = 0,"",LEFT(INDEX('Tableau FR Download'!J:J,MATCH('Eligible Components'!M675,'Tableau FR Download'!G:G,0)),FIND(" - ",INDEX('Tableau FR Download'!J:J,MATCH('Eligible Components'!M675,'Tableau FR Download'!G:G,0)))-1)),"")</f>
        <v/>
      </c>
      <c r="O675" s="2" t="str">
        <f>IF(T675="No","",IFERROR(IF(INDEX('Tableau FR Download'!M:M,MATCH('Eligible Components'!M675,'Tableau FR Download'!G:G,0))=0,"",INDEX('Tableau FR Download'!M:M,MATCH('Eligible Components'!M675,'Tableau FR Download'!G:G,0))),""))</f>
        <v/>
      </c>
      <c r="P675" s="37" t="str">
        <f>IF(IFERROR(INDEX('Funding Request Tracker'!$G$6:$G$13,MATCH('Eligible Components'!N675,'Funding Request Tracker'!$F$6:$F$13,0)),"")=0,"",IFERROR(INDEX('Funding Request Tracker'!$G$6:$G$13,MATCH('Eligible Components'!N675,'Funding Request Tracker'!$F$6:$F$13,0)),""))</f>
        <v/>
      </c>
      <c r="Q675" s="37" t="str">
        <f>IF(IFERROR(INDEX('Tableau FR Download'!N:N,MATCH('Eligible Components'!M675,'Tableau FR Download'!G:G,0)),"")=0,"",IFERROR(INDEX('Tableau FR Download'!N:N,MATCH('Eligible Components'!M675,'Tableau FR Download'!G:G,0)),""))</f>
        <v/>
      </c>
      <c r="R675" s="37" t="str">
        <f>IF(IFERROR(INDEX('Tableau FR Download'!O:O,MATCH('Eligible Components'!M675,'Tableau FR Download'!G:G,0)),"")=0,"",IFERROR(INDEX('Tableau FR Download'!O:O,MATCH('Eligible Components'!M675,'Tableau FR Download'!G:G,0)),""))</f>
        <v/>
      </c>
      <c r="S675" s="13" t="str">
        <f t="shared" si="32"/>
        <v/>
      </c>
      <c r="T675" s="1" t="str">
        <f>IFERROR(INDEX('User Instructions'!$E$3:$E$10,MATCH('Eligible Components'!N675,'User Instructions'!$D$3:$D$10,0)),"")</f>
        <v/>
      </c>
      <c r="U675" s="1" t="str">
        <f>IFERROR(IF(INDEX('Tableau FR Download'!M:M,MATCH('Eligible Components'!M675,'Tableau FR Download'!G:G,0))=0,"",INDEX('Tableau FR Download'!M:M,MATCH('Eligible Components'!M675,'Tableau FR Download'!G:G,0))),"")</f>
        <v/>
      </c>
    </row>
    <row r="676" spans="1:21" hidden="1" x14ac:dyDescent="0.2">
      <c r="A676" s="1">
        <f t="shared" si="30"/>
        <v>0</v>
      </c>
      <c r="B676" s="1">
        <v>0</v>
      </c>
      <c r="C676" s="1" t="s">
        <v>85</v>
      </c>
      <c r="D676" s="1" t="s">
        <v>55</v>
      </c>
      <c r="E676" s="1" t="s">
        <v>419</v>
      </c>
      <c r="F676" s="1" t="s">
        <v>97</v>
      </c>
      <c r="G676" s="1" t="str">
        <f t="shared" si="31"/>
        <v>Indonesia-Tuberculosis,RSSH</v>
      </c>
      <c r="H676" s="1">
        <v>1</v>
      </c>
      <c r="I676" s="1" t="s">
        <v>33</v>
      </c>
      <c r="J676" s="1" t="str">
        <f>IF(IFERROR(IF(M676="",INDEX('Review Approach Lookup'!D:D,MATCH('Eligible Components'!G676,'Review Approach Lookup'!A:A,0)),INDEX('Tableau FR Download'!I:I,MATCH(M676,'Tableau FR Download'!G:G,0))),"")=0,"TBC",IFERROR(IF(M676="",INDEX('Review Approach Lookup'!D:D,MATCH('Eligible Components'!G676,'Review Approach Lookup'!A:A,0)),INDEX('Tableau FR Download'!I:I,MATCH(M676,'Tableau FR Download'!G:G,0))),""))</f>
        <v/>
      </c>
      <c r="K676" s="1" t="s">
        <v>184</v>
      </c>
      <c r="L676" s="1">
        <f>_xlfn.MAXIFS('Tableau FR Download'!A:A,'Tableau FR Download'!B:B,'Eligible Components'!G676)</f>
        <v>0</v>
      </c>
      <c r="M676" s="1" t="str">
        <f>IF(L676=0,"",INDEX('Tableau FR Download'!G:G,MATCH('Eligible Components'!L676,'Tableau FR Download'!A:A,0)))</f>
        <v/>
      </c>
      <c r="N676" s="2" t="str">
        <f>IFERROR(IF(LEFT(INDEX('Tableau FR Download'!J:J,MATCH('Eligible Components'!M676,'Tableau FR Download'!G:G,0)),FIND(" - ",INDEX('Tableau FR Download'!J:J,MATCH('Eligible Components'!M676,'Tableau FR Download'!G:G,0)))-1) = 0,"",LEFT(INDEX('Tableau FR Download'!J:J,MATCH('Eligible Components'!M676,'Tableau FR Download'!G:G,0)),FIND(" - ",INDEX('Tableau FR Download'!J:J,MATCH('Eligible Components'!M676,'Tableau FR Download'!G:G,0)))-1)),"")</f>
        <v/>
      </c>
      <c r="O676" s="2" t="str">
        <f>IF(T676="No","",IFERROR(IF(INDEX('Tableau FR Download'!M:M,MATCH('Eligible Components'!M676,'Tableau FR Download'!G:G,0))=0,"",INDEX('Tableau FR Download'!M:M,MATCH('Eligible Components'!M676,'Tableau FR Download'!G:G,0))),""))</f>
        <v/>
      </c>
      <c r="P676" s="37" t="str">
        <f>IF(IFERROR(INDEX('Funding Request Tracker'!$G$6:$G$13,MATCH('Eligible Components'!N676,'Funding Request Tracker'!$F$6:$F$13,0)),"")=0,"",IFERROR(INDEX('Funding Request Tracker'!$G$6:$G$13,MATCH('Eligible Components'!N676,'Funding Request Tracker'!$F$6:$F$13,0)),""))</f>
        <v/>
      </c>
      <c r="Q676" s="37" t="str">
        <f>IF(IFERROR(INDEX('Tableau FR Download'!N:N,MATCH('Eligible Components'!M676,'Tableau FR Download'!G:G,0)),"")=0,"",IFERROR(INDEX('Tableau FR Download'!N:N,MATCH('Eligible Components'!M676,'Tableau FR Download'!G:G,0)),""))</f>
        <v/>
      </c>
      <c r="R676" s="37" t="str">
        <f>IF(IFERROR(INDEX('Tableau FR Download'!O:O,MATCH('Eligible Components'!M676,'Tableau FR Download'!G:G,0)),"")=0,"",IFERROR(INDEX('Tableau FR Download'!O:O,MATCH('Eligible Components'!M676,'Tableau FR Download'!G:G,0)),""))</f>
        <v/>
      </c>
      <c r="S676" s="13" t="str">
        <f t="shared" si="32"/>
        <v/>
      </c>
      <c r="T676" s="1" t="str">
        <f>IFERROR(INDEX('User Instructions'!$E$3:$E$10,MATCH('Eligible Components'!N676,'User Instructions'!$D$3:$D$10,0)),"")</f>
        <v/>
      </c>
      <c r="U676" s="1" t="str">
        <f>IFERROR(IF(INDEX('Tableau FR Download'!M:M,MATCH('Eligible Components'!M676,'Tableau FR Download'!G:G,0))=0,"",INDEX('Tableau FR Download'!M:M,MATCH('Eligible Components'!M676,'Tableau FR Download'!G:G,0))),"")</f>
        <v/>
      </c>
    </row>
    <row r="677" spans="1:21" hidden="1" x14ac:dyDescent="0.2">
      <c r="A677" s="1">
        <f t="shared" si="30"/>
        <v>1</v>
      </c>
      <c r="B677" s="1">
        <v>0</v>
      </c>
      <c r="C677" s="1" t="s">
        <v>85</v>
      </c>
      <c r="D677" s="1" t="s">
        <v>125</v>
      </c>
      <c r="E677" s="1" t="s">
        <v>26</v>
      </c>
      <c r="F677" s="1" t="s">
        <v>26</v>
      </c>
      <c r="G677" s="1" t="str">
        <f t="shared" si="31"/>
        <v>Iran (Islamic Republic)-HIV/AIDS</v>
      </c>
      <c r="H677" s="1">
        <v>1</v>
      </c>
      <c r="I677" s="1" t="s">
        <v>25</v>
      </c>
      <c r="J677" s="1" t="str">
        <f>IF(IFERROR(IF(M677="",INDEX('Review Approach Lookup'!D:D,MATCH('Eligible Components'!G677,'Review Approach Lookup'!A:A,0)),INDEX('Tableau FR Download'!I:I,MATCH(M677,'Tableau FR Download'!G:G,0))),"")=0,"TBC",IFERROR(IF(M677="",INDEX('Review Approach Lookup'!D:D,MATCH('Eligible Components'!G677,'Review Approach Lookup'!A:A,0)),INDEX('Tableau FR Download'!I:I,MATCH(M677,'Tableau FR Download'!G:G,0))),""))</f>
        <v>Tailored for Focused Portfolios</v>
      </c>
      <c r="K677" s="1" t="s">
        <v>188</v>
      </c>
      <c r="L677" s="1">
        <f>_xlfn.MAXIFS('Tableau FR Download'!A:A,'Tableau FR Download'!B:B,'Eligible Components'!G677)</f>
        <v>956</v>
      </c>
      <c r="M677" s="1" t="str">
        <f>IF(L677=0,"",INDEX('Tableau FR Download'!G:G,MATCH('Eligible Components'!L677,'Tableau FR Download'!A:A,0)))</f>
        <v>FR956-IRN-H</v>
      </c>
      <c r="N677" s="2" t="str">
        <f>IFERROR(IF(LEFT(INDEX('Tableau FR Download'!J:J,MATCH('Eligible Components'!M677,'Tableau FR Download'!G:G,0)),FIND(" - ",INDEX('Tableau FR Download'!J:J,MATCH('Eligible Components'!M677,'Tableau FR Download'!G:G,0)))-1) = 0,"",LEFT(INDEX('Tableau FR Download'!J:J,MATCH('Eligible Components'!M677,'Tableau FR Download'!G:G,0)),FIND(" - ",INDEX('Tableau FR Download'!J:J,MATCH('Eligible Components'!M677,'Tableau FR Download'!G:G,0)))-1)),"")</f>
        <v>Window 3</v>
      </c>
      <c r="O677" s="2" t="str">
        <f>IF(T677="No","",IFERROR(IF(INDEX('Tableau FR Download'!M:M,MATCH('Eligible Components'!M677,'Tableau FR Download'!G:G,0))=0,"",INDEX('Tableau FR Download'!M:M,MATCH('Eligible Components'!M677,'Tableau FR Download'!G:G,0))),""))</f>
        <v>Grant Making</v>
      </c>
      <c r="P677" s="37">
        <f>IF(IFERROR(INDEX('Funding Request Tracker'!$G$6:$G$13,MATCH('Eligible Components'!N677,'Funding Request Tracker'!$F$6:$F$13,0)),"")=0,"",IFERROR(INDEX('Funding Request Tracker'!$G$6:$G$13,MATCH('Eligible Components'!N677,'Funding Request Tracker'!$F$6:$F$13,0)),""))</f>
        <v>44074</v>
      </c>
      <c r="Q677" s="37">
        <f>IF(IFERROR(INDEX('Tableau FR Download'!N:N,MATCH('Eligible Components'!M677,'Tableau FR Download'!G:G,0)),"")=0,"",IFERROR(INDEX('Tableau FR Download'!N:N,MATCH('Eligible Components'!M677,'Tableau FR Download'!G:G,0)),""))</f>
        <v>44217</v>
      </c>
      <c r="R677" s="37">
        <f>IF(IFERROR(INDEX('Tableau FR Download'!O:O,MATCH('Eligible Components'!M677,'Tableau FR Download'!G:G,0)),"")=0,"",IFERROR(INDEX('Tableau FR Download'!O:O,MATCH('Eligible Components'!M677,'Tableau FR Download'!G:G,0)),""))</f>
        <v>44239</v>
      </c>
      <c r="S677" s="13">
        <f t="shared" si="32"/>
        <v>5.4098360655737707</v>
      </c>
      <c r="T677" s="1" t="str">
        <f>IFERROR(INDEX('User Instructions'!$E$3:$E$10,MATCH('Eligible Components'!N677,'User Instructions'!$D$3:$D$10,0)),"")</f>
        <v>Yes</v>
      </c>
      <c r="U677" s="1" t="str">
        <f>IFERROR(IF(INDEX('Tableau FR Download'!M:M,MATCH('Eligible Components'!M677,'Tableau FR Download'!G:G,0))=0,"",INDEX('Tableau FR Download'!M:M,MATCH('Eligible Components'!M677,'Tableau FR Download'!G:G,0))),"")</f>
        <v>Grant Making</v>
      </c>
    </row>
    <row r="678" spans="1:21" hidden="1" x14ac:dyDescent="0.2">
      <c r="A678" s="1">
        <f t="shared" si="30"/>
        <v>0</v>
      </c>
      <c r="B678" s="1">
        <v>0</v>
      </c>
      <c r="C678" s="1" t="s">
        <v>85</v>
      </c>
      <c r="D678" s="1" t="s">
        <v>125</v>
      </c>
      <c r="E678" s="1" t="s">
        <v>409</v>
      </c>
      <c r="F678" s="1" t="s">
        <v>86</v>
      </c>
      <c r="G678" s="1" t="str">
        <f t="shared" si="31"/>
        <v>Iran (Islamic Republic)-HIV/AIDS,Malaria</v>
      </c>
      <c r="H678" s="1">
        <v>0</v>
      </c>
      <c r="I678" s="1" t="s">
        <v>25</v>
      </c>
      <c r="J678" s="1" t="str">
        <f>IF(IFERROR(IF(M678="",INDEX('Review Approach Lookup'!D:D,MATCH('Eligible Components'!G678,'Review Approach Lookup'!A:A,0)),INDEX('Tableau FR Download'!I:I,MATCH(M678,'Tableau FR Download'!G:G,0))),"")=0,"TBC",IFERROR(IF(M678="",INDEX('Review Approach Lookup'!D:D,MATCH('Eligible Components'!G678,'Review Approach Lookup'!A:A,0)),INDEX('Tableau FR Download'!I:I,MATCH(M678,'Tableau FR Download'!G:G,0))),""))</f>
        <v/>
      </c>
      <c r="K678" s="1" t="s">
        <v>188</v>
      </c>
      <c r="L678" s="1">
        <f>_xlfn.MAXIFS('Tableau FR Download'!A:A,'Tableau FR Download'!B:B,'Eligible Components'!G678)</f>
        <v>0</v>
      </c>
      <c r="M678" s="1" t="str">
        <f>IF(L678=0,"",INDEX('Tableau FR Download'!G:G,MATCH('Eligible Components'!L678,'Tableau FR Download'!A:A,0)))</f>
        <v/>
      </c>
      <c r="N678" s="2" t="str">
        <f>IFERROR(IF(LEFT(INDEX('Tableau FR Download'!J:J,MATCH('Eligible Components'!M678,'Tableau FR Download'!G:G,0)),FIND(" - ",INDEX('Tableau FR Download'!J:J,MATCH('Eligible Components'!M678,'Tableau FR Download'!G:G,0)))-1) = 0,"",LEFT(INDEX('Tableau FR Download'!J:J,MATCH('Eligible Components'!M678,'Tableau FR Download'!G:G,0)),FIND(" - ",INDEX('Tableau FR Download'!J:J,MATCH('Eligible Components'!M678,'Tableau FR Download'!G:G,0)))-1)),"")</f>
        <v/>
      </c>
      <c r="O678" s="2" t="str">
        <f>IF(T678="No","",IFERROR(IF(INDEX('Tableau FR Download'!M:M,MATCH('Eligible Components'!M678,'Tableau FR Download'!G:G,0))=0,"",INDEX('Tableau FR Download'!M:M,MATCH('Eligible Components'!M678,'Tableau FR Download'!G:G,0))),""))</f>
        <v/>
      </c>
      <c r="P678" s="37" t="str">
        <f>IF(IFERROR(INDEX('Funding Request Tracker'!$G$6:$G$13,MATCH('Eligible Components'!N678,'Funding Request Tracker'!$F$6:$F$13,0)),"")=0,"",IFERROR(INDEX('Funding Request Tracker'!$G$6:$G$13,MATCH('Eligible Components'!N678,'Funding Request Tracker'!$F$6:$F$13,0)),""))</f>
        <v/>
      </c>
      <c r="Q678" s="37" t="str">
        <f>IF(IFERROR(INDEX('Tableau FR Download'!N:N,MATCH('Eligible Components'!M678,'Tableau FR Download'!G:G,0)),"")=0,"",IFERROR(INDEX('Tableau FR Download'!N:N,MATCH('Eligible Components'!M678,'Tableau FR Download'!G:G,0)),""))</f>
        <v/>
      </c>
      <c r="R678" s="37" t="str">
        <f>IF(IFERROR(INDEX('Tableau FR Download'!O:O,MATCH('Eligible Components'!M678,'Tableau FR Download'!G:G,0)),"")=0,"",IFERROR(INDEX('Tableau FR Download'!O:O,MATCH('Eligible Components'!M678,'Tableau FR Download'!G:G,0)),""))</f>
        <v/>
      </c>
      <c r="S678" s="13" t="str">
        <f t="shared" si="32"/>
        <v/>
      </c>
      <c r="T678" s="1" t="str">
        <f>IFERROR(INDEX('User Instructions'!$E$3:$E$10,MATCH('Eligible Components'!N678,'User Instructions'!$D$3:$D$10,0)),"")</f>
        <v/>
      </c>
      <c r="U678" s="1" t="str">
        <f>IFERROR(IF(INDEX('Tableau FR Download'!M:M,MATCH('Eligible Components'!M678,'Tableau FR Download'!G:G,0))=0,"",INDEX('Tableau FR Download'!M:M,MATCH('Eligible Components'!M678,'Tableau FR Download'!G:G,0))),"")</f>
        <v/>
      </c>
    </row>
    <row r="679" spans="1:21" hidden="1" x14ac:dyDescent="0.2">
      <c r="A679" s="1">
        <f t="shared" si="30"/>
        <v>0</v>
      </c>
      <c r="B679" s="1">
        <v>0</v>
      </c>
      <c r="C679" s="1" t="s">
        <v>85</v>
      </c>
      <c r="D679" s="1" t="s">
        <v>125</v>
      </c>
      <c r="E679" s="1" t="s">
        <v>410</v>
      </c>
      <c r="F679" s="1" t="s">
        <v>87</v>
      </c>
      <c r="G679" s="1" t="str">
        <f t="shared" si="31"/>
        <v>Iran (Islamic Republic)-HIV/AIDS,Malaria,RSSH</v>
      </c>
      <c r="H679" s="1">
        <v>0</v>
      </c>
      <c r="I679" s="1" t="s">
        <v>25</v>
      </c>
      <c r="J679" s="1" t="str">
        <f>IF(IFERROR(IF(M679="",INDEX('Review Approach Lookup'!D:D,MATCH('Eligible Components'!G679,'Review Approach Lookup'!A:A,0)),INDEX('Tableau FR Download'!I:I,MATCH(M679,'Tableau FR Download'!G:G,0))),"")=0,"TBC",IFERROR(IF(M679="",INDEX('Review Approach Lookup'!D:D,MATCH('Eligible Components'!G679,'Review Approach Lookup'!A:A,0)),INDEX('Tableau FR Download'!I:I,MATCH(M679,'Tableau FR Download'!G:G,0))),""))</f>
        <v/>
      </c>
      <c r="K679" s="1" t="s">
        <v>188</v>
      </c>
      <c r="L679" s="1">
        <f>_xlfn.MAXIFS('Tableau FR Download'!A:A,'Tableau FR Download'!B:B,'Eligible Components'!G679)</f>
        <v>0</v>
      </c>
      <c r="M679" s="1" t="str">
        <f>IF(L679=0,"",INDEX('Tableau FR Download'!G:G,MATCH('Eligible Components'!L679,'Tableau FR Download'!A:A,0)))</f>
        <v/>
      </c>
      <c r="N679" s="2" t="str">
        <f>IFERROR(IF(LEFT(INDEX('Tableau FR Download'!J:J,MATCH('Eligible Components'!M679,'Tableau FR Download'!G:G,0)),FIND(" - ",INDEX('Tableau FR Download'!J:J,MATCH('Eligible Components'!M679,'Tableau FR Download'!G:G,0)))-1) = 0,"",LEFT(INDEX('Tableau FR Download'!J:J,MATCH('Eligible Components'!M679,'Tableau FR Download'!G:G,0)),FIND(" - ",INDEX('Tableau FR Download'!J:J,MATCH('Eligible Components'!M679,'Tableau FR Download'!G:G,0)))-1)),"")</f>
        <v/>
      </c>
      <c r="O679" s="2" t="str">
        <f>IF(T679="No","",IFERROR(IF(INDEX('Tableau FR Download'!M:M,MATCH('Eligible Components'!M679,'Tableau FR Download'!G:G,0))=0,"",INDEX('Tableau FR Download'!M:M,MATCH('Eligible Components'!M679,'Tableau FR Download'!G:G,0))),""))</f>
        <v/>
      </c>
      <c r="P679" s="37" t="str">
        <f>IF(IFERROR(INDEX('Funding Request Tracker'!$G$6:$G$13,MATCH('Eligible Components'!N679,'Funding Request Tracker'!$F$6:$F$13,0)),"")=0,"",IFERROR(INDEX('Funding Request Tracker'!$G$6:$G$13,MATCH('Eligible Components'!N679,'Funding Request Tracker'!$F$6:$F$13,0)),""))</f>
        <v/>
      </c>
      <c r="Q679" s="37" t="str">
        <f>IF(IFERROR(INDEX('Tableau FR Download'!N:N,MATCH('Eligible Components'!M679,'Tableau FR Download'!G:G,0)),"")=0,"",IFERROR(INDEX('Tableau FR Download'!N:N,MATCH('Eligible Components'!M679,'Tableau FR Download'!G:G,0)),""))</f>
        <v/>
      </c>
      <c r="R679" s="37" t="str">
        <f>IF(IFERROR(INDEX('Tableau FR Download'!O:O,MATCH('Eligible Components'!M679,'Tableau FR Download'!G:G,0)),"")=0,"",IFERROR(INDEX('Tableau FR Download'!O:O,MATCH('Eligible Components'!M679,'Tableau FR Download'!G:G,0)),""))</f>
        <v/>
      </c>
      <c r="S679" s="13" t="str">
        <f t="shared" si="32"/>
        <v/>
      </c>
      <c r="T679" s="1" t="str">
        <f>IFERROR(INDEX('User Instructions'!$E$3:$E$10,MATCH('Eligible Components'!N679,'User Instructions'!$D$3:$D$10,0)),"")</f>
        <v/>
      </c>
      <c r="U679" s="1" t="str">
        <f>IFERROR(IF(INDEX('Tableau FR Download'!M:M,MATCH('Eligible Components'!M679,'Tableau FR Download'!G:G,0))=0,"",INDEX('Tableau FR Download'!M:M,MATCH('Eligible Components'!M679,'Tableau FR Download'!G:G,0))),"")</f>
        <v/>
      </c>
    </row>
    <row r="680" spans="1:21" hidden="1" x14ac:dyDescent="0.2">
      <c r="A680" s="1">
        <f t="shared" si="30"/>
        <v>0</v>
      </c>
      <c r="B680" s="1">
        <v>0</v>
      </c>
      <c r="C680" s="1" t="s">
        <v>85</v>
      </c>
      <c r="D680" s="1" t="s">
        <v>125</v>
      </c>
      <c r="E680" s="1" t="s">
        <v>411</v>
      </c>
      <c r="F680" s="1" t="s">
        <v>88</v>
      </c>
      <c r="G680" s="1" t="str">
        <f t="shared" si="31"/>
        <v>Iran (Islamic Republic)-HIV/AIDS,RSSH</v>
      </c>
      <c r="H680" s="1">
        <v>1</v>
      </c>
      <c r="I680" s="1" t="s">
        <v>25</v>
      </c>
      <c r="J680" s="1" t="str">
        <f>IF(IFERROR(IF(M680="",INDEX('Review Approach Lookup'!D:D,MATCH('Eligible Components'!G680,'Review Approach Lookup'!A:A,0)),INDEX('Tableau FR Download'!I:I,MATCH(M680,'Tableau FR Download'!G:G,0))),"")=0,"TBC",IFERROR(IF(M680="",INDEX('Review Approach Lookup'!D:D,MATCH('Eligible Components'!G680,'Review Approach Lookup'!A:A,0)),INDEX('Tableau FR Download'!I:I,MATCH(M680,'Tableau FR Download'!G:G,0))),""))</f>
        <v/>
      </c>
      <c r="K680" s="1" t="s">
        <v>188</v>
      </c>
      <c r="L680" s="1">
        <f>_xlfn.MAXIFS('Tableau FR Download'!A:A,'Tableau FR Download'!B:B,'Eligible Components'!G680)</f>
        <v>0</v>
      </c>
      <c r="M680" s="1" t="str">
        <f>IF(L680=0,"",INDEX('Tableau FR Download'!G:G,MATCH('Eligible Components'!L680,'Tableau FR Download'!A:A,0)))</f>
        <v/>
      </c>
      <c r="N680" s="2" t="str">
        <f>IFERROR(IF(LEFT(INDEX('Tableau FR Download'!J:J,MATCH('Eligible Components'!M680,'Tableau FR Download'!G:G,0)),FIND(" - ",INDEX('Tableau FR Download'!J:J,MATCH('Eligible Components'!M680,'Tableau FR Download'!G:G,0)))-1) = 0,"",LEFT(INDEX('Tableau FR Download'!J:J,MATCH('Eligible Components'!M680,'Tableau FR Download'!G:G,0)),FIND(" - ",INDEX('Tableau FR Download'!J:J,MATCH('Eligible Components'!M680,'Tableau FR Download'!G:G,0)))-1)),"")</f>
        <v/>
      </c>
      <c r="O680" s="2" t="str">
        <f>IF(T680="No","",IFERROR(IF(INDEX('Tableau FR Download'!M:M,MATCH('Eligible Components'!M680,'Tableau FR Download'!G:G,0))=0,"",INDEX('Tableau FR Download'!M:M,MATCH('Eligible Components'!M680,'Tableau FR Download'!G:G,0))),""))</f>
        <v/>
      </c>
      <c r="P680" s="37" t="str">
        <f>IF(IFERROR(INDEX('Funding Request Tracker'!$G$6:$G$13,MATCH('Eligible Components'!N680,'Funding Request Tracker'!$F$6:$F$13,0)),"")=0,"",IFERROR(INDEX('Funding Request Tracker'!$G$6:$G$13,MATCH('Eligible Components'!N680,'Funding Request Tracker'!$F$6:$F$13,0)),""))</f>
        <v/>
      </c>
      <c r="Q680" s="37" t="str">
        <f>IF(IFERROR(INDEX('Tableau FR Download'!N:N,MATCH('Eligible Components'!M680,'Tableau FR Download'!G:G,0)),"")=0,"",IFERROR(INDEX('Tableau FR Download'!N:N,MATCH('Eligible Components'!M680,'Tableau FR Download'!G:G,0)),""))</f>
        <v/>
      </c>
      <c r="R680" s="37" t="str">
        <f>IF(IFERROR(INDEX('Tableau FR Download'!O:O,MATCH('Eligible Components'!M680,'Tableau FR Download'!G:G,0)),"")=0,"",IFERROR(INDEX('Tableau FR Download'!O:O,MATCH('Eligible Components'!M680,'Tableau FR Download'!G:G,0)),""))</f>
        <v/>
      </c>
      <c r="S680" s="13" t="str">
        <f t="shared" si="32"/>
        <v/>
      </c>
      <c r="T680" s="1" t="str">
        <f>IFERROR(INDEX('User Instructions'!$E$3:$E$10,MATCH('Eligible Components'!N680,'User Instructions'!$D$3:$D$10,0)),"")</f>
        <v/>
      </c>
      <c r="U680" s="1" t="str">
        <f>IFERROR(IF(INDEX('Tableau FR Download'!M:M,MATCH('Eligible Components'!M680,'Tableau FR Download'!G:G,0))=0,"",INDEX('Tableau FR Download'!M:M,MATCH('Eligible Components'!M680,'Tableau FR Download'!G:G,0))),"")</f>
        <v/>
      </c>
    </row>
    <row r="681" spans="1:21" hidden="1" x14ac:dyDescent="0.2">
      <c r="A681" s="1">
        <f t="shared" si="30"/>
        <v>0</v>
      </c>
      <c r="B681" s="1">
        <v>0</v>
      </c>
      <c r="C681" s="1" t="s">
        <v>85</v>
      </c>
      <c r="D681" s="1" t="s">
        <v>125</v>
      </c>
      <c r="E681" s="1" t="s">
        <v>408</v>
      </c>
      <c r="F681" s="1" t="s">
        <v>89</v>
      </c>
      <c r="G681" s="1" t="str">
        <f t="shared" si="31"/>
        <v>Iran (Islamic Republic)-HIV/AIDS, Tuberculosis</v>
      </c>
      <c r="H681" s="1">
        <v>0</v>
      </c>
      <c r="I681" s="1" t="s">
        <v>25</v>
      </c>
      <c r="J681" s="1" t="str">
        <f>IF(IFERROR(IF(M681="",INDEX('Review Approach Lookup'!D:D,MATCH('Eligible Components'!G681,'Review Approach Lookup'!A:A,0)),INDEX('Tableau FR Download'!I:I,MATCH(M681,'Tableau FR Download'!G:G,0))),"")=0,"TBC",IFERROR(IF(M681="",INDEX('Review Approach Lookup'!D:D,MATCH('Eligible Components'!G681,'Review Approach Lookup'!A:A,0)),INDEX('Tableau FR Download'!I:I,MATCH(M681,'Tableau FR Download'!G:G,0))),""))</f>
        <v/>
      </c>
      <c r="K681" s="1" t="s">
        <v>188</v>
      </c>
      <c r="L681" s="1">
        <f>_xlfn.MAXIFS('Tableau FR Download'!A:A,'Tableau FR Download'!B:B,'Eligible Components'!G681)</f>
        <v>0</v>
      </c>
      <c r="M681" s="1" t="str">
        <f>IF(L681=0,"",INDEX('Tableau FR Download'!G:G,MATCH('Eligible Components'!L681,'Tableau FR Download'!A:A,0)))</f>
        <v/>
      </c>
      <c r="N681" s="2" t="str">
        <f>IFERROR(IF(LEFT(INDEX('Tableau FR Download'!J:J,MATCH('Eligible Components'!M681,'Tableau FR Download'!G:G,0)),FIND(" - ",INDEX('Tableau FR Download'!J:J,MATCH('Eligible Components'!M681,'Tableau FR Download'!G:G,0)))-1) = 0,"",LEFT(INDEX('Tableau FR Download'!J:J,MATCH('Eligible Components'!M681,'Tableau FR Download'!G:G,0)),FIND(" - ",INDEX('Tableau FR Download'!J:J,MATCH('Eligible Components'!M681,'Tableau FR Download'!G:G,0)))-1)),"")</f>
        <v/>
      </c>
      <c r="O681" s="2" t="str">
        <f>IF(T681="No","",IFERROR(IF(INDEX('Tableau FR Download'!M:M,MATCH('Eligible Components'!M681,'Tableau FR Download'!G:G,0))=0,"",INDEX('Tableau FR Download'!M:M,MATCH('Eligible Components'!M681,'Tableau FR Download'!G:G,0))),""))</f>
        <v/>
      </c>
      <c r="P681" s="37" t="str">
        <f>IF(IFERROR(INDEX('Funding Request Tracker'!$G$6:$G$13,MATCH('Eligible Components'!N681,'Funding Request Tracker'!$F$6:$F$13,0)),"")=0,"",IFERROR(INDEX('Funding Request Tracker'!$G$6:$G$13,MATCH('Eligible Components'!N681,'Funding Request Tracker'!$F$6:$F$13,0)),""))</f>
        <v/>
      </c>
      <c r="Q681" s="37" t="str">
        <f>IF(IFERROR(INDEX('Tableau FR Download'!N:N,MATCH('Eligible Components'!M681,'Tableau FR Download'!G:G,0)),"")=0,"",IFERROR(INDEX('Tableau FR Download'!N:N,MATCH('Eligible Components'!M681,'Tableau FR Download'!G:G,0)),""))</f>
        <v/>
      </c>
      <c r="R681" s="37" t="str">
        <f>IF(IFERROR(INDEX('Tableau FR Download'!O:O,MATCH('Eligible Components'!M681,'Tableau FR Download'!G:G,0)),"")=0,"",IFERROR(INDEX('Tableau FR Download'!O:O,MATCH('Eligible Components'!M681,'Tableau FR Download'!G:G,0)),""))</f>
        <v/>
      </c>
      <c r="S681" s="13" t="str">
        <f t="shared" si="32"/>
        <v/>
      </c>
      <c r="T681" s="1" t="str">
        <f>IFERROR(INDEX('User Instructions'!$E$3:$E$10,MATCH('Eligible Components'!N681,'User Instructions'!$D$3:$D$10,0)),"")</f>
        <v/>
      </c>
      <c r="U681" s="1" t="str">
        <f>IFERROR(IF(INDEX('Tableau FR Download'!M:M,MATCH('Eligible Components'!M681,'Tableau FR Download'!G:G,0))=0,"",INDEX('Tableau FR Download'!M:M,MATCH('Eligible Components'!M681,'Tableau FR Download'!G:G,0))),"")</f>
        <v/>
      </c>
    </row>
    <row r="682" spans="1:21" hidden="1" x14ac:dyDescent="0.2">
      <c r="A682" s="1">
        <f t="shared" si="30"/>
        <v>0</v>
      </c>
      <c r="B682" s="1">
        <v>0</v>
      </c>
      <c r="C682" s="1" t="s">
        <v>85</v>
      </c>
      <c r="D682" s="1" t="s">
        <v>125</v>
      </c>
      <c r="E682" s="1" t="s">
        <v>412</v>
      </c>
      <c r="F682" s="1" t="s">
        <v>90</v>
      </c>
      <c r="G682" s="1" t="str">
        <f t="shared" si="31"/>
        <v>Iran (Islamic Republic)-HIV/AIDS,Tuberculosis,Malaria</v>
      </c>
      <c r="H682" s="1">
        <v>0</v>
      </c>
      <c r="I682" s="1" t="s">
        <v>25</v>
      </c>
      <c r="J682" s="1" t="str">
        <f>IF(IFERROR(IF(M682="",INDEX('Review Approach Lookup'!D:D,MATCH('Eligible Components'!G682,'Review Approach Lookup'!A:A,0)),INDEX('Tableau FR Download'!I:I,MATCH(M682,'Tableau FR Download'!G:G,0))),"")=0,"TBC",IFERROR(IF(M682="",INDEX('Review Approach Lookup'!D:D,MATCH('Eligible Components'!G682,'Review Approach Lookup'!A:A,0)),INDEX('Tableau FR Download'!I:I,MATCH(M682,'Tableau FR Download'!G:G,0))),""))</f>
        <v/>
      </c>
      <c r="K682" s="1" t="s">
        <v>188</v>
      </c>
      <c r="L682" s="1">
        <f>_xlfn.MAXIFS('Tableau FR Download'!A:A,'Tableau FR Download'!B:B,'Eligible Components'!G682)</f>
        <v>0</v>
      </c>
      <c r="M682" s="1" t="str">
        <f>IF(L682=0,"",INDEX('Tableau FR Download'!G:G,MATCH('Eligible Components'!L682,'Tableau FR Download'!A:A,0)))</f>
        <v/>
      </c>
      <c r="N682" s="2" t="str">
        <f>IFERROR(IF(LEFT(INDEX('Tableau FR Download'!J:J,MATCH('Eligible Components'!M682,'Tableau FR Download'!G:G,0)),FIND(" - ",INDEX('Tableau FR Download'!J:J,MATCH('Eligible Components'!M682,'Tableau FR Download'!G:G,0)))-1) = 0,"",LEFT(INDEX('Tableau FR Download'!J:J,MATCH('Eligible Components'!M682,'Tableau FR Download'!G:G,0)),FIND(" - ",INDEX('Tableau FR Download'!J:J,MATCH('Eligible Components'!M682,'Tableau FR Download'!G:G,0)))-1)),"")</f>
        <v/>
      </c>
      <c r="O682" s="2" t="str">
        <f>IF(T682="No","",IFERROR(IF(INDEX('Tableau FR Download'!M:M,MATCH('Eligible Components'!M682,'Tableau FR Download'!G:G,0))=0,"",INDEX('Tableau FR Download'!M:M,MATCH('Eligible Components'!M682,'Tableau FR Download'!G:G,0))),""))</f>
        <v/>
      </c>
      <c r="P682" s="37" t="str">
        <f>IF(IFERROR(INDEX('Funding Request Tracker'!$G$6:$G$13,MATCH('Eligible Components'!N682,'Funding Request Tracker'!$F$6:$F$13,0)),"")=0,"",IFERROR(INDEX('Funding Request Tracker'!$G$6:$G$13,MATCH('Eligible Components'!N682,'Funding Request Tracker'!$F$6:$F$13,0)),""))</f>
        <v/>
      </c>
      <c r="Q682" s="37" t="str">
        <f>IF(IFERROR(INDEX('Tableau FR Download'!N:N,MATCH('Eligible Components'!M682,'Tableau FR Download'!G:G,0)),"")=0,"",IFERROR(INDEX('Tableau FR Download'!N:N,MATCH('Eligible Components'!M682,'Tableau FR Download'!G:G,0)),""))</f>
        <v/>
      </c>
      <c r="R682" s="37" t="str">
        <f>IF(IFERROR(INDEX('Tableau FR Download'!O:O,MATCH('Eligible Components'!M682,'Tableau FR Download'!G:G,0)),"")=0,"",IFERROR(INDEX('Tableau FR Download'!O:O,MATCH('Eligible Components'!M682,'Tableau FR Download'!G:G,0)),""))</f>
        <v/>
      </c>
      <c r="S682" s="13" t="str">
        <f t="shared" si="32"/>
        <v/>
      </c>
      <c r="T682" s="1" t="str">
        <f>IFERROR(INDEX('User Instructions'!$E$3:$E$10,MATCH('Eligible Components'!N682,'User Instructions'!$D$3:$D$10,0)),"")</f>
        <v/>
      </c>
      <c r="U682" s="1" t="str">
        <f>IFERROR(IF(INDEX('Tableau FR Download'!M:M,MATCH('Eligible Components'!M682,'Tableau FR Download'!G:G,0))=0,"",INDEX('Tableau FR Download'!M:M,MATCH('Eligible Components'!M682,'Tableau FR Download'!G:G,0))),"")</f>
        <v/>
      </c>
    </row>
    <row r="683" spans="1:21" hidden="1" x14ac:dyDescent="0.2">
      <c r="A683" s="1">
        <f t="shared" si="30"/>
        <v>0</v>
      </c>
      <c r="B683" s="1">
        <v>0</v>
      </c>
      <c r="C683" s="1" t="s">
        <v>85</v>
      </c>
      <c r="D683" s="1" t="s">
        <v>125</v>
      </c>
      <c r="E683" s="1" t="s">
        <v>413</v>
      </c>
      <c r="F683" s="1" t="s">
        <v>91</v>
      </c>
      <c r="G683" s="1" t="str">
        <f t="shared" si="31"/>
        <v>Iran (Islamic Republic)-HIV/AIDS,Tuberculosis,Malaria,RSSH</v>
      </c>
      <c r="H683" s="1">
        <v>0</v>
      </c>
      <c r="I683" s="1" t="s">
        <v>25</v>
      </c>
      <c r="J683" s="1" t="str">
        <f>IF(IFERROR(IF(M683="",INDEX('Review Approach Lookup'!D:D,MATCH('Eligible Components'!G683,'Review Approach Lookup'!A:A,0)),INDEX('Tableau FR Download'!I:I,MATCH(M683,'Tableau FR Download'!G:G,0))),"")=0,"TBC",IFERROR(IF(M683="",INDEX('Review Approach Lookup'!D:D,MATCH('Eligible Components'!G683,'Review Approach Lookup'!A:A,0)),INDEX('Tableau FR Download'!I:I,MATCH(M683,'Tableau FR Download'!G:G,0))),""))</f>
        <v/>
      </c>
      <c r="K683" s="1" t="s">
        <v>188</v>
      </c>
      <c r="L683" s="1">
        <f>_xlfn.MAXIFS('Tableau FR Download'!A:A,'Tableau FR Download'!B:B,'Eligible Components'!G683)</f>
        <v>0</v>
      </c>
      <c r="M683" s="1" t="str">
        <f>IF(L683=0,"",INDEX('Tableau FR Download'!G:G,MATCH('Eligible Components'!L683,'Tableau FR Download'!A:A,0)))</f>
        <v/>
      </c>
      <c r="N683" s="2" t="str">
        <f>IFERROR(IF(LEFT(INDEX('Tableau FR Download'!J:J,MATCH('Eligible Components'!M683,'Tableau FR Download'!G:G,0)),FIND(" - ",INDEX('Tableau FR Download'!J:J,MATCH('Eligible Components'!M683,'Tableau FR Download'!G:G,0)))-1) = 0,"",LEFT(INDEX('Tableau FR Download'!J:J,MATCH('Eligible Components'!M683,'Tableau FR Download'!G:G,0)),FIND(" - ",INDEX('Tableau FR Download'!J:J,MATCH('Eligible Components'!M683,'Tableau FR Download'!G:G,0)))-1)),"")</f>
        <v/>
      </c>
      <c r="O683" s="2" t="str">
        <f>IF(T683="No","",IFERROR(IF(INDEX('Tableau FR Download'!M:M,MATCH('Eligible Components'!M683,'Tableau FR Download'!G:G,0))=0,"",INDEX('Tableau FR Download'!M:M,MATCH('Eligible Components'!M683,'Tableau FR Download'!G:G,0))),""))</f>
        <v/>
      </c>
      <c r="P683" s="37" t="str">
        <f>IF(IFERROR(INDEX('Funding Request Tracker'!$G$6:$G$13,MATCH('Eligible Components'!N683,'Funding Request Tracker'!$F$6:$F$13,0)),"")=0,"",IFERROR(INDEX('Funding Request Tracker'!$G$6:$G$13,MATCH('Eligible Components'!N683,'Funding Request Tracker'!$F$6:$F$13,0)),""))</f>
        <v/>
      </c>
      <c r="Q683" s="37" t="str">
        <f>IF(IFERROR(INDEX('Tableau FR Download'!N:N,MATCH('Eligible Components'!M683,'Tableau FR Download'!G:G,0)),"")=0,"",IFERROR(INDEX('Tableau FR Download'!N:N,MATCH('Eligible Components'!M683,'Tableau FR Download'!G:G,0)),""))</f>
        <v/>
      </c>
      <c r="R683" s="37" t="str">
        <f>IF(IFERROR(INDEX('Tableau FR Download'!O:O,MATCH('Eligible Components'!M683,'Tableau FR Download'!G:G,0)),"")=0,"",IFERROR(INDEX('Tableau FR Download'!O:O,MATCH('Eligible Components'!M683,'Tableau FR Download'!G:G,0)),""))</f>
        <v/>
      </c>
      <c r="S683" s="13" t="str">
        <f t="shared" si="32"/>
        <v/>
      </c>
      <c r="T683" s="1" t="str">
        <f>IFERROR(INDEX('User Instructions'!$E$3:$E$10,MATCH('Eligible Components'!N683,'User Instructions'!$D$3:$D$10,0)),"")</f>
        <v/>
      </c>
      <c r="U683" s="1" t="str">
        <f>IFERROR(IF(INDEX('Tableau FR Download'!M:M,MATCH('Eligible Components'!M683,'Tableau FR Download'!G:G,0))=0,"",INDEX('Tableau FR Download'!M:M,MATCH('Eligible Components'!M683,'Tableau FR Download'!G:G,0))),"")</f>
        <v/>
      </c>
    </row>
    <row r="684" spans="1:21" hidden="1" x14ac:dyDescent="0.2">
      <c r="A684" s="1">
        <f t="shared" si="30"/>
        <v>0</v>
      </c>
      <c r="B684" s="1">
        <v>0</v>
      </c>
      <c r="C684" s="1" t="s">
        <v>85</v>
      </c>
      <c r="D684" s="1" t="s">
        <v>125</v>
      </c>
      <c r="E684" s="1" t="s">
        <v>414</v>
      </c>
      <c r="F684" s="1" t="s">
        <v>92</v>
      </c>
      <c r="G684" s="1" t="str">
        <f t="shared" si="31"/>
        <v>Iran (Islamic Republic)-HIV/AIDS,Tuberculosis,RSSH</v>
      </c>
      <c r="H684" s="1">
        <v>0</v>
      </c>
      <c r="I684" s="1" t="s">
        <v>25</v>
      </c>
      <c r="J684" s="1" t="str">
        <f>IF(IFERROR(IF(M684="",INDEX('Review Approach Lookup'!D:D,MATCH('Eligible Components'!G684,'Review Approach Lookup'!A:A,0)),INDEX('Tableau FR Download'!I:I,MATCH(M684,'Tableau FR Download'!G:G,0))),"")=0,"TBC",IFERROR(IF(M684="",INDEX('Review Approach Lookup'!D:D,MATCH('Eligible Components'!G684,'Review Approach Lookup'!A:A,0)),INDEX('Tableau FR Download'!I:I,MATCH(M684,'Tableau FR Download'!G:G,0))),""))</f>
        <v/>
      </c>
      <c r="K684" s="1" t="s">
        <v>188</v>
      </c>
      <c r="L684" s="1">
        <f>_xlfn.MAXIFS('Tableau FR Download'!A:A,'Tableau FR Download'!B:B,'Eligible Components'!G684)</f>
        <v>0</v>
      </c>
      <c r="M684" s="1" t="str">
        <f>IF(L684=0,"",INDEX('Tableau FR Download'!G:G,MATCH('Eligible Components'!L684,'Tableau FR Download'!A:A,0)))</f>
        <v/>
      </c>
      <c r="N684" s="2" t="str">
        <f>IFERROR(IF(LEFT(INDEX('Tableau FR Download'!J:J,MATCH('Eligible Components'!M684,'Tableau FR Download'!G:G,0)),FIND(" - ",INDEX('Tableau FR Download'!J:J,MATCH('Eligible Components'!M684,'Tableau FR Download'!G:G,0)))-1) = 0,"",LEFT(INDEX('Tableau FR Download'!J:J,MATCH('Eligible Components'!M684,'Tableau FR Download'!G:G,0)),FIND(" - ",INDEX('Tableau FR Download'!J:J,MATCH('Eligible Components'!M684,'Tableau FR Download'!G:G,0)))-1)),"")</f>
        <v/>
      </c>
      <c r="O684" s="2" t="str">
        <f>IF(T684="No","",IFERROR(IF(INDEX('Tableau FR Download'!M:M,MATCH('Eligible Components'!M684,'Tableau FR Download'!G:G,0))=0,"",INDEX('Tableau FR Download'!M:M,MATCH('Eligible Components'!M684,'Tableau FR Download'!G:G,0))),""))</f>
        <v/>
      </c>
      <c r="P684" s="37" t="str">
        <f>IF(IFERROR(INDEX('Funding Request Tracker'!$G$6:$G$13,MATCH('Eligible Components'!N684,'Funding Request Tracker'!$F$6:$F$13,0)),"")=0,"",IFERROR(INDEX('Funding Request Tracker'!$G$6:$G$13,MATCH('Eligible Components'!N684,'Funding Request Tracker'!$F$6:$F$13,0)),""))</f>
        <v/>
      </c>
      <c r="Q684" s="37" t="str">
        <f>IF(IFERROR(INDEX('Tableau FR Download'!N:N,MATCH('Eligible Components'!M684,'Tableau FR Download'!G:G,0)),"")=0,"",IFERROR(INDEX('Tableau FR Download'!N:N,MATCH('Eligible Components'!M684,'Tableau FR Download'!G:G,0)),""))</f>
        <v/>
      </c>
      <c r="R684" s="37" t="str">
        <f>IF(IFERROR(INDEX('Tableau FR Download'!O:O,MATCH('Eligible Components'!M684,'Tableau FR Download'!G:G,0)),"")=0,"",IFERROR(INDEX('Tableau FR Download'!O:O,MATCH('Eligible Components'!M684,'Tableau FR Download'!G:G,0)),""))</f>
        <v/>
      </c>
      <c r="S684" s="13" t="str">
        <f t="shared" si="32"/>
        <v/>
      </c>
      <c r="T684" s="1" t="str">
        <f>IFERROR(INDEX('User Instructions'!$E$3:$E$10,MATCH('Eligible Components'!N684,'User Instructions'!$D$3:$D$10,0)),"")</f>
        <v/>
      </c>
      <c r="U684" s="1" t="str">
        <f>IFERROR(IF(INDEX('Tableau FR Download'!M:M,MATCH('Eligible Components'!M684,'Tableau FR Download'!G:G,0))=0,"",INDEX('Tableau FR Download'!M:M,MATCH('Eligible Components'!M684,'Tableau FR Download'!G:G,0))),"")</f>
        <v/>
      </c>
    </row>
    <row r="685" spans="1:21" hidden="1" x14ac:dyDescent="0.2">
      <c r="A685" s="1">
        <f t="shared" si="30"/>
        <v>0</v>
      </c>
      <c r="B685" s="1">
        <v>0</v>
      </c>
      <c r="C685" s="1" t="s">
        <v>85</v>
      </c>
      <c r="D685" s="1" t="s">
        <v>125</v>
      </c>
      <c r="E685" s="1" t="s">
        <v>28</v>
      </c>
      <c r="F685" s="1" t="s">
        <v>28</v>
      </c>
      <c r="G685" s="1" t="str">
        <f t="shared" si="31"/>
        <v>Iran (Islamic Republic)-Malaria</v>
      </c>
      <c r="H685" s="1">
        <v>0</v>
      </c>
      <c r="I685" s="1" t="s">
        <v>25</v>
      </c>
      <c r="J685" s="1" t="str">
        <f>IF(IFERROR(IF(M685="",INDEX('Review Approach Lookup'!D:D,MATCH('Eligible Components'!G685,'Review Approach Lookup'!A:A,0)),INDEX('Tableau FR Download'!I:I,MATCH(M685,'Tableau FR Download'!G:G,0))),"")=0,"TBC",IFERROR(IF(M685="",INDEX('Review Approach Lookup'!D:D,MATCH('Eligible Components'!G685,'Review Approach Lookup'!A:A,0)),INDEX('Tableau FR Download'!I:I,MATCH(M685,'Tableau FR Download'!G:G,0))),""))</f>
        <v/>
      </c>
      <c r="K685" s="1" t="s">
        <v>188</v>
      </c>
      <c r="L685" s="1">
        <f>_xlfn.MAXIFS('Tableau FR Download'!A:A,'Tableau FR Download'!B:B,'Eligible Components'!G685)</f>
        <v>0</v>
      </c>
      <c r="M685" s="1" t="str">
        <f>IF(L685=0,"",INDEX('Tableau FR Download'!G:G,MATCH('Eligible Components'!L685,'Tableau FR Download'!A:A,0)))</f>
        <v/>
      </c>
      <c r="N685" s="2" t="str">
        <f>IFERROR(IF(LEFT(INDEX('Tableau FR Download'!J:J,MATCH('Eligible Components'!M685,'Tableau FR Download'!G:G,0)),FIND(" - ",INDEX('Tableau FR Download'!J:J,MATCH('Eligible Components'!M685,'Tableau FR Download'!G:G,0)))-1) = 0,"",LEFT(INDEX('Tableau FR Download'!J:J,MATCH('Eligible Components'!M685,'Tableau FR Download'!G:G,0)),FIND(" - ",INDEX('Tableau FR Download'!J:J,MATCH('Eligible Components'!M685,'Tableau FR Download'!G:G,0)))-1)),"")</f>
        <v/>
      </c>
      <c r="O685" s="2" t="str">
        <f>IF(T685="No","",IFERROR(IF(INDEX('Tableau FR Download'!M:M,MATCH('Eligible Components'!M685,'Tableau FR Download'!G:G,0))=0,"",INDEX('Tableau FR Download'!M:M,MATCH('Eligible Components'!M685,'Tableau FR Download'!G:G,0))),""))</f>
        <v/>
      </c>
      <c r="P685" s="37" t="str">
        <f>IF(IFERROR(INDEX('Funding Request Tracker'!$G$6:$G$13,MATCH('Eligible Components'!N685,'Funding Request Tracker'!$F$6:$F$13,0)),"")=0,"",IFERROR(INDEX('Funding Request Tracker'!$G$6:$G$13,MATCH('Eligible Components'!N685,'Funding Request Tracker'!$F$6:$F$13,0)),""))</f>
        <v/>
      </c>
      <c r="Q685" s="37" t="str">
        <f>IF(IFERROR(INDEX('Tableau FR Download'!N:N,MATCH('Eligible Components'!M685,'Tableau FR Download'!G:G,0)),"")=0,"",IFERROR(INDEX('Tableau FR Download'!N:N,MATCH('Eligible Components'!M685,'Tableau FR Download'!G:G,0)),""))</f>
        <v/>
      </c>
      <c r="R685" s="37" t="str">
        <f>IF(IFERROR(INDEX('Tableau FR Download'!O:O,MATCH('Eligible Components'!M685,'Tableau FR Download'!G:G,0)),"")=0,"",IFERROR(INDEX('Tableau FR Download'!O:O,MATCH('Eligible Components'!M685,'Tableau FR Download'!G:G,0)),""))</f>
        <v/>
      </c>
      <c r="S685" s="13" t="str">
        <f t="shared" si="32"/>
        <v/>
      </c>
      <c r="T685" s="1" t="str">
        <f>IFERROR(INDEX('User Instructions'!$E$3:$E$10,MATCH('Eligible Components'!N685,'User Instructions'!$D$3:$D$10,0)),"")</f>
        <v/>
      </c>
      <c r="U685" s="1" t="str">
        <f>IFERROR(IF(INDEX('Tableau FR Download'!M:M,MATCH('Eligible Components'!M685,'Tableau FR Download'!G:G,0))=0,"",INDEX('Tableau FR Download'!M:M,MATCH('Eligible Components'!M685,'Tableau FR Download'!G:G,0))),"")</f>
        <v/>
      </c>
    </row>
    <row r="686" spans="1:21" hidden="1" x14ac:dyDescent="0.2">
      <c r="A686" s="1">
        <f t="shared" si="30"/>
        <v>0</v>
      </c>
      <c r="B686" s="1">
        <v>0</v>
      </c>
      <c r="C686" s="1" t="s">
        <v>85</v>
      </c>
      <c r="D686" s="1" t="s">
        <v>125</v>
      </c>
      <c r="E686" s="1" t="s">
        <v>415</v>
      </c>
      <c r="F686" s="1" t="s">
        <v>93</v>
      </c>
      <c r="G686" s="1" t="str">
        <f t="shared" si="31"/>
        <v>Iran (Islamic Republic)-Malaria,RSSH</v>
      </c>
      <c r="H686" s="1">
        <v>0</v>
      </c>
      <c r="I686" s="1" t="s">
        <v>25</v>
      </c>
      <c r="J686" s="1" t="str">
        <f>IF(IFERROR(IF(M686="",INDEX('Review Approach Lookup'!D:D,MATCH('Eligible Components'!G686,'Review Approach Lookup'!A:A,0)),INDEX('Tableau FR Download'!I:I,MATCH(M686,'Tableau FR Download'!G:G,0))),"")=0,"TBC",IFERROR(IF(M686="",INDEX('Review Approach Lookup'!D:D,MATCH('Eligible Components'!G686,'Review Approach Lookup'!A:A,0)),INDEX('Tableau FR Download'!I:I,MATCH(M686,'Tableau FR Download'!G:G,0))),""))</f>
        <v/>
      </c>
      <c r="K686" s="1" t="s">
        <v>188</v>
      </c>
      <c r="L686" s="1">
        <f>_xlfn.MAXIFS('Tableau FR Download'!A:A,'Tableau FR Download'!B:B,'Eligible Components'!G686)</f>
        <v>0</v>
      </c>
      <c r="M686" s="1" t="str">
        <f>IF(L686=0,"",INDEX('Tableau FR Download'!G:G,MATCH('Eligible Components'!L686,'Tableau FR Download'!A:A,0)))</f>
        <v/>
      </c>
      <c r="N686" s="2" t="str">
        <f>IFERROR(IF(LEFT(INDEX('Tableau FR Download'!J:J,MATCH('Eligible Components'!M686,'Tableau FR Download'!G:G,0)),FIND(" - ",INDEX('Tableau FR Download'!J:J,MATCH('Eligible Components'!M686,'Tableau FR Download'!G:G,0)))-1) = 0,"",LEFT(INDEX('Tableau FR Download'!J:J,MATCH('Eligible Components'!M686,'Tableau FR Download'!G:G,0)),FIND(" - ",INDEX('Tableau FR Download'!J:J,MATCH('Eligible Components'!M686,'Tableau FR Download'!G:G,0)))-1)),"")</f>
        <v/>
      </c>
      <c r="O686" s="2" t="str">
        <f>IF(T686="No","",IFERROR(IF(INDEX('Tableau FR Download'!M:M,MATCH('Eligible Components'!M686,'Tableau FR Download'!G:G,0))=0,"",INDEX('Tableau FR Download'!M:M,MATCH('Eligible Components'!M686,'Tableau FR Download'!G:G,0))),""))</f>
        <v/>
      </c>
      <c r="P686" s="37" t="str">
        <f>IF(IFERROR(INDEX('Funding Request Tracker'!$G$6:$G$13,MATCH('Eligible Components'!N686,'Funding Request Tracker'!$F$6:$F$13,0)),"")=0,"",IFERROR(INDEX('Funding Request Tracker'!$G$6:$G$13,MATCH('Eligible Components'!N686,'Funding Request Tracker'!$F$6:$F$13,0)),""))</f>
        <v/>
      </c>
      <c r="Q686" s="37" t="str">
        <f>IF(IFERROR(INDEX('Tableau FR Download'!N:N,MATCH('Eligible Components'!M686,'Tableau FR Download'!G:G,0)),"")=0,"",IFERROR(INDEX('Tableau FR Download'!N:N,MATCH('Eligible Components'!M686,'Tableau FR Download'!G:G,0)),""))</f>
        <v/>
      </c>
      <c r="R686" s="37" t="str">
        <f>IF(IFERROR(INDEX('Tableau FR Download'!O:O,MATCH('Eligible Components'!M686,'Tableau FR Download'!G:G,0)),"")=0,"",IFERROR(INDEX('Tableau FR Download'!O:O,MATCH('Eligible Components'!M686,'Tableau FR Download'!G:G,0)),""))</f>
        <v/>
      </c>
      <c r="S686" s="13" t="str">
        <f t="shared" si="32"/>
        <v/>
      </c>
      <c r="T686" s="1" t="str">
        <f>IFERROR(INDEX('User Instructions'!$E$3:$E$10,MATCH('Eligible Components'!N686,'User Instructions'!$D$3:$D$10,0)),"")</f>
        <v/>
      </c>
      <c r="U686" s="1" t="str">
        <f>IFERROR(IF(INDEX('Tableau FR Download'!M:M,MATCH('Eligible Components'!M686,'Tableau FR Download'!G:G,0))=0,"",INDEX('Tableau FR Download'!M:M,MATCH('Eligible Components'!M686,'Tableau FR Download'!G:G,0))),"")</f>
        <v/>
      </c>
    </row>
    <row r="687" spans="1:21" hidden="1" x14ac:dyDescent="0.2">
      <c r="A687" s="1">
        <f t="shared" si="30"/>
        <v>0</v>
      </c>
      <c r="B687" s="1">
        <v>0</v>
      </c>
      <c r="C687" s="1" t="s">
        <v>85</v>
      </c>
      <c r="D687" s="1" t="s">
        <v>125</v>
      </c>
      <c r="E687" s="1" t="s">
        <v>94</v>
      </c>
      <c r="F687" s="1" t="s">
        <v>94</v>
      </c>
      <c r="G687" s="1" t="str">
        <f t="shared" si="31"/>
        <v>Iran (Islamic Republic)-RSSH</v>
      </c>
      <c r="H687" s="1">
        <v>1</v>
      </c>
      <c r="I687" s="1" t="s">
        <v>25</v>
      </c>
      <c r="J687" s="1" t="str">
        <f>IF(IFERROR(IF(M687="",INDEX('Review Approach Lookup'!D:D,MATCH('Eligible Components'!G687,'Review Approach Lookup'!A:A,0)),INDEX('Tableau FR Download'!I:I,MATCH(M687,'Tableau FR Download'!G:G,0))),"")=0,"TBC",IFERROR(IF(M687="",INDEX('Review Approach Lookup'!D:D,MATCH('Eligible Components'!G687,'Review Approach Lookup'!A:A,0)),INDEX('Tableau FR Download'!I:I,MATCH(M687,'Tableau FR Download'!G:G,0))),""))</f>
        <v>TBC</v>
      </c>
      <c r="K687" s="1" t="s">
        <v>188</v>
      </c>
      <c r="L687" s="1">
        <f>_xlfn.MAXIFS('Tableau FR Download'!A:A,'Tableau FR Download'!B:B,'Eligible Components'!G687)</f>
        <v>0</v>
      </c>
      <c r="M687" s="1" t="str">
        <f>IF(L687=0,"",INDEX('Tableau FR Download'!G:G,MATCH('Eligible Components'!L687,'Tableau FR Download'!A:A,0)))</f>
        <v/>
      </c>
      <c r="N687" s="2" t="str">
        <f>IFERROR(IF(LEFT(INDEX('Tableau FR Download'!J:J,MATCH('Eligible Components'!M687,'Tableau FR Download'!G:G,0)),FIND(" - ",INDEX('Tableau FR Download'!J:J,MATCH('Eligible Components'!M687,'Tableau FR Download'!G:G,0)))-1) = 0,"",LEFT(INDEX('Tableau FR Download'!J:J,MATCH('Eligible Components'!M687,'Tableau FR Download'!G:G,0)),FIND(" - ",INDEX('Tableau FR Download'!J:J,MATCH('Eligible Components'!M687,'Tableau FR Download'!G:G,0)))-1)),"")</f>
        <v/>
      </c>
      <c r="O687" s="2" t="str">
        <f>IF(T687="No","",IFERROR(IF(INDEX('Tableau FR Download'!M:M,MATCH('Eligible Components'!M687,'Tableau FR Download'!G:G,0))=0,"",INDEX('Tableau FR Download'!M:M,MATCH('Eligible Components'!M687,'Tableau FR Download'!G:G,0))),""))</f>
        <v/>
      </c>
      <c r="P687" s="37" t="str">
        <f>IF(IFERROR(INDEX('Funding Request Tracker'!$G$6:$G$13,MATCH('Eligible Components'!N687,'Funding Request Tracker'!$F$6:$F$13,0)),"")=0,"",IFERROR(INDEX('Funding Request Tracker'!$G$6:$G$13,MATCH('Eligible Components'!N687,'Funding Request Tracker'!$F$6:$F$13,0)),""))</f>
        <v/>
      </c>
      <c r="Q687" s="37" t="str">
        <f>IF(IFERROR(INDEX('Tableau FR Download'!N:N,MATCH('Eligible Components'!M687,'Tableau FR Download'!G:G,0)),"")=0,"",IFERROR(INDEX('Tableau FR Download'!N:N,MATCH('Eligible Components'!M687,'Tableau FR Download'!G:G,0)),""))</f>
        <v/>
      </c>
      <c r="R687" s="37" t="str">
        <f>IF(IFERROR(INDEX('Tableau FR Download'!O:O,MATCH('Eligible Components'!M687,'Tableau FR Download'!G:G,0)),"")=0,"",IFERROR(INDEX('Tableau FR Download'!O:O,MATCH('Eligible Components'!M687,'Tableau FR Download'!G:G,0)),""))</f>
        <v/>
      </c>
      <c r="S687" s="13" t="str">
        <f t="shared" si="32"/>
        <v/>
      </c>
      <c r="T687" s="1" t="str">
        <f>IFERROR(INDEX('User Instructions'!$E$3:$E$10,MATCH('Eligible Components'!N687,'User Instructions'!$D$3:$D$10,0)),"")</f>
        <v/>
      </c>
      <c r="U687" s="1" t="str">
        <f>IFERROR(IF(INDEX('Tableau FR Download'!M:M,MATCH('Eligible Components'!M687,'Tableau FR Download'!G:G,0))=0,"",INDEX('Tableau FR Download'!M:M,MATCH('Eligible Components'!M687,'Tableau FR Download'!G:G,0))),"")</f>
        <v/>
      </c>
    </row>
    <row r="688" spans="1:21" hidden="1" x14ac:dyDescent="0.2">
      <c r="A688" s="1">
        <f t="shared" si="30"/>
        <v>0</v>
      </c>
      <c r="B688" s="1">
        <v>0</v>
      </c>
      <c r="C688" s="1" t="s">
        <v>85</v>
      </c>
      <c r="D688" s="1" t="s">
        <v>125</v>
      </c>
      <c r="E688" s="1" t="s">
        <v>416</v>
      </c>
      <c r="F688" s="1" t="s">
        <v>35</v>
      </c>
      <c r="G688" s="1" t="str">
        <f t="shared" si="31"/>
        <v>Iran (Islamic Republic)-Tuberculosis</v>
      </c>
      <c r="H688" s="1">
        <v>0</v>
      </c>
      <c r="I688" s="1" t="s">
        <v>25</v>
      </c>
      <c r="J688" s="1" t="str">
        <f>IF(IFERROR(IF(M688="",INDEX('Review Approach Lookup'!D:D,MATCH('Eligible Components'!G688,'Review Approach Lookup'!A:A,0)),INDEX('Tableau FR Download'!I:I,MATCH(M688,'Tableau FR Download'!G:G,0))),"")=0,"TBC",IFERROR(IF(M688="",INDEX('Review Approach Lookup'!D:D,MATCH('Eligible Components'!G688,'Review Approach Lookup'!A:A,0)),INDEX('Tableau FR Download'!I:I,MATCH(M688,'Tableau FR Download'!G:G,0))),""))</f>
        <v/>
      </c>
      <c r="K688" s="1" t="s">
        <v>188</v>
      </c>
      <c r="L688" s="1">
        <f>_xlfn.MAXIFS('Tableau FR Download'!A:A,'Tableau FR Download'!B:B,'Eligible Components'!G688)</f>
        <v>0</v>
      </c>
      <c r="M688" s="1" t="str">
        <f>IF(L688=0,"",INDEX('Tableau FR Download'!G:G,MATCH('Eligible Components'!L688,'Tableau FR Download'!A:A,0)))</f>
        <v/>
      </c>
      <c r="N688" s="2" t="str">
        <f>IFERROR(IF(LEFT(INDEX('Tableau FR Download'!J:J,MATCH('Eligible Components'!M688,'Tableau FR Download'!G:G,0)),FIND(" - ",INDEX('Tableau FR Download'!J:J,MATCH('Eligible Components'!M688,'Tableau FR Download'!G:G,0)))-1) = 0,"",LEFT(INDEX('Tableau FR Download'!J:J,MATCH('Eligible Components'!M688,'Tableau FR Download'!G:G,0)),FIND(" - ",INDEX('Tableau FR Download'!J:J,MATCH('Eligible Components'!M688,'Tableau FR Download'!G:G,0)))-1)),"")</f>
        <v/>
      </c>
      <c r="O688" s="2" t="str">
        <f>IF(T688="No","",IFERROR(IF(INDEX('Tableau FR Download'!M:M,MATCH('Eligible Components'!M688,'Tableau FR Download'!G:G,0))=0,"",INDEX('Tableau FR Download'!M:M,MATCH('Eligible Components'!M688,'Tableau FR Download'!G:G,0))),""))</f>
        <v/>
      </c>
      <c r="P688" s="37" t="str">
        <f>IF(IFERROR(INDEX('Funding Request Tracker'!$G$6:$G$13,MATCH('Eligible Components'!N688,'Funding Request Tracker'!$F$6:$F$13,0)),"")=0,"",IFERROR(INDEX('Funding Request Tracker'!$G$6:$G$13,MATCH('Eligible Components'!N688,'Funding Request Tracker'!$F$6:$F$13,0)),""))</f>
        <v/>
      </c>
      <c r="Q688" s="37" t="str">
        <f>IF(IFERROR(INDEX('Tableau FR Download'!N:N,MATCH('Eligible Components'!M688,'Tableau FR Download'!G:G,0)),"")=0,"",IFERROR(INDEX('Tableau FR Download'!N:N,MATCH('Eligible Components'!M688,'Tableau FR Download'!G:G,0)),""))</f>
        <v/>
      </c>
      <c r="R688" s="37" t="str">
        <f>IF(IFERROR(INDEX('Tableau FR Download'!O:O,MATCH('Eligible Components'!M688,'Tableau FR Download'!G:G,0)),"")=0,"",IFERROR(INDEX('Tableau FR Download'!O:O,MATCH('Eligible Components'!M688,'Tableau FR Download'!G:G,0)),""))</f>
        <v/>
      </c>
      <c r="S688" s="13" t="str">
        <f t="shared" si="32"/>
        <v/>
      </c>
      <c r="T688" s="1" t="str">
        <f>IFERROR(INDEX('User Instructions'!$E$3:$E$10,MATCH('Eligible Components'!N688,'User Instructions'!$D$3:$D$10,0)),"")</f>
        <v/>
      </c>
      <c r="U688" s="1" t="str">
        <f>IFERROR(IF(INDEX('Tableau FR Download'!M:M,MATCH('Eligible Components'!M688,'Tableau FR Download'!G:G,0))=0,"",INDEX('Tableau FR Download'!M:M,MATCH('Eligible Components'!M688,'Tableau FR Download'!G:G,0))),"")</f>
        <v/>
      </c>
    </row>
    <row r="689" spans="1:21" hidden="1" x14ac:dyDescent="0.2">
      <c r="A689" s="1">
        <f t="shared" si="30"/>
        <v>0</v>
      </c>
      <c r="B689" s="1">
        <v>0</v>
      </c>
      <c r="C689" s="1" t="s">
        <v>85</v>
      </c>
      <c r="D689" s="1" t="s">
        <v>125</v>
      </c>
      <c r="E689" s="1" t="s">
        <v>417</v>
      </c>
      <c r="F689" s="1" t="s">
        <v>95</v>
      </c>
      <c r="G689" s="1" t="str">
        <f t="shared" si="31"/>
        <v>Iran (Islamic Republic)-Tuberculosis,Malaria</v>
      </c>
      <c r="H689" s="1">
        <v>0</v>
      </c>
      <c r="I689" s="1" t="s">
        <v>25</v>
      </c>
      <c r="J689" s="1" t="str">
        <f>IF(IFERROR(IF(M689="",INDEX('Review Approach Lookup'!D:D,MATCH('Eligible Components'!G689,'Review Approach Lookup'!A:A,0)),INDEX('Tableau FR Download'!I:I,MATCH(M689,'Tableau FR Download'!G:G,0))),"")=0,"TBC",IFERROR(IF(M689="",INDEX('Review Approach Lookup'!D:D,MATCH('Eligible Components'!G689,'Review Approach Lookup'!A:A,0)),INDEX('Tableau FR Download'!I:I,MATCH(M689,'Tableau FR Download'!G:G,0))),""))</f>
        <v/>
      </c>
      <c r="K689" s="1" t="s">
        <v>188</v>
      </c>
      <c r="L689" s="1">
        <f>_xlfn.MAXIFS('Tableau FR Download'!A:A,'Tableau FR Download'!B:B,'Eligible Components'!G689)</f>
        <v>0</v>
      </c>
      <c r="M689" s="1" t="str">
        <f>IF(L689=0,"",INDEX('Tableau FR Download'!G:G,MATCH('Eligible Components'!L689,'Tableau FR Download'!A:A,0)))</f>
        <v/>
      </c>
      <c r="N689" s="2" t="str">
        <f>IFERROR(IF(LEFT(INDEX('Tableau FR Download'!J:J,MATCH('Eligible Components'!M689,'Tableau FR Download'!G:G,0)),FIND(" - ",INDEX('Tableau FR Download'!J:J,MATCH('Eligible Components'!M689,'Tableau FR Download'!G:G,0)))-1) = 0,"",LEFT(INDEX('Tableau FR Download'!J:J,MATCH('Eligible Components'!M689,'Tableau FR Download'!G:G,0)),FIND(" - ",INDEX('Tableau FR Download'!J:J,MATCH('Eligible Components'!M689,'Tableau FR Download'!G:G,0)))-1)),"")</f>
        <v/>
      </c>
      <c r="O689" s="2" t="str">
        <f>IF(T689="No","",IFERROR(IF(INDEX('Tableau FR Download'!M:M,MATCH('Eligible Components'!M689,'Tableau FR Download'!G:G,0))=0,"",INDEX('Tableau FR Download'!M:M,MATCH('Eligible Components'!M689,'Tableau FR Download'!G:G,0))),""))</f>
        <v/>
      </c>
      <c r="P689" s="37" t="str">
        <f>IF(IFERROR(INDEX('Funding Request Tracker'!$G$6:$G$13,MATCH('Eligible Components'!N689,'Funding Request Tracker'!$F$6:$F$13,0)),"")=0,"",IFERROR(INDEX('Funding Request Tracker'!$G$6:$G$13,MATCH('Eligible Components'!N689,'Funding Request Tracker'!$F$6:$F$13,0)),""))</f>
        <v/>
      </c>
      <c r="Q689" s="37" t="str">
        <f>IF(IFERROR(INDEX('Tableau FR Download'!N:N,MATCH('Eligible Components'!M689,'Tableau FR Download'!G:G,0)),"")=0,"",IFERROR(INDEX('Tableau FR Download'!N:N,MATCH('Eligible Components'!M689,'Tableau FR Download'!G:G,0)),""))</f>
        <v/>
      </c>
      <c r="R689" s="37" t="str">
        <f>IF(IFERROR(INDEX('Tableau FR Download'!O:O,MATCH('Eligible Components'!M689,'Tableau FR Download'!G:G,0)),"")=0,"",IFERROR(INDEX('Tableau FR Download'!O:O,MATCH('Eligible Components'!M689,'Tableau FR Download'!G:G,0)),""))</f>
        <v/>
      </c>
      <c r="S689" s="13" t="str">
        <f t="shared" si="32"/>
        <v/>
      </c>
      <c r="T689" s="1" t="str">
        <f>IFERROR(INDEX('User Instructions'!$E$3:$E$10,MATCH('Eligible Components'!N689,'User Instructions'!$D$3:$D$10,0)),"")</f>
        <v/>
      </c>
      <c r="U689" s="1" t="str">
        <f>IFERROR(IF(INDEX('Tableau FR Download'!M:M,MATCH('Eligible Components'!M689,'Tableau FR Download'!G:G,0))=0,"",INDEX('Tableau FR Download'!M:M,MATCH('Eligible Components'!M689,'Tableau FR Download'!G:G,0))),"")</f>
        <v/>
      </c>
    </row>
    <row r="690" spans="1:21" hidden="1" x14ac:dyDescent="0.2">
      <c r="A690" s="1">
        <f t="shared" si="30"/>
        <v>0</v>
      </c>
      <c r="B690" s="1">
        <v>0</v>
      </c>
      <c r="C690" s="1" t="s">
        <v>85</v>
      </c>
      <c r="D690" s="1" t="s">
        <v>125</v>
      </c>
      <c r="E690" s="1" t="s">
        <v>418</v>
      </c>
      <c r="F690" s="1" t="s">
        <v>96</v>
      </c>
      <c r="G690" s="1" t="str">
        <f t="shared" si="31"/>
        <v>Iran (Islamic Republic)-Tuberculosis,Malaria,RSSH</v>
      </c>
      <c r="H690" s="1">
        <v>0</v>
      </c>
      <c r="I690" s="1" t="s">
        <v>25</v>
      </c>
      <c r="J690" s="1" t="str">
        <f>IF(IFERROR(IF(M690="",INDEX('Review Approach Lookup'!D:D,MATCH('Eligible Components'!G690,'Review Approach Lookup'!A:A,0)),INDEX('Tableau FR Download'!I:I,MATCH(M690,'Tableau FR Download'!G:G,0))),"")=0,"TBC",IFERROR(IF(M690="",INDEX('Review Approach Lookup'!D:D,MATCH('Eligible Components'!G690,'Review Approach Lookup'!A:A,0)),INDEX('Tableau FR Download'!I:I,MATCH(M690,'Tableau FR Download'!G:G,0))),""))</f>
        <v/>
      </c>
      <c r="K690" s="1" t="s">
        <v>188</v>
      </c>
      <c r="L690" s="1">
        <f>_xlfn.MAXIFS('Tableau FR Download'!A:A,'Tableau FR Download'!B:B,'Eligible Components'!G690)</f>
        <v>0</v>
      </c>
      <c r="M690" s="1" t="str">
        <f>IF(L690=0,"",INDEX('Tableau FR Download'!G:G,MATCH('Eligible Components'!L690,'Tableau FR Download'!A:A,0)))</f>
        <v/>
      </c>
      <c r="N690" s="2" t="str">
        <f>IFERROR(IF(LEFT(INDEX('Tableau FR Download'!J:J,MATCH('Eligible Components'!M690,'Tableau FR Download'!G:G,0)),FIND(" - ",INDEX('Tableau FR Download'!J:J,MATCH('Eligible Components'!M690,'Tableau FR Download'!G:G,0)))-1) = 0,"",LEFT(INDEX('Tableau FR Download'!J:J,MATCH('Eligible Components'!M690,'Tableau FR Download'!G:G,0)),FIND(" - ",INDEX('Tableau FR Download'!J:J,MATCH('Eligible Components'!M690,'Tableau FR Download'!G:G,0)))-1)),"")</f>
        <v/>
      </c>
      <c r="O690" s="2" t="str">
        <f>IF(T690="No","",IFERROR(IF(INDEX('Tableau FR Download'!M:M,MATCH('Eligible Components'!M690,'Tableau FR Download'!G:G,0))=0,"",INDEX('Tableau FR Download'!M:M,MATCH('Eligible Components'!M690,'Tableau FR Download'!G:G,0))),""))</f>
        <v/>
      </c>
      <c r="P690" s="37" t="str">
        <f>IF(IFERROR(INDEX('Funding Request Tracker'!$G$6:$G$13,MATCH('Eligible Components'!N690,'Funding Request Tracker'!$F$6:$F$13,0)),"")=0,"",IFERROR(INDEX('Funding Request Tracker'!$G$6:$G$13,MATCH('Eligible Components'!N690,'Funding Request Tracker'!$F$6:$F$13,0)),""))</f>
        <v/>
      </c>
      <c r="Q690" s="37" t="str">
        <f>IF(IFERROR(INDEX('Tableau FR Download'!N:N,MATCH('Eligible Components'!M690,'Tableau FR Download'!G:G,0)),"")=0,"",IFERROR(INDEX('Tableau FR Download'!N:N,MATCH('Eligible Components'!M690,'Tableau FR Download'!G:G,0)),""))</f>
        <v/>
      </c>
      <c r="R690" s="37" t="str">
        <f>IF(IFERROR(INDEX('Tableau FR Download'!O:O,MATCH('Eligible Components'!M690,'Tableau FR Download'!G:G,0)),"")=0,"",IFERROR(INDEX('Tableau FR Download'!O:O,MATCH('Eligible Components'!M690,'Tableau FR Download'!G:G,0)),""))</f>
        <v/>
      </c>
      <c r="S690" s="13" t="str">
        <f t="shared" si="32"/>
        <v/>
      </c>
      <c r="T690" s="1" t="str">
        <f>IFERROR(INDEX('User Instructions'!$E$3:$E$10,MATCH('Eligible Components'!N690,'User Instructions'!$D$3:$D$10,0)),"")</f>
        <v/>
      </c>
      <c r="U690" s="1" t="str">
        <f>IFERROR(IF(INDEX('Tableau FR Download'!M:M,MATCH('Eligible Components'!M690,'Tableau FR Download'!G:G,0))=0,"",INDEX('Tableau FR Download'!M:M,MATCH('Eligible Components'!M690,'Tableau FR Download'!G:G,0))),"")</f>
        <v/>
      </c>
    </row>
    <row r="691" spans="1:21" hidden="1" x14ac:dyDescent="0.2">
      <c r="A691" s="1">
        <f t="shared" si="30"/>
        <v>0</v>
      </c>
      <c r="B691" s="1">
        <v>0</v>
      </c>
      <c r="C691" s="1" t="s">
        <v>85</v>
      </c>
      <c r="D691" s="1" t="s">
        <v>125</v>
      </c>
      <c r="E691" s="1" t="s">
        <v>419</v>
      </c>
      <c r="F691" s="1" t="s">
        <v>97</v>
      </c>
      <c r="G691" s="1" t="str">
        <f t="shared" si="31"/>
        <v>Iran (Islamic Republic)-Tuberculosis,RSSH</v>
      </c>
      <c r="H691" s="1">
        <v>0</v>
      </c>
      <c r="I691" s="1" t="s">
        <v>25</v>
      </c>
      <c r="J691" s="1" t="str">
        <f>IF(IFERROR(IF(M691="",INDEX('Review Approach Lookup'!D:D,MATCH('Eligible Components'!G691,'Review Approach Lookup'!A:A,0)),INDEX('Tableau FR Download'!I:I,MATCH(M691,'Tableau FR Download'!G:G,0))),"")=0,"TBC",IFERROR(IF(M691="",INDEX('Review Approach Lookup'!D:D,MATCH('Eligible Components'!G691,'Review Approach Lookup'!A:A,0)),INDEX('Tableau FR Download'!I:I,MATCH(M691,'Tableau FR Download'!G:G,0))),""))</f>
        <v/>
      </c>
      <c r="K691" s="1" t="s">
        <v>188</v>
      </c>
      <c r="L691" s="1">
        <f>_xlfn.MAXIFS('Tableau FR Download'!A:A,'Tableau FR Download'!B:B,'Eligible Components'!G691)</f>
        <v>0</v>
      </c>
      <c r="M691" s="1" t="str">
        <f>IF(L691=0,"",INDEX('Tableau FR Download'!G:G,MATCH('Eligible Components'!L691,'Tableau FR Download'!A:A,0)))</f>
        <v/>
      </c>
      <c r="N691" s="2" t="str">
        <f>IFERROR(IF(LEFT(INDEX('Tableau FR Download'!J:J,MATCH('Eligible Components'!M691,'Tableau FR Download'!G:G,0)),FIND(" - ",INDEX('Tableau FR Download'!J:J,MATCH('Eligible Components'!M691,'Tableau FR Download'!G:G,0)))-1) = 0,"",LEFT(INDEX('Tableau FR Download'!J:J,MATCH('Eligible Components'!M691,'Tableau FR Download'!G:G,0)),FIND(" - ",INDEX('Tableau FR Download'!J:J,MATCH('Eligible Components'!M691,'Tableau FR Download'!G:G,0)))-1)),"")</f>
        <v/>
      </c>
      <c r="O691" s="2" t="str">
        <f>IF(T691="No","",IFERROR(IF(INDEX('Tableau FR Download'!M:M,MATCH('Eligible Components'!M691,'Tableau FR Download'!G:G,0))=0,"",INDEX('Tableau FR Download'!M:M,MATCH('Eligible Components'!M691,'Tableau FR Download'!G:G,0))),""))</f>
        <v/>
      </c>
      <c r="P691" s="37" t="str">
        <f>IF(IFERROR(INDEX('Funding Request Tracker'!$G$6:$G$13,MATCH('Eligible Components'!N691,'Funding Request Tracker'!$F$6:$F$13,0)),"")=0,"",IFERROR(INDEX('Funding Request Tracker'!$G$6:$G$13,MATCH('Eligible Components'!N691,'Funding Request Tracker'!$F$6:$F$13,0)),""))</f>
        <v/>
      </c>
      <c r="Q691" s="37" t="str">
        <f>IF(IFERROR(INDEX('Tableau FR Download'!N:N,MATCH('Eligible Components'!M691,'Tableau FR Download'!G:G,0)),"")=0,"",IFERROR(INDEX('Tableau FR Download'!N:N,MATCH('Eligible Components'!M691,'Tableau FR Download'!G:G,0)),""))</f>
        <v/>
      </c>
      <c r="R691" s="37" t="str">
        <f>IF(IFERROR(INDEX('Tableau FR Download'!O:O,MATCH('Eligible Components'!M691,'Tableau FR Download'!G:G,0)),"")=0,"",IFERROR(INDEX('Tableau FR Download'!O:O,MATCH('Eligible Components'!M691,'Tableau FR Download'!G:G,0)),""))</f>
        <v/>
      </c>
      <c r="S691" s="13" t="str">
        <f t="shared" si="32"/>
        <v/>
      </c>
      <c r="T691" s="1" t="str">
        <f>IFERROR(INDEX('User Instructions'!$E$3:$E$10,MATCH('Eligible Components'!N691,'User Instructions'!$D$3:$D$10,0)),"")</f>
        <v/>
      </c>
      <c r="U691" s="1" t="str">
        <f>IFERROR(IF(INDEX('Tableau FR Download'!M:M,MATCH('Eligible Components'!M691,'Tableau FR Download'!G:G,0))=0,"",INDEX('Tableau FR Download'!M:M,MATCH('Eligible Components'!M691,'Tableau FR Download'!G:G,0))),"")</f>
        <v/>
      </c>
    </row>
    <row r="692" spans="1:21" hidden="1" x14ac:dyDescent="0.2">
      <c r="A692" s="1">
        <f t="shared" si="30"/>
        <v>1</v>
      </c>
      <c r="B692" s="1">
        <v>0</v>
      </c>
      <c r="C692" s="1" t="s">
        <v>85</v>
      </c>
      <c r="D692" s="1" t="s">
        <v>126</v>
      </c>
      <c r="E692" s="1" t="s">
        <v>26</v>
      </c>
      <c r="F692" s="1" t="s">
        <v>26</v>
      </c>
      <c r="G692" s="1" t="str">
        <f t="shared" si="31"/>
        <v>Jamaica-HIV/AIDS</v>
      </c>
      <c r="H692" s="1">
        <v>1</v>
      </c>
      <c r="I692" s="1" t="s">
        <v>45</v>
      </c>
      <c r="J692" s="1" t="str">
        <f>IF(IFERROR(IF(M692="",INDEX('Review Approach Lookup'!D:D,MATCH('Eligible Components'!G692,'Review Approach Lookup'!A:A,0)),INDEX('Tableau FR Download'!I:I,MATCH(M692,'Tableau FR Download'!G:G,0))),"")=0,"TBC",IFERROR(IF(M692="",INDEX('Review Approach Lookup'!D:D,MATCH('Eligible Components'!G692,'Review Approach Lookup'!A:A,0)),INDEX('Tableau FR Download'!I:I,MATCH(M692,'Tableau FR Download'!G:G,0))),""))</f>
        <v>Tailored for Focused Portfolios</v>
      </c>
      <c r="K692" s="1" t="s">
        <v>188</v>
      </c>
      <c r="L692" s="1">
        <f>_xlfn.MAXIFS('Tableau FR Download'!A:A,'Tableau FR Download'!B:B,'Eligible Components'!G692)</f>
        <v>1000</v>
      </c>
      <c r="M692" s="1" t="str">
        <f>IF(L692=0,"",INDEX('Tableau FR Download'!G:G,MATCH('Eligible Components'!L692,'Tableau FR Download'!A:A,0)))</f>
        <v>FR1000-JAM-H</v>
      </c>
      <c r="N692" s="2" t="str">
        <f>IFERROR(IF(LEFT(INDEX('Tableau FR Download'!J:J,MATCH('Eligible Components'!M692,'Tableau FR Download'!G:G,0)),FIND(" - ",INDEX('Tableau FR Download'!J:J,MATCH('Eligible Components'!M692,'Tableau FR Download'!G:G,0)))-1) = 0,"",LEFT(INDEX('Tableau FR Download'!J:J,MATCH('Eligible Components'!M692,'Tableau FR Download'!G:G,0)),FIND(" - ",INDEX('Tableau FR Download'!J:J,MATCH('Eligible Components'!M692,'Tableau FR Download'!G:G,0)))-1)),"")</f>
        <v>Window 5</v>
      </c>
      <c r="O692" s="2" t="str">
        <f>IF(T692="No","",IFERROR(IF(INDEX('Tableau FR Download'!M:M,MATCH('Eligible Components'!M692,'Tableau FR Download'!G:G,0))=0,"",INDEX('Tableau FR Download'!M:M,MATCH('Eligible Components'!M692,'Tableau FR Download'!G:G,0))),""))</f>
        <v>Grant Making</v>
      </c>
      <c r="P692" s="37">
        <f>IF(IFERROR(INDEX('Funding Request Tracker'!$G$6:$G$13,MATCH('Eligible Components'!N692,'Funding Request Tracker'!$F$6:$F$13,0)),"")=0,"",IFERROR(INDEX('Funding Request Tracker'!$G$6:$G$13,MATCH('Eligible Components'!N692,'Funding Request Tracker'!$F$6:$F$13,0)),""))</f>
        <v>44316</v>
      </c>
      <c r="Q692" s="37">
        <f>IF(IFERROR(INDEX('Tableau FR Download'!N:N,MATCH('Eligible Components'!M692,'Tableau FR Download'!G:G,0)),"")=0,"",IFERROR(INDEX('Tableau FR Download'!N:N,MATCH('Eligible Components'!M692,'Tableau FR Download'!G:G,0)),""))</f>
        <v>44490</v>
      </c>
      <c r="R692" s="37">
        <f>IF(IFERROR(INDEX('Tableau FR Download'!O:O,MATCH('Eligible Components'!M692,'Tableau FR Download'!G:G,0)),"")=0,"",IFERROR(INDEX('Tableau FR Download'!O:O,MATCH('Eligible Components'!M692,'Tableau FR Download'!G:G,0)),""))</f>
        <v>44524</v>
      </c>
      <c r="S692" s="13">
        <f t="shared" si="32"/>
        <v>6.8196721311475406</v>
      </c>
      <c r="T692" s="1" t="str">
        <f>IFERROR(INDEX('User Instructions'!$E$3:$E$10,MATCH('Eligible Components'!N692,'User Instructions'!$D$3:$D$10,0)),"")</f>
        <v>Yes</v>
      </c>
      <c r="U692" s="1" t="str">
        <f>IFERROR(IF(INDEX('Tableau FR Download'!M:M,MATCH('Eligible Components'!M692,'Tableau FR Download'!G:G,0))=0,"",INDEX('Tableau FR Download'!M:M,MATCH('Eligible Components'!M692,'Tableau FR Download'!G:G,0))),"")</f>
        <v>Grant Making</v>
      </c>
    </row>
    <row r="693" spans="1:21" hidden="1" x14ac:dyDescent="0.2">
      <c r="A693" s="1">
        <f t="shared" si="30"/>
        <v>0</v>
      </c>
      <c r="B693" s="1">
        <v>0</v>
      </c>
      <c r="C693" s="1" t="s">
        <v>85</v>
      </c>
      <c r="D693" s="1" t="s">
        <v>126</v>
      </c>
      <c r="E693" s="1" t="s">
        <v>409</v>
      </c>
      <c r="F693" s="1" t="s">
        <v>86</v>
      </c>
      <c r="G693" s="1" t="str">
        <f t="shared" si="31"/>
        <v>Jamaica-HIV/AIDS,Malaria</v>
      </c>
      <c r="H693" s="1">
        <v>0</v>
      </c>
      <c r="I693" s="1" t="s">
        <v>45</v>
      </c>
      <c r="J693" s="1" t="str">
        <f>IF(IFERROR(IF(M693="",INDEX('Review Approach Lookup'!D:D,MATCH('Eligible Components'!G693,'Review Approach Lookup'!A:A,0)),INDEX('Tableau FR Download'!I:I,MATCH(M693,'Tableau FR Download'!G:G,0))),"")=0,"TBC",IFERROR(IF(M693="",INDEX('Review Approach Lookup'!D:D,MATCH('Eligible Components'!G693,'Review Approach Lookup'!A:A,0)),INDEX('Tableau FR Download'!I:I,MATCH(M693,'Tableau FR Download'!G:G,0))),""))</f>
        <v/>
      </c>
      <c r="K693" s="1" t="s">
        <v>188</v>
      </c>
      <c r="L693" s="1">
        <f>_xlfn.MAXIFS('Tableau FR Download'!A:A,'Tableau FR Download'!B:B,'Eligible Components'!G693)</f>
        <v>0</v>
      </c>
      <c r="M693" s="1" t="str">
        <f>IF(L693=0,"",INDEX('Tableau FR Download'!G:G,MATCH('Eligible Components'!L693,'Tableau FR Download'!A:A,0)))</f>
        <v/>
      </c>
      <c r="N693" s="2" t="str">
        <f>IFERROR(IF(LEFT(INDEX('Tableau FR Download'!J:J,MATCH('Eligible Components'!M693,'Tableau FR Download'!G:G,0)),FIND(" - ",INDEX('Tableau FR Download'!J:J,MATCH('Eligible Components'!M693,'Tableau FR Download'!G:G,0)))-1) = 0,"",LEFT(INDEX('Tableau FR Download'!J:J,MATCH('Eligible Components'!M693,'Tableau FR Download'!G:G,0)),FIND(" - ",INDEX('Tableau FR Download'!J:J,MATCH('Eligible Components'!M693,'Tableau FR Download'!G:G,0)))-1)),"")</f>
        <v/>
      </c>
      <c r="O693" s="2" t="str">
        <f>IF(T693="No","",IFERROR(IF(INDEX('Tableau FR Download'!M:M,MATCH('Eligible Components'!M693,'Tableau FR Download'!G:G,0))=0,"",INDEX('Tableau FR Download'!M:M,MATCH('Eligible Components'!M693,'Tableau FR Download'!G:G,0))),""))</f>
        <v/>
      </c>
      <c r="P693" s="37" t="str">
        <f>IF(IFERROR(INDEX('Funding Request Tracker'!$G$6:$G$13,MATCH('Eligible Components'!N693,'Funding Request Tracker'!$F$6:$F$13,0)),"")=0,"",IFERROR(INDEX('Funding Request Tracker'!$G$6:$G$13,MATCH('Eligible Components'!N693,'Funding Request Tracker'!$F$6:$F$13,0)),""))</f>
        <v/>
      </c>
      <c r="Q693" s="37" t="str">
        <f>IF(IFERROR(INDEX('Tableau FR Download'!N:N,MATCH('Eligible Components'!M693,'Tableau FR Download'!G:G,0)),"")=0,"",IFERROR(INDEX('Tableau FR Download'!N:N,MATCH('Eligible Components'!M693,'Tableau FR Download'!G:G,0)),""))</f>
        <v/>
      </c>
      <c r="R693" s="37" t="str">
        <f>IF(IFERROR(INDEX('Tableau FR Download'!O:O,MATCH('Eligible Components'!M693,'Tableau FR Download'!G:G,0)),"")=0,"",IFERROR(INDEX('Tableau FR Download'!O:O,MATCH('Eligible Components'!M693,'Tableau FR Download'!G:G,0)),""))</f>
        <v/>
      </c>
      <c r="S693" s="13" t="str">
        <f t="shared" si="32"/>
        <v/>
      </c>
      <c r="T693" s="1" t="str">
        <f>IFERROR(INDEX('User Instructions'!$E$3:$E$10,MATCH('Eligible Components'!N693,'User Instructions'!$D$3:$D$10,0)),"")</f>
        <v/>
      </c>
      <c r="U693" s="1" t="str">
        <f>IFERROR(IF(INDEX('Tableau FR Download'!M:M,MATCH('Eligible Components'!M693,'Tableau FR Download'!G:G,0))=0,"",INDEX('Tableau FR Download'!M:M,MATCH('Eligible Components'!M693,'Tableau FR Download'!G:G,0))),"")</f>
        <v/>
      </c>
    </row>
    <row r="694" spans="1:21" hidden="1" x14ac:dyDescent="0.2">
      <c r="A694" s="1">
        <f t="shared" si="30"/>
        <v>0</v>
      </c>
      <c r="B694" s="1">
        <v>0</v>
      </c>
      <c r="C694" s="1" t="s">
        <v>85</v>
      </c>
      <c r="D694" s="1" t="s">
        <v>126</v>
      </c>
      <c r="E694" s="1" t="s">
        <v>410</v>
      </c>
      <c r="F694" s="1" t="s">
        <v>87</v>
      </c>
      <c r="G694" s="1" t="str">
        <f t="shared" si="31"/>
        <v>Jamaica-HIV/AIDS,Malaria,RSSH</v>
      </c>
      <c r="H694" s="1">
        <v>0</v>
      </c>
      <c r="I694" s="1" t="s">
        <v>45</v>
      </c>
      <c r="J694" s="1" t="str">
        <f>IF(IFERROR(IF(M694="",INDEX('Review Approach Lookup'!D:D,MATCH('Eligible Components'!G694,'Review Approach Lookup'!A:A,0)),INDEX('Tableau FR Download'!I:I,MATCH(M694,'Tableau FR Download'!G:G,0))),"")=0,"TBC",IFERROR(IF(M694="",INDEX('Review Approach Lookup'!D:D,MATCH('Eligible Components'!G694,'Review Approach Lookup'!A:A,0)),INDEX('Tableau FR Download'!I:I,MATCH(M694,'Tableau FR Download'!G:G,0))),""))</f>
        <v/>
      </c>
      <c r="K694" s="1" t="s">
        <v>188</v>
      </c>
      <c r="L694" s="1">
        <f>_xlfn.MAXIFS('Tableau FR Download'!A:A,'Tableau FR Download'!B:B,'Eligible Components'!G694)</f>
        <v>0</v>
      </c>
      <c r="M694" s="1" t="str">
        <f>IF(L694=0,"",INDEX('Tableau FR Download'!G:G,MATCH('Eligible Components'!L694,'Tableau FR Download'!A:A,0)))</f>
        <v/>
      </c>
      <c r="N694" s="2" t="str">
        <f>IFERROR(IF(LEFT(INDEX('Tableau FR Download'!J:J,MATCH('Eligible Components'!M694,'Tableau FR Download'!G:G,0)),FIND(" - ",INDEX('Tableau FR Download'!J:J,MATCH('Eligible Components'!M694,'Tableau FR Download'!G:G,0)))-1) = 0,"",LEFT(INDEX('Tableau FR Download'!J:J,MATCH('Eligible Components'!M694,'Tableau FR Download'!G:G,0)),FIND(" - ",INDEX('Tableau FR Download'!J:J,MATCH('Eligible Components'!M694,'Tableau FR Download'!G:G,0)))-1)),"")</f>
        <v/>
      </c>
      <c r="O694" s="2" t="str">
        <f>IF(T694="No","",IFERROR(IF(INDEX('Tableau FR Download'!M:M,MATCH('Eligible Components'!M694,'Tableau FR Download'!G:G,0))=0,"",INDEX('Tableau FR Download'!M:M,MATCH('Eligible Components'!M694,'Tableau FR Download'!G:G,0))),""))</f>
        <v/>
      </c>
      <c r="P694" s="37" t="str">
        <f>IF(IFERROR(INDEX('Funding Request Tracker'!$G$6:$G$13,MATCH('Eligible Components'!N694,'Funding Request Tracker'!$F$6:$F$13,0)),"")=0,"",IFERROR(INDEX('Funding Request Tracker'!$G$6:$G$13,MATCH('Eligible Components'!N694,'Funding Request Tracker'!$F$6:$F$13,0)),""))</f>
        <v/>
      </c>
      <c r="Q694" s="37" t="str">
        <f>IF(IFERROR(INDEX('Tableau FR Download'!N:N,MATCH('Eligible Components'!M694,'Tableau FR Download'!G:G,0)),"")=0,"",IFERROR(INDEX('Tableau FR Download'!N:N,MATCH('Eligible Components'!M694,'Tableau FR Download'!G:G,0)),""))</f>
        <v/>
      </c>
      <c r="R694" s="37" t="str">
        <f>IF(IFERROR(INDEX('Tableau FR Download'!O:O,MATCH('Eligible Components'!M694,'Tableau FR Download'!G:G,0)),"")=0,"",IFERROR(INDEX('Tableau FR Download'!O:O,MATCH('Eligible Components'!M694,'Tableau FR Download'!G:G,0)),""))</f>
        <v/>
      </c>
      <c r="S694" s="13" t="str">
        <f t="shared" si="32"/>
        <v/>
      </c>
      <c r="T694" s="1" t="str">
        <f>IFERROR(INDEX('User Instructions'!$E$3:$E$10,MATCH('Eligible Components'!N694,'User Instructions'!$D$3:$D$10,0)),"")</f>
        <v/>
      </c>
      <c r="U694" s="1" t="str">
        <f>IFERROR(IF(INDEX('Tableau FR Download'!M:M,MATCH('Eligible Components'!M694,'Tableau FR Download'!G:G,0))=0,"",INDEX('Tableau FR Download'!M:M,MATCH('Eligible Components'!M694,'Tableau FR Download'!G:G,0))),"")</f>
        <v/>
      </c>
    </row>
    <row r="695" spans="1:21" hidden="1" x14ac:dyDescent="0.2">
      <c r="A695" s="1">
        <f t="shared" si="30"/>
        <v>0</v>
      </c>
      <c r="B695" s="1">
        <v>0</v>
      </c>
      <c r="C695" s="1" t="s">
        <v>85</v>
      </c>
      <c r="D695" s="1" t="s">
        <v>126</v>
      </c>
      <c r="E695" s="1" t="s">
        <v>411</v>
      </c>
      <c r="F695" s="1" t="s">
        <v>88</v>
      </c>
      <c r="G695" s="1" t="str">
        <f t="shared" si="31"/>
        <v>Jamaica-HIV/AIDS,RSSH</v>
      </c>
      <c r="H695" s="1">
        <v>1</v>
      </c>
      <c r="I695" s="1" t="s">
        <v>45</v>
      </c>
      <c r="J695" s="1" t="str">
        <f>IF(IFERROR(IF(M695="",INDEX('Review Approach Lookup'!D:D,MATCH('Eligible Components'!G695,'Review Approach Lookup'!A:A,0)),INDEX('Tableau FR Download'!I:I,MATCH(M695,'Tableau FR Download'!G:G,0))),"")=0,"TBC",IFERROR(IF(M695="",INDEX('Review Approach Lookup'!D:D,MATCH('Eligible Components'!G695,'Review Approach Lookup'!A:A,0)),INDEX('Tableau FR Download'!I:I,MATCH(M695,'Tableau FR Download'!G:G,0))),""))</f>
        <v/>
      </c>
      <c r="K695" s="1" t="s">
        <v>188</v>
      </c>
      <c r="L695" s="1">
        <f>_xlfn.MAXIFS('Tableau FR Download'!A:A,'Tableau FR Download'!B:B,'Eligible Components'!G695)</f>
        <v>0</v>
      </c>
      <c r="M695" s="1" t="str">
        <f>IF(L695=0,"",INDEX('Tableau FR Download'!G:G,MATCH('Eligible Components'!L695,'Tableau FR Download'!A:A,0)))</f>
        <v/>
      </c>
      <c r="N695" s="2" t="str">
        <f>IFERROR(IF(LEFT(INDEX('Tableau FR Download'!J:J,MATCH('Eligible Components'!M695,'Tableau FR Download'!G:G,0)),FIND(" - ",INDEX('Tableau FR Download'!J:J,MATCH('Eligible Components'!M695,'Tableau FR Download'!G:G,0)))-1) = 0,"",LEFT(INDEX('Tableau FR Download'!J:J,MATCH('Eligible Components'!M695,'Tableau FR Download'!G:G,0)),FIND(" - ",INDEX('Tableau FR Download'!J:J,MATCH('Eligible Components'!M695,'Tableau FR Download'!G:G,0)))-1)),"")</f>
        <v/>
      </c>
      <c r="O695" s="2" t="str">
        <f>IF(T695="No","",IFERROR(IF(INDEX('Tableau FR Download'!M:M,MATCH('Eligible Components'!M695,'Tableau FR Download'!G:G,0))=0,"",INDEX('Tableau FR Download'!M:M,MATCH('Eligible Components'!M695,'Tableau FR Download'!G:G,0))),""))</f>
        <v/>
      </c>
      <c r="P695" s="37" t="str">
        <f>IF(IFERROR(INDEX('Funding Request Tracker'!$G$6:$G$13,MATCH('Eligible Components'!N695,'Funding Request Tracker'!$F$6:$F$13,0)),"")=0,"",IFERROR(INDEX('Funding Request Tracker'!$G$6:$G$13,MATCH('Eligible Components'!N695,'Funding Request Tracker'!$F$6:$F$13,0)),""))</f>
        <v/>
      </c>
      <c r="Q695" s="37" t="str">
        <f>IF(IFERROR(INDEX('Tableau FR Download'!N:N,MATCH('Eligible Components'!M695,'Tableau FR Download'!G:G,0)),"")=0,"",IFERROR(INDEX('Tableau FR Download'!N:N,MATCH('Eligible Components'!M695,'Tableau FR Download'!G:G,0)),""))</f>
        <v/>
      </c>
      <c r="R695" s="37" t="str">
        <f>IF(IFERROR(INDEX('Tableau FR Download'!O:O,MATCH('Eligible Components'!M695,'Tableau FR Download'!G:G,0)),"")=0,"",IFERROR(INDEX('Tableau FR Download'!O:O,MATCH('Eligible Components'!M695,'Tableau FR Download'!G:G,0)),""))</f>
        <v/>
      </c>
      <c r="S695" s="13" t="str">
        <f t="shared" si="32"/>
        <v/>
      </c>
      <c r="T695" s="1" t="str">
        <f>IFERROR(INDEX('User Instructions'!$E$3:$E$10,MATCH('Eligible Components'!N695,'User Instructions'!$D$3:$D$10,0)),"")</f>
        <v/>
      </c>
      <c r="U695" s="1" t="str">
        <f>IFERROR(IF(INDEX('Tableau FR Download'!M:M,MATCH('Eligible Components'!M695,'Tableau FR Download'!G:G,0))=0,"",INDEX('Tableau FR Download'!M:M,MATCH('Eligible Components'!M695,'Tableau FR Download'!G:G,0))),"")</f>
        <v/>
      </c>
    </row>
    <row r="696" spans="1:21" hidden="1" x14ac:dyDescent="0.2">
      <c r="A696" s="1">
        <f t="shared" si="30"/>
        <v>0</v>
      </c>
      <c r="B696" s="1">
        <v>0</v>
      </c>
      <c r="C696" s="1" t="s">
        <v>85</v>
      </c>
      <c r="D696" s="1" t="s">
        <v>126</v>
      </c>
      <c r="E696" s="1" t="s">
        <v>408</v>
      </c>
      <c r="F696" s="1" t="s">
        <v>89</v>
      </c>
      <c r="G696" s="1" t="str">
        <f t="shared" si="31"/>
        <v>Jamaica-HIV/AIDS, Tuberculosis</v>
      </c>
      <c r="H696" s="1">
        <v>0</v>
      </c>
      <c r="I696" s="1" t="s">
        <v>45</v>
      </c>
      <c r="J696" s="1" t="str">
        <f>IF(IFERROR(IF(M696="",INDEX('Review Approach Lookup'!D:D,MATCH('Eligible Components'!G696,'Review Approach Lookup'!A:A,0)),INDEX('Tableau FR Download'!I:I,MATCH(M696,'Tableau FR Download'!G:G,0))),"")=0,"TBC",IFERROR(IF(M696="",INDEX('Review Approach Lookup'!D:D,MATCH('Eligible Components'!G696,'Review Approach Lookup'!A:A,0)),INDEX('Tableau FR Download'!I:I,MATCH(M696,'Tableau FR Download'!G:G,0))),""))</f>
        <v/>
      </c>
      <c r="K696" s="1" t="s">
        <v>188</v>
      </c>
      <c r="L696" s="1">
        <f>_xlfn.MAXIFS('Tableau FR Download'!A:A,'Tableau FR Download'!B:B,'Eligible Components'!G696)</f>
        <v>0</v>
      </c>
      <c r="M696" s="1" t="str">
        <f>IF(L696=0,"",INDEX('Tableau FR Download'!G:G,MATCH('Eligible Components'!L696,'Tableau FR Download'!A:A,0)))</f>
        <v/>
      </c>
      <c r="N696" s="2" t="str">
        <f>IFERROR(IF(LEFT(INDEX('Tableau FR Download'!J:J,MATCH('Eligible Components'!M696,'Tableau FR Download'!G:G,0)),FIND(" - ",INDEX('Tableau FR Download'!J:J,MATCH('Eligible Components'!M696,'Tableau FR Download'!G:G,0)))-1) = 0,"",LEFT(INDEX('Tableau FR Download'!J:J,MATCH('Eligible Components'!M696,'Tableau FR Download'!G:G,0)),FIND(" - ",INDEX('Tableau FR Download'!J:J,MATCH('Eligible Components'!M696,'Tableau FR Download'!G:G,0)))-1)),"")</f>
        <v/>
      </c>
      <c r="O696" s="2" t="str">
        <f>IF(T696="No","",IFERROR(IF(INDEX('Tableau FR Download'!M:M,MATCH('Eligible Components'!M696,'Tableau FR Download'!G:G,0))=0,"",INDEX('Tableau FR Download'!M:M,MATCH('Eligible Components'!M696,'Tableau FR Download'!G:G,0))),""))</f>
        <v/>
      </c>
      <c r="P696" s="37" t="str">
        <f>IF(IFERROR(INDEX('Funding Request Tracker'!$G$6:$G$13,MATCH('Eligible Components'!N696,'Funding Request Tracker'!$F$6:$F$13,0)),"")=0,"",IFERROR(INDEX('Funding Request Tracker'!$G$6:$G$13,MATCH('Eligible Components'!N696,'Funding Request Tracker'!$F$6:$F$13,0)),""))</f>
        <v/>
      </c>
      <c r="Q696" s="37" t="str">
        <f>IF(IFERROR(INDEX('Tableau FR Download'!N:N,MATCH('Eligible Components'!M696,'Tableau FR Download'!G:G,0)),"")=0,"",IFERROR(INDEX('Tableau FR Download'!N:N,MATCH('Eligible Components'!M696,'Tableau FR Download'!G:G,0)),""))</f>
        <v/>
      </c>
      <c r="R696" s="37" t="str">
        <f>IF(IFERROR(INDEX('Tableau FR Download'!O:O,MATCH('Eligible Components'!M696,'Tableau FR Download'!G:G,0)),"")=0,"",IFERROR(INDEX('Tableau FR Download'!O:O,MATCH('Eligible Components'!M696,'Tableau FR Download'!G:G,0)),""))</f>
        <v/>
      </c>
      <c r="S696" s="13" t="str">
        <f t="shared" si="32"/>
        <v/>
      </c>
      <c r="T696" s="1" t="str">
        <f>IFERROR(INDEX('User Instructions'!$E$3:$E$10,MATCH('Eligible Components'!N696,'User Instructions'!$D$3:$D$10,0)),"")</f>
        <v/>
      </c>
      <c r="U696" s="1" t="str">
        <f>IFERROR(IF(INDEX('Tableau FR Download'!M:M,MATCH('Eligible Components'!M696,'Tableau FR Download'!G:G,0))=0,"",INDEX('Tableau FR Download'!M:M,MATCH('Eligible Components'!M696,'Tableau FR Download'!G:G,0))),"")</f>
        <v/>
      </c>
    </row>
    <row r="697" spans="1:21" hidden="1" x14ac:dyDescent="0.2">
      <c r="A697" s="1">
        <f t="shared" si="30"/>
        <v>0</v>
      </c>
      <c r="B697" s="1">
        <v>0</v>
      </c>
      <c r="C697" s="1" t="s">
        <v>85</v>
      </c>
      <c r="D697" s="1" t="s">
        <v>126</v>
      </c>
      <c r="E697" s="1" t="s">
        <v>412</v>
      </c>
      <c r="F697" s="1" t="s">
        <v>90</v>
      </c>
      <c r="G697" s="1" t="str">
        <f t="shared" si="31"/>
        <v>Jamaica-HIV/AIDS,Tuberculosis,Malaria</v>
      </c>
      <c r="H697" s="1">
        <v>0</v>
      </c>
      <c r="I697" s="1" t="s">
        <v>45</v>
      </c>
      <c r="J697" s="1" t="str">
        <f>IF(IFERROR(IF(M697="",INDEX('Review Approach Lookup'!D:D,MATCH('Eligible Components'!G697,'Review Approach Lookup'!A:A,0)),INDEX('Tableau FR Download'!I:I,MATCH(M697,'Tableau FR Download'!G:G,0))),"")=0,"TBC",IFERROR(IF(M697="",INDEX('Review Approach Lookup'!D:D,MATCH('Eligible Components'!G697,'Review Approach Lookup'!A:A,0)),INDEX('Tableau FR Download'!I:I,MATCH(M697,'Tableau FR Download'!G:G,0))),""))</f>
        <v/>
      </c>
      <c r="K697" s="1" t="s">
        <v>188</v>
      </c>
      <c r="L697" s="1">
        <f>_xlfn.MAXIFS('Tableau FR Download'!A:A,'Tableau FR Download'!B:B,'Eligible Components'!G697)</f>
        <v>0</v>
      </c>
      <c r="M697" s="1" t="str">
        <f>IF(L697=0,"",INDEX('Tableau FR Download'!G:G,MATCH('Eligible Components'!L697,'Tableau FR Download'!A:A,0)))</f>
        <v/>
      </c>
      <c r="N697" s="2" t="str">
        <f>IFERROR(IF(LEFT(INDEX('Tableau FR Download'!J:J,MATCH('Eligible Components'!M697,'Tableau FR Download'!G:G,0)),FIND(" - ",INDEX('Tableau FR Download'!J:J,MATCH('Eligible Components'!M697,'Tableau FR Download'!G:G,0)))-1) = 0,"",LEFT(INDEX('Tableau FR Download'!J:J,MATCH('Eligible Components'!M697,'Tableau FR Download'!G:G,0)),FIND(" - ",INDEX('Tableau FR Download'!J:J,MATCH('Eligible Components'!M697,'Tableau FR Download'!G:G,0)))-1)),"")</f>
        <v/>
      </c>
      <c r="O697" s="2" t="str">
        <f>IF(T697="No","",IFERROR(IF(INDEX('Tableau FR Download'!M:M,MATCH('Eligible Components'!M697,'Tableau FR Download'!G:G,0))=0,"",INDEX('Tableau FR Download'!M:M,MATCH('Eligible Components'!M697,'Tableau FR Download'!G:G,0))),""))</f>
        <v/>
      </c>
      <c r="P697" s="37" t="str">
        <f>IF(IFERROR(INDEX('Funding Request Tracker'!$G$6:$G$13,MATCH('Eligible Components'!N697,'Funding Request Tracker'!$F$6:$F$13,0)),"")=0,"",IFERROR(INDEX('Funding Request Tracker'!$G$6:$G$13,MATCH('Eligible Components'!N697,'Funding Request Tracker'!$F$6:$F$13,0)),""))</f>
        <v/>
      </c>
      <c r="Q697" s="37" t="str">
        <f>IF(IFERROR(INDEX('Tableau FR Download'!N:N,MATCH('Eligible Components'!M697,'Tableau FR Download'!G:G,0)),"")=0,"",IFERROR(INDEX('Tableau FR Download'!N:N,MATCH('Eligible Components'!M697,'Tableau FR Download'!G:G,0)),""))</f>
        <v/>
      </c>
      <c r="R697" s="37" t="str">
        <f>IF(IFERROR(INDEX('Tableau FR Download'!O:O,MATCH('Eligible Components'!M697,'Tableau FR Download'!G:G,0)),"")=0,"",IFERROR(INDEX('Tableau FR Download'!O:O,MATCH('Eligible Components'!M697,'Tableau FR Download'!G:G,0)),""))</f>
        <v/>
      </c>
      <c r="S697" s="13" t="str">
        <f t="shared" si="32"/>
        <v/>
      </c>
      <c r="T697" s="1" t="str">
        <f>IFERROR(INDEX('User Instructions'!$E$3:$E$10,MATCH('Eligible Components'!N697,'User Instructions'!$D$3:$D$10,0)),"")</f>
        <v/>
      </c>
      <c r="U697" s="1" t="str">
        <f>IFERROR(IF(INDEX('Tableau FR Download'!M:M,MATCH('Eligible Components'!M697,'Tableau FR Download'!G:G,0))=0,"",INDEX('Tableau FR Download'!M:M,MATCH('Eligible Components'!M697,'Tableau FR Download'!G:G,0))),"")</f>
        <v/>
      </c>
    </row>
    <row r="698" spans="1:21" hidden="1" x14ac:dyDescent="0.2">
      <c r="A698" s="1">
        <f t="shared" si="30"/>
        <v>0</v>
      </c>
      <c r="B698" s="1">
        <v>0</v>
      </c>
      <c r="C698" s="1" t="s">
        <v>85</v>
      </c>
      <c r="D698" s="1" t="s">
        <v>126</v>
      </c>
      <c r="E698" s="1" t="s">
        <v>413</v>
      </c>
      <c r="F698" s="1" t="s">
        <v>91</v>
      </c>
      <c r="G698" s="1" t="str">
        <f t="shared" si="31"/>
        <v>Jamaica-HIV/AIDS,Tuberculosis,Malaria,RSSH</v>
      </c>
      <c r="H698" s="1">
        <v>0</v>
      </c>
      <c r="I698" s="1" t="s">
        <v>45</v>
      </c>
      <c r="J698" s="1" t="str">
        <f>IF(IFERROR(IF(M698="",INDEX('Review Approach Lookup'!D:D,MATCH('Eligible Components'!G698,'Review Approach Lookup'!A:A,0)),INDEX('Tableau FR Download'!I:I,MATCH(M698,'Tableau FR Download'!G:G,0))),"")=0,"TBC",IFERROR(IF(M698="",INDEX('Review Approach Lookup'!D:D,MATCH('Eligible Components'!G698,'Review Approach Lookup'!A:A,0)),INDEX('Tableau FR Download'!I:I,MATCH(M698,'Tableau FR Download'!G:G,0))),""))</f>
        <v/>
      </c>
      <c r="K698" s="1" t="s">
        <v>188</v>
      </c>
      <c r="L698" s="1">
        <f>_xlfn.MAXIFS('Tableau FR Download'!A:A,'Tableau FR Download'!B:B,'Eligible Components'!G698)</f>
        <v>0</v>
      </c>
      <c r="M698" s="1" t="str">
        <f>IF(L698=0,"",INDEX('Tableau FR Download'!G:G,MATCH('Eligible Components'!L698,'Tableau FR Download'!A:A,0)))</f>
        <v/>
      </c>
      <c r="N698" s="2" t="str">
        <f>IFERROR(IF(LEFT(INDEX('Tableau FR Download'!J:J,MATCH('Eligible Components'!M698,'Tableau FR Download'!G:G,0)),FIND(" - ",INDEX('Tableau FR Download'!J:J,MATCH('Eligible Components'!M698,'Tableau FR Download'!G:G,0)))-1) = 0,"",LEFT(INDEX('Tableau FR Download'!J:J,MATCH('Eligible Components'!M698,'Tableau FR Download'!G:G,0)),FIND(" - ",INDEX('Tableau FR Download'!J:J,MATCH('Eligible Components'!M698,'Tableau FR Download'!G:G,0)))-1)),"")</f>
        <v/>
      </c>
      <c r="O698" s="2" t="str">
        <f>IF(T698="No","",IFERROR(IF(INDEX('Tableau FR Download'!M:M,MATCH('Eligible Components'!M698,'Tableau FR Download'!G:G,0))=0,"",INDEX('Tableau FR Download'!M:M,MATCH('Eligible Components'!M698,'Tableau FR Download'!G:G,0))),""))</f>
        <v/>
      </c>
      <c r="P698" s="37" t="str">
        <f>IF(IFERROR(INDEX('Funding Request Tracker'!$G$6:$G$13,MATCH('Eligible Components'!N698,'Funding Request Tracker'!$F$6:$F$13,0)),"")=0,"",IFERROR(INDEX('Funding Request Tracker'!$G$6:$G$13,MATCH('Eligible Components'!N698,'Funding Request Tracker'!$F$6:$F$13,0)),""))</f>
        <v/>
      </c>
      <c r="Q698" s="37" t="str">
        <f>IF(IFERROR(INDEX('Tableau FR Download'!N:N,MATCH('Eligible Components'!M698,'Tableau FR Download'!G:G,0)),"")=0,"",IFERROR(INDEX('Tableau FR Download'!N:N,MATCH('Eligible Components'!M698,'Tableau FR Download'!G:G,0)),""))</f>
        <v/>
      </c>
      <c r="R698" s="37" t="str">
        <f>IF(IFERROR(INDEX('Tableau FR Download'!O:O,MATCH('Eligible Components'!M698,'Tableau FR Download'!G:G,0)),"")=0,"",IFERROR(INDEX('Tableau FR Download'!O:O,MATCH('Eligible Components'!M698,'Tableau FR Download'!G:G,0)),""))</f>
        <v/>
      </c>
      <c r="S698" s="13" t="str">
        <f t="shared" si="32"/>
        <v/>
      </c>
      <c r="T698" s="1" t="str">
        <f>IFERROR(INDEX('User Instructions'!$E$3:$E$10,MATCH('Eligible Components'!N698,'User Instructions'!$D$3:$D$10,0)),"")</f>
        <v/>
      </c>
      <c r="U698" s="1" t="str">
        <f>IFERROR(IF(INDEX('Tableau FR Download'!M:M,MATCH('Eligible Components'!M698,'Tableau FR Download'!G:G,0))=0,"",INDEX('Tableau FR Download'!M:M,MATCH('Eligible Components'!M698,'Tableau FR Download'!G:G,0))),"")</f>
        <v/>
      </c>
    </row>
    <row r="699" spans="1:21" hidden="1" x14ac:dyDescent="0.2">
      <c r="A699" s="1">
        <f t="shared" si="30"/>
        <v>0</v>
      </c>
      <c r="B699" s="1">
        <v>0</v>
      </c>
      <c r="C699" s="1" t="s">
        <v>85</v>
      </c>
      <c r="D699" s="1" t="s">
        <v>126</v>
      </c>
      <c r="E699" s="1" t="s">
        <v>414</v>
      </c>
      <c r="F699" s="1" t="s">
        <v>92</v>
      </c>
      <c r="G699" s="1" t="str">
        <f t="shared" si="31"/>
        <v>Jamaica-HIV/AIDS,Tuberculosis,RSSH</v>
      </c>
      <c r="H699" s="1">
        <v>0</v>
      </c>
      <c r="I699" s="1" t="s">
        <v>45</v>
      </c>
      <c r="J699" s="1" t="str">
        <f>IF(IFERROR(IF(M699="",INDEX('Review Approach Lookup'!D:D,MATCH('Eligible Components'!G699,'Review Approach Lookup'!A:A,0)),INDEX('Tableau FR Download'!I:I,MATCH(M699,'Tableau FR Download'!G:G,0))),"")=0,"TBC",IFERROR(IF(M699="",INDEX('Review Approach Lookup'!D:D,MATCH('Eligible Components'!G699,'Review Approach Lookup'!A:A,0)),INDEX('Tableau FR Download'!I:I,MATCH(M699,'Tableau FR Download'!G:G,0))),""))</f>
        <v/>
      </c>
      <c r="K699" s="1" t="s">
        <v>188</v>
      </c>
      <c r="L699" s="1">
        <f>_xlfn.MAXIFS('Tableau FR Download'!A:A,'Tableau FR Download'!B:B,'Eligible Components'!G699)</f>
        <v>0</v>
      </c>
      <c r="M699" s="1" t="str">
        <f>IF(L699=0,"",INDEX('Tableau FR Download'!G:G,MATCH('Eligible Components'!L699,'Tableau FR Download'!A:A,0)))</f>
        <v/>
      </c>
      <c r="N699" s="2" t="str">
        <f>IFERROR(IF(LEFT(INDEX('Tableau FR Download'!J:J,MATCH('Eligible Components'!M699,'Tableau FR Download'!G:G,0)),FIND(" - ",INDEX('Tableau FR Download'!J:J,MATCH('Eligible Components'!M699,'Tableau FR Download'!G:G,0)))-1) = 0,"",LEFT(INDEX('Tableau FR Download'!J:J,MATCH('Eligible Components'!M699,'Tableau FR Download'!G:G,0)),FIND(" - ",INDEX('Tableau FR Download'!J:J,MATCH('Eligible Components'!M699,'Tableau FR Download'!G:G,0)))-1)),"")</f>
        <v/>
      </c>
      <c r="O699" s="2" t="str">
        <f>IF(T699="No","",IFERROR(IF(INDEX('Tableau FR Download'!M:M,MATCH('Eligible Components'!M699,'Tableau FR Download'!G:G,0))=0,"",INDEX('Tableau FR Download'!M:M,MATCH('Eligible Components'!M699,'Tableau FR Download'!G:G,0))),""))</f>
        <v/>
      </c>
      <c r="P699" s="37" t="str">
        <f>IF(IFERROR(INDEX('Funding Request Tracker'!$G$6:$G$13,MATCH('Eligible Components'!N699,'Funding Request Tracker'!$F$6:$F$13,0)),"")=0,"",IFERROR(INDEX('Funding Request Tracker'!$G$6:$G$13,MATCH('Eligible Components'!N699,'Funding Request Tracker'!$F$6:$F$13,0)),""))</f>
        <v/>
      </c>
      <c r="Q699" s="37" t="str">
        <f>IF(IFERROR(INDEX('Tableau FR Download'!N:N,MATCH('Eligible Components'!M699,'Tableau FR Download'!G:G,0)),"")=0,"",IFERROR(INDEX('Tableau FR Download'!N:N,MATCH('Eligible Components'!M699,'Tableau FR Download'!G:G,0)),""))</f>
        <v/>
      </c>
      <c r="R699" s="37" t="str">
        <f>IF(IFERROR(INDEX('Tableau FR Download'!O:O,MATCH('Eligible Components'!M699,'Tableau FR Download'!G:G,0)),"")=0,"",IFERROR(INDEX('Tableau FR Download'!O:O,MATCH('Eligible Components'!M699,'Tableau FR Download'!G:G,0)),""))</f>
        <v/>
      </c>
      <c r="S699" s="13" t="str">
        <f t="shared" si="32"/>
        <v/>
      </c>
      <c r="T699" s="1" t="str">
        <f>IFERROR(INDEX('User Instructions'!$E$3:$E$10,MATCH('Eligible Components'!N699,'User Instructions'!$D$3:$D$10,0)),"")</f>
        <v/>
      </c>
      <c r="U699" s="1" t="str">
        <f>IFERROR(IF(INDEX('Tableau FR Download'!M:M,MATCH('Eligible Components'!M699,'Tableau FR Download'!G:G,0))=0,"",INDEX('Tableau FR Download'!M:M,MATCH('Eligible Components'!M699,'Tableau FR Download'!G:G,0))),"")</f>
        <v/>
      </c>
    </row>
    <row r="700" spans="1:21" hidden="1" x14ac:dyDescent="0.2">
      <c r="A700" s="1">
        <f t="shared" si="30"/>
        <v>0</v>
      </c>
      <c r="B700" s="1">
        <v>0</v>
      </c>
      <c r="C700" s="1" t="s">
        <v>85</v>
      </c>
      <c r="D700" s="1" t="s">
        <v>126</v>
      </c>
      <c r="E700" s="1" t="s">
        <v>28</v>
      </c>
      <c r="F700" s="1" t="s">
        <v>28</v>
      </c>
      <c r="G700" s="1" t="str">
        <f t="shared" si="31"/>
        <v>Jamaica-Malaria</v>
      </c>
      <c r="H700" s="1">
        <v>0</v>
      </c>
      <c r="I700" s="1" t="s">
        <v>45</v>
      </c>
      <c r="J700" s="1" t="str">
        <f>IF(IFERROR(IF(M700="",INDEX('Review Approach Lookup'!D:D,MATCH('Eligible Components'!G700,'Review Approach Lookup'!A:A,0)),INDEX('Tableau FR Download'!I:I,MATCH(M700,'Tableau FR Download'!G:G,0))),"")=0,"TBC",IFERROR(IF(M700="",INDEX('Review Approach Lookup'!D:D,MATCH('Eligible Components'!G700,'Review Approach Lookup'!A:A,0)),INDEX('Tableau FR Download'!I:I,MATCH(M700,'Tableau FR Download'!G:G,0))),""))</f>
        <v/>
      </c>
      <c r="K700" s="1" t="s">
        <v>188</v>
      </c>
      <c r="L700" s="1">
        <f>_xlfn.MAXIFS('Tableau FR Download'!A:A,'Tableau FR Download'!B:B,'Eligible Components'!G700)</f>
        <v>0</v>
      </c>
      <c r="M700" s="1" t="str">
        <f>IF(L700=0,"",INDEX('Tableau FR Download'!G:G,MATCH('Eligible Components'!L700,'Tableau FR Download'!A:A,0)))</f>
        <v/>
      </c>
      <c r="N700" s="2" t="str">
        <f>IFERROR(IF(LEFT(INDEX('Tableau FR Download'!J:J,MATCH('Eligible Components'!M700,'Tableau FR Download'!G:G,0)),FIND(" - ",INDEX('Tableau FR Download'!J:J,MATCH('Eligible Components'!M700,'Tableau FR Download'!G:G,0)))-1) = 0,"",LEFT(INDEX('Tableau FR Download'!J:J,MATCH('Eligible Components'!M700,'Tableau FR Download'!G:G,0)),FIND(" - ",INDEX('Tableau FR Download'!J:J,MATCH('Eligible Components'!M700,'Tableau FR Download'!G:G,0)))-1)),"")</f>
        <v/>
      </c>
      <c r="O700" s="2" t="str">
        <f>IF(T700="No","",IFERROR(IF(INDEX('Tableau FR Download'!M:M,MATCH('Eligible Components'!M700,'Tableau FR Download'!G:G,0))=0,"",INDEX('Tableau FR Download'!M:M,MATCH('Eligible Components'!M700,'Tableau FR Download'!G:G,0))),""))</f>
        <v/>
      </c>
      <c r="P700" s="37" t="str">
        <f>IF(IFERROR(INDEX('Funding Request Tracker'!$G$6:$G$13,MATCH('Eligible Components'!N700,'Funding Request Tracker'!$F$6:$F$13,0)),"")=0,"",IFERROR(INDEX('Funding Request Tracker'!$G$6:$G$13,MATCH('Eligible Components'!N700,'Funding Request Tracker'!$F$6:$F$13,0)),""))</f>
        <v/>
      </c>
      <c r="Q700" s="37" t="str">
        <f>IF(IFERROR(INDEX('Tableau FR Download'!N:N,MATCH('Eligible Components'!M700,'Tableau FR Download'!G:G,0)),"")=0,"",IFERROR(INDEX('Tableau FR Download'!N:N,MATCH('Eligible Components'!M700,'Tableau FR Download'!G:G,0)),""))</f>
        <v/>
      </c>
      <c r="R700" s="37" t="str">
        <f>IF(IFERROR(INDEX('Tableau FR Download'!O:O,MATCH('Eligible Components'!M700,'Tableau FR Download'!G:G,0)),"")=0,"",IFERROR(INDEX('Tableau FR Download'!O:O,MATCH('Eligible Components'!M700,'Tableau FR Download'!G:G,0)),""))</f>
        <v/>
      </c>
      <c r="S700" s="13" t="str">
        <f t="shared" si="32"/>
        <v/>
      </c>
      <c r="T700" s="1" t="str">
        <f>IFERROR(INDEX('User Instructions'!$E$3:$E$10,MATCH('Eligible Components'!N700,'User Instructions'!$D$3:$D$10,0)),"")</f>
        <v/>
      </c>
      <c r="U700" s="1" t="str">
        <f>IFERROR(IF(INDEX('Tableau FR Download'!M:M,MATCH('Eligible Components'!M700,'Tableau FR Download'!G:G,0))=0,"",INDEX('Tableau FR Download'!M:M,MATCH('Eligible Components'!M700,'Tableau FR Download'!G:G,0))),"")</f>
        <v/>
      </c>
    </row>
    <row r="701" spans="1:21" hidden="1" x14ac:dyDescent="0.2">
      <c r="A701" s="1">
        <f t="shared" si="30"/>
        <v>0</v>
      </c>
      <c r="B701" s="1">
        <v>0</v>
      </c>
      <c r="C701" s="1" t="s">
        <v>85</v>
      </c>
      <c r="D701" s="1" t="s">
        <v>126</v>
      </c>
      <c r="E701" s="1" t="s">
        <v>415</v>
      </c>
      <c r="F701" s="1" t="s">
        <v>93</v>
      </c>
      <c r="G701" s="1" t="str">
        <f t="shared" si="31"/>
        <v>Jamaica-Malaria,RSSH</v>
      </c>
      <c r="H701" s="1">
        <v>0</v>
      </c>
      <c r="I701" s="1" t="s">
        <v>45</v>
      </c>
      <c r="J701" s="1" t="str">
        <f>IF(IFERROR(IF(M701="",INDEX('Review Approach Lookup'!D:D,MATCH('Eligible Components'!G701,'Review Approach Lookup'!A:A,0)),INDEX('Tableau FR Download'!I:I,MATCH(M701,'Tableau FR Download'!G:G,0))),"")=0,"TBC",IFERROR(IF(M701="",INDEX('Review Approach Lookup'!D:D,MATCH('Eligible Components'!G701,'Review Approach Lookup'!A:A,0)),INDEX('Tableau FR Download'!I:I,MATCH(M701,'Tableau FR Download'!G:G,0))),""))</f>
        <v/>
      </c>
      <c r="K701" s="1" t="s">
        <v>188</v>
      </c>
      <c r="L701" s="1">
        <f>_xlfn.MAXIFS('Tableau FR Download'!A:A,'Tableau FR Download'!B:B,'Eligible Components'!G701)</f>
        <v>0</v>
      </c>
      <c r="M701" s="1" t="str">
        <f>IF(L701=0,"",INDEX('Tableau FR Download'!G:G,MATCH('Eligible Components'!L701,'Tableau FR Download'!A:A,0)))</f>
        <v/>
      </c>
      <c r="N701" s="2" t="str">
        <f>IFERROR(IF(LEFT(INDEX('Tableau FR Download'!J:J,MATCH('Eligible Components'!M701,'Tableau FR Download'!G:G,0)),FIND(" - ",INDEX('Tableau FR Download'!J:J,MATCH('Eligible Components'!M701,'Tableau FR Download'!G:G,0)))-1) = 0,"",LEFT(INDEX('Tableau FR Download'!J:J,MATCH('Eligible Components'!M701,'Tableau FR Download'!G:G,0)),FIND(" - ",INDEX('Tableau FR Download'!J:J,MATCH('Eligible Components'!M701,'Tableau FR Download'!G:G,0)))-1)),"")</f>
        <v/>
      </c>
      <c r="O701" s="2" t="str">
        <f>IF(T701="No","",IFERROR(IF(INDEX('Tableau FR Download'!M:M,MATCH('Eligible Components'!M701,'Tableau FR Download'!G:G,0))=0,"",INDEX('Tableau FR Download'!M:M,MATCH('Eligible Components'!M701,'Tableau FR Download'!G:G,0))),""))</f>
        <v/>
      </c>
      <c r="P701" s="37" t="str">
        <f>IF(IFERROR(INDEX('Funding Request Tracker'!$G$6:$G$13,MATCH('Eligible Components'!N701,'Funding Request Tracker'!$F$6:$F$13,0)),"")=0,"",IFERROR(INDEX('Funding Request Tracker'!$G$6:$G$13,MATCH('Eligible Components'!N701,'Funding Request Tracker'!$F$6:$F$13,0)),""))</f>
        <v/>
      </c>
      <c r="Q701" s="37" t="str">
        <f>IF(IFERROR(INDEX('Tableau FR Download'!N:N,MATCH('Eligible Components'!M701,'Tableau FR Download'!G:G,0)),"")=0,"",IFERROR(INDEX('Tableau FR Download'!N:N,MATCH('Eligible Components'!M701,'Tableau FR Download'!G:G,0)),""))</f>
        <v/>
      </c>
      <c r="R701" s="37" t="str">
        <f>IF(IFERROR(INDEX('Tableau FR Download'!O:O,MATCH('Eligible Components'!M701,'Tableau FR Download'!G:G,0)),"")=0,"",IFERROR(INDEX('Tableau FR Download'!O:O,MATCH('Eligible Components'!M701,'Tableau FR Download'!G:G,0)),""))</f>
        <v/>
      </c>
      <c r="S701" s="13" t="str">
        <f t="shared" si="32"/>
        <v/>
      </c>
      <c r="T701" s="1" t="str">
        <f>IFERROR(INDEX('User Instructions'!$E$3:$E$10,MATCH('Eligible Components'!N701,'User Instructions'!$D$3:$D$10,0)),"")</f>
        <v/>
      </c>
      <c r="U701" s="1" t="str">
        <f>IFERROR(IF(INDEX('Tableau FR Download'!M:M,MATCH('Eligible Components'!M701,'Tableau FR Download'!G:G,0))=0,"",INDEX('Tableau FR Download'!M:M,MATCH('Eligible Components'!M701,'Tableau FR Download'!G:G,0))),"")</f>
        <v/>
      </c>
    </row>
    <row r="702" spans="1:21" hidden="1" x14ac:dyDescent="0.2">
      <c r="A702" s="1">
        <f t="shared" si="30"/>
        <v>0</v>
      </c>
      <c r="B702" s="1">
        <v>0</v>
      </c>
      <c r="C702" s="1" t="s">
        <v>85</v>
      </c>
      <c r="D702" s="1" t="s">
        <v>126</v>
      </c>
      <c r="E702" s="1" t="s">
        <v>94</v>
      </c>
      <c r="F702" s="1" t="s">
        <v>94</v>
      </c>
      <c r="G702" s="1" t="str">
        <f t="shared" si="31"/>
        <v>Jamaica-RSSH</v>
      </c>
      <c r="H702" s="1">
        <v>1</v>
      </c>
      <c r="I702" s="1" t="s">
        <v>45</v>
      </c>
      <c r="J702" s="1" t="str">
        <f>IF(IFERROR(IF(M702="",INDEX('Review Approach Lookup'!D:D,MATCH('Eligible Components'!G702,'Review Approach Lookup'!A:A,0)),INDEX('Tableau FR Download'!I:I,MATCH(M702,'Tableau FR Download'!G:G,0))),"")=0,"TBC",IFERROR(IF(M702="",INDEX('Review Approach Lookup'!D:D,MATCH('Eligible Components'!G702,'Review Approach Lookup'!A:A,0)),INDEX('Tableau FR Download'!I:I,MATCH(M702,'Tableau FR Download'!G:G,0))),""))</f>
        <v>TBC</v>
      </c>
      <c r="K702" s="1" t="s">
        <v>188</v>
      </c>
      <c r="L702" s="1">
        <f>_xlfn.MAXIFS('Tableau FR Download'!A:A,'Tableau FR Download'!B:B,'Eligible Components'!G702)</f>
        <v>0</v>
      </c>
      <c r="M702" s="1" t="str">
        <f>IF(L702=0,"",INDEX('Tableau FR Download'!G:G,MATCH('Eligible Components'!L702,'Tableau FR Download'!A:A,0)))</f>
        <v/>
      </c>
      <c r="N702" s="2" t="str">
        <f>IFERROR(IF(LEFT(INDEX('Tableau FR Download'!J:J,MATCH('Eligible Components'!M702,'Tableau FR Download'!G:G,0)),FIND(" - ",INDEX('Tableau FR Download'!J:J,MATCH('Eligible Components'!M702,'Tableau FR Download'!G:G,0)))-1) = 0,"",LEFT(INDEX('Tableau FR Download'!J:J,MATCH('Eligible Components'!M702,'Tableau FR Download'!G:G,0)),FIND(" - ",INDEX('Tableau FR Download'!J:J,MATCH('Eligible Components'!M702,'Tableau FR Download'!G:G,0)))-1)),"")</f>
        <v/>
      </c>
      <c r="O702" s="2" t="str">
        <f>IF(T702="No","",IFERROR(IF(INDEX('Tableau FR Download'!M:M,MATCH('Eligible Components'!M702,'Tableau FR Download'!G:G,0))=0,"",INDEX('Tableau FR Download'!M:M,MATCH('Eligible Components'!M702,'Tableau FR Download'!G:G,0))),""))</f>
        <v/>
      </c>
      <c r="P702" s="37" t="str">
        <f>IF(IFERROR(INDEX('Funding Request Tracker'!$G$6:$G$13,MATCH('Eligible Components'!N702,'Funding Request Tracker'!$F$6:$F$13,0)),"")=0,"",IFERROR(INDEX('Funding Request Tracker'!$G$6:$G$13,MATCH('Eligible Components'!N702,'Funding Request Tracker'!$F$6:$F$13,0)),""))</f>
        <v/>
      </c>
      <c r="Q702" s="37" t="str">
        <f>IF(IFERROR(INDEX('Tableau FR Download'!N:N,MATCH('Eligible Components'!M702,'Tableau FR Download'!G:G,0)),"")=0,"",IFERROR(INDEX('Tableau FR Download'!N:N,MATCH('Eligible Components'!M702,'Tableau FR Download'!G:G,0)),""))</f>
        <v/>
      </c>
      <c r="R702" s="37" t="str">
        <f>IF(IFERROR(INDEX('Tableau FR Download'!O:O,MATCH('Eligible Components'!M702,'Tableau FR Download'!G:G,0)),"")=0,"",IFERROR(INDEX('Tableau FR Download'!O:O,MATCH('Eligible Components'!M702,'Tableau FR Download'!G:G,0)),""))</f>
        <v/>
      </c>
      <c r="S702" s="13" t="str">
        <f t="shared" si="32"/>
        <v/>
      </c>
      <c r="T702" s="1" t="str">
        <f>IFERROR(INDEX('User Instructions'!$E$3:$E$10,MATCH('Eligible Components'!N702,'User Instructions'!$D$3:$D$10,0)),"")</f>
        <v/>
      </c>
      <c r="U702" s="1" t="str">
        <f>IFERROR(IF(INDEX('Tableau FR Download'!M:M,MATCH('Eligible Components'!M702,'Tableau FR Download'!G:G,0))=0,"",INDEX('Tableau FR Download'!M:M,MATCH('Eligible Components'!M702,'Tableau FR Download'!G:G,0))),"")</f>
        <v/>
      </c>
    </row>
    <row r="703" spans="1:21" hidden="1" x14ac:dyDescent="0.2">
      <c r="A703" s="1">
        <f t="shared" si="30"/>
        <v>0</v>
      </c>
      <c r="B703" s="1">
        <v>0</v>
      </c>
      <c r="C703" s="1" t="s">
        <v>85</v>
      </c>
      <c r="D703" s="1" t="s">
        <v>126</v>
      </c>
      <c r="E703" s="1" t="s">
        <v>416</v>
      </c>
      <c r="F703" s="1" t="s">
        <v>35</v>
      </c>
      <c r="G703" s="1" t="str">
        <f t="shared" si="31"/>
        <v>Jamaica-Tuberculosis</v>
      </c>
      <c r="H703" s="1">
        <v>0</v>
      </c>
      <c r="I703" s="1" t="s">
        <v>45</v>
      </c>
      <c r="J703" s="1" t="str">
        <f>IF(IFERROR(IF(M703="",INDEX('Review Approach Lookup'!D:D,MATCH('Eligible Components'!G703,'Review Approach Lookup'!A:A,0)),INDEX('Tableau FR Download'!I:I,MATCH(M703,'Tableau FR Download'!G:G,0))),"")=0,"TBC",IFERROR(IF(M703="",INDEX('Review Approach Lookup'!D:D,MATCH('Eligible Components'!G703,'Review Approach Lookup'!A:A,0)),INDEX('Tableau FR Download'!I:I,MATCH(M703,'Tableau FR Download'!G:G,0))),""))</f>
        <v/>
      </c>
      <c r="K703" s="1" t="s">
        <v>188</v>
      </c>
      <c r="L703" s="1">
        <f>_xlfn.MAXIFS('Tableau FR Download'!A:A,'Tableau FR Download'!B:B,'Eligible Components'!G703)</f>
        <v>0</v>
      </c>
      <c r="M703" s="1" t="str">
        <f>IF(L703=0,"",INDEX('Tableau FR Download'!G:G,MATCH('Eligible Components'!L703,'Tableau FR Download'!A:A,0)))</f>
        <v/>
      </c>
      <c r="N703" s="2" t="str">
        <f>IFERROR(IF(LEFT(INDEX('Tableau FR Download'!J:J,MATCH('Eligible Components'!M703,'Tableau FR Download'!G:G,0)),FIND(" - ",INDEX('Tableau FR Download'!J:J,MATCH('Eligible Components'!M703,'Tableau FR Download'!G:G,0)))-1) = 0,"",LEFT(INDEX('Tableau FR Download'!J:J,MATCH('Eligible Components'!M703,'Tableau FR Download'!G:G,0)),FIND(" - ",INDEX('Tableau FR Download'!J:J,MATCH('Eligible Components'!M703,'Tableau FR Download'!G:G,0)))-1)),"")</f>
        <v/>
      </c>
      <c r="O703" s="2" t="str">
        <f>IF(T703="No","",IFERROR(IF(INDEX('Tableau FR Download'!M:M,MATCH('Eligible Components'!M703,'Tableau FR Download'!G:G,0))=0,"",INDEX('Tableau FR Download'!M:M,MATCH('Eligible Components'!M703,'Tableau FR Download'!G:G,0))),""))</f>
        <v/>
      </c>
      <c r="P703" s="37" t="str">
        <f>IF(IFERROR(INDEX('Funding Request Tracker'!$G$6:$G$13,MATCH('Eligible Components'!N703,'Funding Request Tracker'!$F$6:$F$13,0)),"")=0,"",IFERROR(INDEX('Funding Request Tracker'!$G$6:$G$13,MATCH('Eligible Components'!N703,'Funding Request Tracker'!$F$6:$F$13,0)),""))</f>
        <v/>
      </c>
      <c r="Q703" s="37" t="str">
        <f>IF(IFERROR(INDEX('Tableau FR Download'!N:N,MATCH('Eligible Components'!M703,'Tableau FR Download'!G:G,0)),"")=0,"",IFERROR(INDEX('Tableau FR Download'!N:N,MATCH('Eligible Components'!M703,'Tableau FR Download'!G:G,0)),""))</f>
        <v/>
      </c>
      <c r="R703" s="37" t="str">
        <f>IF(IFERROR(INDEX('Tableau FR Download'!O:O,MATCH('Eligible Components'!M703,'Tableau FR Download'!G:G,0)),"")=0,"",IFERROR(INDEX('Tableau FR Download'!O:O,MATCH('Eligible Components'!M703,'Tableau FR Download'!G:G,0)),""))</f>
        <v/>
      </c>
      <c r="S703" s="13" t="str">
        <f t="shared" si="32"/>
        <v/>
      </c>
      <c r="T703" s="1" t="str">
        <f>IFERROR(INDEX('User Instructions'!$E$3:$E$10,MATCH('Eligible Components'!N703,'User Instructions'!$D$3:$D$10,0)),"")</f>
        <v/>
      </c>
      <c r="U703" s="1" t="str">
        <f>IFERROR(IF(INDEX('Tableau FR Download'!M:M,MATCH('Eligible Components'!M703,'Tableau FR Download'!G:G,0))=0,"",INDEX('Tableau FR Download'!M:M,MATCH('Eligible Components'!M703,'Tableau FR Download'!G:G,0))),"")</f>
        <v/>
      </c>
    </row>
    <row r="704" spans="1:21" hidden="1" x14ac:dyDescent="0.2">
      <c r="A704" s="1">
        <f t="shared" si="30"/>
        <v>0</v>
      </c>
      <c r="B704" s="1">
        <v>0</v>
      </c>
      <c r="C704" s="1" t="s">
        <v>85</v>
      </c>
      <c r="D704" s="1" t="s">
        <v>126</v>
      </c>
      <c r="E704" s="1" t="s">
        <v>417</v>
      </c>
      <c r="F704" s="1" t="s">
        <v>95</v>
      </c>
      <c r="G704" s="1" t="str">
        <f t="shared" si="31"/>
        <v>Jamaica-Tuberculosis,Malaria</v>
      </c>
      <c r="H704" s="1">
        <v>0</v>
      </c>
      <c r="I704" s="1" t="s">
        <v>45</v>
      </c>
      <c r="J704" s="1" t="str">
        <f>IF(IFERROR(IF(M704="",INDEX('Review Approach Lookup'!D:D,MATCH('Eligible Components'!G704,'Review Approach Lookup'!A:A,0)),INDEX('Tableau FR Download'!I:I,MATCH(M704,'Tableau FR Download'!G:G,0))),"")=0,"TBC",IFERROR(IF(M704="",INDEX('Review Approach Lookup'!D:D,MATCH('Eligible Components'!G704,'Review Approach Lookup'!A:A,0)),INDEX('Tableau FR Download'!I:I,MATCH(M704,'Tableau FR Download'!G:G,0))),""))</f>
        <v/>
      </c>
      <c r="K704" s="1" t="s">
        <v>188</v>
      </c>
      <c r="L704" s="1">
        <f>_xlfn.MAXIFS('Tableau FR Download'!A:A,'Tableau FR Download'!B:B,'Eligible Components'!G704)</f>
        <v>0</v>
      </c>
      <c r="M704" s="1" t="str">
        <f>IF(L704=0,"",INDEX('Tableau FR Download'!G:G,MATCH('Eligible Components'!L704,'Tableau FR Download'!A:A,0)))</f>
        <v/>
      </c>
      <c r="N704" s="2" t="str">
        <f>IFERROR(IF(LEFT(INDEX('Tableau FR Download'!J:J,MATCH('Eligible Components'!M704,'Tableau FR Download'!G:G,0)),FIND(" - ",INDEX('Tableau FR Download'!J:J,MATCH('Eligible Components'!M704,'Tableau FR Download'!G:G,0)))-1) = 0,"",LEFT(INDEX('Tableau FR Download'!J:J,MATCH('Eligible Components'!M704,'Tableau FR Download'!G:G,0)),FIND(" - ",INDEX('Tableau FR Download'!J:J,MATCH('Eligible Components'!M704,'Tableau FR Download'!G:G,0)))-1)),"")</f>
        <v/>
      </c>
      <c r="O704" s="2" t="str">
        <f>IF(T704="No","",IFERROR(IF(INDEX('Tableau FR Download'!M:M,MATCH('Eligible Components'!M704,'Tableau FR Download'!G:G,0))=0,"",INDEX('Tableau FR Download'!M:M,MATCH('Eligible Components'!M704,'Tableau FR Download'!G:G,0))),""))</f>
        <v/>
      </c>
      <c r="P704" s="37" t="str">
        <f>IF(IFERROR(INDEX('Funding Request Tracker'!$G$6:$G$13,MATCH('Eligible Components'!N704,'Funding Request Tracker'!$F$6:$F$13,0)),"")=0,"",IFERROR(INDEX('Funding Request Tracker'!$G$6:$G$13,MATCH('Eligible Components'!N704,'Funding Request Tracker'!$F$6:$F$13,0)),""))</f>
        <v/>
      </c>
      <c r="Q704" s="37" t="str">
        <f>IF(IFERROR(INDEX('Tableau FR Download'!N:N,MATCH('Eligible Components'!M704,'Tableau FR Download'!G:G,0)),"")=0,"",IFERROR(INDEX('Tableau FR Download'!N:N,MATCH('Eligible Components'!M704,'Tableau FR Download'!G:G,0)),""))</f>
        <v/>
      </c>
      <c r="R704" s="37" t="str">
        <f>IF(IFERROR(INDEX('Tableau FR Download'!O:O,MATCH('Eligible Components'!M704,'Tableau FR Download'!G:G,0)),"")=0,"",IFERROR(INDEX('Tableau FR Download'!O:O,MATCH('Eligible Components'!M704,'Tableau FR Download'!G:G,0)),""))</f>
        <v/>
      </c>
      <c r="S704" s="13" t="str">
        <f t="shared" si="32"/>
        <v/>
      </c>
      <c r="T704" s="1" t="str">
        <f>IFERROR(INDEX('User Instructions'!$E$3:$E$10,MATCH('Eligible Components'!N704,'User Instructions'!$D$3:$D$10,0)),"")</f>
        <v/>
      </c>
      <c r="U704" s="1" t="str">
        <f>IFERROR(IF(INDEX('Tableau FR Download'!M:M,MATCH('Eligible Components'!M704,'Tableau FR Download'!G:G,0))=0,"",INDEX('Tableau FR Download'!M:M,MATCH('Eligible Components'!M704,'Tableau FR Download'!G:G,0))),"")</f>
        <v/>
      </c>
    </row>
    <row r="705" spans="1:21" hidden="1" x14ac:dyDescent="0.2">
      <c r="A705" s="1">
        <f t="shared" si="30"/>
        <v>0</v>
      </c>
      <c r="B705" s="1">
        <v>0</v>
      </c>
      <c r="C705" s="1" t="s">
        <v>85</v>
      </c>
      <c r="D705" s="1" t="s">
        <v>126</v>
      </c>
      <c r="E705" s="1" t="s">
        <v>418</v>
      </c>
      <c r="F705" s="1" t="s">
        <v>96</v>
      </c>
      <c r="G705" s="1" t="str">
        <f t="shared" si="31"/>
        <v>Jamaica-Tuberculosis,Malaria,RSSH</v>
      </c>
      <c r="H705" s="1">
        <v>0</v>
      </c>
      <c r="I705" s="1" t="s">
        <v>45</v>
      </c>
      <c r="J705" s="1" t="str">
        <f>IF(IFERROR(IF(M705="",INDEX('Review Approach Lookup'!D:D,MATCH('Eligible Components'!G705,'Review Approach Lookup'!A:A,0)),INDEX('Tableau FR Download'!I:I,MATCH(M705,'Tableau FR Download'!G:G,0))),"")=0,"TBC",IFERROR(IF(M705="",INDEX('Review Approach Lookup'!D:D,MATCH('Eligible Components'!G705,'Review Approach Lookup'!A:A,0)),INDEX('Tableau FR Download'!I:I,MATCH(M705,'Tableau FR Download'!G:G,0))),""))</f>
        <v/>
      </c>
      <c r="K705" s="1" t="s">
        <v>188</v>
      </c>
      <c r="L705" s="1">
        <f>_xlfn.MAXIFS('Tableau FR Download'!A:A,'Tableau FR Download'!B:B,'Eligible Components'!G705)</f>
        <v>0</v>
      </c>
      <c r="M705" s="1" t="str">
        <f>IF(L705=0,"",INDEX('Tableau FR Download'!G:G,MATCH('Eligible Components'!L705,'Tableau FR Download'!A:A,0)))</f>
        <v/>
      </c>
      <c r="N705" s="2" t="str">
        <f>IFERROR(IF(LEFT(INDEX('Tableau FR Download'!J:J,MATCH('Eligible Components'!M705,'Tableau FR Download'!G:G,0)),FIND(" - ",INDEX('Tableau FR Download'!J:J,MATCH('Eligible Components'!M705,'Tableau FR Download'!G:G,0)))-1) = 0,"",LEFT(INDEX('Tableau FR Download'!J:J,MATCH('Eligible Components'!M705,'Tableau FR Download'!G:G,0)),FIND(" - ",INDEX('Tableau FR Download'!J:J,MATCH('Eligible Components'!M705,'Tableau FR Download'!G:G,0)))-1)),"")</f>
        <v/>
      </c>
      <c r="O705" s="2" t="str">
        <f>IF(T705="No","",IFERROR(IF(INDEX('Tableau FR Download'!M:M,MATCH('Eligible Components'!M705,'Tableau FR Download'!G:G,0))=0,"",INDEX('Tableau FR Download'!M:M,MATCH('Eligible Components'!M705,'Tableau FR Download'!G:G,0))),""))</f>
        <v/>
      </c>
      <c r="P705" s="37" t="str">
        <f>IF(IFERROR(INDEX('Funding Request Tracker'!$G$6:$G$13,MATCH('Eligible Components'!N705,'Funding Request Tracker'!$F$6:$F$13,0)),"")=0,"",IFERROR(INDEX('Funding Request Tracker'!$G$6:$G$13,MATCH('Eligible Components'!N705,'Funding Request Tracker'!$F$6:$F$13,0)),""))</f>
        <v/>
      </c>
      <c r="Q705" s="37" t="str">
        <f>IF(IFERROR(INDEX('Tableau FR Download'!N:N,MATCH('Eligible Components'!M705,'Tableau FR Download'!G:G,0)),"")=0,"",IFERROR(INDEX('Tableau FR Download'!N:N,MATCH('Eligible Components'!M705,'Tableau FR Download'!G:G,0)),""))</f>
        <v/>
      </c>
      <c r="R705" s="37" t="str">
        <f>IF(IFERROR(INDEX('Tableau FR Download'!O:O,MATCH('Eligible Components'!M705,'Tableau FR Download'!G:G,0)),"")=0,"",IFERROR(INDEX('Tableau FR Download'!O:O,MATCH('Eligible Components'!M705,'Tableau FR Download'!G:G,0)),""))</f>
        <v/>
      </c>
      <c r="S705" s="13" t="str">
        <f t="shared" si="32"/>
        <v/>
      </c>
      <c r="T705" s="1" t="str">
        <f>IFERROR(INDEX('User Instructions'!$E$3:$E$10,MATCH('Eligible Components'!N705,'User Instructions'!$D$3:$D$10,0)),"")</f>
        <v/>
      </c>
      <c r="U705" s="1" t="str">
        <f>IFERROR(IF(INDEX('Tableau FR Download'!M:M,MATCH('Eligible Components'!M705,'Tableau FR Download'!G:G,0))=0,"",INDEX('Tableau FR Download'!M:M,MATCH('Eligible Components'!M705,'Tableau FR Download'!G:G,0))),"")</f>
        <v/>
      </c>
    </row>
    <row r="706" spans="1:21" hidden="1" x14ac:dyDescent="0.2">
      <c r="A706" s="1">
        <f t="shared" ref="A706:A769" si="33">IF(B706=1,0,IF(AND(H706=1,OR(F706="HIV/AIDS",F706="Tuberculosis",F706="Malaria",M706&lt;&gt;"")),1,0))</f>
        <v>0</v>
      </c>
      <c r="B706" s="1">
        <v>0</v>
      </c>
      <c r="C706" s="1" t="s">
        <v>85</v>
      </c>
      <c r="D706" s="1" t="s">
        <v>126</v>
      </c>
      <c r="E706" s="1" t="s">
        <v>419</v>
      </c>
      <c r="F706" s="1" t="s">
        <v>97</v>
      </c>
      <c r="G706" s="1" t="str">
        <f t="shared" ref="G706:G769" si="34">_xlfn.CONCAT(D706,"-",F706)</f>
        <v>Jamaica-Tuberculosis,RSSH</v>
      </c>
      <c r="H706" s="1">
        <v>0</v>
      </c>
      <c r="I706" s="1" t="s">
        <v>45</v>
      </c>
      <c r="J706" s="1" t="str">
        <f>IF(IFERROR(IF(M706="",INDEX('Review Approach Lookup'!D:D,MATCH('Eligible Components'!G706,'Review Approach Lookup'!A:A,0)),INDEX('Tableau FR Download'!I:I,MATCH(M706,'Tableau FR Download'!G:G,0))),"")=0,"TBC",IFERROR(IF(M706="",INDEX('Review Approach Lookup'!D:D,MATCH('Eligible Components'!G706,'Review Approach Lookup'!A:A,0)),INDEX('Tableau FR Download'!I:I,MATCH(M706,'Tableau FR Download'!G:G,0))),""))</f>
        <v/>
      </c>
      <c r="K706" s="1" t="s">
        <v>188</v>
      </c>
      <c r="L706" s="1">
        <f>_xlfn.MAXIFS('Tableau FR Download'!A:A,'Tableau FR Download'!B:B,'Eligible Components'!G706)</f>
        <v>0</v>
      </c>
      <c r="M706" s="1" t="str">
        <f>IF(L706=0,"",INDEX('Tableau FR Download'!G:G,MATCH('Eligible Components'!L706,'Tableau FR Download'!A:A,0)))</f>
        <v/>
      </c>
      <c r="N706" s="2" t="str">
        <f>IFERROR(IF(LEFT(INDEX('Tableau FR Download'!J:J,MATCH('Eligible Components'!M706,'Tableau FR Download'!G:G,0)),FIND(" - ",INDEX('Tableau FR Download'!J:J,MATCH('Eligible Components'!M706,'Tableau FR Download'!G:G,0)))-1) = 0,"",LEFT(INDEX('Tableau FR Download'!J:J,MATCH('Eligible Components'!M706,'Tableau FR Download'!G:G,0)),FIND(" - ",INDEX('Tableau FR Download'!J:J,MATCH('Eligible Components'!M706,'Tableau FR Download'!G:G,0)))-1)),"")</f>
        <v/>
      </c>
      <c r="O706" s="2" t="str">
        <f>IF(T706="No","",IFERROR(IF(INDEX('Tableau FR Download'!M:M,MATCH('Eligible Components'!M706,'Tableau FR Download'!G:G,0))=0,"",INDEX('Tableau FR Download'!M:M,MATCH('Eligible Components'!M706,'Tableau FR Download'!G:G,0))),""))</f>
        <v/>
      </c>
      <c r="P706" s="37" t="str">
        <f>IF(IFERROR(INDEX('Funding Request Tracker'!$G$6:$G$13,MATCH('Eligible Components'!N706,'Funding Request Tracker'!$F$6:$F$13,0)),"")=0,"",IFERROR(INDEX('Funding Request Tracker'!$G$6:$G$13,MATCH('Eligible Components'!N706,'Funding Request Tracker'!$F$6:$F$13,0)),""))</f>
        <v/>
      </c>
      <c r="Q706" s="37" t="str">
        <f>IF(IFERROR(INDEX('Tableau FR Download'!N:N,MATCH('Eligible Components'!M706,'Tableau FR Download'!G:G,0)),"")=0,"",IFERROR(INDEX('Tableau FR Download'!N:N,MATCH('Eligible Components'!M706,'Tableau FR Download'!G:G,0)),""))</f>
        <v/>
      </c>
      <c r="R706" s="37" t="str">
        <f>IF(IFERROR(INDEX('Tableau FR Download'!O:O,MATCH('Eligible Components'!M706,'Tableau FR Download'!G:G,0)),"")=0,"",IFERROR(INDEX('Tableau FR Download'!O:O,MATCH('Eligible Components'!M706,'Tableau FR Download'!G:G,0)),""))</f>
        <v/>
      </c>
      <c r="S706" s="13" t="str">
        <f t="shared" ref="S706:S769" si="35">IFERROR((R706-P706)/30.5,"")</f>
        <v/>
      </c>
      <c r="T706" s="1" t="str">
        <f>IFERROR(INDEX('User Instructions'!$E$3:$E$10,MATCH('Eligible Components'!N706,'User Instructions'!$D$3:$D$10,0)),"")</f>
        <v/>
      </c>
      <c r="U706" s="1" t="str">
        <f>IFERROR(IF(INDEX('Tableau FR Download'!M:M,MATCH('Eligible Components'!M706,'Tableau FR Download'!G:G,0))=0,"",INDEX('Tableau FR Download'!M:M,MATCH('Eligible Components'!M706,'Tableau FR Download'!G:G,0))),"")</f>
        <v/>
      </c>
    </row>
    <row r="707" spans="1:21" hidden="1" x14ac:dyDescent="0.2">
      <c r="A707" s="1">
        <f t="shared" si="33"/>
        <v>1</v>
      </c>
      <c r="B707" s="1">
        <v>0</v>
      </c>
      <c r="C707" s="1" t="s">
        <v>85</v>
      </c>
      <c r="D707" s="1" t="s">
        <v>127</v>
      </c>
      <c r="E707" s="1" t="s">
        <v>26</v>
      </c>
      <c r="F707" s="1" t="s">
        <v>26</v>
      </c>
      <c r="G707" s="1" t="str">
        <f t="shared" si="34"/>
        <v>Kazakhstan-HIV/AIDS</v>
      </c>
      <c r="H707" s="1">
        <v>1</v>
      </c>
      <c r="I707" s="1" t="s">
        <v>30</v>
      </c>
      <c r="J707" s="1" t="str">
        <f>IF(IFERROR(IF(M707="",INDEX('Review Approach Lookup'!D:D,MATCH('Eligible Components'!G707,'Review Approach Lookup'!A:A,0)),INDEX('Tableau FR Download'!I:I,MATCH(M707,'Tableau FR Download'!G:G,0))),"")=0,"TBC",IFERROR(IF(M707="",INDEX('Review Approach Lookup'!D:D,MATCH('Eligible Components'!G707,'Review Approach Lookup'!A:A,0)),INDEX('Tableau FR Download'!I:I,MATCH(M707,'Tableau FR Download'!G:G,0))),""))</f>
        <v>Tailored for Focused Portfolios</v>
      </c>
      <c r="K707" s="1" t="s">
        <v>188</v>
      </c>
      <c r="L707" s="1">
        <f>_xlfn.MAXIFS('Tableau FR Download'!A:A,'Tableau FR Download'!B:B,'Eligible Components'!G707)</f>
        <v>756</v>
      </c>
      <c r="M707" s="1" t="str">
        <f>IF(L707=0,"",INDEX('Tableau FR Download'!G:G,MATCH('Eligible Components'!L707,'Tableau FR Download'!A:A,0)))</f>
        <v>FR756-KAZ-H</v>
      </c>
      <c r="N707" s="2" t="str">
        <f>IFERROR(IF(LEFT(INDEX('Tableau FR Download'!J:J,MATCH('Eligible Components'!M707,'Tableau FR Download'!G:G,0)),FIND(" - ",INDEX('Tableau FR Download'!J:J,MATCH('Eligible Components'!M707,'Tableau FR Download'!G:G,0)))-1) = 0,"",LEFT(INDEX('Tableau FR Download'!J:J,MATCH('Eligible Components'!M707,'Tableau FR Download'!G:G,0)),FIND(" - ",INDEX('Tableau FR Download'!J:J,MATCH('Eligible Components'!M707,'Tableau FR Download'!G:G,0)))-1)),"")</f>
        <v>Window 2c</v>
      </c>
      <c r="O707" s="2" t="str">
        <f>IF(T707="No","",IFERROR(IF(INDEX('Tableau FR Download'!M:M,MATCH('Eligible Components'!M707,'Tableau FR Download'!G:G,0))=0,"",INDEX('Tableau FR Download'!M:M,MATCH('Eligible Components'!M707,'Tableau FR Download'!G:G,0))),""))</f>
        <v>Grant Making</v>
      </c>
      <c r="P707" s="37">
        <f>IF(IFERROR(INDEX('Funding Request Tracker'!$G$6:$G$13,MATCH('Eligible Components'!N707,'Funding Request Tracker'!$F$6:$F$13,0)),"")=0,"",IFERROR(INDEX('Funding Request Tracker'!$G$6:$G$13,MATCH('Eligible Components'!N707,'Funding Request Tracker'!$F$6:$F$13,0)),""))</f>
        <v>44012</v>
      </c>
      <c r="Q707" s="37">
        <f>IF(IFERROR(INDEX('Tableau FR Download'!N:N,MATCH('Eligible Components'!M707,'Tableau FR Download'!G:G,0)),"")=0,"",IFERROR(INDEX('Tableau FR Download'!N:N,MATCH('Eligible Components'!M707,'Tableau FR Download'!G:G,0)),""))</f>
        <v>44133</v>
      </c>
      <c r="R707" s="37">
        <f>IF(IFERROR(INDEX('Tableau FR Download'!O:O,MATCH('Eligible Components'!M707,'Tableau FR Download'!G:G,0)),"")=0,"",IFERROR(INDEX('Tableau FR Download'!O:O,MATCH('Eligible Components'!M707,'Tableau FR Download'!G:G,0)),""))</f>
        <v>44162</v>
      </c>
      <c r="S707" s="13">
        <f t="shared" si="35"/>
        <v>4.918032786885246</v>
      </c>
      <c r="T707" s="1" t="str">
        <f>IFERROR(INDEX('User Instructions'!$E$3:$E$10,MATCH('Eligible Components'!N707,'User Instructions'!$D$3:$D$10,0)),"")</f>
        <v>Yes</v>
      </c>
      <c r="U707" s="1" t="str">
        <f>IFERROR(IF(INDEX('Tableau FR Download'!M:M,MATCH('Eligible Components'!M707,'Tableau FR Download'!G:G,0))=0,"",INDEX('Tableau FR Download'!M:M,MATCH('Eligible Components'!M707,'Tableau FR Download'!G:G,0))),"")</f>
        <v>Grant Making</v>
      </c>
    </row>
    <row r="708" spans="1:21" hidden="1" x14ac:dyDescent="0.2">
      <c r="A708" s="1">
        <f t="shared" si="33"/>
        <v>0</v>
      </c>
      <c r="B708" s="1">
        <v>0</v>
      </c>
      <c r="C708" s="1" t="s">
        <v>85</v>
      </c>
      <c r="D708" s="1" t="s">
        <v>127</v>
      </c>
      <c r="E708" s="1" t="s">
        <v>409</v>
      </c>
      <c r="F708" s="1" t="s">
        <v>86</v>
      </c>
      <c r="G708" s="1" t="str">
        <f t="shared" si="34"/>
        <v>Kazakhstan-HIV/AIDS,Malaria</v>
      </c>
      <c r="H708" s="1">
        <v>0</v>
      </c>
      <c r="I708" s="1" t="s">
        <v>30</v>
      </c>
      <c r="J708" s="1" t="str">
        <f>IF(IFERROR(IF(M708="",INDEX('Review Approach Lookup'!D:D,MATCH('Eligible Components'!G708,'Review Approach Lookup'!A:A,0)),INDEX('Tableau FR Download'!I:I,MATCH(M708,'Tableau FR Download'!G:G,0))),"")=0,"TBC",IFERROR(IF(M708="",INDEX('Review Approach Lookup'!D:D,MATCH('Eligible Components'!G708,'Review Approach Lookup'!A:A,0)),INDEX('Tableau FR Download'!I:I,MATCH(M708,'Tableau FR Download'!G:G,0))),""))</f>
        <v/>
      </c>
      <c r="K708" s="1" t="s">
        <v>188</v>
      </c>
      <c r="L708" s="1">
        <f>_xlfn.MAXIFS('Tableau FR Download'!A:A,'Tableau FR Download'!B:B,'Eligible Components'!G708)</f>
        <v>0</v>
      </c>
      <c r="M708" s="1" t="str">
        <f>IF(L708=0,"",INDEX('Tableau FR Download'!G:G,MATCH('Eligible Components'!L708,'Tableau FR Download'!A:A,0)))</f>
        <v/>
      </c>
      <c r="N708" s="2" t="str">
        <f>IFERROR(IF(LEFT(INDEX('Tableau FR Download'!J:J,MATCH('Eligible Components'!M708,'Tableau FR Download'!G:G,0)),FIND(" - ",INDEX('Tableau FR Download'!J:J,MATCH('Eligible Components'!M708,'Tableau FR Download'!G:G,0)))-1) = 0,"",LEFT(INDEX('Tableau FR Download'!J:J,MATCH('Eligible Components'!M708,'Tableau FR Download'!G:G,0)),FIND(" - ",INDEX('Tableau FR Download'!J:J,MATCH('Eligible Components'!M708,'Tableau FR Download'!G:G,0)))-1)),"")</f>
        <v/>
      </c>
      <c r="O708" s="2" t="str">
        <f>IF(T708="No","",IFERROR(IF(INDEX('Tableau FR Download'!M:M,MATCH('Eligible Components'!M708,'Tableau FR Download'!G:G,0))=0,"",INDEX('Tableau FR Download'!M:M,MATCH('Eligible Components'!M708,'Tableau FR Download'!G:G,0))),""))</f>
        <v/>
      </c>
      <c r="P708" s="37" t="str">
        <f>IF(IFERROR(INDEX('Funding Request Tracker'!$G$6:$G$13,MATCH('Eligible Components'!N708,'Funding Request Tracker'!$F$6:$F$13,0)),"")=0,"",IFERROR(INDEX('Funding Request Tracker'!$G$6:$G$13,MATCH('Eligible Components'!N708,'Funding Request Tracker'!$F$6:$F$13,0)),""))</f>
        <v/>
      </c>
      <c r="Q708" s="37" t="str">
        <f>IF(IFERROR(INDEX('Tableau FR Download'!N:N,MATCH('Eligible Components'!M708,'Tableau FR Download'!G:G,0)),"")=0,"",IFERROR(INDEX('Tableau FR Download'!N:N,MATCH('Eligible Components'!M708,'Tableau FR Download'!G:G,0)),""))</f>
        <v/>
      </c>
      <c r="R708" s="37" t="str">
        <f>IF(IFERROR(INDEX('Tableau FR Download'!O:O,MATCH('Eligible Components'!M708,'Tableau FR Download'!G:G,0)),"")=0,"",IFERROR(INDEX('Tableau FR Download'!O:O,MATCH('Eligible Components'!M708,'Tableau FR Download'!G:G,0)),""))</f>
        <v/>
      </c>
      <c r="S708" s="13" t="str">
        <f t="shared" si="35"/>
        <v/>
      </c>
      <c r="T708" s="1" t="str">
        <f>IFERROR(INDEX('User Instructions'!$E$3:$E$10,MATCH('Eligible Components'!N708,'User Instructions'!$D$3:$D$10,0)),"")</f>
        <v/>
      </c>
      <c r="U708" s="1" t="str">
        <f>IFERROR(IF(INDEX('Tableau FR Download'!M:M,MATCH('Eligible Components'!M708,'Tableau FR Download'!G:G,0))=0,"",INDEX('Tableau FR Download'!M:M,MATCH('Eligible Components'!M708,'Tableau FR Download'!G:G,0))),"")</f>
        <v/>
      </c>
    </row>
    <row r="709" spans="1:21" hidden="1" x14ac:dyDescent="0.2">
      <c r="A709" s="1">
        <f t="shared" si="33"/>
        <v>0</v>
      </c>
      <c r="B709" s="1">
        <v>0</v>
      </c>
      <c r="C709" s="1" t="s">
        <v>85</v>
      </c>
      <c r="D709" s="1" t="s">
        <v>127</v>
      </c>
      <c r="E709" s="1" t="s">
        <v>410</v>
      </c>
      <c r="F709" s="1" t="s">
        <v>87</v>
      </c>
      <c r="G709" s="1" t="str">
        <f t="shared" si="34"/>
        <v>Kazakhstan-HIV/AIDS,Malaria,RSSH</v>
      </c>
      <c r="H709" s="1">
        <v>0</v>
      </c>
      <c r="I709" s="1" t="s">
        <v>30</v>
      </c>
      <c r="J709" s="1" t="str">
        <f>IF(IFERROR(IF(M709="",INDEX('Review Approach Lookup'!D:D,MATCH('Eligible Components'!G709,'Review Approach Lookup'!A:A,0)),INDEX('Tableau FR Download'!I:I,MATCH(M709,'Tableau FR Download'!G:G,0))),"")=0,"TBC",IFERROR(IF(M709="",INDEX('Review Approach Lookup'!D:D,MATCH('Eligible Components'!G709,'Review Approach Lookup'!A:A,0)),INDEX('Tableau FR Download'!I:I,MATCH(M709,'Tableau FR Download'!G:G,0))),""))</f>
        <v/>
      </c>
      <c r="K709" s="1" t="s">
        <v>188</v>
      </c>
      <c r="L709" s="1">
        <f>_xlfn.MAXIFS('Tableau FR Download'!A:A,'Tableau FR Download'!B:B,'Eligible Components'!G709)</f>
        <v>0</v>
      </c>
      <c r="M709" s="1" t="str">
        <f>IF(L709=0,"",INDEX('Tableau FR Download'!G:G,MATCH('Eligible Components'!L709,'Tableau FR Download'!A:A,0)))</f>
        <v/>
      </c>
      <c r="N709" s="2" t="str">
        <f>IFERROR(IF(LEFT(INDEX('Tableau FR Download'!J:J,MATCH('Eligible Components'!M709,'Tableau FR Download'!G:G,0)),FIND(" - ",INDEX('Tableau FR Download'!J:J,MATCH('Eligible Components'!M709,'Tableau FR Download'!G:G,0)))-1) = 0,"",LEFT(INDEX('Tableau FR Download'!J:J,MATCH('Eligible Components'!M709,'Tableau FR Download'!G:G,0)),FIND(" - ",INDEX('Tableau FR Download'!J:J,MATCH('Eligible Components'!M709,'Tableau FR Download'!G:G,0)))-1)),"")</f>
        <v/>
      </c>
      <c r="O709" s="2" t="str">
        <f>IF(T709="No","",IFERROR(IF(INDEX('Tableau FR Download'!M:M,MATCH('Eligible Components'!M709,'Tableau FR Download'!G:G,0))=0,"",INDEX('Tableau FR Download'!M:M,MATCH('Eligible Components'!M709,'Tableau FR Download'!G:G,0))),""))</f>
        <v/>
      </c>
      <c r="P709" s="37" t="str">
        <f>IF(IFERROR(INDEX('Funding Request Tracker'!$G$6:$G$13,MATCH('Eligible Components'!N709,'Funding Request Tracker'!$F$6:$F$13,0)),"")=0,"",IFERROR(INDEX('Funding Request Tracker'!$G$6:$G$13,MATCH('Eligible Components'!N709,'Funding Request Tracker'!$F$6:$F$13,0)),""))</f>
        <v/>
      </c>
      <c r="Q709" s="37" t="str">
        <f>IF(IFERROR(INDEX('Tableau FR Download'!N:N,MATCH('Eligible Components'!M709,'Tableau FR Download'!G:G,0)),"")=0,"",IFERROR(INDEX('Tableau FR Download'!N:N,MATCH('Eligible Components'!M709,'Tableau FR Download'!G:G,0)),""))</f>
        <v/>
      </c>
      <c r="R709" s="37" t="str">
        <f>IF(IFERROR(INDEX('Tableau FR Download'!O:O,MATCH('Eligible Components'!M709,'Tableau FR Download'!G:G,0)),"")=0,"",IFERROR(INDEX('Tableau FR Download'!O:O,MATCH('Eligible Components'!M709,'Tableau FR Download'!G:G,0)),""))</f>
        <v/>
      </c>
      <c r="S709" s="13" t="str">
        <f t="shared" si="35"/>
        <v/>
      </c>
      <c r="T709" s="1" t="str">
        <f>IFERROR(INDEX('User Instructions'!$E$3:$E$10,MATCH('Eligible Components'!N709,'User Instructions'!$D$3:$D$10,0)),"")</f>
        <v/>
      </c>
      <c r="U709" s="1" t="str">
        <f>IFERROR(IF(INDEX('Tableau FR Download'!M:M,MATCH('Eligible Components'!M709,'Tableau FR Download'!G:G,0))=0,"",INDEX('Tableau FR Download'!M:M,MATCH('Eligible Components'!M709,'Tableau FR Download'!G:G,0))),"")</f>
        <v/>
      </c>
    </row>
    <row r="710" spans="1:21" hidden="1" x14ac:dyDescent="0.2">
      <c r="A710" s="1">
        <f t="shared" si="33"/>
        <v>0</v>
      </c>
      <c r="B710" s="1">
        <v>0</v>
      </c>
      <c r="C710" s="1" t="s">
        <v>85</v>
      </c>
      <c r="D710" s="1" t="s">
        <v>127</v>
      </c>
      <c r="E710" s="1" t="s">
        <v>411</v>
      </c>
      <c r="F710" s="1" t="s">
        <v>88</v>
      </c>
      <c r="G710" s="1" t="str">
        <f t="shared" si="34"/>
        <v>Kazakhstan-HIV/AIDS,RSSH</v>
      </c>
      <c r="H710" s="1">
        <v>1</v>
      </c>
      <c r="I710" s="1" t="s">
        <v>30</v>
      </c>
      <c r="J710" s="1" t="str">
        <f>IF(IFERROR(IF(M710="",INDEX('Review Approach Lookup'!D:D,MATCH('Eligible Components'!G710,'Review Approach Lookup'!A:A,0)),INDEX('Tableau FR Download'!I:I,MATCH(M710,'Tableau FR Download'!G:G,0))),"")=0,"TBC",IFERROR(IF(M710="",INDEX('Review Approach Lookup'!D:D,MATCH('Eligible Components'!G710,'Review Approach Lookup'!A:A,0)),INDEX('Tableau FR Download'!I:I,MATCH(M710,'Tableau FR Download'!G:G,0))),""))</f>
        <v/>
      </c>
      <c r="K710" s="1" t="s">
        <v>188</v>
      </c>
      <c r="L710" s="1">
        <f>_xlfn.MAXIFS('Tableau FR Download'!A:A,'Tableau FR Download'!B:B,'Eligible Components'!G710)</f>
        <v>0</v>
      </c>
      <c r="M710" s="1" t="str">
        <f>IF(L710=0,"",INDEX('Tableau FR Download'!G:G,MATCH('Eligible Components'!L710,'Tableau FR Download'!A:A,0)))</f>
        <v/>
      </c>
      <c r="N710" s="2" t="str">
        <f>IFERROR(IF(LEFT(INDEX('Tableau FR Download'!J:J,MATCH('Eligible Components'!M710,'Tableau FR Download'!G:G,0)),FIND(" - ",INDEX('Tableau FR Download'!J:J,MATCH('Eligible Components'!M710,'Tableau FR Download'!G:G,0)))-1) = 0,"",LEFT(INDEX('Tableau FR Download'!J:J,MATCH('Eligible Components'!M710,'Tableau FR Download'!G:G,0)),FIND(" - ",INDEX('Tableau FR Download'!J:J,MATCH('Eligible Components'!M710,'Tableau FR Download'!G:G,0)))-1)),"")</f>
        <v/>
      </c>
      <c r="O710" s="2" t="str">
        <f>IF(T710="No","",IFERROR(IF(INDEX('Tableau FR Download'!M:M,MATCH('Eligible Components'!M710,'Tableau FR Download'!G:G,0))=0,"",INDEX('Tableau FR Download'!M:M,MATCH('Eligible Components'!M710,'Tableau FR Download'!G:G,0))),""))</f>
        <v/>
      </c>
      <c r="P710" s="37" t="str">
        <f>IF(IFERROR(INDEX('Funding Request Tracker'!$G$6:$G$13,MATCH('Eligible Components'!N710,'Funding Request Tracker'!$F$6:$F$13,0)),"")=0,"",IFERROR(INDEX('Funding Request Tracker'!$G$6:$G$13,MATCH('Eligible Components'!N710,'Funding Request Tracker'!$F$6:$F$13,0)),""))</f>
        <v/>
      </c>
      <c r="Q710" s="37" t="str">
        <f>IF(IFERROR(INDEX('Tableau FR Download'!N:N,MATCH('Eligible Components'!M710,'Tableau FR Download'!G:G,0)),"")=0,"",IFERROR(INDEX('Tableau FR Download'!N:N,MATCH('Eligible Components'!M710,'Tableau FR Download'!G:G,0)),""))</f>
        <v/>
      </c>
      <c r="R710" s="37" t="str">
        <f>IF(IFERROR(INDEX('Tableau FR Download'!O:O,MATCH('Eligible Components'!M710,'Tableau FR Download'!G:G,0)),"")=0,"",IFERROR(INDEX('Tableau FR Download'!O:O,MATCH('Eligible Components'!M710,'Tableau FR Download'!G:G,0)),""))</f>
        <v/>
      </c>
      <c r="S710" s="13" t="str">
        <f t="shared" si="35"/>
        <v/>
      </c>
      <c r="T710" s="1" t="str">
        <f>IFERROR(INDEX('User Instructions'!$E$3:$E$10,MATCH('Eligible Components'!N710,'User Instructions'!$D$3:$D$10,0)),"")</f>
        <v/>
      </c>
      <c r="U710" s="1" t="str">
        <f>IFERROR(IF(INDEX('Tableau FR Download'!M:M,MATCH('Eligible Components'!M710,'Tableau FR Download'!G:G,0))=0,"",INDEX('Tableau FR Download'!M:M,MATCH('Eligible Components'!M710,'Tableau FR Download'!G:G,0))),"")</f>
        <v/>
      </c>
    </row>
    <row r="711" spans="1:21" hidden="1" x14ac:dyDescent="0.2">
      <c r="A711" s="1">
        <f t="shared" si="33"/>
        <v>0</v>
      </c>
      <c r="B711" s="1">
        <v>0</v>
      </c>
      <c r="C711" s="1" t="s">
        <v>85</v>
      </c>
      <c r="D711" s="1" t="s">
        <v>127</v>
      </c>
      <c r="E711" s="1" t="s">
        <v>408</v>
      </c>
      <c r="F711" s="1" t="s">
        <v>89</v>
      </c>
      <c r="G711" s="1" t="str">
        <f t="shared" si="34"/>
        <v>Kazakhstan-HIV/AIDS, Tuberculosis</v>
      </c>
      <c r="H711" s="1">
        <v>1</v>
      </c>
      <c r="I711" s="1" t="s">
        <v>30</v>
      </c>
      <c r="J711" s="1" t="str">
        <f>IF(IFERROR(IF(M711="",INDEX('Review Approach Lookup'!D:D,MATCH('Eligible Components'!G711,'Review Approach Lookup'!A:A,0)),INDEX('Tableau FR Download'!I:I,MATCH(M711,'Tableau FR Download'!G:G,0))),"")=0,"TBC",IFERROR(IF(M711="",INDEX('Review Approach Lookup'!D:D,MATCH('Eligible Components'!G711,'Review Approach Lookup'!A:A,0)),INDEX('Tableau FR Download'!I:I,MATCH(M711,'Tableau FR Download'!G:G,0))),""))</f>
        <v/>
      </c>
      <c r="K711" s="1" t="s">
        <v>188</v>
      </c>
      <c r="L711" s="1">
        <f>_xlfn.MAXIFS('Tableau FR Download'!A:A,'Tableau FR Download'!B:B,'Eligible Components'!G711)</f>
        <v>0</v>
      </c>
      <c r="M711" s="1" t="str">
        <f>IF(L711=0,"",INDEX('Tableau FR Download'!G:G,MATCH('Eligible Components'!L711,'Tableau FR Download'!A:A,0)))</f>
        <v/>
      </c>
      <c r="N711" s="2" t="str">
        <f>IFERROR(IF(LEFT(INDEX('Tableau FR Download'!J:J,MATCH('Eligible Components'!M711,'Tableau FR Download'!G:G,0)),FIND(" - ",INDEX('Tableau FR Download'!J:J,MATCH('Eligible Components'!M711,'Tableau FR Download'!G:G,0)))-1) = 0,"",LEFT(INDEX('Tableau FR Download'!J:J,MATCH('Eligible Components'!M711,'Tableau FR Download'!G:G,0)),FIND(" - ",INDEX('Tableau FR Download'!J:J,MATCH('Eligible Components'!M711,'Tableau FR Download'!G:G,0)))-1)),"")</f>
        <v/>
      </c>
      <c r="O711" s="2" t="str">
        <f>IF(T711="No","",IFERROR(IF(INDEX('Tableau FR Download'!M:M,MATCH('Eligible Components'!M711,'Tableau FR Download'!G:G,0))=0,"",INDEX('Tableau FR Download'!M:M,MATCH('Eligible Components'!M711,'Tableau FR Download'!G:G,0))),""))</f>
        <v/>
      </c>
      <c r="P711" s="37" t="str">
        <f>IF(IFERROR(INDEX('Funding Request Tracker'!$G$6:$G$13,MATCH('Eligible Components'!N711,'Funding Request Tracker'!$F$6:$F$13,0)),"")=0,"",IFERROR(INDEX('Funding Request Tracker'!$G$6:$G$13,MATCH('Eligible Components'!N711,'Funding Request Tracker'!$F$6:$F$13,0)),""))</f>
        <v/>
      </c>
      <c r="Q711" s="37" t="str">
        <f>IF(IFERROR(INDEX('Tableau FR Download'!N:N,MATCH('Eligible Components'!M711,'Tableau FR Download'!G:G,0)),"")=0,"",IFERROR(INDEX('Tableau FR Download'!N:N,MATCH('Eligible Components'!M711,'Tableau FR Download'!G:G,0)),""))</f>
        <v/>
      </c>
      <c r="R711" s="37" t="str">
        <f>IF(IFERROR(INDEX('Tableau FR Download'!O:O,MATCH('Eligible Components'!M711,'Tableau FR Download'!G:G,0)),"")=0,"",IFERROR(INDEX('Tableau FR Download'!O:O,MATCH('Eligible Components'!M711,'Tableau FR Download'!G:G,0)),""))</f>
        <v/>
      </c>
      <c r="S711" s="13" t="str">
        <f t="shared" si="35"/>
        <v/>
      </c>
      <c r="T711" s="1" t="str">
        <f>IFERROR(INDEX('User Instructions'!$E$3:$E$10,MATCH('Eligible Components'!N711,'User Instructions'!$D$3:$D$10,0)),"")</f>
        <v/>
      </c>
      <c r="U711" s="1" t="str">
        <f>IFERROR(IF(INDEX('Tableau FR Download'!M:M,MATCH('Eligible Components'!M711,'Tableau FR Download'!G:G,0))=0,"",INDEX('Tableau FR Download'!M:M,MATCH('Eligible Components'!M711,'Tableau FR Download'!G:G,0))),"")</f>
        <v/>
      </c>
    </row>
    <row r="712" spans="1:21" hidden="1" x14ac:dyDescent="0.2">
      <c r="A712" s="1">
        <f t="shared" si="33"/>
        <v>0</v>
      </c>
      <c r="B712" s="1">
        <v>0</v>
      </c>
      <c r="C712" s="1" t="s">
        <v>85</v>
      </c>
      <c r="D712" s="1" t="s">
        <v>127</v>
      </c>
      <c r="E712" s="1" t="s">
        <v>412</v>
      </c>
      <c r="F712" s="1" t="s">
        <v>90</v>
      </c>
      <c r="G712" s="1" t="str">
        <f t="shared" si="34"/>
        <v>Kazakhstan-HIV/AIDS,Tuberculosis,Malaria</v>
      </c>
      <c r="H712" s="1">
        <v>0</v>
      </c>
      <c r="I712" s="1" t="s">
        <v>30</v>
      </c>
      <c r="J712" s="1" t="str">
        <f>IF(IFERROR(IF(M712="",INDEX('Review Approach Lookup'!D:D,MATCH('Eligible Components'!G712,'Review Approach Lookup'!A:A,0)),INDEX('Tableau FR Download'!I:I,MATCH(M712,'Tableau FR Download'!G:G,0))),"")=0,"TBC",IFERROR(IF(M712="",INDEX('Review Approach Lookup'!D:D,MATCH('Eligible Components'!G712,'Review Approach Lookup'!A:A,0)),INDEX('Tableau FR Download'!I:I,MATCH(M712,'Tableau FR Download'!G:G,0))),""))</f>
        <v/>
      </c>
      <c r="K712" s="1" t="s">
        <v>188</v>
      </c>
      <c r="L712" s="1">
        <f>_xlfn.MAXIFS('Tableau FR Download'!A:A,'Tableau FR Download'!B:B,'Eligible Components'!G712)</f>
        <v>0</v>
      </c>
      <c r="M712" s="1" t="str">
        <f>IF(L712=0,"",INDEX('Tableau FR Download'!G:G,MATCH('Eligible Components'!L712,'Tableau FR Download'!A:A,0)))</f>
        <v/>
      </c>
      <c r="N712" s="2" t="str">
        <f>IFERROR(IF(LEFT(INDEX('Tableau FR Download'!J:J,MATCH('Eligible Components'!M712,'Tableau FR Download'!G:G,0)),FIND(" - ",INDEX('Tableau FR Download'!J:J,MATCH('Eligible Components'!M712,'Tableau FR Download'!G:G,0)))-1) = 0,"",LEFT(INDEX('Tableau FR Download'!J:J,MATCH('Eligible Components'!M712,'Tableau FR Download'!G:G,0)),FIND(" - ",INDEX('Tableau FR Download'!J:J,MATCH('Eligible Components'!M712,'Tableau FR Download'!G:G,0)))-1)),"")</f>
        <v/>
      </c>
      <c r="O712" s="2" t="str">
        <f>IF(T712="No","",IFERROR(IF(INDEX('Tableau FR Download'!M:M,MATCH('Eligible Components'!M712,'Tableau FR Download'!G:G,0))=0,"",INDEX('Tableau FR Download'!M:M,MATCH('Eligible Components'!M712,'Tableau FR Download'!G:G,0))),""))</f>
        <v/>
      </c>
      <c r="P712" s="37" t="str">
        <f>IF(IFERROR(INDEX('Funding Request Tracker'!$G$6:$G$13,MATCH('Eligible Components'!N712,'Funding Request Tracker'!$F$6:$F$13,0)),"")=0,"",IFERROR(INDEX('Funding Request Tracker'!$G$6:$G$13,MATCH('Eligible Components'!N712,'Funding Request Tracker'!$F$6:$F$13,0)),""))</f>
        <v/>
      </c>
      <c r="Q712" s="37" t="str">
        <f>IF(IFERROR(INDEX('Tableau FR Download'!N:N,MATCH('Eligible Components'!M712,'Tableau FR Download'!G:G,0)),"")=0,"",IFERROR(INDEX('Tableau FR Download'!N:N,MATCH('Eligible Components'!M712,'Tableau FR Download'!G:G,0)),""))</f>
        <v/>
      </c>
      <c r="R712" s="37" t="str">
        <f>IF(IFERROR(INDEX('Tableau FR Download'!O:O,MATCH('Eligible Components'!M712,'Tableau FR Download'!G:G,0)),"")=0,"",IFERROR(INDEX('Tableau FR Download'!O:O,MATCH('Eligible Components'!M712,'Tableau FR Download'!G:G,0)),""))</f>
        <v/>
      </c>
      <c r="S712" s="13" t="str">
        <f t="shared" si="35"/>
        <v/>
      </c>
      <c r="T712" s="1" t="str">
        <f>IFERROR(INDEX('User Instructions'!$E$3:$E$10,MATCH('Eligible Components'!N712,'User Instructions'!$D$3:$D$10,0)),"")</f>
        <v/>
      </c>
      <c r="U712" s="1" t="str">
        <f>IFERROR(IF(INDEX('Tableau FR Download'!M:M,MATCH('Eligible Components'!M712,'Tableau FR Download'!G:G,0))=0,"",INDEX('Tableau FR Download'!M:M,MATCH('Eligible Components'!M712,'Tableau FR Download'!G:G,0))),"")</f>
        <v/>
      </c>
    </row>
    <row r="713" spans="1:21" hidden="1" x14ac:dyDescent="0.2">
      <c r="A713" s="1">
        <f t="shared" si="33"/>
        <v>0</v>
      </c>
      <c r="B713" s="1">
        <v>0</v>
      </c>
      <c r="C713" s="1" t="s">
        <v>85</v>
      </c>
      <c r="D713" s="1" t="s">
        <v>127</v>
      </c>
      <c r="E713" s="1" t="s">
        <v>413</v>
      </c>
      <c r="F713" s="1" t="s">
        <v>91</v>
      </c>
      <c r="G713" s="1" t="str">
        <f t="shared" si="34"/>
        <v>Kazakhstan-HIV/AIDS,Tuberculosis,Malaria,RSSH</v>
      </c>
      <c r="H713" s="1">
        <v>0</v>
      </c>
      <c r="I713" s="1" t="s">
        <v>30</v>
      </c>
      <c r="J713" s="1" t="str">
        <f>IF(IFERROR(IF(M713="",INDEX('Review Approach Lookup'!D:D,MATCH('Eligible Components'!G713,'Review Approach Lookup'!A:A,0)),INDEX('Tableau FR Download'!I:I,MATCH(M713,'Tableau FR Download'!G:G,0))),"")=0,"TBC",IFERROR(IF(M713="",INDEX('Review Approach Lookup'!D:D,MATCH('Eligible Components'!G713,'Review Approach Lookup'!A:A,0)),INDEX('Tableau FR Download'!I:I,MATCH(M713,'Tableau FR Download'!G:G,0))),""))</f>
        <v/>
      </c>
      <c r="K713" s="1" t="s">
        <v>188</v>
      </c>
      <c r="L713" s="1">
        <f>_xlfn.MAXIFS('Tableau FR Download'!A:A,'Tableau FR Download'!B:B,'Eligible Components'!G713)</f>
        <v>0</v>
      </c>
      <c r="M713" s="1" t="str">
        <f>IF(L713=0,"",INDEX('Tableau FR Download'!G:G,MATCH('Eligible Components'!L713,'Tableau FR Download'!A:A,0)))</f>
        <v/>
      </c>
      <c r="N713" s="2" t="str">
        <f>IFERROR(IF(LEFT(INDEX('Tableau FR Download'!J:J,MATCH('Eligible Components'!M713,'Tableau FR Download'!G:G,0)),FIND(" - ",INDEX('Tableau FR Download'!J:J,MATCH('Eligible Components'!M713,'Tableau FR Download'!G:G,0)))-1) = 0,"",LEFT(INDEX('Tableau FR Download'!J:J,MATCH('Eligible Components'!M713,'Tableau FR Download'!G:G,0)),FIND(" - ",INDEX('Tableau FR Download'!J:J,MATCH('Eligible Components'!M713,'Tableau FR Download'!G:G,0)))-1)),"")</f>
        <v/>
      </c>
      <c r="O713" s="2" t="str">
        <f>IF(T713="No","",IFERROR(IF(INDEX('Tableau FR Download'!M:M,MATCH('Eligible Components'!M713,'Tableau FR Download'!G:G,0))=0,"",INDEX('Tableau FR Download'!M:M,MATCH('Eligible Components'!M713,'Tableau FR Download'!G:G,0))),""))</f>
        <v/>
      </c>
      <c r="P713" s="37" t="str">
        <f>IF(IFERROR(INDEX('Funding Request Tracker'!$G$6:$G$13,MATCH('Eligible Components'!N713,'Funding Request Tracker'!$F$6:$F$13,0)),"")=0,"",IFERROR(INDEX('Funding Request Tracker'!$G$6:$G$13,MATCH('Eligible Components'!N713,'Funding Request Tracker'!$F$6:$F$13,0)),""))</f>
        <v/>
      </c>
      <c r="Q713" s="37" t="str">
        <f>IF(IFERROR(INDEX('Tableau FR Download'!N:N,MATCH('Eligible Components'!M713,'Tableau FR Download'!G:G,0)),"")=0,"",IFERROR(INDEX('Tableau FR Download'!N:N,MATCH('Eligible Components'!M713,'Tableau FR Download'!G:G,0)),""))</f>
        <v/>
      </c>
      <c r="R713" s="37" t="str">
        <f>IF(IFERROR(INDEX('Tableau FR Download'!O:O,MATCH('Eligible Components'!M713,'Tableau FR Download'!G:G,0)),"")=0,"",IFERROR(INDEX('Tableau FR Download'!O:O,MATCH('Eligible Components'!M713,'Tableau FR Download'!G:G,0)),""))</f>
        <v/>
      </c>
      <c r="S713" s="13" t="str">
        <f t="shared" si="35"/>
        <v/>
      </c>
      <c r="T713" s="1" t="str">
        <f>IFERROR(INDEX('User Instructions'!$E$3:$E$10,MATCH('Eligible Components'!N713,'User Instructions'!$D$3:$D$10,0)),"")</f>
        <v/>
      </c>
      <c r="U713" s="1" t="str">
        <f>IFERROR(IF(INDEX('Tableau FR Download'!M:M,MATCH('Eligible Components'!M713,'Tableau FR Download'!G:G,0))=0,"",INDEX('Tableau FR Download'!M:M,MATCH('Eligible Components'!M713,'Tableau FR Download'!G:G,0))),"")</f>
        <v/>
      </c>
    </row>
    <row r="714" spans="1:21" hidden="1" x14ac:dyDescent="0.2">
      <c r="A714" s="1">
        <f t="shared" si="33"/>
        <v>0</v>
      </c>
      <c r="B714" s="1">
        <v>0</v>
      </c>
      <c r="C714" s="1" t="s">
        <v>85</v>
      </c>
      <c r="D714" s="1" t="s">
        <v>127</v>
      </c>
      <c r="E714" s="1" t="s">
        <v>414</v>
      </c>
      <c r="F714" s="1" t="s">
        <v>92</v>
      </c>
      <c r="G714" s="1" t="str">
        <f t="shared" si="34"/>
        <v>Kazakhstan-HIV/AIDS,Tuberculosis,RSSH</v>
      </c>
      <c r="H714" s="1">
        <v>1</v>
      </c>
      <c r="I714" s="1" t="s">
        <v>30</v>
      </c>
      <c r="J714" s="1" t="str">
        <f>IF(IFERROR(IF(M714="",INDEX('Review Approach Lookup'!D:D,MATCH('Eligible Components'!G714,'Review Approach Lookup'!A:A,0)),INDEX('Tableau FR Download'!I:I,MATCH(M714,'Tableau FR Download'!G:G,0))),"")=0,"TBC",IFERROR(IF(M714="",INDEX('Review Approach Lookup'!D:D,MATCH('Eligible Components'!G714,'Review Approach Lookup'!A:A,0)),INDEX('Tableau FR Download'!I:I,MATCH(M714,'Tableau FR Download'!G:G,0))),""))</f>
        <v/>
      </c>
      <c r="K714" s="1" t="s">
        <v>188</v>
      </c>
      <c r="L714" s="1">
        <f>_xlfn.MAXIFS('Tableau FR Download'!A:A,'Tableau FR Download'!B:B,'Eligible Components'!G714)</f>
        <v>0</v>
      </c>
      <c r="M714" s="1" t="str">
        <f>IF(L714=0,"",INDEX('Tableau FR Download'!G:G,MATCH('Eligible Components'!L714,'Tableau FR Download'!A:A,0)))</f>
        <v/>
      </c>
      <c r="N714" s="2" t="str">
        <f>IFERROR(IF(LEFT(INDEX('Tableau FR Download'!J:J,MATCH('Eligible Components'!M714,'Tableau FR Download'!G:G,0)),FIND(" - ",INDEX('Tableau FR Download'!J:J,MATCH('Eligible Components'!M714,'Tableau FR Download'!G:G,0)))-1) = 0,"",LEFT(INDEX('Tableau FR Download'!J:J,MATCH('Eligible Components'!M714,'Tableau FR Download'!G:G,0)),FIND(" - ",INDEX('Tableau FR Download'!J:J,MATCH('Eligible Components'!M714,'Tableau FR Download'!G:G,0)))-1)),"")</f>
        <v/>
      </c>
      <c r="O714" s="2" t="str">
        <f>IF(T714="No","",IFERROR(IF(INDEX('Tableau FR Download'!M:M,MATCH('Eligible Components'!M714,'Tableau FR Download'!G:G,0))=0,"",INDEX('Tableau FR Download'!M:M,MATCH('Eligible Components'!M714,'Tableau FR Download'!G:G,0))),""))</f>
        <v/>
      </c>
      <c r="P714" s="37" t="str">
        <f>IF(IFERROR(INDEX('Funding Request Tracker'!$G$6:$G$13,MATCH('Eligible Components'!N714,'Funding Request Tracker'!$F$6:$F$13,0)),"")=0,"",IFERROR(INDEX('Funding Request Tracker'!$G$6:$G$13,MATCH('Eligible Components'!N714,'Funding Request Tracker'!$F$6:$F$13,0)),""))</f>
        <v/>
      </c>
      <c r="Q714" s="37" t="str">
        <f>IF(IFERROR(INDEX('Tableau FR Download'!N:N,MATCH('Eligible Components'!M714,'Tableau FR Download'!G:G,0)),"")=0,"",IFERROR(INDEX('Tableau FR Download'!N:N,MATCH('Eligible Components'!M714,'Tableau FR Download'!G:G,0)),""))</f>
        <v/>
      </c>
      <c r="R714" s="37" t="str">
        <f>IF(IFERROR(INDEX('Tableau FR Download'!O:O,MATCH('Eligible Components'!M714,'Tableau FR Download'!G:G,0)),"")=0,"",IFERROR(INDEX('Tableau FR Download'!O:O,MATCH('Eligible Components'!M714,'Tableau FR Download'!G:G,0)),""))</f>
        <v/>
      </c>
      <c r="S714" s="13" t="str">
        <f t="shared" si="35"/>
        <v/>
      </c>
      <c r="T714" s="1" t="str">
        <f>IFERROR(INDEX('User Instructions'!$E$3:$E$10,MATCH('Eligible Components'!N714,'User Instructions'!$D$3:$D$10,0)),"")</f>
        <v/>
      </c>
      <c r="U714" s="1" t="str">
        <f>IFERROR(IF(INDEX('Tableau FR Download'!M:M,MATCH('Eligible Components'!M714,'Tableau FR Download'!G:G,0))=0,"",INDEX('Tableau FR Download'!M:M,MATCH('Eligible Components'!M714,'Tableau FR Download'!G:G,0))),"")</f>
        <v/>
      </c>
    </row>
    <row r="715" spans="1:21" hidden="1" x14ac:dyDescent="0.2">
      <c r="A715" s="1">
        <f t="shared" si="33"/>
        <v>0</v>
      </c>
      <c r="B715" s="1">
        <v>0</v>
      </c>
      <c r="C715" s="1" t="s">
        <v>85</v>
      </c>
      <c r="D715" s="1" t="s">
        <v>127</v>
      </c>
      <c r="E715" s="1" t="s">
        <v>28</v>
      </c>
      <c r="F715" s="1" t="s">
        <v>28</v>
      </c>
      <c r="G715" s="1" t="str">
        <f t="shared" si="34"/>
        <v>Kazakhstan-Malaria</v>
      </c>
      <c r="H715" s="1">
        <v>0</v>
      </c>
      <c r="I715" s="1" t="s">
        <v>30</v>
      </c>
      <c r="J715" s="1" t="str">
        <f>IF(IFERROR(IF(M715="",INDEX('Review Approach Lookup'!D:D,MATCH('Eligible Components'!G715,'Review Approach Lookup'!A:A,0)),INDEX('Tableau FR Download'!I:I,MATCH(M715,'Tableau FR Download'!G:G,0))),"")=0,"TBC",IFERROR(IF(M715="",INDEX('Review Approach Lookup'!D:D,MATCH('Eligible Components'!G715,'Review Approach Lookup'!A:A,0)),INDEX('Tableau FR Download'!I:I,MATCH(M715,'Tableau FR Download'!G:G,0))),""))</f>
        <v/>
      </c>
      <c r="K715" s="1" t="s">
        <v>188</v>
      </c>
      <c r="L715" s="1">
        <f>_xlfn.MAXIFS('Tableau FR Download'!A:A,'Tableau FR Download'!B:B,'Eligible Components'!G715)</f>
        <v>0</v>
      </c>
      <c r="M715" s="1" t="str">
        <f>IF(L715=0,"",INDEX('Tableau FR Download'!G:G,MATCH('Eligible Components'!L715,'Tableau FR Download'!A:A,0)))</f>
        <v/>
      </c>
      <c r="N715" s="2" t="str">
        <f>IFERROR(IF(LEFT(INDEX('Tableau FR Download'!J:J,MATCH('Eligible Components'!M715,'Tableau FR Download'!G:G,0)),FIND(" - ",INDEX('Tableau FR Download'!J:J,MATCH('Eligible Components'!M715,'Tableau FR Download'!G:G,0)))-1) = 0,"",LEFT(INDEX('Tableau FR Download'!J:J,MATCH('Eligible Components'!M715,'Tableau FR Download'!G:G,0)),FIND(" - ",INDEX('Tableau FR Download'!J:J,MATCH('Eligible Components'!M715,'Tableau FR Download'!G:G,0)))-1)),"")</f>
        <v/>
      </c>
      <c r="O715" s="2" t="str">
        <f>IF(T715="No","",IFERROR(IF(INDEX('Tableau FR Download'!M:M,MATCH('Eligible Components'!M715,'Tableau FR Download'!G:G,0))=0,"",INDEX('Tableau FR Download'!M:M,MATCH('Eligible Components'!M715,'Tableau FR Download'!G:G,0))),""))</f>
        <v/>
      </c>
      <c r="P715" s="37" t="str">
        <f>IF(IFERROR(INDEX('Funding Request Tracker'!$G$6:$G$13,MATCH('Eligible Components'!N715,'Funding Request Tracker'!$F$6:$F$13,0)),"")=0,"",IFERROR(INDEX('Funding Request Tracker'!$G$6:$G$13,MATCH('Eligible Components'!N715,'Funding Request Tracker'!$F$6:$F$13,0)),""))</f>
        <v/>
      </c>
      <c r="Q715" s="37" t="str">
        <f>IF(IFERROR(INDEX('Tableau FR Download'!N:N,MATCH('Eligible Components'!M715,'Tableau FR Download'!G:G,0)),"")=0,"",IFERROR(INDEX('Tableau FR Download'!N:N,MATCH('Eligible Components'!M715,'Tableau FR Download'!G:G,0)),""))</f>
        <v/>
      </c>
      <c r="R715" s="37" t="str">
        <f>IF(IFERROR(INDEX('Tableau FR Download'!O:O,MATCH('Eligible Components'!M715,'Tableau FR Download'!G:G,0)),"")=0,"",IFERROR(INDEX('Tableau FR Download'!O:O,MATCH('Eligible Components'!M715,'Tableau FR Download'!G:G,0)),""))</f>
        <v/>
      </c>
      <c r="S715" s="13" t="str">
        <f t="shared" si="35"/>
        <v/>
      </c>
      <c r="T715" s="1" t="str">
        <f>IFERROR(INDEX('User Instructions'!$E$3:$E$10,MATCH('Eligible Components'!N715,'User Instructions'!$D$3:$D$10,0)),"")</f>
        <v/>
      </c>
      <c r="U715" s="1" t="str">
        <f>IFERROR(IF(INDEX('Tableau FR Download'!M:M,MATCH('Eligible Components'!M715,'Tableau FR Download'!G:G,0))=0,"",INDEX('Tableau FR Download'!M:M,MATCH('Eligible Components'!M715,'Tableau FR Download'!G:G,0))),"")</f>
        <v/>
      </c>
    </row>
    <row r="716" spans="1:21" hidden="1" x14ac:dyDescent="0.2">
      <c r="A716" s="1">
        <f t="shared" si="33"/>
        <v>0</v>
      </c>
      <c r="B716" s="1">
        <v>0</v>
      </c>
      <c r="C716" s="1" t="s">
        <v>85</v>
      </c>
      <c r="D716" s="1" t="s">
        <v>127</v>
      </c>
      <c r="E716" s="1" t="s">
        <v>415</v>
      </c>
      <c r="F716" s="1" t="s">
        <v>93</v>
      </c>
      <c r="G716" s="1" t="str">
        <f t="shared" si="34"/>
        <v>Kazakhstan-Malaria,RSSH</v>
      </c>
      <c r="H716" s="1">
        <v>0</v>
      </c>
      <c r="I716" s="1" t="s">
        <v>30</v>
      </c>
      <c r="J716" s="1" t="str">
        <f>IF(IFERROR(IF(M716="",INDEX('Review Approach Lookup'!D:D,MATCH('Eligible Components'!G716,'Review Approach Lookup'!A:A,0)),INDEX('Tableau FR Download'!I:I,MATCH(M716,'Tableau FR Download'!G:G,0))),"")=0,"TBC",IFERROR(IF(M716="",INDEX('Review Approach Lookup'!D:D,MATCH('Eligible Components'!G716,'Review Approach Lookup'!A:A,0)),INDEX('Tableau FR Download'!I:I,MATCH(M716,'Tableau FR Download'!G:G,0))),""))</f>
        <v/>
      </c>
      <c r="K716" s="1" t="s">
        <v>188</v>
      </c>
      <c r="L716" s="1">
        <f>_xlfn.MAXIFS('Tableau FR Download'!A:A,'Tableau FR Download'!B:B,'Eligible Components'!G716)</f>
        <v>0</v>
      </c>
      <c r="M716" s="1" t="str">
        <f>IF(L716=0,"",INDEX('Tableau FR Download'!G:G,MATCH('Eligible Components'!L716,'Tableau FR Download'!A:A,0)))</f>
        <v/>
      </c>
      <c r="N716" s="2" t="str">
        <f>IFERROR(IF(LEFT(INDEX('Tableau FR Download'!J:J,MATCH('Eligible Components'!M716,'Tableau FR Download'!G:G,0)),FIND(" - ",INDEX('Tableau FR Download'!J:J,MATCH('Eligible Components'!M716,'Tableau FR Download'!G:G,0)))-1) = 0,"",LEFT(INDEX('Tableau FR Download'!J:J,MATCH('Eligible Components'!M716,'Tableau FR Download'!G:G,0)),FIND(" - ",INDEX('Tableau FR Download'!J:J,MATCH('Eligible Components'!M716,'Tableau FR Download'!G:G,0)))-1)),"")</f>
        <v/>
      </c>
      <c r="O716" s="2" t="str">
        <f>IF(T716="No","",IFERROR(IF(INDEX('Tableau FR Download'!M:M,MATCH('Eligible Components'!M716,'Tableau FR Download'!G:G,0))=0,"",INDEX('Tableau FR Download'!M:M,MATCH('Eligible Components'!M716,'Tableau FR Download'!G:G,0))),""))</f>
        <v/>
      </c>
      <c r="P716" s="37" t="str">
        <f>IF(IFERROR(INDEX('Funding Request Tracker'!$G$6:$G$13,MATCH('Eligible Components'!N716,'Funding Request Tracker'!$F$6:$F$13,0)),"")=0,"",IFERROR(INDEX('Funding Request Tracker'!$G$6:$G$13,MATCH('Eligible Components'!N716,'Funding Request Tracker'!$F$6:$F$13,0)),""))</f>
        <v/>
      </c>
      <c r="Q716" s="37" t="str">
        <f>IF(IFERROR(INDEX('Tableau FR Download'!N:N,MATCH('Eligible Components'!M716,'Tableau FR Download'!G:G,0)),"")=0,"",IFERROR(INDEX('Tableau FR Download'!N:N,MATCH('Eligible Components'!M716,'Tableau FR Download'!G:G,0)),""))</f>
        <v/>
      </c>
      <c r="R716" s="37" t="str">
        <f>IF(IFERROR(INDEX('Tableau FR Download'!O:O,MATCH('Eligible Components'!M716,'Tableau FR Download'!G:G,0)),"")=0,"",IFERROR(INDEX('Tableau FR Download'!O:O,MATCH('Eligible Components'!M716,'Tableau FR Download'!G:G,0)),""))</f>
        <v/>
      </c>
      <c r="S716" s="13" t="str">
        <f t="shared" si="35"/>
        <v/>
      </c>
      <c r="T716" s="1" t="str">
        <f>IFERROR(INDEX('User Instructions'!$E$3:$E$10,MATCH('Eligible Components'!N716,'User Instructions'!$D$3:$D$10,0)),"")</f>
        <v/>
      </c>
      <c r="U716" s="1" t="str">
        <f>IFERROR(IF(INDEX('Tableau FR Download'!M:M,MATCH('Eligible Components'!M716,'Tableau FR Download'!G:G,0))=0,"",INDEX('Tableau FR Download'!M:M,MATCH('Eligible Components'!M716,'Tableau FR Download'!G:G,0))),"")</f>
        <v/>
      </c>
    </row>
    <row r="717" spans="1:21" hidden="1" x14ac:dyDescent="0.2">
      <c r="A717" s="1">
        <f t="shared" si="33"/>
        <v>0</v>
      </c>
      <c r="B717" s="1">
        <v>0</v>
      </c>
      <c r="C717" s="1" t="s">
        <v>85</v>
      </c>
      <c r="D717" s="1" t="s">
        <v>127</v>
      </c>
      <c r="E717" s="1" t="s">
        <v>94</v>
      </c>
      <c r="F717" s="1" t="s">
        <v>94</v>
      </c>
      <c r="G717" s="1" t="str">
        <f t="shared" si="34"/>
        <v>Kazakhstan-RSSH</v>
      </c>
      <c r="H717" s="1">
        <v>1</v>
      </c>
      <c r="I717" s="1" t="s">
        <v>30</v>
      </c>
      <c r="J717" s="1" t="str">
        <f>IF(IFERROR(IF(M717="",INDEX('Review Approach Lookup'!D:D,MATCH('Eligible Components'!G717,'Review Approach Lookup'!A:A,0)),INDEX('Tableau FR Download'!I:I,MATCH(M717,'Tableau FR Download'!G:G,0))),"")=0,"TBC",IFERROR(IF(M717="",INDEX('Review Approach Lookup'!D:D,MATCH('Eligible Components'!G717,'Review Approach Lookup'!A:A,0)),INDEX('Tableau FR Download'!I:I,MATCH(M717,'Tableau FR Download'!G:G,0))),""))</f>
        <v>TBC</v>
      </c>
      <c r="K717" s="1" t="s">
        <v>188</v>
      </c>
      <c r="L717" s="1">
        <f>_xlfn.MAXIFS('Tableau FR Download'!A:A,'Tableau FR Download'!B:B,'Eligible Components'!G717)</f>
        <v>0</v>
      </c>
      <c r="M717" s="1" t="str">
        <f>IF(L717=0,"",INDEX('Tableau FR Download'!G:G,MATCH('Eligible Components'!L717,'Tableau FR Download'!A:A,0)))</f>
        <v/>
      </c>
      <c r="N717" s="2" t="str">
        <f>IFERROR(IF(LEFT(INDEX('Tableau FR Download'!J:J,MATCH('Eligible Components'!M717,'Tableau FR Download'!G:G,0)),FIND(" - ",INDEX('Tableau FR Download'!J:J,MATCH('Eligible Components'!M717,'Tableau FR Download'!G:G,0)))-1) = 0,"",LEFT(INDEX('Tableau FR Download'!J:J,MATCH('Eligible Components'!M717,'Tableau FR Download'!G:G,0)),FIND(" - ",INDEX('Tableau FR Download'!J:J,MATCH('Eligible Components'!M717,'Tableau FR Download'!G:G,0)))-1)),"")</f>
        <v/>
      </c>
      <c r="O717" s="2" t="str">
        <f>IF(T717="No","",IFERROR(IF(INDEX('Tableau FR Download'!M:M,MATCH('Eligible Components'!M717,'Tableau FR Download'!G:G,0))=0,"",INDEX('Tableau FR Download'!M:M,MATCH('Eligible Components'!M717,'Tableau FR Download'!G:G,0))),""))</f>
        <v/>
      </c>
      <c r="P717" s="37" t="str">
        <f>IF(IFERROR(INDEX('Funding Request Tracker'!$G$6:$G$13,MATCH('Eligible Components'!N717,'Funding Request Tracker'!$F$6:$F$13,0)),"")=0,"",IFERROR(INDEX('Funding Request Tracker'!$G$6:$G$13,MATCH('Eligible Components'!N717,'Funding Request Tracker'!$F$6:$F$13,0)),""))</f>
        <v/>
      </c>
      <c r="Q717" s="37" t="str">
        <f>IF(IFERROR(INDEX('Tableau FR Download'!N:N,MATCH('Eligible Components'!M717,'Tableau FR Download'!G:G,0)),"")=0,"",IFERROR(INDEX('Tableau FR Download'!N:N,MATCH('Eligible Components'!M717,'Tableau FR Download'!G:G,0)),""))</f>
        <v/>
      </c>
      <c r="R717" s="37" t="str">
        <f>IF(IFERROR(INDEX('Tableau FR Download'!O:O,MATCH('Eligible Components'!M717,'Tableau FR Download'!G:G,0)),"")=0,"",IFERROR(INDEX('Tableau FR Download'!O:O,MATCH('Eligible Components'!M717,'Tableau FR Download'!G:G,0)),""))</f>
        <v/>
      </c>
      <c r="S717" s="13" t="str">
        <f t="shared" si="35"/>
        <v/>
      </c>
      <c r="T717" s="1" t="str">
        <f>IFERROR(INDEX('User Instructions'!$E$3:$E$10,MATCH('Eligible Components'!N717,'User Instructions'!$D$3:$D$10,0)),"")</f>
        <v/>
      </c>
      <c r="U717" s="1" t="str">
        <f>IFERROR(IF(INDEX('Tableau FR Download'!M:M,MATCH('Eligible Components'!M717,'Tableau FR Download'!G:G,0))=0,"",INDEX('Tableau FR Download'!M:M,MATCH('Eligible Components'!M717,'Tableau FR Download'!G:G,0))),"")</f>
        <v/>
      </c>
    </row>
    <row r="718" spans="1:21" x14ac:dyDescent="0.2">
      <c r="A718" s="1">
        <f t="shared" si="33"/>
        <v>1</v>
      </c>
      <c r="B718" s="1">
        <v>0</v>
      </c>
      <c r="C718" s="1" t="s">
        <v>85</v>
      </c>
      <c r="D718" s="1" t="s">
        <v>127</v>
      </c>
      <c r="E718" s="1" t="s">
        <v>416</v>
      </c>
      <c r="F718" s="1" t="s">
        <v>35</v>
      </c>
      <c r="G718" s="1" t="str">
        <f t="shared" si="34"/>
        <v>Kazakhstan-Tuberculosis</v>
      </c>
      <c r="H718" s="1">
        <v>1</v>
      </c>
      <c r="I718" s="1" t="s">
        <v>30</v>
      </c>
      <c r="J718" s="1" t="str">
        <f>IF(IFERROR(IF(M718="",INDEX('Review Approach Lookup'!D:D,MATCH('Eligible Components'!G718,'Review Approach Lookup'!A:A,0)),INDEX('Tableau FR Download'!I:I,MATCH(M718,'Tableau FR Download'!G:G,0))),"")=0,"TBC",IFERROR(IF(M718="",INDEX('Review Approach Lookup'!D:D,MATCH('Eligible Components'!G718,'Review Approach Lookup'!A:A,0)),INDEX('Tableau FR Download'!I:I,MATCH(M718,'Tableau FR Download'!G:G,0))),""))</f>
        <v>Tailored for Focused Portfolios</v>
      </c>
      <c r="K718" s="1" t="s">
        <v>188</v>
      </c>
      <c r="L718" s="1">
        <f>_xlfn.MAXIFS('Tableau FR Download'!A:A,'Tableau FR Download'!B:B,'Eligible Components'!G718)</f>
        <v>1242</v>
      </c>
      <c r="M718" s="1" t="str">
        <f>IF(L718=0,"",INDEX('Tableau FR Download'!G:G,MATCH('Eligible Components'!L718,'Tableau FR Download'!A:A,0)))</f>
        <v>FR1242-KAZ-T</v>
      </c>
      <c r="N718" s="2" t="str">
        <f>IFERROR(IF(LEFT(INDEX('Tableau FR Download'!J:J,MATCH('Eligible Components'!M718,'Tableau FR Download'!G:G,0)),FIND(" - ",INDEX('Tableau FR Download'!J:J,MATCH('Eligible Components'!M718,'Tableau FR Download'!G:G,0)))-1) = 0,"",LEFT(INDEX('Tableau FR Download'!J:J,MATCH('Eligible Components'!M718,'Tableau FR Download'!G:G,0)),FIND(" - ",INDEX('Tableau FR Download'!J:J,MATCH('Eligible Components'!M718,'Tableau FR Download'!G:G,0)))-1)),"")</f>
        <v>Window 7</v>
      </c>
      <c r="O718" s="2" t="str">
        <f>IF(T718="No","",IFERROR(IF(INDEX('Tableau FR Download'!M:M,MATCH('Eligible Components'!M718,'Tableau FR Download'!G:G,0))=0,"",INDEX('Tableau FR Download'!M:M,MATCH('Eligible Components'!M718,'Tableau FR Download'!G:G,0))),""))</f>
        <v>Grant Making</v>
      </c>
      <c r="P718" s="37" t="str">
        <f>IF(IFERROR(INDEX('Funding Request Tracker'!$G$6:$G$13,MATCH('Eligible Components'!N718,'Funding Request Tracker'!$F$6:$F$13,0)),"")=0,"",IFERROR(INDEX('Funding Request Tracker'!$G$6:$G$13,MATCH('Eligible Components'!N718,'Funding Request Tracker'!$F$6:$F$13,0)),""))</f>
        <v/>
      </c>
      <c r="Q718" s="37">
        <f>IF(IFERROR(INDEX('Tableau FR Download'!N:N,MATCH('Eligible Components'!M718,'Tableau FR Download'!G:G,0)),"")=0,"",IFERROR(INDEX('Tableau FR Download'!N:N,MATCH('Eligible Components'!M718,'Tableau FR Download'!G:G,0)),""))</f>
        <v>44743</v>
      </c>
      <c r="R718" s="37" t="str">
        <f>IF(IFERROR(INDEX('Tableau FR Download'!O:O,MATCH('Eligible Components'!M718,'Tableau FR Download'!G:G,0)),"")=0,"",IFERROR(INDEX('Tableau FR Download'!O:O,MATCH('Eligible Components'!M718,'Tableau FR Download'!G:G,0)),""))</f>
        <v/>
      </c>
      <c r="S718" s="13" t="str">
        <f t="shared" si="35"/>
        <v/>
      </c>
      <c r="T718" s="1" t="str">
        <f>IFERROR(INDEX('User Instructions'!$E$3:$E$10,MATCH('Eligible Components'!N718,'User Instructions'!$D$3:$D$10,0)),"")</f>
        <v/>
      </c>
      <c r="U718" s="1" t="str">
        <f>IFERROR(IF(INDEX('Tableau FR Download'!M:M,MATCH('Eligible Components'!M718,'Tableau FR Download'!G:G,0))=0,"",INDEX('Tableau FR Download'!M:M,MATCH('Eligible Components'!M718,'Tableau FR Download'!G:G,0))),"")</f>
        <v>Grant Making</v>
      </c>
    </row>
    <row r="719" spans="1:21" hidden="1" x14ac:dyDescent="0.2">
      <c r="A719" s="1">
        <f t="shared" si="33"/>
        <v>0</v>
      </c>
      <c r="B719" s="1">
        <v>0</v>
      </c>
      <c r="C719" s="1" t="s">
        <v>85</v>
      </c>
      <c r="D719" s="1" t="s">
        <v>127</v>
      </c>
      <c r="E719" s="1" t="s">
        <v>417</v>
      </c>
      <c r="F719" s="1" t="s">
        <v>95</v>
      </c>
      <c r="G719" s="1" t="str">
        <f t="shared" si="34"/>
        <v>Kazakhstan-Tuberculosis,Malaria</v>
      </c>
      <c r="H719" s="1">
        <v>0</v>
      </c>
      <c r="I719" s="1" t="s">
        <v>30</v>
      </c>
      <c r="J719" s="1" t="str">
        <f>IF(IFERROR(IF(M719="",INDEX('Review Approach Lookup'!D:D,MATCH('Eligible Components'!G719,'Review Approach Lookup'!A:A,0)),INDEX('Tableau FR Download'!I:I,MATCH(M719,'Tableau FR Download'!G:G,0))),"")=0,"TBC",IFERROR(IF(M719="",INDEX('Review Approach Lookup'!D:D,MATCH('Eligible Components'!G719,'Review Approach Lookup'!A:A,0)),INDEX('Tableau FR Download'!I:I,MATCH(M719,'Tableau FR Download'!G:G,0))),""))</f>
        <v/>
      </c>
      <c r="K719" s="1" t="s">
        <v>188</v>
      </c>
      <c r="L719" s="1">
        <f>_xlfn.MAXIFS('Tableau FR Download'!A:A,'Tableau FR Download'!B:B,'Eligible Components'!G719)</f>
        <v>0</v>
      </c>
      <c r="M719" s="1" t="str">
        <f>IF(L719=0,"",INDEX('Tableau FR Download'!G:G,MATCH('Eligible Components'!L719,'Tableau FR Download'!A:A,0)))</f>
        <v/>
      </c>
      <c r="N719" s="2" t="str">
        <f>IFERROR(IF(LEFT(INDEX('Tableau FR Download'!J:J,MATCH('Eligible Components'!M719,'Tableau FR Download'!G:G,0)),FIND(" - ",INDEX('Tableau FR Download'!J:J,MATCH('Eligible Components'!M719,'Tableau FR Download'!G:G,0)))-1) = 0,"",LEFT(INDEX('Tableau FR Download'!J:J,MATCH('Eligible Components'!M719,'Tableau FR Download'!G:G,0)),FIND(" - ",INDEX('Tableau FR Download'!J:J,MATCH('Eligible Components'!M719,'Tableau FR Download'!G:G,0)))-1)),"")</f>
        <v/>
      </c>
      <c r="O719" s="2" t="str">
        <f>IF(T719="No","",IFERROR(IF(INDEX('Tableau FR Download'!M:M,MATCH('Eligible Components'!M719,'Tableau FR Download'!G:G,0))=0,"",INDEX('Tableau FR Download'!M:M,MATCH('Eligible Components'!M719,'Tableau FR Download'!G:G,0))),""))</f>
        <v/>
      </c>
      <c r="P719" s="37" t="str">
        <f>IF(IFERROR(INDEX('Funding Request Tracker'!$G$6:$G$13,MATCH('Eligible Components'!N719,'Funding Request Tracker'!$F$6:$F$13,0)),"")=0,"",IFERROR(INDEX('Funding Request Tracker'!$G$6:$G$13,MATCH('Eligible Components'!N719,'Funding Request Tracker'!$F$6:$F$13,0)),""))</f>
        <v/>
      </c>
      <c r="Q719" s="37" t="str">
        <f>IF(IFERROR(INDEX('Tableau FR Download'!N:N,MATCH('Eligible Components'!M719,'Tableau FR Download'!G:G,0)),"")=0,"",IFERROR(INDEX('Tableau FR Download'!N:N,MATCH('Eligible Components'!M719,'Tableau FR Download'!G:G,0)),""))</f>
        <v/>
      </c>
      <c r="R719" s="37" t="str">
        <f>IF(IFERROR(INDEX('Tableau FR Download'!O:O,MATCH('Eligible Components'!M719,'Tableau FR Download'!G:G,0)),"")=0,"",IFERROR(INDEX('Tableau FR Download'!O:O,MATCH('Eligible Components'!M719,'Tableau FR Download'!G:G,0)),""))</f>
        <v/>
      </c>
      <c r="S719" s="13" t="str">
        <f t="shared" si="35"/>
        <v/>
      </c>
      <c r="T719" s="1" t="str">
        <f>IFERROR(INDEX('User Instructions'!$E$3:$E$10,MATCH('Eligible Components'!N719,'User Instructions'!$D$3:$D$10,0)),"")</f>
        <v/>
      </c>
      <c r="U719" s="1" t="str">
        <f>IFERROR(IF(INDEX('Tableau FR Download'!M:M,MATCH('Eligible Components'!M719,'Tableau FR Download'!G:G,0))=0,"",INDEX('Tableau FR Download'!M:M,MATCH('Eligible Components'!M719,'Tableau FR Download'!G:G,0))),"")</f>
        <v/>
      </c>
    </row>
    <row r="720" spans="1:21" hidden="1" x14ac:dyDescent="0.2">
      <c r="A720" s="1">
        <f t="shared" si="33"/>
        <v>0</v>
      </c>
      <c r="B720" s="1">
        <v>0</v>
      </c>
      <c r="C720" s="1" t="s">
        <v>85</v>
      </c>
      <c r="D720" s="1" t="s">
        <v>127</v>
      </c>
      <c r="E720" s="1" t="s">
        <v>418</v>
      </c>
      <c r="F720" s="1" t="s">
        <v>96</v>
      </c>
      <c r="G720" s="1" t="str">
        <f t="shared" si="34"/>
        <v>Kazakhstan-Tuberculosis,Malaria,RSSH</v>
      </c>
      <c r="H720" s="1">
        <v>0</v>
      </c>
      <c r="I720" s="1" t="s">
        <v>30</v>
      </c>
      <c r="J720" s="1" t="str">
        <f>IF(IFERROR(IF(M720="",INDEX('Review Approach Lookup'!D:D,MATCH('Eligible Components'!G720,'Review Approach Lookup'!A:A,0)),INDEX('Tableau FR Download'!I:I,MATCH(M720,'Tableau FR Download'!G:G,0))),"")=0,"TBC",IFERROR(IF(M720="",INDEX('Review Approach Lookup'!D:D,MATCH('Eligible Components'!G720,'Review Approach Lookup'!A:A,0)),INDEX('Tableau FR Download'!I:I,MATCH(M720,'Tableau FR Download'!G:G,0))),""))</f>
        <v/>
      </c>
      <c r="K720" s="1" t="s">
        <v>188</v>
      </c>
      <c r="L720" s="1">
        <f>_xlfn.MAXIFS('Tableau FR Download'!A:A,'Tableau FR Download'!B:B,'Eligible Components'!G720)</f>
        <v>0</v>
      </c>
      <c r="M720" s="1" t="str">
        <f>IF(L720=0,"",INDEX('Tableau FR Download'!G:G,MATCH('Eligible Components'!L720,'Tableau FR Download'!A:A,0)))</f>
        <v/>
      </c>
      <c r="N720" s="2" t="str">
        <f>IFERROR(IF(LEFT(INDEX('Tableau FR Download'!J:J,MATCH('Eligible Components'!M720,'Tableau FR Download'!G:G,0)),FIND(" - ",INDEX('Tableau FR Download'!J:J,MATCH('Eligible Components'!M720,'Tableau FR Download'!G:G,0)))-1) = 0,"",LEFT(INDEX('Tableau FR Download'!J:J,MATCH('Eligible Components'!M720,'Tableau FR Download'!G:G,0)),FIND(" - ",INDEX('Tableau FR Download'!J:J,MATCH('Eligible Components'!M720,'Tableau FR Download'!G:G,0)))-1)),"")</f>
        <v/>
      </c>
      <c r="O720" s="2" t="str">
        <f>IF(T720="No","",IFERROR(IF(INDEX('Tableau FR Download'!M:M,MATCH('Eligible Components'!M720,'Tableau FR Download'!G:G,0))=0,"",INDEX('Tableau FR Download'!M:M,MATCH('Eligible Components'!M720,'Tableau FR Download'!G:G,0))),""))</f>
        <v/>
      </c>
      <c r="P720" s="37" t="str">
        <f>IF(IFERROR(INDEX('Funding Request Tracker'!$G$6:$G$13,MATCH('Eligible Components'!N720,'Funding Request Tracker'!$F$6:$F$13,0)),"")=0,"",IFERROR(INDEX('Funding Request Tracker'!$G$6:$G$13,MATCH('Eligible Components'!N720,'Funding Request Tracker'!$F$6:$F$13,0)),""))</f>
        <v/>
      </c>
      <c r="Q720" s="37" t="str">
        <f>IF(IFERROR(INDEX('Tableau FR Download'!N:N,MATCH('Eligible Components'!M720,'Tableau FR Download'!G:G,0)),"")=0,"",IFERROR(INDEX('Tableau FR Download'!N:N,MATCH('Eligible Components'!M720,'Tableau FR Download'!G:G,0)),""))</f>
        <v/>
      </c>
      <c r="R720" s="37" t="str">
        <f>IF(IFERROR(INDEX('Tableau FR Download'!O:O,MATCH('Eligible Components'!M720,'Tableau FR Download'!G:G,0)),"")=0,"",IFERROR(INDEX('Tableau FR Download'!O:O,MATCH('Eligible Components'!M720,'Tableau FR Download'!G:G,0)),""))</f>
        <v/>
      </c>
      <c r="S720" s="13" t="str">
        <f t="shared" si="35"/>
        <v/>
      </c>
      <c r="T720" s="1" t="str">
        <f>IFERROR(INDEX('User Instructions'!$E$3:$E$10,MATCH('Eligible Components'!N720,'User Instructions'!$D$3:$D$10,0)),"")</f>
        <v/>
      </c>
      <c r="U720" s="1" t="str">
        <f>IFERROR(IF(INDEX('Tableau FR Download'!M:M,MATCH('Eligible Components'!M720,'Tableau FR Download'!G:G,0))=0,"",INDEX('Tableau FR Download'!M:M,MATCH('Eligible Components'!M720,'Tableau FR Download'!G:G,0))),"")</f>
        <v/>
      </c>
    </row>
    <row r="721" spans="1:21" hidden="1" x14ac:dyDescent="0.2">
      <c r="A721" s="1">
        <f t="shared" si="33"/>
        <v>0</v>
      </c>
      <c r="B721" s="1">
        <v>0</v>
      </c>
      <c r="C721" s="1" t="s">
        <v>85</v>
      </c>
      <c r="D721" s="1" t="s">
        <v>127</v>
      </c>
      <c r="E721" s="1" t="s">
        <v>419</v>
      </c>
      <c r="F721" s="1" t="s">
        <v>97</v>
      </c>
      <c r="G721" s="1" t="str">
        <f t="shared" si="34"/>
        <v>Kazakhstan-Tuberculosis,RSSH</v>
      </c>
      <c r="H721" s="1">
        <v>1</v>
      </c>
      <c r="I721" s="1" t="s">
        <v>30</v>
      </c>
      <c r="J721" s="1" t="str">
        <f>IF(IFERROR(IF(M721="",INDEX('Review Approach Lookup'!D:D,MATCH('Eligible Components'!G721,'Review Approach Lookup'!A:A,0)),INDEX('Tableau FR Download'!I:I,MATCH(M721,'Tableau FR Download'!G:G,0))),"")=0,"TBC",IFERROR(IF(M721="",INDEX('Review Approach Lookup'!D:D,MATCH('Eligible Components'!G721,'Review Approach Lookup'!A:A,0)),INDEX('Tableau FR Download'!I:I,MATCH(M721,'Tableau FR Download'!G:G,0))),""))</f>
        <v/>
      </c>
      <c r="K721" s="1" t="s">
        <v>188</v>
      </c>
      <c r="L721" s="1">
        <f>_xlfn.MAXIFS('Tableau FR Download'!A:A,'Tableau FR Download'!B:B,'Eligible Components'!G721)</f>
        <v>0</v>
      </c>
      <c r="M721" s="1" t="str">
        <f>IF(L721=0,"",INDEX('Tableau FR Download'!G:G,MATCH('Eligible Components'!L721,'Tableau FR Download'!A:A,0)))</f>
        <v/>
      </c>
      <c r="N721" s="2" t="str">
        <f>IFERROR(IF(LEFT(INDEX('Tableau FR Download'!J:J,MATCH('Eligible Components'!M721,'Tableau FR Download'!G:G,0)),FIND(" - ",INDEX('Tableau FR Download'!J:J,MATCH('Eligible Components'!M721,'Tableau FR Download'!G:G,0)))-1) = 0,"",LEFT(INDEX('Tableau FR Download'!J:J,MATCH('Eligible Components'!M721,'Tableau FR Download'!G:G,0)),FIND(" - ",INDEX('Tableau FR Download'!J:J,MATCH('Eligible Components'!M721,'Tableau FR Download'!G:G,0)))-1)),"")</f>
        <v/>
      </c>
      <c r="O721" s="2" t="str">
        <f>IF(T721="No","",IFERROR(IF(INDEX('Tableau FR Download'!M:M,MATCH('Eligible Components'!M721,'Tableau FR Download'!G:G,0))=0,"",INDEX('Tableau FR Download'!M:M,MATCH('Eligible Components'!M721,'Tableau FR Download'!G:G,0))),""))</f>
        <v/>
      </c>
      <c r="P721" s="37" t="str">
        <f>IF(IFERROR(INDEX('Funding Request Tracker'!$G$6:$G$13,MATCH('Eligible Components'!N721,'Funding Request Tracker'!$F$6:$F$13,0)),"")=0,"",IFERROR(INDEX('Funding Request Tracker'!$G$6:$G$13,MATCH('Eligible Components'!N721,'Funding Request Tracker'!$F$6:$F$13,0)),""))</f>
        <v/>
      </c>
      <c r="Q721" s="37" t="str">
        <f>IF(IFERROR(INDEX('Tableau FR Download'!N:N,MATCH('Eligible Components'!M721,'Tableau FR Download'!G:G,0)),"")=0,"",IFERROR(INDEX('Tableau FR Download'!N:N,MATCH('Eligible Components'!M721,'Tableau FR Download'!G:G,0)),""))</f>
        <v/>
      </c>
      <c r="R721" s="37" t="str">
        <f>IF(IFERROR(INDEX('Tableau FR Download'!O:O,MATCH('Eligible Components'!M721,'Tableau FR Download'!G:G,0)),"")=0,"",IFERROR(INDEX('Tableau FR Download'!O:O,MATCH('Eligible Components'!M721,'Tableau FR Download'!G:G,0)),""))</f>
        <v/>
      </c>
      <c r="S721" s="13" t="str">
        <f t="shared" si="35"/>
        <v/>
      </c>
      <c r="T721" s="1" t="str">
        <f>IFERROR(INDEX('User Instructions'!$E$3:$E$10,MATCH('Eligible Components'!N721,'User Instructions'!$D$3:$D$10,0)),"")</f>
        <v/>
      </c>
      <c r="U721" s="1" t="str">
        <f>IFERROR(IF(INDEX('Tableau FR Download'!M:M,MATCH('Eligible Components'!M721,'Tableau FR Download'!G:G,0))=0,"",INDEX('Tableau FR Download'!M:M,MATCH('Eligible Components'!M721,'Tableau FR Download'!G:G,0))),"")</f>
        <v/>
      </c>
    </row>
    <row r="722" spans="1:21" hidden="1" x14ac:dyDescent="0.2">
      <c r="A722" s="1">
        <f t="shared" si="33"/>
        <v>0</v>
      </c>
      <c r="B722" s="1">
        <v>1</v>
      </c>
      <c r="C722" s="1" t="s">
        <v>85</v>
      </c>
      <c r="D722" s="1" t="s">
        <v>128</v>
      </c>
      <c r="E722" s="1" t="s">
        <v>26</v>
      </c>
      <c r="F722" s="1" t="s">
        <v>26</v>
      </c>
      <c r="G722" s="1" t="str">
        <f t="shared" si="34"/>
        <v>Kenya-HIV/AIDS</v>
      </c>
      <c r="H722" s="1">
        <v>1</v>
      </c>
      <c r="I722" s="1" t="s">
        <v>74</v>
      </c>
      <c r="J722" s="1" t="str">
        <f>IF(IFERROR(IF(M722="",INDEX('Review Approach Lookup'!D:D,MATCH('Eligible Components'!G722,'Review Approach Lookup'!A:A,0)),INDEX('Tableau FR Download'!I:I,MATCH(M722,'Tableau FR Download'!G:G,0))),"")=0,"TBC",IFERROR(IF(M722="",INDEX('Review Approach Lookup'!D:D,MATCH('Eligible Components'!G722,'Review Approach Lookup'!A:A,0)),INDEX('Tableau FR Download'!I:I,MATCH(M722,'Tableau FR Download'!G:G,0))),""))</f>
        <v>Full Review</v>
      </c>
      <c r="K722" s="1" t="s">
        <v>184</v>
      </c>
      <c r="L722" s="1">
        <f>_xlfn.MAXIFS('Tableau FR Download'!A:A,'Tableau FR Download'!B:B,'Eligible Components'!G722)</f>
        <v>0</v>
      </c>
      <c r="M722" s="1" t="str">
        <f>IF(L722=0,"",INDEX('Tableau FR Download'!G:G,MATCH('Eligible Components'!L722,'Tableau FR Download'!A:A,0)))</f>
        <v/>
      </c>
      <c r="N722" s="2" t="str">
        <f>IFERROR(IF(LEFT(INDEX('Tableau FR Download'!J:J,MATCH('Eligible Components'!M722,'Tableau FR Download'!G:G,0)),FIND(" - ",INDEX('Tableau FR Download'!J:J,MATCH('Eligible Components'!M722,'Tableau FR Download'!G:G,0)))-1) = 0,"",LEFT(INDEX('Tableau FR Download'!J:J,MATCH('Eligible Components'!M722,'Tableau FR Download'!G:G,0)),FIND(" - ",INDEX('Tableau FR Download'!J:J,MATCH('Eligible Components'!M722,'Tableau FR Download'!G:G,0)))-1)),"")</f>
        <v/>
      </c>
      <c r="O722" s="2" t="str">
        <f>IF(T722="No","",IFERROR(IF(INDEX('Tableau FR Download'!M:M,MATCH('Eligible Components'!M722,'Tableau FR Download'!G:G,0))=0,"",INDEX('Tableau FR Download'!M:M,MATCH('Eligible Components'!M722,'Tableau FR Download'!G:G,0))),""))</f>
        <v/>
      </c>
      <c r="P722" s="37" t="str">
        <f>IF(IFERROR(INDEX('Funding Request Tracker'!$G$6:$G$13,MATCH('Eligible Components'!N722,'Funding Request Tracker'!$F$6:$F$13,0)),"")=0,"",IFERROR(INDEX('Funding Request Tracker'!$G$6:$G$13,MATCH('Eligible Components'!N722,'Funding Request Tracker'!$F$6:$F$13,0)),""))</f>
        <v/>
      </c>
      <c r="Q722" s="37" t="str">
        <f>IF(IFERROR(INDEX('Tableau FR Download'!N:N,MATCH('Eligible Components'!M722,'Tableau FR Download'!G:G,0)),"")=0,"",IFERROR(INDEX('Tableau FR Download'!N:N,MATCH('Eligible Components'!M722,'Tableau FR Download'!G:G,0)),""))</f>
        <v/>
      </c>
      <c r="R722" s="37" t="str">
        <f>IF(IFERROR(INDEX('Tableau FR Download'!O:O,MATCH('Eligible Components'!M722,'Tableau FR Download'!G:G,0)),"")=0,"",IFERROR(INDEX('Tableau FR Download'!O:O,MATCH('Eligible Components'!M722,'Tableau FR Download'!G:G,0)),""))</f>
        <v/>
      </c>
      <c r="S722" s="13" t="str">
        <f t="shared" si="35"/>
        <v/>
      </c>
      <c r="T722" s="1" t="str">
        <f>IFERROR(INDEX('User Instructions'!$E$3:$E$10,MATCH('Eligible Components'!N722,'User Instructions'!$D$3:$D$10,0)),"")</f>
        <v/>
      </c>
      <c r="U722" s="1" t="str">
        <f>IFERROR(IF(INDEX('Tableau FR Download'!M:M,MATCH('Eligible Components'!M722,'Tableau FR Download'!G:G,0))=0,"",INDEX('Tableau FR Download'!M:M,MATCH('Eligible Components'!M722,'Tableau FR Download'!G:G,0))),"")</f>
        <v/>
      </c>
    </row>
    <row r="723" spans="1:21" hidden="1" x14ac:dyDescent="0.2">
      <c r="A723" s="1">
        <f t="shared" si="33"/>
        <v>0</v>
      </c>
      <c r="B723" s="1">
        <v>0</v>
      </c>
      <c r="C723" s="1" t="s">
        <v>85</v>
      </c>
      <c r="D723" s="1" t="s">
        <v>128</v>
      </c>
      <c r="E723" s="1" t="s">
        <v>409</v>
      </c>
      <c r="F723" s="1" t="s">
        <v>86</v>
      </c>
      <c r="G723" s="1" t="str">
        <f t="shared" si="34"/>
        <v>Kenya-HIV/AIDS,Malaria</v>
      </c>
      <c r="H723" s="1">
        <v>1</v>
      </c>
      <c r="I723" s="1" t="s">
        <v>74</v>
      </c>
      <c r="J723" s="1" t="str">
        <f>IF(IFERROR(IF(M723="",INDEX('Review Approach Lookup'!D:D,MATCH('Eligible Components'!G723,'Review Approach Lookup'!A:A,0)),INDEX('Tableau FR Download'!I:I,MATCH(M723,'Tableau FR Download'!G:G,0))),"")=0,"TBC",IFERROR(IF(M723="",INDEX('Review Approach Lookup'!D:D,MATCH('Eligible Components'!G723,'Review Approach Lookup'!A:A,0)),INDEX('Tableau FR Download'!I:I,MATCH(M723,'Tableau FR Download'!G:G,0))),""))</f>
        <v/>
      </c>
      <c r="K723" s="1" t="s">
        <v>184</v>
      </c>
      <c r="L723" s="1">
        <f>_xlfn.MAXIFS('Tableau FR Download'!A:A,'Tableau FR Download'!B:B,'Eligible Components'!G723)</f>
        <v>0</v>
      </c>
      <c r="M723" s="1" t="str">
        <f>IF(L723=0,"",INDEX('Tableau FR Download'!G:G,MATCH('Eligible Components'!L723,'Tableau FR Download'!A:A,0)))</f>
        <v/>
      </c>
      <c r="N723" s="2" t="str">
        <f>IFERROR(IF(LEFT(INDEX('Tableau FR Download'!J:J,MATCH('Eligible Components'!M723,'Tableau FR Download'!G:G,0)),FIND(" - ",INDEX('Tableau FR Download'!J:J,MATCH('Eligible Components'!M723,'Tableau FR Download'!G:G,0)))-1) = 0,"",LEFT(INDEX('Tableau FR Download'!J:J,MATCH('Eligible Components'!M723,'Tableau FR Download'!G:G,0)),FIND(" - ",INDEX('Tableau FR Download'!J:J,MATCH('Eligible Components'!M723,'Tableau FR Download'!G:G,0)))-1)),"")</f>
        <v/>
      </c>
      <c r="O723" s="2" t="str">
        <f>IF(T723="No","",IFERROR(IF(INDEX('Tableau FR Download'!M:M,MATCH('Eligible Components'!M723,'Tableau FR Download'!G:G,0))=0,"",INDEX('Tableau FR Download'!M:M,MATCH('Eligible Components'!M723,'Tableau FR Download'!G:G,0))),""))</f>
        <v/>
      </c>
      <c r="P723" s="37" t="str">
        <f>IF(IFERROR(INDEX('Funding Request Tracker'!$G$6:$G$13,MATCH('Eligible Components'!N723,'Funding Request Tracker'!$F$6:$F$13,0)),"")=0,"",IFERROR(INDEX('Funding Request Tracker'!$G$6:$G$13,MATCH('Eligible Components'!N723,'Funding Request Tracker'!$F$6:$F$13,0)),""))</f>
        <v/>
      </c>
      <c r="Q723" s="37" t="str">
        <f>IF(IFERROR(INDEX('Tableau FR Download'!N:N,MATCH('Eligible Components'!M723,'Tableau FR Download'!G:G,0)),"")=0,"",IFERROR(INDEX('Tableau FR Download'!N:N,MATCH('Eligible Components'!M723,'Tableau FR Download'!G:G,0)),""))</f>
        <v/>
      </c>
      <c r="R723" s="37" t="str">
        <f>IF(IFERROR(INDEX('Tableau FR Download'!O:O,MATCH('Eligible Components'!M723,'Tableau FR Download'!G:G,0)),"")=0,"",IFERROR(INDEX('Tableau FR Download'!O:O,MATCH('Eligible Components'!M723,'Tableau FR Download'!G:G,0)),""))</f>
        <v/>
      </c>
      <c r="S723" s="13" t="str">
        <f t="shared" si="35"/>
        <v/>
      </c>
      <c r="T723" s="1" t="str">
        <f>IFERROR(INDEX('User Instructions'!$E$3:$E$10,MATCH('Eligible Components'!N723,'User Instructions'!$D$3:$D$10,0)),"")</f>
        <v/>
      </c>
      <c r="U723" s="1" t="str">
        <f>IFERROR(IF(INDEX('Tableau FR Download'!M:M,MATCH('Eligible Components'!M723,'Tableau FR Download'!G:G,0))=0,"",INDEX('Tableau FR Download'!M:M,MATCH('Eligible Components'!M723,'Tableau FR Download'!G:G,0))),"")</f>
        <v/>
      </c>
    </row>
    <row r="724" spans="1:21" hidden="1" x14ac:dyDescent="0.2">
      <c r="A724" s="1">
        <f t="shared" si="33"/>
        <v>0</v>
      </c>
      <c r="B724" s="1">
        <v>0</v>
      </c>
      <c r="C724" s="1" t="s">
        <v>85</v>
      </c>
      <c r="D724" s="1" t="s">
        <v>128</v>
      </c>
      <c r="E724" s="1" t="s">
        <v>410</v>
      </c>
      <c r="F724" s="1" t="s">
        <v>87</v>
      </c>
      <c r="G724" s="1" t="str">
        <f t="shared" si="34"/>
        <v>Kenya-HIV/AIDS,Malaria,RSSH</v>
      </c>
      <c r="H724" s="1">
        <v>1</v>
      </c>
      <c r="I724" s="1" t="s">
        <v>74</v>
      </c>
      <c r="J724" s="1" t="str">
        <f>IF(IFERROR(IF(M724="",INDEX('Review Approach Lookup'!D:D,MATCH('Eligible Components'!G724,'Review Approach Lookup'!A:A,0)),INDEX('Tableau FR Download'!I:I,MATCH(M724,'Tableau FR Download'!G:G,0))),"")=0,"TBC",IFERROR(IF(M724="",INDEX('Review Approach Lookup'!D:D,MATCH('Eligible Components'!G724,'Review Approach Lookup'!A:A,0)),INDEX('Tableau FR Download'!I:I,MATCH(M724,'Tableau FR Download'!G:G,0))),""))</f>
        <v/>
      </c>
      <c r="K724" s="1" t="s">
        <v>184</v>
      </c>
      <c r="L724" s="1">
        <f>_xlfn.MAXIFS('Tableau FR Download'!A:A,'Tableau FR Download'!B:B,'Eligible Components'!G724)</f>
        <v>0</v>
      </c>
      <c r="M724" s="1" t="str">
        <f>IF(L724=0,"",INDEX('Tableau FR Download'!G:G,MATCH('Eligible Components'!L724,'Tableau FR Download'!A:A,0)))</f>
        <v/>
      </c>
      <c r="N724" s="2" t="str">
        <f>IFERROR(IF(LEFT(INDEX('Tableau FR Download'!J:J,MATCH('Eligible Components'!M724,'Tableau FR Download'!G:G,0)),FIND(" - ",INDEX('Tableau FR Download'!J:J,MATCH('Eligible Components'!M724,'Tableau FR Download'!G:G,0)))-1) = 0,"",LEFT(INDEX('Tableau FR Download'!J:J,MATCH('Eligible Components'!M724,'Tableau FR Download'!G:G,0)),FIND(" - ",INDEX('Tableau FR Download'!J:J,MATCH('Eligible Components'!M724,'Tableau FR Download'!G:G,0)))-1)),"")</f>
        <v/>
      </c>
      <c r="O724" s="2" t="str">
        <f>IF(T724="No","",IFERROR(IF(INDEX('Tableau FR Download'!M:M,MATCH('Eligible Components'!M724,'Tableau FR Download'!G:G,0))=0,"",INDEX('Tableau FR Download'!M:M,MATCH('Eligible Components'!M724,'Tableau FR Download'!G:G,0))),""))</f>
        <v/>
      </c>
      <c r="P724" s="37" t="str">
        <f>IF(IFERROR(INDEX('Funding Request Tracker'!$G$6:$G$13,MATCH('Eligible Components'!N724,'Funding Request Tracker'!$F$6:$F$13,0)),"")=0,"",IFERROR(INDEX('Funding Request Tracker'!$G$6:$G$13,MATCH('Eligible Components'!N724,'Funding Request Tracker'!$F$6:$F$13,0)),""))</f>
        <v/>
      </c>
      <c r="Q724" s="37" t="str">
        <f>IF(IFERROR(INDEX('Tableau FR Download'!N:N,MATCH('Eligible Components'!M724,'Tableau FR Download'!G:G,0)),"")=0,"",IFERROR(INDEX('Tableau FR Download'!N:N,MATCH('Eligible Components'!M724,'Tableau FR Download'!G:G,0)),""))</f>
        <v/>
      </c>
      <c r="R724" s="37" t="str">
        <f>IF(IFERROR(INDEX('Tableau FR Download'!O:O,MATCH('Eligible Components'!M724,'Tableau FR Download'!G:G,0)),"")=0,"",IFERROR(INDEX('Tableau FR Download'!O:O,MATCH('Eligible Components'!M724,'Tableau FR Download'!G:G,0)),""))</f>
        <v/>
      </c>
      <c r="S724" s="13" t="str">
        <f t="shared" si="35"/>
        <v/>
      </c>
      <c r="T724" s="1" t="str">
        <f>IFERROR(INDEX('User Instructions'!$E$3:$E$10,MATCH('Eligible Components'!N724,'User Instructions'!$D$3:$D$10,0)),"")</f>
        <v/>
      </c>
      <c r="U724" s="1" t="str">
        <f>IFERROR(IF(INDEX('Tableau FR Download'!M:M,MATCH('Eligible Components'!M724,'Tableau FR Download'!G:G,0))=0,"",INDEX('Tableau FR Download'!M:M,MATCH('Eligible Components'!M724,'Tableau FR Download'!G:G,0))),"")</f>
        <v/>
      </c>
    </row>
    <row r="725" spans="1:21" hidden="1" x14ac:dyDescent="0.2">
      <c r="A725" s="1">
        <f t="shared" si="33"/>
        <v>0</v>
      </c>
      <c r="B725" s="1">
        <v>0</v>
      </c>
      <c r="C725" s="1" t="s">
        <v>85</v>
      </c>
      <c r="D725" s="1" t="s">
        <v>128</v>
      </c>
      <c r="E725" s="1" t="s">
        <v>411</v>
      </c>
      <c r="F725" s="1" t="s">
        <v>88</v>
      </c>
      <c r="G725" s="1" t="str">
        <f t="shared" si="34"/>
        <v>Kenya-HIV/AIDS,RSSH</v>
      </c>
      <c r="H725" s="1">
        <v>1</v>
      </c>
      <c r="I725" s="1" t="s">
        <v>74</v>
      </c>
      <c r="J725" s="1" t="str">
        <f>IF(IFERROR(IF(M725="",INDEX('Review Approach Lookup'!D:D,MATCH('Eligible Components'!G725,'Review Approach Lookup'!A:A,0)),INDEX('Tableau FR Download'!I:I,MATCH(M725,'Tableau FR Download'!G:G,0))),"")=0,"TBC",IFERROR(IF(M725="",INDEX('Review Approach Lookup'!D:D,MATCH('Eligible Components'!G725,'Review Approach Lookup'!A:A,0)),INDEX('Tableau FR Download'!I:I,MATCH(M725,'Tableau FR Download'!G:G,0))),""))</f>
        <v/>
      </c>
      <c r="K725" s="1" t="s">
        <v>184</v>
      </c>
      <c r="L725" s="1">
        <f>_xlfn.MAXIFS('Tableau FR Download'!A:A,'Tableau FR Download'!B:B,'Eligible Components'!G725)</f>
        <v>0</v>
      </c>
      <c r="M725" s="1" t="str">
        <f>IF(L725=0,"",INDEX('Tableau FR Download'!G:G,MATCH('Eligible Components'!L725,'Tableau FR Download'!A:A,0)))</f>
        <v/>
      </c>
      <c r="N725" s="2" t="str">
        <f>IFERROR(IF(LEFT(INDEX('Tableau FR Download'!J:J,MATCH('Eligible Components'!M725,'Tableau FR Download'!G:G,0)),FIND(" - ",INDEX('Tableau FR Download'!J:J,MATCH('Eligible Components'!M725,'Tableau FR Download'!G:G,0)))-1) = 0,"",LEFT(INDEX('Tableau FR Download'!J:J,MATCH('Eligible Components'!M725,'Tableau FR Download'!G:G,0)),FIND(" - ",INDEX('Tableau FR Download'!J:J,MATCH('Eligible Components'!M725,'Tableau FR Download'!G:G,0)))-1)),"")</f>
        <v/>
      </c>
      <c r="O725" s="2" t="str">
        <f>IF(T725="No","",IFERROR(IF(INDEX('Tableau FR Download'!M:M,MATCH('Eligible Components'!M725,'Tableau FR Download'!G:G,0))=0,"",INDEX('Tableau FR Download'!M:M,MATCH('Eligible Components'!M725,'Tableau FR Download'!G:G,0))),""))</f>
        <v/>
      </c>
      <c r="P725" s="37" t="str">
        <f>IF(IFERROR(INDEX('Funding Request Tracker'!$G$6:$G$13,MATCH('Eligible Components'!N725,'Funding Request Tracker'!$F$6:$F$13,0)),"")=0,"",IFERROR(INDEX('Funding Request Tracker'!$G$6:$G$13,MATCH('Eligible Components'!N725,'Funding Request Tracker'!$F$6:$F$13,0)),""))</f>
        <v/>
      </c>
      <c r="Q725" s="37" t="str">
        <f>IF(IFERROR(INDEX('Tableau FR Download'!N:N,MATCH('Eligible Components'!M725,'Tableau FR Download'!G:G,0)),"")=0,"",IFERROR(INDEX('Tableau FR Download'!N:N,MATCH('Eligible Components'!M725,'Tableau FR Download'!G:G,0)),""))</f>
        <v/>
      </c>
      <c r="R725" s="37" t="str">
        <f>IF(IFERROR(INDEX('Tableau FR Download'!O:O,MATCH('Eligible Components'!M725,'Tableau FR Download'!G:G,0)),"")=0,"",IFERROR(INDEX('Tableau FR Download'!O:O,MATCH('Eligible Components'!M725,'Tableau FR Download'!G:G,0)),""))</f>
        <v/>
      </c>
      <c r="S725" s="13" t="str">
        <f t="shared" si="35"/>
        <v/>
      </c>
      <c r="T725" s="1" t="str">
        <f>IFERROR(INDEX('User Instructions'!$E$3:$E$10,MATCH('Eligible Components'!N725,'User Instructions'!$D$3:$D$10,0)),"")</f>
        <v/>
      </c>
      <c r="U725" s="1" t="str">
        <f>IFERROR(IF(INDEX('Tableau FR Download'!M:M,MATCH('Eligible Components'!M725,'Tableau FR Download'!G:G,0))=0,"",INDEX('Tableau FR Download'!M:M,MATCH('Eligible Components'!M725,'Tableau FR Download'!G:G,0))),"")</f>
        <v/>
      </c>
    </row>
    <row r="726" spans="1:21" hidden="1" x14ac:dyDescent="0.2">
      <c r="A726" s="1">
        <f t="shared" si="33"/>
        <v>1</v>
      </c>
      <c r="B726" s="1">
        <v>0</v>
      </c>
      <c r="C726" s="1" t="s">
        <v>85</v>
      </c>
      <c r="D726" s="1" t="s">
        <v>128</v>
      </c>
      <c r="E726" s="1" t="s">
        <v>408</v>
      </c>
      <c r="F726" s="1" t="s">
        <v>89</v>
      </c>
      <c r="G726" s="1" t="str">
        <f t="shared" si="34"/>
        <v>Kenya-HIV/AIDS, Tuberculosis</v>
      </c>
      <c r="H726" s="1">
        <v>1</v>
      </c>
      <c r="I726" s="1" t="s">
        <v>74</v>
      </c>
      <c r="J726" s="1" t="str">
        <f>IF(IFERROR(IF(M726="",INDEX('Review Approach Lookup'!D:D,MATCH('Eligible Components'!G726,'Review Approach Lookup'!A:A,0)),INDEX('Tableau FR Download'!I:I,MATCH(M726,'Tableau FR Download'!G:G,0))),"")=0,"TBC",IFERROR(IF(M726="",INDEX('Review Approach Lookup'!D:D,MATCH('Eligible Components'!G726,'Review Approach Lookup'!A:A,0)),INDEX('Tableau FR Download'!I:I,MATCH(M726,'Tableau FR Download'!G:G,0))),""))</f>
        <v>Full Review</v>
      </c>
      <c r="K726" s="1" t="s">
        <v>184</v>
      </c>
      <c r="L726" s="1">
        <f>_xlfn.MAXIFS('Tableau FR Download'!A:A,'Tableau FR Download'!B:B,'Eligible Components'!G726)</f>
        <v>952</v>
      </c>
      <c r="M726" s="1" t="str">
        <f>IF(L726=0,"",INDEX('Tableau FR Download'!G:G,MATCH('Eligible Components'!L726,'Tableau FR Download'!A:A,0)))</f>
        <v>FR952-KEN-C</v>
      </c>
      <c r="N726" s="2" t="str">
        <f>IFERROR(IF(LEFT(INDEX('Tableau FR Download'!J:J,MATCH('Eligible Components'!M726,'Tableau FR Download'!G:G,0)),FIND(" - ",INDEX('Tableau FR Download'!J:J,MATCH('Eligible Components'!M726,'Tableau FR Download'!G:G,0)))-1) = 0,"",LEFT(INDEX('Tableau FR Download'!J:J,MATCH('Eligible Components'!M726,'Tableau FR Download'!G:G,0)),FIND(" - ",INDEX('Tableau FR Download'!J:J,MATCH('Eligible Components'!M726,'Tableau FR Download'!G:G,0)))-1)),"")</f>
        <v>Window 3</v>
      </c>
      <c r="O726" s="2" t="str">
        <f>IF(T726="No","",IFERROR(IF(INDEX('Tableau FR Download'!M:M,MATCH('Eligible Components'!M726,'Tableau FR Download'!G:G,0))=0,"",INDEX('Tableau FR Download'!M:M,MATCH('Eligible Components'!M726,'Tableau FR Download'!G:G,0))),""))</f>
        <v>Grant Making</v>
      </c>
      <c r="P726" s="37">
        <f>IF(IFERROR(INDEX('Funding Request Tracker'!$G$6:$G$13,MATCH('Eligible Components'!N726,'Funding Request Tracker'!$F$6:$F$13,0)),"")=0,"",IFERROR(INDEX('Funding Request Tracker'!$G$6:$G$13,MATCH('Eligible Components'!N726,'Funding Request Tracker'!$F$6:$F$13,0)),""))</f>
        <v>44074</v>
      </c>
      <c r="Q726" s="37">
        <f>IF(IFERROR(INDEX('Tableau FR Download'!N:N,MATCH('Eligible Components'!M726,'Tableau FR Download'!G:G,0)),"")=0,"",IFERROR(INDEX('Tableau FR Download'!N:N,MATCH('Eligible Components'!M726,'Tableau FR Download'!G:G,0)),""))</f>
        <v>44308</v>
      </c>
      <c r="R726" s="37">
        <f>IF(IFERROR(INDEX('Tableau FR Download'!O:O,MATCH('Eligible Components'!M726,'Tableau FR Download'!G:G,0)),"")=0,"",IFERROR(INDEX('Tableau FR Download'!O:O,MATCH('Eligible Components'!M726,'Tableau FR Download'!G:G,0)),""))</f>
        <v>44335</v>
      </c>
      <c r="S726" s="13">
        <f t="shared" si="35"/>
        <v>8.557377049180328</v>
      </c>
      <c r="T726" s="1" t="str">
        <f>IFERROR(INDEX('User Instructions'!$E$3:$E$10,MATCH('Eligible Components'!N726,'User Instructions'!$D$3:$D$10,0)),"")</f>
        <v>Yes</v>
      </c>
      <c r="U726" s="1" t="str">
        <f>IFERROR(IF(INDEX('Tableau FR Download'!M:M,MATCH('Eligible Components'!M726,'Tableau FR Download'!G:G,0))=0,"",INDEX('Tableau FR Download'!M:M,MATCH('Eligible Components'!M726,'Tableau FR Download'!G:G,0))),"")</f>
        <v>Grant Making</v>
      </c>
    </row>
    <row r="727" spans="1:21" hidden="1" x14ac:dyDescent="0.2">
      <c r="A727" s="1">
        <f t="shared" si="33"/>
        <v>0</v>
      </c>
      <c r="B727" s="1">
        <v>0</v>
      </c>
      <c r="C727" s="1" t="s">
        <v>85</v>
      </c>
      <c r="D727" s="1" t="s">
        <v>128</v>
      </c>
      <c r="E727" s="1" t="s">
        <v>412</v>
      </c>
      <c r="F727" s="1" t="s">
        <v>90</v>
      </c>
      <c r="G727" s="1" t="str">
        <f t="shared" si="34"/>
        <v>Kenya-HIV/AIDS,Tuberculosis,Malaria</v>
      </c>
      <c r="H727" s="1">
        <v>1</v>
      </c>
      <c r="I727" s="1" t="s">
        <v>74</v>
      </c>
      <c r="J727" s="1" t="str">
        <f>IF(IFERROR(IF(M727="",INDEX('Review Approach Lookup'!D:D,MATCH('Eligible Components'!G727,'Review Approach Lookup'!A:A,0)),INDEX('Tableau FR Download'!I:I,MATCH(M727,'Tableau FR Download'!G:G,0))),"")=0,"TBC",IFERROR(IF(M727="",INDEX('Review Approach Lookup'!D:D,MATCH('Eligible Components'!G727,'Review Approach Lookup'!A:A,0)),INDEX('Tableau FR Download'!I:I,MATCH(M727,'Tableau FR Download'!G:G,0))),""))</f>
        <v/>
      </c>
      <c r="K727" s="1" t="s">
        <v>184</v>
      </c>
      <c r="L727" s="1">
        <f>_xlfn.MAXIFS('Tableau FR Download'!A:A,'Tableau FR Download'!B:B,'Eligible Components'!G727)</f>
        <v>0</v>
      </c>
      <c r="M727" s="1" t="str">
        <f>IF(L727=0,"",INDEX('Tableau FR Download'!G:G,MATCH('Eligible Components'!L727,'Tableau FR Download'!A:A,0)))</f>
        <v/>
      </c>
      <c r="N727" s="2" t="str">
        <f>IFERROR(IF(LEFT(INDEX('Tableau FR Download'!J:J,MATCH('Eligible Components'!M727,'Tableau FR Download'!G:G,0)),FIND(" - ",INDEX('Tableau FR Download'!J:J,MATCH('Eligible Components'!M727,'Tableau FR Download'!G:G,0)))-1) = 0,"",LEFT(INDEX('Tableau FR Download'!J:J,MATCH('Eligible Components'!M727,'Tableau FR Download'!G:G,0)),FIND(" - ",INDEX('Tableau FR Download'!J:J,MATCH('Eligible Components'!M727,'Tableau FR Download'!G:G,0)))-1)),"")</f>
        <v/>
      </c>
      <c r="O727" s="2" t="str">
        <f>IF(T727="No","",IFERROR(IF(INDEX('Tableau FR Download'!M:M,MATCH('Eligible Components'!M727,'Tableau FR Download'!G:G,0))=0,"",INDEX('Tableau FR Download'!M:M,MATCH('Eligible Components'!M727,'Tableau FR Download'!G:G,0))),""))</f>
        <v/>
      </c>
      <c r="P727" s="37" t="str">
        <f>IF(IFERROR(INDEX('Funding Request Tracker'!$G$6:$G$13,MATCH('Eligible Components'!N727,'Funding Request Tracker'!$F$6:$F$13,0)),"")=0,"",IFERROR(INDEX('Funding Request Tracker'!$G$6:$G$13,MATCH('Eligible Components'!N727,'Funding Request Tracker'!$F$6:$F$13,0)),""))</f>
        <v/>
      </c>
      <c r="Q727" s="37" t="str">
        <f>IF(IFERROR(INDEX('Tableau FR Download'!N:N,MATCH('Eligible Components'!M727,'Tableau FR Download'!G:G,0)),"")=0,"",IFERROR(INDEX('Tableau FR Download'!N:N,MATCH('Eligible Components'!M727,'Tableau FR Download'!G:G,0)),""))</f>
        <v/>
      </c>
      <c r="R727" s="37" t="str">
        <f>IF(IFERROR(INDEX('Tableau FR Download'!O:O,MATCH('Eligible Components'!M727,'Tableau FR Download'!G:G,0)),"")=0,"",IFERROR(INDEX('Tableau FR Download'!O:O,MATCH('Eligible Components'!M727,'Tableau FR Download'!G:G,0)),""))</f>
        <v/>
      </c>
      <c r="S727" s="13" t="str">
        <f t="shared" si="35"/>
        <v/>
      </c>
      <c r="T727" s="1" t="str">
        <f>IFERROR(INDEX('User Instructions'!$E$3:$E$10,MATCH('Eligible Components'!N727,'User Instructions'!$D$3:$D$10,0)),"")</f>
        <v/>
      </c>
      <c r="U727" s="1" t="str">
        <f>IFERROR(IF(INDEX('Tableau FR Download'!M:M,MATCH('Eligible Components'!M727,'Tableau FR Download'!G:G,0))=0,"",INDEX('Tableau FR Download'!M:M,MATCH('Eligible Components'!M727,'Tableau FR Download'!G:G,0))),"")</f>
        <v/>
      </c>
    </row>
    <row r="728" spans="1:21" hidden="1" x14ac:dyDescent="0.2">
      <c r="A728" s="1">
        <f t="shared" si="33"/>
        <v>0</v>
      </c>
      <c r="B728" s="1">
        <v>0</v>
      </c>
      <c r="C728" s="1" t="s">
        <v>85</v>
      </c>
      <c r="D728" s="1" t="s">
        <v>128</v>
      </c>
      <c r="E728" s="1" t="s">
        <v>413</v>
      </c>
      <c r="F728" s="1" t="s">
        <v>91</v>
      </c>
      <c r="G728" s="1" t="str">
        <f t="shared" si="34"/>
        <v>Kenya-HIV/AIDS,Tuberculosis,Malaria,RSSH</v>
      </c>
      <c r="H728" s="1">
        <v>1</v>
      </c>
      <c r="I728" s="1" t="s">
        <v>74</v>
      </c>
      <c r="J728" s="1" t="str">
        <f>IF(IFERROR(IF(M728="",INDEX('Review Approach Lookup'!D:D,MATCH('Eligible Components'!G728,'Review Approach Lookup'!A:A,0)),INDEX('Tableau FR Download'!I:I,MATCH(M728,'Tableau FR Download'!G:G,0))),"")=0,"TBC",IFERROR(IF(M728="",INDEX('Review Approach Lookup'!D:D,MATCH('Eligible Components'!G728,'Review Approach Lookup'!A:A,0)),INDEX('Tableau FR Download'!I:I,MATCH(M728,'Tableau FR Download'!G:G,0))),""))</f>
        <v/>
      </c>
      <c r="K728" s="1" t="s">
        <v>184</v>
      </c>
      <c r="L728" s="1">
        <f>_xlfn.MAXIFS('Tableau FR Download'!A:A,'Tableau FR Download'!B:B,'Eligible Components'!G728)</f>
        <v>0</v>
      </c>
      <c r="M728" s="1" t="str">
        <f>IF(L728=0,"",INDEX('Tableau FR Download'!G:G,MATCH('Eligible Components'!L728,'Tableau FR Download'!A:A,0)))</f>
        <v/>
      </c>
      <c r="N728" s="2" t="str">
        <f>IFERROR(IF(LEFT(INDEX('Tableau FR Download'!J:J,MATCH('Eligible Components'!M728,'Tableau FR Download'!G:G,0)),FIND(" - ",INDEX('Tableau FR Download'!J:J,MATCH('Eligible Components'!M728,'Tableau FR Download'!G:G,0)))-1) = 0,"",LEFT(INDEX('Tableau FR Download'!J:J,MATCH('Eligible Components'!M728,'Tableau FR Download'!G:G,0)),FIND(" - ",INDEX('Tableau FR Download'!J:J,MATCH('Eligible Components'!M728,'Tableau FR Download'!G:G,0)))-1)),"")</f>
        <v/>
      </c>
      <c r="O728" s="2" t="str">
        <f>IF(T728="No","",IFERROR(IF(INDEX('Tableau FR Download'!M:M,MATCH('Eligible Components'!M728,'Tableau FR Download'!G:G,0))=0,"",INDEX('Tableau FR Download'!M:M,MATCH('Eligible Components'!M728,'Tableau FR Download'!G:G,0))),""))</f>
        <v/>
      </c>
      <c r="P728" s="37" t="str">
        <f>IF(IFERROR(INDEX('Funding Request Tracker'!$G$6:$G$13,MATCH('Eligible Components'!N728,'Funding Request Tracker'!$F$6:$F$13,0)),"")=0,"",IFERROR(INDEX('Funding Request Tracker'!$G$6:$G$13,MATCH('Eligible Components'!N728,'Funding Request Tracker'!$F$6:$F$13,0)),""))</f>
        <v/>
      </c>
      <c r="Q728" s="37" t="str">
        <f>IF(IFERROR(INDEX('Tableau FR Download'!N:N,MATCH('Eligible Components'!M728,'Tableau FR Download'!G:G,0)),"")=0,"",IFERROR(INDEX('Tableau FR Download'!N:N,MATCH('Eligible Components'!M728,'Tableau FR Download'!G:G,0)),""))</f>
        <v/>
      </c>
      <c r="R728" s="37" t="str">
        <f>IF(IFERROR(INDEX('Tableau FR Download'!O:O,MATCH('Eligible Components'!M728,'Tableau FR Download'!G:G,0)),"")=0,"",IFERROR(INDEX('Tableau FR Download'!O:O,MATCH('Eligible Components'!M728,'Tableau FR Download'!G:G,0)),""))</f>
        <v/>
      </c>
      <c r="S728" s="13" t="str">
        <f t="shared" si="35"/>
        <v/>
      </c>
      <c r="T728" s="1" t="str">
        <f>IFERROR(INDEX('User Instructions'!$E$3:$E$10,MATCH('Eligible Components'!N728,'User Instructions'!$D$3:$D$10,0)),"")</f>
        <v/>
      </c>
      <c r="U728" s="1" t="str">
        <f>IFERROR(IF(INDEX('Tableau FR Download'!M:M,MATCH('Eligible Components'!M728,'Tableau FR Download'!G:G,0))=0,"",INDEX('Tableau FR Download'!M:M,MATCH('Eligible Components'!M728,'Tableau FR Download'!G:G,0))),"")</f>
        <v/>
      </c>
    </row>
    <row r="729" spans="1:21" hidden="1" x14ac:dyDescent="0.2">
      <c r="A729" s="1">
        <f t="shared" si="33"/>
        <v>0</v>
      </c>
      <c r="B729" s="1">
        <v>0</v>
      </c>
      <c r="C729" s="1" t="s">
        <v>85</v>
      </c>
      <c r="D729" s="1" t="s">
        <v>128</v>
      </c>
      <c r="E729" s="1" t="s">
        <v>414</v>
      </c>
      <c r="F729" s="1" t="s">
        <v>92</v>
      </c>
      <c r="G729" s="1" t="str">
        <f t="shared" si="34"/>
        <v>Kenya-HIV/AIDS,Tuberculosis,RSSH</v>
      </c>
      <c r="H729" s="1">
        <v>1</v>
      </c>
      <c r="I729" s="1" t="s">
        <v>74</v>
      </c>
      <c r="J729" s="1" t="str">
        <f>IF(IFERROR(IF(M729="",INDEX('Review Approach Lookup'!D:D,MATCH('Eligible Components'!G729,'Review Approach Lookup'!A:A,0)),INDEX('Tableau FR Download'!I:I,MATCH(M729,'Tableau FR Download'!G:G,0))),"")=0,"TBC",IFERROR(IF(M729="",INDEX('Review Approach Lookup'!D:D,MATCH('Eligible Components'!G729,'Review Approach Lookup'!A:A,0)),INDEX('Tableau FR Download'!I:I,MATCH(M729,'Tableau FR Download'!G:G,0))),""))</f>
        <v/>
      </c>
      <c r="K729" s="1" t="s">
        <v>184</v>
      </c>
      <c r="L729" s="1">
        <f>_xlfn.MAXIFS('Tableau FR Download'!A:A,'Tableau FR Download'!B:B,'Eligible Components'!G729)</f>
        <v>0</v>
      </c>
      <c r="M729" s="1" t="str">
        <f>IF(L729=0,"",INDEX('Tableau FR Download'!G:G,MATCH('Eligible Components'!L729,'Tableau FR Download'!A:A,0)))</f>
        <v/>
      </c>
      <c r="N729" s="2" t="str">
        <f>IFERROR(IF(LEFT(INDEX('Tableau FR Download'!J:J,MATCH('Eligible Components'!M729,'Tableau FR Download'!G:G,0)),FIND(" - ",INDEX('Tableau FR Download'!J:J,MATCH('Eligible Components'!M729,'Tableau FR Download'!G:G,0)))-1) = 0,"",LEFT(INDEX('Tableau FR Download'!J:J,MATCH('Eligible Components'!M729,'Tableau FR Download'!G:G,0)),FIND(" - ",INDEX('Tableau FR Download'!J:J,MATCH('Eligible Components'!M729,'Tableau FR Download'!G:G,0)))-1)),"")</f>
        <v/>
      </c>
      <c r="O729" s="2" t="str">
        <f>IF(T729="No","",IFERROR(IF(INDEX('Tableau FR Download'!M:M,MATCH('Eligible Components'!M729,'Tableau FR Download'!G:G,0))=0,"",INDEX('Tableau FR Download'!M:M,MATCH('Eligible Components'!M729,'Tableau FR Download'!G:G,0))),""))</f>
        <v/>
      </c>
      <c r="P729" s="37" t="str">
        <f>IF(IFERROR(INDEX('Funding Request Tracker'!$G$6:$G$13,MATCH('Eligible Components'!N729,'Funding Request Tracker'!$F$6:$F$13,0)),"")=0,"",IFERROR(INDEX('Funding Request Tracker'!$G$6:$G$13,MATCH('Eligible Components'!N729,'Funding Request Tracker'!$F$6:$F$13,0)),""))</f>
        <v/>
      </c>
      <c r="Q729" s="37" t="str">
        <f>IF(IFERROR(INDEX('Tableau FR Download'!N:N,MATCH('Eligible Components'!M729,'Tableau FR Download'!G:G,0)),"")=0,"",IFERROR(INDEX('Tableau FR Download'!N:N,MATCH('Eligible Components'!M729,'Tableau FR Download'!G:G,0)),""))</f>
        <v/>
      </c>
      <c r="R729" s="37" t="str">
        <f>IF(IFERROR(INDEX('Tableau FR Download'!O:O,MATCH('Eligible Components'!M729,'Tableau FR Download'!G:G,0)),"")=0,"",IFERROR(INDEX('Tableau FR Download'!O:O,MATCH('Eligible Components'!M729,'Tableau FR Download'!G:G,0)),""))</f>
        <v/>
      </c>
      <c r="S729" s="13" t="str">
        <f t="shared" si="35"/>
        <v/>
      </c>
      <c r="T729" s="1" t="str">
        <f>IFERROR(INDEX('User Instructions'!$E$3:$E$10,MATCH('Eligible Components'!N729,'User Instructions'!$D$3:$D$10,0)),"")</f>
        <v/>
      </c>
      <c r="U729" s="1" t="str">
        <f>IFERROR(IF(INDEX('Tableau FR Download'!M:M,MATCH('Eligible Components'!M729,'Tableau FR Download'!G:G,0))=0,"",INDEX('Tableau FR Download'!M:M,MATCH('Eligible Components'!M729,'Tableau FR Download'!G:G,0))),"")</f>
        <v/>
      </c>
    </row>
    <row r="730" spans="1:21" hidden="1" x14ac:dyDescent="0.2">
      <c r="A730" s="1">
        <f t="shared" si="33"/>
        <v>1</v>
      </c>
      <c r="B730" s="1">
        <v>0</v>
      </c>
      <c r="C730" s="1" t="s">
        <v>85</v>
      </c>
      <c r="D730" s="1" t="s">
        <v>128</v>
      </c>
      <c r="E730" s="1" t="s">
        <v>28</v>
      </c>
      <c r="F730" s="1" t="s">
        <v>28</v>
      </c>
      <c r="G730" s="1" t="str">
        <f t="shared" si="34"/>
        <v>Kenya-Malaria</v>
      </c>
      <c r="H730" s="1">
        <v>1</v>
      </c>
      <c r="I730" s="1" t="s">
        <v>74</v>
      </c>
      <c r="J730" s="1" t="str">
        <f>IF(IFERROR(IF(M730="",INDEX('Review Approach Lookup'!D:D,MATCH('Eligible Components'!G730,'Review Approach Lookup'!A:A,0)),INDEX('Tableau FR Download'!I:I,MATCH(M730,'Tableau FR Download'!G:G,0))),"")=0,"TBC",IFERROR(IF(M730="",INDEX('Review Approach Lookup'!D:D,MATCH('Eligible Components'!G730,'Review Approach Lookup'!A:A,0)),INDEX('Tableau FR Download'!I:I,MATCH(M730,'Tableau FR Download'!G:G,0))),""))</f>
        <v>Tailored for National Strategic Plans</v>
      </c>
      <c r="K730" s="1" t="s">
        <v>184</v>
      </c>
      <c r="L730" s="1">
        <f>_xlfn.MAXIFS('Tableau FR Download'!A:A,'Tableau FR Download'!B:B,'Eligible Components'!G730)</f>
        <v>953</v>
      </c>
      <c r="M730" s="1" t="str">
        <f>IF(L730=0,"",INDEX('Tableau FR Download'!G:G,MATCH('Eligible Components'!L730,'Tableau FR Download'!A:A,0)))</f>
        <v>FR953-KEN-M</v>
      </c>
      <c r="N730" s="2" t="str">
        <f>IFERROR(IF(LEFT(INDEX('Tableau FR Download'!J:J,MATCH('Eligible Components'!M730,'Tableau FR Download'!G:G,0)),FIND(" - ",INDEX('Tableau FR Download'!J:J,MATCH('Eligible Components'!M730,'Tableau FR Download'!G:G,0)))-1) = 0,"",LEFT(INDEX('Tableau FR Download'!J:J,MATCH('Eligible Components'!M730,'Tableau FR Download'!G:G,0)),FIND(" - ",INDEX('Tableau FR Download'!J:J,MATCH('Eligible Components'!M730,'Tableau FR Download'!G:G,0)))-1)),"")</f>
        <v>Window 3</v>
      </c>
      <c r="O730" s="2" t="str">
        <f>IF(T730="No","",IFERROR(IF(INDEX('Tableau FR Download'!M:M,MATCH('Eligible Components'!M730,'Tableau FR Download'!G:G,0))=0,"",INDEX('Tableau FR Download'!M:M,MATCH('Eligible Components'!M730,'Tableau FR Download'!G:G,0))),""))</f>
        <v>Grant Making</v>
      </c>
      <c r="P730" s="37">
        <f>IF(IFERROR(INDEX('Funding Request Tracker'!$G$6:$G$13,MATCH('Eligible Components'!N730,'Funding Request Tracker'!$F$6:$F$13,0)),"")=0,"",IFERROR(INDEX('Funding Request Tracker'!$G$6:$G$13,MATCH('Eligible Components'!N730,'Funding Request Tracker'!$F$6:$F$13,0)),""))</f>
        <v>44074</v>
      </c>
      <c r="Q730" s="37">
        <f>IF(IFERROR(INDEX('Tableau FR Download'!N:N,MATCH('Eligible Components'!M730,'Tableau FR Download'!G:G,0)),"")=0,"",IFERROR(INDEX('Tableau FR Download'!N:N,MATCH('Eligible Components'!M730,'Tableau FR Download'!G:G,0)),""))</f>
        <v>44308</v>
      </c>
      <c r="R730" s="37">
        <f>IF(IFERROR(INDEX('Tableau FR Download'!O:O,MATCH('Eligible Components'!M730,'Tableau FR Download'!G:G,0)),"")=0,"",IFERROR(INDEX('Tableau FR Download'!O:O,MATCH('Eligible Components'!M730,'Tableau FR Download'!G:G,0)),""))</f>
        <v>44335</v>
      </c>
      <c r="S730" s="13">
        <f t="shared" si="35"/>
        <v>8.557377049180328</v>
      </c>
      <c r="T730" s="1" t="str">
        <f>IFERROR(INDEX('User Instructions'!$E$3:$E$10,MATCH('Eligible Components'!N730,'User Instructions'!$D$3:$D$10,0)),"")</f>
        <v>Yes</v>
      </c>
      <c r="U730" s="1" t="str">
        <f>IFERROR(IF(INDEX('Tableau FR Download'!M:M,MATCH('Eligible Components'!M730,'Tableau FR Download'!G:G,0))=0,"",INDEX('Tableau FR Download'!M:M,MATCH('Eligible Components'!M730,'Tableau FR Download'!G:G,0))),"")</f>
        <v>Grant Making</v>
      </c>
    </row>
    <row r="731" spans="1:21" hidden="1" x14ac:dyDescent="0.2">
      <c r="A731" s="1">
        <f t="shared" si="33"/>
        <v>0</v>
      </c>
      <c r="B731" s="1">
        <v>0</v>
      </c>
      <c r="C731" s="1" t="s">
        <v>85</v>
      </c>
      <c r="D731" s="1" t="s">
        <v>128</v>
      </c>
      <c r="E731" s="1" t="s">
        <v>415</v>
      </c>
      <c r="F731" s="1" t="s">
        <v>93</v>
      </c>
      <c r="G731" s="1" t="str">
        <f t="shared" si="34"/>
        <v>Kenya-Malaria,RSSH</v>
      </c>
      <c r="H731" s="1">
        <v>1</v>
      </c>
      <c r="I731" s="1" t="s">
        <v>74</v>
      </c>
      <c r="J731" s="1" t="str">
        <f>IF(IFERROR(IF(M731="",INDEX('Review Approach Lookup'!D:D,MATCH('Eligible Components'!G731,'Review Approach Lookup'!A:A,0)),INDEX('Tableau FR Download'!I:I,MATCH(M731,'Tableau FR Download'!G:G,0))),"")=0,"TBC",IFERROR(IF(M731="",INDEX('Review Approach Lookup'!D:D,MATCH('Eligible Components'!G731,'Review Approach Lookup'!A:A,0)),INDEX('Tableau FR Download'!I:I,MATCH(M731,'Tableau FR Download'!G:G,0))),""))</f>
        <v/>
      </c>
      <c r="K731" s="1" t="s">
        <v>184</v>
      </c>
      <c r="L731" s="1">
        <f>_xlfn.MAXIFS('Tableau FR Download'!A:A,'Tableau FR Download'!B:B,'Eligible Components'!G731)</f>
        <v>0</v>
      </c>
      <c r="M731" s="1" t="str">
        <f>IF(L731=0,"",INDEX('Tableau FR Download'!G:G,MATCH('Eligible Components'!L731,'Tableau FR Download'!A:A,0)))</f>
        <v/>
      </c>
      <c r="N731" s="2" t="str">
        <f>IFERROR(IF(LEFT(INDEX('Tableau FR Download'!J:J,MATCH('Eligible Components'!M731,'Tableau FR Download'!G:G,0)),FIND(" - ",INDEX('Tableau FR Download'!J:J,MATCH('Eligible Components'!M731,'Tableau FR Download'!G:G,0)))-1) = 0,"",LEFT(INDEX('Tableau FR Download'!J:J,MATCH('Eligible Components'!M731,'Tableau FR Download'!G:G,0)),FIND(" - ",INDEX('Tableau FR Download'!J:J,MATCH('Eligible Components'!M731,'Tableau FR Download'!G:G,0)))-1)),"")</f>
        <v/>
      </c>
      <c r="O731" s="2" t="str">
        <f>IF(T731="No","",IFERROR(IF(INDEX('Tableau FR Download'!M:M,MATCH('Eligible Components'!M731,'Tableau FR Download'!G:G,0))=0,"",INDEX('Tableau FR Download'!M:M,MATCH('Eligible Components'!M731,'Tableau FR Download'!G:G,0))),""))</f>
        <v/>
      </c>
      <c r="P731" s="37" t="str">
        <f>IF(IFERROR(INDEX('Funding Request Tracker'!$G$6:$G$13,MATCH('Eligible Components'!N731,'Funding Request Tracker'!$F$6:$F$13,0)),"")=0,"",IFERROR(INDEX('Funding Request Tracker'!$G$6:$G$13,MATCH('Eligible Components'!N731,'Funding Request Tracker'!$F$6:$F$13,0)),""))</f>
        <v/>
      </c>
      <c r="Q731" s="37" t="str">
        <f>IF(IFERROR(INDEX('Tableau FR Download'!N:N,MATCH('Eligible Components'!M731,'Tableau FR Download'!G:G,0)),"")=0,"",IFERROR(INDEX('Tableau FR Download'!N:N,MATCH('Eligible Components'!M731,'Tableau FR Download'!G:G,0)),""))</f>
        <v/>
      </c>
      <c r="R731" s="37" t="str">
        <f>IF(IFERROR(INDEX('Tableau FR Download'!O:O,MATCH('Eligible Components'!M731,'Tableau FR Download'!G:G,0)),"")=0,"",IFERROR(INDEX('Tableau FR Download'!O:O,MATCH('Eligible Components'!M731,'Tableau FR Download'!G:G,0)),""))</f>
        <v/>
      </c>
      <c r="S731" s="13" t="str">
        <f t="shared" si="35"/>
        <v/>
      </c>
      <c r="T731" s="1" t="str">
        <f>IFERROR(INDEX('User Instructions'!$E$3:$E$10,MATCH('Eligible Components'!N731,'User Instructions'!$D$3:$D$10,0)),"")</f>
        <v/>
      </c>
      <c r="U731" s="1" t="str">
        <f>IFERROR(IF(INDEX('Tableau FR Download'!M:M,MATCH('Eligible Components'!M731,'Tableau FR Download'!G:G,0))=0,"",INDEX('Tableau FR Download'!M:M,MATCH('Eligible Components'!M731,'Tableau FR Download'!G:G,0))),"")</f>
        <v/>
      </c>
    </row>
    <row r="732" spans="1:21" hidden="1" x14ac:dyDescent="0.2">
      <c r="A732" s="1">
        <f t="shared" si="33"/>
        <v>0</v>
      </c>
      <c r="B732" s="1">
        <v>0</v>
      </c>
      <c r="C732" s="1" t="s">
        <v>85</v>
      </c>
      <c r="D732" s="1" t="s">
        <v>128</v>
      </c>
      <c r="E732" s="1" t="s">
        <v>94</v>
      </c>
      <c r="F732" s="1" t="s">
        <v>94</v>
      </c>
      <c r="G732" s="1" t="str">
        <f t="shared" si="34"/>
        <v>Kenya-RSSH</v>
      </c>
      <c r="H732" s="1">
        <v>1</v>
      </c>
      <c r="I732" s="1" t="s">
        <v>74</v>
      </c>
      <c r="J732" s="1" t="str">
        <f>IF(IFERROR(IF(M732="",INDEX('Review Approach Lookup'!D:D,MATCH('Eligible Components'!G732,'Review Approach Lookup'!A:A,0)),INDEX('Tableau FR Download'!I:I,MATCH(M732,'Tableau FR Download'!G:G,0))),"")=0,"TBC",IFERROR(IF(M732="",INDEX('Review Approach Lookup'!D:D,MATCH('Eligible Components'!G732,'Review Approach Lookup'!A:A,0)),INDEX('Tableau FR Download'!I:I,MATCH(M732,'Tableau FR Download'!G:G,0))),""))</f>
        <v>TBC</v>
      </c>
      <c r="K732" s="1" t="s">
        <v>184</v>
      </c>
      <c r="L732" s="1">
        <f>_xlfn.MAXIFS('Tableau FR Download'!A:A,'Tableau FR Download'!B:B,'Eligible Components'!G732)</f>
        <v>0</v>
      </c>
      <c r="M732" s="1" t="str">
        <f>IF(L732=0,"",INDEX('Tableau FR Download'!G:G,MATCH('Eligible Components'!L732,'Tableau FR Download'!A:A,0)))</f>
        <v/>
      </c>
      <c r="N732" s="2" t="str">
        <f>IFERROR(IF(LEFT(INDEX('Tableau FR Download'!J:J,MATCH('Eligible Components'!M732,'Tableau FR Download'!G:G,0)),FIND(" - ",INDEX('Tableau FR Download'!J:J,MATCH('Eligible Components'!M732,'Tableau FR Download'!G:G,0)))-1) = 0,"",LEFT(INDEX('Tableau FR Download'!J:J,MATCH('Eligible Components'!M732,'Tableau FR Download'!G:G,0)),FIND(" - ",INDEX('Tableau FR Download'!J:J,MATCH('Eligible Components'!M732,'Tableau FR Download'!G:G,0)))-1)),"")</f>
        <v/>
      </c>
      <c r="O732" s="2" t="str">
        <f>IF(T732="No","",IFERROR(IF(INDEX('Tableau FR Download'!M:M,MATCH('Eligible Components'!M732,'Tableau FR Download'!G:G,0))=0,"",INDEX('Tableau FR Download'!M:M,MATCH('Eligible Components'!M732,'Tableau FR Download'!G:G,0))),""))</f>
        <v/>
      </c>
      <c r="P732" s="37" t="str">
        <f>IF(IFERROR(INDEX('Funding Request Tracker'!$G$6:$G$13,MATCH('Eligible Components'!N732,'Funding Request Tracker'!$F$6:$F$13,0)),"")=0,"",IFERROR(INDEX('Funding Request Tracker'!$G$6:$G$13,MATCH('Eligible Components'!N732,'Funding Request Tracker'!$F$6:$F$13,0)),""))</f>
        <v/>
      </c>
      <c r="Q732" s="37" t="str">
        <f>IF(IFERROR(INDEX('Tableau FR Download'!N:N,MATCH('Eligible Components'!M732,'Tableau FR Download'!G:G,0)),"")=0,"",IFERROR(INDEX('Tableau FR Download'!N:N,MATCH('Eligible Components'!M732,'Tableau FR Download'!G:G,0)),""))</f>
        <v/>
      </c>
      <c r="R732" s="37" t="str">
        <f>IF(IFERROR(INDEX('Tableau FR Download'!O:O,MATCH('Eligible Components'!M732,'Tableau FR Download'!G:G,0)),"")=0,"",IFERROR(INDEX('Tableau FR Download'!O:O,MATCH('Eligible Components'!M732,'Tableau FR Download'!G:G,0)),""))</f>
        <v/>
      </c>
      <c r="S732" s="13" t="str">
        <f t="shared" si="35"/>
        <v/>
      </c>
      <c r="T732" s="1" t="str">
        <f>IFERROR(INDEX('User Instructions'!$E$3:$E$10,MATCH('Eligible Components'!N732,'User Instructions'!$D$3:$D$10,0)),"")</f>
        <v/>
      </c>
      <c r="U732" s="1" t="str">
        <f>IFERROR(IF(INDEX('Tableau FR Download'!M:M,MATCH('Eligible Components'!M732,'Tableau FR Download'!G:G,0))=0,"",INDEX('Tableau FR Download'!M:M,MATCH('Eligible Components'!M732,'Tableau FR Download'!G:G,0))),"")</f>
        <v/>
      </c>
    </row>
    <row r="733" spans="1:21" hidden="1" x14ac:dyDescent="0.2">
      <c r="A733" s="1">
        <f t="shared" si="33"/>
        <v>0</v>
      </c>
      <c r="B733" s="1">
        <v>1</v>
      </c>
      <c r="C733" s="1" t="s">
        <v>85</v>
      </c>
      <c r="D733" s="1" t="s">
        <v>128</v>
      </c>
      <c r="E733" s="1" t="s">
        <v>416</v>
      </c>
      <c r="F733" s="1" t="s">
        <v>35</v>
      </c>
      <c r="G733" s="1" t="str">
        <f t="shared" si="34"/>
        <v>Kenya-Tuberculosis</v>
      </c>
      <c r="H733" s="1">
        <v>1</v>
      </c>
      <c r="I733" s="1" t="s">
        <v>74</v>
      </c>
      <c r="J733" s="1" t="str">
        <f>IF(IFERROR(IF(M733="",INDEX('Review Approach Lookup'!D:D,MATCH('Eligible Components'!G733,'Review Approach Lookup'!A:A,0)),INDEX('Tableau FR Download'!I:I,MATCH(M733,'Tableau FR Download'!G:G,0))),"")=0,"TBC",IFERROR(IF(M733="",INDEX('Review Approach Lookup'!D:D,MATCH('Eligible Components'!G733,'Review Approach Lookup'!A:A,0)),INDEX('Tableau FR Download'!I:I,MATCH(M733,'Tableau FR Download'!G:G,0))),""))</f>
        <v>Full Review</v>
      </c>
      <c r="K733" s="1" t="s">
        <v>184</v>
      </c>
      <c r="L733" s="1">
        <f>_xlfn.MAXIFS('Tableau FR Download'!A:A,'Tableau FR Download'!B:B,'Eligible Components'!G733)</f>
        <v>0</v>
      </c>
      <c r="M733" s="1" t="str">
        <f>IF(L733=0,"",INDEX('Tableau FR Download'!G:G,MATCH('Eligible Components'!L733,'Tableau FR Download'!A:A,0)))</f>
        <v/>
      </c>
      <c r="N733" s="2" t="str">
        <f>IFERROR(IF(LEFT(INDEX('Tableau FR Download'!J:J,MATCH('Eligible Components'!M733,'Tableau FR Download'!G:G,0)),FIND(" - ",INDEX('Tableau FR Download'!J:J,MATCH('Eligible Components'!M733,'Tableau FR Download'!G:G,0)))-1) = 0,"",LEFT(INDEX('Tableau FR Download'!J:J,MATCH('Eligible Components'!M733,'Tableau FR Download'!G:G,0)),FIND(" - ",INDEX('Tableau FR Download'!J:J,MATCH('Eligible Components'!M733,'Tableau FR Download'!G:G,0)))-1)),"")</f>
        <v/>
      </c>
      <c r="O733" s="2" t="str">
        <f>IF(T733="No","",IFERROR(IF(INDEX('Tableau FR Download'!M:M,MATCH('Eligible Components'!M733,'Tableau FR Download'!G:G,0))=0,"",INDEX('Tableau FR Download'!M:M,MATCH('Eligible Components'!M733,'Tableau FR Download'!G:G,0))),""))</f>
        <v/>
      </c>
      <c r="P733" s="37" t="str">
        <f>IF(IFERROR(INDEX('Funding Request Tracker'!$G$6:$G$13,MATCH('Eligible Components'!N733,'Funding Request Tracker'!$F$6:$F$13,0)),"")=0,"",IFERROR(INDEX('Funding Request Tracker'!$G$6:$G$13,MATCH('Eligible Components'!N733,'Funding Request Tracker'!$F$6:$F$13,0)),""))</f>
        <v/>
      </c>
      <c r="Q733" s="37" t="str">
        <f>IF(IFERROR(INDEX('Tableau FR Download'!N:N,MATCH('Eligible Components'!M733,'Tableau FR Download'!G:G,0)),"")=0,"",IFERROR(INDEX('Tableau FR Download'!N:N,MATCH('Eligible Components'!M733,'Tableau FR Download'!G:G,0)),""))</f>
        <v/>
      </c>
      <c r="R733" s="37" t="str">
        <f>IF(IFERROR(INDEX('Tableau FR Download'!O:O,MATCH('Eligible Components'!M733,'Tableau FR Download'!G:G,0)),"")=0,"",IFERROR(INDEX('Tableau FR Download'!O:O,MATCH('Eligible Components'!M733,'Tableau FR Download'!G:G,0)),""))</f>
        <v/>
      </c>
      <c r="S733" s="13" t="str">
        <f t="shared" si="35"/>
        <v/>
      </c>
      <c r="T733" s="1" t="str">
        <f>IFERROR(INDEX('User Instructions'!$E$3:$E$10,MATCH('Eligible Components'!N733,'User Instructions'!$D$3:$D$10,0)),"")</f>
        <v/>
      </c>
      <c r="U733" s="1" t="str">
        <f>IFERROR(IF(INDEX('Tableau FR Download'!M:M,MATCH('Eligible Components'!M733,'Tableau FR Download'!G:G,0))=0,"",INDEX('Tableau FR Download'!M:M,MATCH('Eligible Components'!M733,'Tableau FR Download'!G:G,0))),"")</f>
        <v/>
      </c>
    </row>
    <row r="734" spans="1:21" hidden="1" x14ac:dyDescent="0.2">
      <c r="A734" s="1">
        <f t="shared" si="33"/>
        <v>0</v>
      </c>
      <c r="B734" s="1">
        <v>0</v>
      </c>
      <c r="C734" s="1" t="s">
        <v>85</v>
      </c>
      <c r="D734" s="1" t="s">
        <v>128</v>
      </c>
      <c r="E734" s="1" t="s">
        <v>417</v>
      </c>
      <c r="F734" s="1" t="s">
        <v>95</v>
      </c>
      <c r="G734" s="1" t="str">
        <f t="shared" si="34"/>
        <v>Kenya-Tuberculosis,Malaria</v>
      </c>
      <c r="H734" s="1">
        <v>1</v>
      </c>
      <c r="I734" s="1" t="s">
        <v>74</v>
      </c>
      <c r="J734" s="1" t="str">
        <f>IF(IFERROR(IF(M734="",INDEX('Review Approach Lookup'!D:D,MATCH('Eligible Components'!G734,'Review Approach Lookup'!A:A,0)),INDEX('Tableau FR Download'!I:I,MATCH(M734,'Tableau FR Download'!G:G,0))),"")=0,"TBC",IFERROR(IF(M734="",INDEX('Review Approach Lookup'!D:D,MATCH('Eligible Components'!G734,'Review Approach Lookup'!A:A,0)),INDEX('Tableau FR Download'!I:I,MATCH(M734,'Tableau FR Download'!G:G,0))),""))</f>
        <v/>
      </c>
      <c r="K734" s="1" t="s">
        <v>184</v>
      </c>
      <c r="L734" s="1">
        <f>_xlfn.MAXIFS('Tableau FR Download'!A:A,'Tableau FR Download'!B:B,'Eligible Components'!G734)</f>
        <v>0</v>
      </c>
      <c r="M734" s="1" t="str">
        <f>IF(L734=0,"",INDEX('Tableau FR Download'!G:G,MATCH('Eligible Components'!L734,'Tableau FR Download'!A:A,0)))</f>
        <v/>
      </c>
      <c r="N734" s="2" t="str">
        <f>IFERROR(IF(LEFT(INDEX('Tableau FR Download'!J:J,MATCH('Eligible Components'!M734,'Tableau FR Download'!G:G,0)),FIND(" - ",INDEX('Tableau FR Download'!J:J,MATCH('Eligible Components'!M734,'Tableau FR Download'!G:G,0)))-1) = 0,"",LEFT(INDEX('Tableau FR Download'!J:J,MATCH('Eligible Components'!M734,'Tableau FR Download'!G:G,0)),FIND(" - ",INDEX('Tableau FR Download'!J:J,MATCH('Eligible Components'!M734,'Tableau FR Download'!G:G,0)))-1)),"")</f>
        <v/>
      </c>
      <c r="O734" s="2" t="str">
        <f>IF(T734="No","",IFERROR(IF(INDEX('Tableau FR Download'!M:M,MATCH('Eligible Components'!M734,'Tableau FR Download'!G:G,0))=0,"",INDEX('Tableau FR Download'!M:M,MATCH('Eligible Components'!M734,'Tableau FR Download'!G:G,0))),""))</f>
        <v/>
      </c>
      <c r="P734" s="37" t="str">
        <f>IF(IFERROR(INDEX('Funding Request Tracker'!$G$6:$G$13,MATCH('Eligible Components'!N734,'Funding Request Tracker'!$F$6:$F$13,0)),"")=0,"",IFERROR(INDEX('Funding Request Tracker'!$G$6:$G$13,MATCH('Eligible Components'!N734,'Funding Request Tracker'!$F$6:$F$13,0)),""))</f>
        <v/>
      </c>
      <c r="Q734" s="37" t="str">
        <f>IF(IFERROR(INDEX('Tableau FR Download'!N:N,MATCH('Eligible Components'!M734,'Tableau FR Download'!G:G,0)),"")=0,"",IFERROR(INDEX('Tableau FR Download'!N:N,MATCH('Eligible Components'!M734,'Tableau FR Download'!G:G,0)),""))</f>
        <v/>
      </c>
      <c r="R734" s="37" t="str">
        <f>IF(IFERROR(INDEX('Tableau FR Download'!O:O,MATCH('Eligible Components'!M734,'Tableau FR Download'!G:G,0)),"")=0,"",IFERROR(INDEX('Tableau FR Download'!O:O,MATCH('Eligible Components'!M734,'Tableau FR Download'!G:G,0)),""))</f>
        <v/>
      </c>
      <c r="S734" s="13" t="str">
        <f t="shared" si="35"/>
        <v/>
      </c>
      <c r="T734" s="1" t="str">
        <f>IFERROR(INDEX('User Instructions'!$E$3:$E$10,MATCH('Eligible Components'!N734,'User Instructions'!$D$3:$D$10,0)),"")</f>
        <v/>
      </c>
      <c r="U734" s="1" t="str">
        <f>IFERROR(IF(INDEX('Tableau FR Download'!M:M,MATCH('Eligible Components'!M734,'Tableau FR Download'!G:G,0))=0,"",INDEX('Tableau FR Download'!M:M,MATCH('Eligible Components'!M734,'Tableau FR Download'!G:G,0))),"")</f>
        <v/>
      </c>
    </row>
    <row r="735" spans="1:21" hidden="1" x14ac:dyDescent="0.2">
      <c r="A735" s="1">
        <f t="shared" si="33"/>
        <v>0</v>
      </c>
      <c r="B735" s="1">
        <v>0</v>
      </c>
      <c r="C735" s="1" t="s">
        <v>85</v>
      </c>
      <c r="D735" s="1" t="s">
        <v>128</v>
      </c>
      <c r="E735" s="1" t="s">
        <v>418</v>
      </c>
      <c r="F735" s="1" t="s">
        <v>96</v>
      </c>
      <c r="G735" s="1" t="str">
        <f t="shared" si="34"/>
        <v>Kenya-Tuberculosis,Malaria,RSSH</v>
      </c>
      <c r="H735" s="1">
        <v>1</v>
      </c>
      <c r="I735" s="1" t="s">
        <v>74</v>
      </c>
      <c r="J735" s="1" t="str">
        <f>IF(IFERROR(IF(M735="",INDEX('Review Approach Lookup'!D:D,MATCH('Eligible Components'!G735,'Review Approach Lookup'!A:A,0)),INDEX('Tableau FR Download'!I:I,MATCH(M735,'Tableau FR Download'!G:G,0))),"")=0,"TBC",IFERROR(IF(M735="",INDEX('Review Approach Lookup'!D:D,MATCH('Eligible Components'!G735,'Review Approach Lookup'!A:A,0)),INDEX('Tableau FR Download'!I:I,MATCH(M735,'Tableau FR Download'!G:G,0))),""))</f>
        <v/>
      </c>
      <c r="K735" s="1" t="s">
        <v>184</v>
      </c>
      <c r="L735" s="1">
        <f>_xlfn.MAXIFS('Tableau FR Download'!A:A,'Tableau FR Download'!B:B,'Eligible Components'!G735)</f>
        <v>0</v>
      </c>
      <c r="M735" s="1" t="str">
        <f>IF(L735=0,"",INDEX('Tableau FR Download'!G:G,MATCH('Eligible Components'!L735,'Tableau FR Download'!A:A,0)))</f>
        <v/>
      </c>
      <c r="N735" s="2" t="str">
        <f>IFERROR(IF(LEFT(INDEX('Tableau FR Download'!J:J,MATCH('Eligible Components'!M735,'Tableau FR Download'!G:G,0)),FIND(" - ",INDEX('Tableau FR Download'!J:J,MATCH('Eligible Components'!M735,'Tableau FR Download'!G:G,0)))-1) = 0,"",LEFT(INDEX('Tableau FR Download'!J:J,MATCH('Eligible Components'!M735,'Tableau FR Download'!G:G,0)),FIND(" - ",INDEX('Tableau FR Download'!J:J,MATCH('Eligible Components'!M735,'Tableau FR Download'!G:G,0)))-1)),"")</f>
        <v/>
      </c>
      <c r="O735" s="2" t="str">
        <f>IF(T735="No","",IFERROR(IF(INDEX('Tableau FR Download'!M:M,MATCH('Eligible Components'!M735,'Tableau FR Download'!G:G,0))=0,"",INDEX('Tableau FR Download'!M:M,MATCH('Eligible Components'!M735,'Tableau FR Download'!G:G,0))),""))</f>
        <v/>
      </c>
      <c r="P735" s="37" t="str">
        <f>IF(IFERROR(INDEX('Funding Request Tracker'!$G$6:$G$13,MATCH('Eligible Components'!N735,'Funding Request Tracker'!$F$6:$F$13,0)),"")=0,"",IFERROR(INDEX('Funding Request Tracker'!$G$6:$G$13,MATCH('Eligible Components'!N735,'Funding Request Tracker'!$F$6:$F$13,0)),""))</f>
        <v/>
      </c>
      <c r="Q735" s="37" t="str">
        <f>IF(IFERROR(INDEX('Tableau FR Download'!N:N,MATCH('Eligible Components'!M735,'Tableau FR Download'!G:G,0)),"")=0,"",IFERROR(INDEX('Tableau FR Download'!N:N,MATCH('Eligible Components'!M735,'Tableau FR Download'!G:G,0)),""))</f>
        <v/>
      </c>
      <c r="R735" s="37" t="str">
        <f>IF(IFERROR(INDEX('Tableau FR Download'!O:O,MATCH('Eligible Components'!M735,'Tableau FR Download'!G:G,0)),"")=0,"",IFERROR(INDEX('Tableau FR Download'!O:O,MATCH('Eligible Components'!M735,'Tableau FR Download'!G:G,0)),""))</f>
        <v/>
      </c>
      <c r="S735" s="13" t="str">
        <f t="shared" si="35"/>
        <v/>
      </c>
      <c r="T735" s="1" t="str">
        <f>IFERROR(INDEX('User Instructions'!$E$3:$E$10,MATCH('Eligible Components'!N735,'User Instructions'!$D$3:$D$10,0)),"")</f>
        <v/>
      </c>
      <c r="U735" s="1" t="str">
        <f>IFERROR(IF(INDEX('Tableau FR Download'!M:M,MATCH('Eligible Components'!M735,'Tableau FR Download'!G:G,0))=0,"",INDEX('Tableau FR Download'!M:M,MATCH('Eligible Components'!M735,'Tableau FR Download'!G:G,0))),"")</f>
        <v/>
      </c>
    </row>
    <row r="736" spans="1:21" hidden="1" x14ac:dyDescent="0.2">
      <c r="A736" s="1">
        <f t="shared" si="33"/>
        <v>0</v>
      </c>
      <c r="B736" s="1">
        <v>0</v>
      </c>
      <c r="C736" s="1" t="s">
        <v>85</v>
      </c>
      <c r="D736" s="1" t="s">
        <v>128</v>
      </c>
      <c r="E736" s="1" t="s">
        <v>419</v>
      </c>
      <c r="F736" s="1" t="s">
        <v>97</v>
      </c>
      <c r="G736" s="1" t="str">
        <f t="shared" si="34"/>
        <v>Kenya-Tuberculosis,RSSH</v>
      </c>
      <c r="H736" s="1">
        <v>1</v>
      </c>
      <c r="I736" s="1" t="s">
        <v>74</v>
      </c>
      <c r="J736" s="1" t="str">
        <f>IF(IFERROR(IF(M736="",INDEX('Review Approach Lookup'!D:D,MATCH('Eligible Components'!G736,'Review Approach Lookup'!A:A,0)),INDEX('Tableau FR Download'!I:I,MATCH(M736,'Tableau FR Download'!G:G,0))),"")=0,"TBC",IFERROR(IF(M736="",INDEX('Review Approach Lookup'!D:D,MATCH('Eligible Components'!G736,'Review Approach Lookup'!A:A,0)),INDEX('Tableau FR Download'!I:I,MATCH(M736,'Tableau FR Download'!G:G,0))),""))</f>
        <v/>
      </c>
      <c r="K736" s="1" t="s">
        <v>184</v>
      </c>
      <c r="L736" s="1">
        <f>_xlfn.MAXIFS('Tableau FR Download'!A:A,'Tableau FR Download'!B:B,'Eligible Components'!G736)</f>
        <v>0</v>
      </c>
      <c r="M736" s="1" t="str">
        <f>IF(L736=0,"",INDEX('Tableau FR Download'!G:G,MATCH('Eligible Components'!L736,'Tableau FR Download'!A:A,0)))</f>
        <v/>
      </c>
      <c r="N736" s="2" t="str">
        <f>IFERROR(IF(LEFT(INDEX('Tableau FR Download'!J:J,MATCH('Eligible Components'!M736,'Tableau FR Download'!G:G,0)),FIND(" - ",INDEX('Tableau FR Download'!J:J,MATCH('Eligible Components'!M736,'Tableau FR Download'!G:G,0)))-1) = 0,"",LEFT(INDEX('Tableau FR Download'!J:J,MATCH('Eligible Components'!M736,'Tableau FR Download'!G:G,0)),FIND(" - ",INDEX('Tableau FR Download'!J:J,MATCH('Eligible Components'!M736,'Tableau FR Download'!G:G,0)))-1)),"")</f>
        <v/>
      </c>
      <c r="O736" s="2" t="str">
        <f>IF(T736="No","",IFERROR(IF(INDEX('Tableau FR Download'!M:M,MATCH('Eligible Components'!M736,'Tableau FR Download'!G:G,0))=0,"",INDEX('Tableau FR Download'!M:M,MATCH('Eligible Components'!M736,'Tableau FR Download'!G:G,0))),""))</f>
        <v/>
      </c>
      <c r="P736" s="37" t="str">
        <f>IF(IFERROR(INDEX('Funding Request Tracker'!$G$6:$G$13,MATCH('Eligible Components'!N736,'Funding Request Tracker'!$F$6:$F$13,0)),"")=0,"",IFERROR(INDEX('Funding Request Tracker'!$G$6:$G$13,MATCH('Eligible Components'!N736,'Funding Request Tracker'!$F$6:$F$13,0)),""))</f>
        <v/>
      </c>
      <c r="Q736" s="37" t="str">
        <f>IF(IFERROR(INDEX('Tableau FR Download'!N:N,MATCH('Eligible Components'!M736,'Tableau FR Download'!G:G,0)),"")=0,"",IFERROR(INDEX('Tableau FR Download'!N:N,MATCH('Eligible Components'!M736,'Tableau FR Download'!G:G,0)),""))</f>
        <v/>
      </c>
      <c r="R736" s="37" t="str">
        <f>IF(IFERROR(INDEX('Tableau FR Download'!O:O,MATCH('Eligible Components'!M736,'Tableau FR Download'!G:G,0)),"")=0,"",IFERROR(INDEX('Tableau FR Download'!O:O,MATCH('Eligible Components'!M736,'Tableau FR Download'!G:G,0)),""))</f>
        <v/>
      </c>
      <c r="S736" s="13" t="str">
        <f t="shared" si="35"/>
        <v/>
      </c>
      <c r="T736" s="1" t="str">
        <f>IFERROR(INDEX('User Instructions'!$E$3:$E$10,MATCH('Eligible Components'!N736,'User Instructions'!$D$3:$D$10,0)),"")</f>
        <v/>
      </c>
      <c r="U736" s="1" t="str">
        <f>IFERROR(IF(INDEX('Tableau FR Download'!M:M,MATCH('Eligible Components'!M736,'Tableau FR Download'!G:G,0))=0,"",INDEX('Tableau FR Download'!M:M,MATCH('Eligible Components'!M736,'Tableau FR Download'!G:G,0))),"")</f>
        <v/>
      </c>
    </row>
    <row r="737" spans="1:21" hidden="1" x14ac:dyDescent="0.2">
      <c r="A737" s="1">
        <f t="shared" si="33"/>
        <v>0</v>
      </c>
      <c r="B737" s="1">
        <v>1</v>
      </c>
      <c r="C737" s="1" t="s">
        <v>85</v>
      </c>
      <c r="D737" s="1" t="s">
        <v>129</v>
      </c>
      <c r="E737" s="1" t="s">
        <v>26</v>
      </c>
      <c r="F737" s="1" t="s">
        <v>26</v>
      </c>
      <c r="G737" s="1" t="str">
        <f t="shared" si="34"/>
        <v>Kosovo-HIV/AIDS</v>
      </c>
      <c r="H737" s="1">
        <v>1</v>
      </c>
      <c r="I737" s="1" t="s">
        <v>30</v>
      </c>
      <c r="J737" s="1" t="str">
        <f>IF(IFERROR(IF(M737="",INDEX('Review Approach Lookup'!D:D,MATCH('Eligible Components'!G737,'Review Approach Lookup'!A:A,0)),INDEX('Tableau FR Download'!I:I,MATCH(M737,'Tableau FR Download'!G:G,0))),"")=0,"TBC",IFERROR(IF(M737="",INDEX('Review Approach Lookup'!D:D,MATCH('Eligible Components'!G737,'Review Approach Lookup'!A:A,0)),INDEX('Tableau FR Download'!I:I,MATCH(M737,'Tableau FR Download'!G:G,0))),""))</f>
        <v>Tailored for Transition</v>
      </c>
      <c r="K737" s="1" t="s">
        <v>188</v>
      </c>
      <c r="L737" s="1">
        <f>_xlfn.MAXIFS('Tableau FR Download'!A:A,'Tableau FR Download'!B:B,'Eligible Components'!G737)</f>
        <v>0</v>
      </c>
      <c r="M737" s="1" t="str">
        <f>IF(L737=0,"",INDEX('Tableau FR Download'!G:G,MATCH('Eligible Components'!L737,'Tableau FR Download'!A:A,0)))</f>
        <v/>
      </c>
      <c r="N737" s="2" t="str">
        <f>IFERROR(IF(LEFT(INDEX('Tableau FR Download'!J:J,MATCH('Eligible Components'!M737,'Tableau FR Download'!G:G,0)),FIND(" - ",INDEX('Tableau FR Download'!J:J,MATCH('Eligible Components'!M737,'Tableau FR Download'!G:G,0)))-1) = 0,"",LEFT(INDEX('Tableau FR Download'!J:J,MATCH('Eligible Components'!M737,'Tableau FR Download'!G:G,0)),FIND(" - ",INDEX('Tableau FR Download'!J:J,MATCH('Eligible Components'!M737,'Tableau FR Download'!G:G,0)))-1)),"")</f>
        <v/>
      </c>
      <c r="O737" s="2" t="str">
        <f>IF(T737="No","",IFERROR(IF(INDEX('Tableau FR Download'!M:M,MATCH('Eligible Components'!M737,'Tableau FR Download'!G:G,0))=0,"",INDEX('Tableau FR Download'!M:M,MATCH('Eligible Components'!M737,'Tableau FR Download'!G:G,0))),""))</f>
        <v/>
      </c>
      <c r="P737" s="37" t="str">
        <f>IF(IFERROR(INDEX('Funding Request Tracker'!$G$6:$G$13,MATCH('Eligible Components'!N737,'Funding Request Tracker'!$F$6:$F$13,0)),"")=0,"",IFERROR(INDEX('Funding Request Tracker'!$G$6:$G$13,MATCH('Eligible Components'!N737,'Funding Request Tracker'!$F$6:$F$13,0)),""))</f>
        <v/>
      </c>
      <c r="Q737" s="37" t="str">
        <f>IF(IFERROR(INDEX('Tableau FR Download'!N:N,MATCH('Eligible Components'!M737,'Tableau FR Download'!G:G,0)),"")=0,"",IFERROR(INDEX('Tableau FR Download'!N:N,MATCH('Eligible Components'!M737,'Tableau FR Download'!G:G,0)),""))</f>
        <v/>
      </c>
      <c r="R737" s="37" t="str">
        <f>IF(IFERROR(INDEX('Tableau FR Download'!O:O,MATCH('Eligible Components'!M737,'Tableau FR Download'!G:G,0)),"")=0,"",IFERROR(INDEX('Tableau FR Download'!O:O,MATCH('Eligible Components'!M737,'Tableau FR Download'!G:G,0)),""))</f>
        <v/>
      </c>
      <c r="S737" s="13" t="str">
        <f t="shared" si="35"/>
        <v/>
      </c>
      <c r="T737" s="1" t="str">
        <f>IFERROR(INDEX('User Instructions'!$E$3:$E$10,MATCH('Eligible Components'!N737,'User Instructions'!$D$3:$D$10,0)),"")</f>
        <v/>
      </c>
      <c r="U737" s="1" t="str">
        <f>IFERROR(IF(INDEX('Tableau FR Download'!M:M,MATCH('Eligible Components'!M737,'Tableau FR Download'!G:G,0))=0,"",INDEX('Tableau FR Download'!M:M,MATCH('Eligible Components'!M737,'Tableau FR Download'!G:G,0))),"")</f>
        <v/>
      </c>
    </row>
    <row r="738" spans="1:21" hidden="1" x14ac:dyDescent="0.2">
      <c r="A738" s="1">
        <f t="shared" si="33"/>
        <v>0</v>
      </c>
      <c r="B738" s="1">
        <v>0</v>
      </c>
      <c r="C738" s="1" t="s">
        <v>85</v>
      </c>
      <c r="D738" s="1" t="s">
        <v>129</v>
      </c>
      <c r="E738" s="1" t="s">
        <v>409</v>
      </c>
      <c r="F738" s="1" t="s">
        <v>86</v>
      </c>
      <c r="G738" s="1" t="str">
        <f t="shared" si="34"/>
        <v>Kosovo-HIV/AIDS,Malaria</v>
      </c>
      <c r="H738" s="1">
        <v>0</v>
      </c>
      <c r="I738" s="1" t="s">
        <v>30</v>
      </c>
      <c r="J738" s="1" t="str">
        <f>IF(IFERROR(IF(M738="",INDEX('Review Approach Lookup'!D:D,MATCH('Eligible Components'!G738,'Review Approach Lookup'!A:A,0)),INDEX('Tableau FR Download'!I:I,MATCH(M738,'Tableau FR Download'!G:G,0))),"")=0,"TBC",IFERROR(IF(M738="",INDEX('Review Approach Lookup'!D:D,MATCH('Eligible Components'!G738,'Review Approach Lookup'!A:A,0)),INDEX('Tableau FR Download'!I:I,MATCH(M738,'Tableau FR Download'!G:G,0))),""))</f>
        <v/>
      </c>
      <c r="K738" s="1" t="s">
        <v>188</v>
      </c>
      <c r="L738" s="1">
        <f>_xlfn.MAXIFS('Tableau FR Download'!A:A,'Tableau FR Download'!B:B,'Eligible Components'!G738)</f>
        <v>0</v>
      </c>
      <c r="M738" s="1" t="str">
        <f>IF(L738=0,"",INDEX('Tableau FR Download'!G:G,MATCH('Eligible Components'!L738,'Tableau FR Download'!A:A,0)))</f>
        <v/>
      </c>
      <c r="N738" s="2" t="str">
        <f>IFERROR(IF(LEFT(INDEX('Tableau FR Download'!J:J,MATCH('Eligible Components'!M738,'Tableau FR Download'!G:G,0)),FIND(" - ",INDEX('Tableau FR Download'!J:J,MATCH('Eligible Components'!M738,'Tableau FR Download'!G:G,0)))-1) = 0,"",LEFT(INDEX('Tableau FR Download'!J:J,MATCH('Eligible Components'!M738,'Tableau FR Download'!G:G,0)),FIND(" - ",INDEX('Tableau FR Download'!J:J,MATCH('Eligible Components'!M738,'Tableau FR Download'!G:G,0)))-1)),"")</f>
        <v/>
      </c>
      <c r="O738" s="2" t="str">
        <f>IF(T738="No","",IFERROR(IF(INDEX('Tableau FR Download'!M:M,MATCH('Eligible Components'!M738,'Tableau FR Download'!G:G,0))=0,"",INDEX('Tableau FR Download'!M:M,MATCH('Eligible Components'!M738,'Tableau FR Download'!G:G,0))),""))</f>
        <v/>
      </c>
      <c r="P738" s="37" t="str">
        <f>IF(IFERROR(INDEX('Funding Request Tracker'!$G$6:$G$13,MATCH('Eligible Components'!N738,'Funding Request Tracker'!$F$6:$F$13,0)),"")=0,"",IFERROR(INDEX('Funding Request Tracker'!$G$6:$G$13,MATCH('Eligible Components'!N738,'Funding Request Tracker'!$F$6:$F$13,0)),""))</f>
        <v/>
      </c>
      <c r="Q738" s="37" t="str">
        <f>IF(IFERROR(INDEX('Tableau FR Download'!N:N,MATCH('Eligible Components'!M738,'Tableau FR Download'!G:G,0)),"")=0,"",IFERROR(INDEX('Tableau FR Download'!N:N,MATCH('Eligible Components'!M738,'Tableau FR Download'!G:G,0)),""))</f>
        <v/>
      </c>
      <c r="R738" s="37" t="str">
        <f>IF(IFERROR(INDEX('Tableau FR Download'!O:O,MATCH('Eligible Components'!M738,'Tableau FR Download'!G:G,0)),"")=0,"",IFERROR(INDEX('Tableau FR Download'!O:O,MATCH('Eligible Components'!M738,'Tableau FR Download'!G:G,0)),""))</f>
        <v/>
      </c>
      <c r="S738" s="13" t="str">
        <f t="shared" si="35"/>
        <v/>
      </c>
      <c r="T738" s="1" t="str">
        <f>IFERROR(INDEX('User Instructions'!$E$3:$E$10,MATCH('Eligible Components'!N738,'User Instructions'!$D$3:$D$10,0)),"")</f>
        <v/>
      </c>
      <c r="U738" s="1" t="str">
        <f>IFERROR(IF(INDEX('Tableau FR Download'!M:M,MATCH('Eligible Components'!M738,'Tableau FR Download'!G:G,0))=0,"",INDEX('Tableau FR Download'!M:M,MATCH('Eligible Components'!M738,'Tableau FR Download'!G:G,0))),"")</f>
        <v/>
      </c>
    </row>
    <row r="739" spans="1:21" hidden="1" x14ac:dyDescent="0.2">
      <c r="A739" s="1">
        <f t="shared" si="33"/>
        <v>0</v>
      </c>
      <c r="B739" s="1">
        <v>0</v>
      </c>
      <c r="C739" s="1" t="s">
        <v>85</v>
      </c>
      <c r="D739" s="1" t="s">
        <v>129</v>
      </c>
      <c r="E739" s="1" t="s">
        <v>410</v>
      </c>
      <c r="F739" s="1" t="s">
        <v>87</v>
      </c>
      <c r="G739" s="1" t="str">
        <f t="shared" si="34"/>
        <v>Kosovo-HIV/AIDS,Malaria,RSSH</v>
      </c>
      <c r="H739" s="1">
        <v>0</v>
      </c>
      <c r="I739" s="1" t="s">
        <v>30</v>
      </c>
      <c r="J739" s="1" t="str">
        <f>IF(IFERROR(IF(M739="",INDEX('Review Approach Lookup'!D:D,MATCH('Eligible Components'!G739,'Review Approach Lookup'!A:A,0)),INDEX('Tableau FR Download'!I:I,MATCH(M739,'Tableau FR Download'!G:G,0))),"")=0,"TBC",IFERROR(IF(M739="",INDEX('Review Approach Lookup'!D:D,MATCH('Eligible Components'!G739,'Review Approach Lookup'!A:A,0)),INDEX('Tableau FR Download'!I:I,MATCH(M739,'Tableau FR Download'!G:G,0))),""))</f>
        <v/>
      </c>
      <c r="K739" s="1" t="s">
        <v>188</v>
      </c>
      <c r="L739" s="1">
        <f>_xlfn.MAXIFS('Tableau FR Download'!A:A,'Tableau FR Download'!B:B,'Eligible Components'!G739)</f>
        <v>0</v>
      </c>
      <c r="M739" s="1" t="str">
        <f>IF(L739=0,"",INDEX('Tableau FR Download'!G:G,MATCH('Eligible Components'!L739,'Tableau FR Download'!A:A,0)))</f>
        <v/>
      </c>
      <c r="N739" s="2" t="str">
        <f>IFERROR(IF(LEFT(INDEX('Tableau FR Download'!J:J,MATCH('Eligible Components'!M739,'Tableau FR Download'!G:G,0)),FIND(" - ",INDEX('Tableau FR Download'!J:J,MATCH('Eligible Components'!M739,'Tableau FR Download'!G:G,0)))-1) = 0,"",LEFT(INDEX('Tableau FR Download'!J:J,MATCH('Eligible Components'!M739,'Tableau FR Download'!G:G,0)),FIND(" - ",INDEX('Tableau FR Download'!J:J,MATCH('Eligible Components'!M739,'Tableau FR Download'!G:G,0)))-1)),"")</f>
        <v/>
      </c>
      <c r="O739" s="2" t="str">
        <f>IF(T739="No","",IFERROR(IF(INDEX('Tableau FR Download'!M:M,MATCH('Eligible Components'!M739,'Tableau FR Download'!G:G,0))=0,"",INDEX('Tableau FR Download'!M:M,MATCH('Eligible Components'!M739,'Tableau FR Download'!G:G,0))),""))</f>
        <v/>
      </c>
      <c r="P739" s="37" t="str">
        <f>IF(IFERROR(INDEX('Funding Request Tracker'!$G$6:$G$13,MATCH('Eligible Components'!N739,'Funding Request Tracker'!$F$6:$F$13,0)),"")=0,"",IFERROR(INDEX('Funding Request Tracker'!$G$6:$G$13,MATCH('Eligible Components'!N739,'Funding Request Tracker'!$F$6:$F$13,0)),""))</f>
        <v/>
      </c>
      <c r="Q739" s="37" t="str">
        <f>IF(IFERROR(INDEX('Tableau FR Download'!N:N,MATCH('Eligible Components'!M739,'Tableau FR Download'!G:G,0)),"")=0,"",IFERROR(INDEX('Tableau FR Download'!N:N,MATCH('Eligible Components'!M739,'Tableau FR Download'!G:G,0)),""))</f>
        <v/>
      </c>
      <c r="R739" s="37" t="str">
        <f>IF(IFERROR(INDEX('Tableau FR Download'!O:O,MATCH('Eligible Components'!M739,'Tableau FR Download'!G:G,0)),"")=0,"",IFERROR(INDEX('Tableau FR Download'!O:O,MATCH('Eligible Components'!M739,'Tableau FR Download'!G:G,0)),""))</f>
        <v/>
      </c>
      <c r="S739" s="13" t="str">
        <f t="shared" si="35"/>
        <v/>
      </c>
      <c r="T739" s="1" t="str">
        <f>IFERROR(INDEX('User Instructions'!$E$3:$E$10,MATCH('Eligible Components'!N739,'User Instructions'!$D$3:$D$10,0)),"")</f>
        <v/>
      </c>
      <c r="U739" s="1" t="str">
        <f>IFERROR(IF(INDEX('Tableau FR Download'!M:M,MATCH('Eligible Components'!M739,'Tableau FR Download'!G:G,0))=0,"",INDEX('Tableau FR Download'!M:M,MATCH('Eligible Components'!M739,'Tableau FR Download'!G:G,0))),"")</f>
        <v/>
      </c>
    </row>
    <row r="740" spans="1:21" hidden="1" x14ac:dyDescent="0.2">
      <c r="A740" s="1">
        <f t="shared" si="33"/>
        <v>0</v>
      </c>
      <c r="B740" s="1">
        <v>0</v>
      </c>
      <c r="C740" s="1" t="s">
        <v>85</v>
      </c>
      <c r="D740" s="1" t="s">
        <v>129</v>
      </c>
      <c r="E740" s="1" t="s">
        <v>411</v>
      </c>
      <c r="F740" s="1" t="s">
        <v>88</v>
      </c>
      <c r="G740" s="1" t="str">
        <f t="shared" si="34"/>
        <v>Kosovo-HIV/AIDS,RSSH</v>
      </c>
      <c r="H740" s="1">
        <v>1</v>
      </c>
      <c r="I740" s="1" t="s">
        <v>30</v>
      </c>
      <c r="J740" s="1" t="str">
        <f>IF(IFERROR(IF(M740="",INDEX('Review Approach Lookup'!D:D,MATCH('Eligible Components'!G740,'Review Approach Lookup'!A:A,0)),INDEX('Tableau FR Download'!I:I,MATCH(M740,'Tableau FR Download'!G:G,0))),"")=0,"TBC",IFERROR(IF(M740="",INDEX('Review Approach Lookup'!D:D,MATCH('Eligible Components'!G740,'Review Approach Lookup'!A:A,0)),INDEX('Tableau FR Download'!I:I,MATCH(M740,'Tableau FR Download'!G:G,0))),""))</f>
        <v/>
      </c>
      <c r="K740" s="1" t="s">
        <v>188</v>
      </c>
      <c r="L740" s="1">
        <f>_xlfn.MAXIFS('Tableau FR Download'!A:A,'Tableau FR Download'!B:B,'Eligible Components'!G740)</f>
        <v>0</v>
      </c>
      <c r="M740" s="1" t="str">
        <f>IF(L740=0,"",INDEX('Tableau FR Download'!G:G,MATCH('Eligible Components'!L740,'Tableau FR Download'!A:A,0)))</f>
        <v/>
      </c>
      <c r="N740" s="2" t="str">
        <f>IFERROR(IF(LEFT(INDEX('Tableau FR Download'!J:J,MATCH('Eligible Components'!M740,'Tableau FR Download'!G:G,0)),FIND(" - ",INDEX('Tableau FR Download'!J:J,MATCH('Eligible Components'!M740,'Tableau FR Download'!G:G,0)))-1) = 0,"",LEFT(INDEX('Tableau FR Download'!J:J,MATCH('Eligible Components'!M740,'Tableau FR Download'!G:G,0)),FIND(" - ",INDEX('Tableau FR Download'!J:J,MATCH('Eligible Components'!M740,'Tableau FR Download'!G:G,0)))-1)),"")</f>
        <v/>
      </c>
      <c r="O740" s="2" t="str">
        <f>IF(T740="No","",IFERROR(IF(INDEX('Tableau FR Download'!M:M,MATCH('Eligible Components'!M740,'Tableau FR Download'!G:G,0))=0,"",INDEX('Tableau FR Download'!M:M,MATCH('Eligible Components'!M740,'Tableau FR Download'!G:G,0))),""))</f>
        <v/>
      </c>
      <c r="P740" s="37" t="str">
        <f>IF(IFERROR(INDEX('Funding Request Tracker'!$G$6:$G$13,MATCH('Eligible Components'!N740,'Funding Request Tracker'!$F$6:$F$13,0)),"")=0,"",IFERROR(INDEX('Funding Request Tracker'!$G$6:$G$13,MATCH('Eligible Components'!N740,'Funding Request Tracker'!$F$6:$F$13,0)),""))</f>
        <v/>
      </c>
      <c r="Q740" s="37" t="str">
        <f>IF(IFERROR(INDEX('Tableau FR Download'!N:N,MATCH('Eligible Components'!M740,'Tableau FR Download'!G:G,0)),"")=0,"",IFERROR(INDEX('Tableau FR Download'!N:N,MATCH('Eligible Components'!M740,'Tableau FR Download'!G:G,0)),""))</f>
        <v/>
      </c>
      <c r="R740" s="37" t="str">
        <f>IF(IFERROR(INDEX('Tableau FR Download'!O:O,MATCH('Eligible Components'!M740,'Tableau FR Download'!G:G,0)),"")=0,"",IFERROR(INDEX('Tableau FR Download'!O:O,MATCH('Eligible Components'!M740,'Tableau FR Download'!G:G,0)),""))</f>
        <v/>
      </c>
      <c r="S740" s="13" t="str">
        <f t="shared" si="35"/>
        <v/>
      </c>
      <c r="T740" s="1" t="str">
        <f>IFERROR(INDEX('User Instructions'!$E$3:$E$10,MATCH('Eligible Components'!N740,'User Instructions'!$D$3:$D$10,0)),"")</f>
        <v/>
      </c>
      <c r="U740" s="1" t="str">
        <f>IFERROR(IF(INDEX('Tableau FR Download'!M:M,MATCH('Eligible Components'!M740,'Tableau FR Download'!G:G,0))=0,"",INDEX('Tableau FR Download'!M:M,MATCH('Eligible Components'!M740,'Tableau FR Download'!G:G,0))),"")</f>
        <v/>
      </c>
    </row>
    <row r="741" spans="1:21" hidden="1" x14ac:dyDescent="0.2">
      <c r="A741" s="1">
        <f t="shared" si="33"/>
        <v>1</v>
      </c>
      <c r="B741" s="1">
        <v>0</v>
      </c>
      <c r="C741" s="1" t="s">
        <v>85</v>
      </c>
      <c r="D741" s="1" t="s">
        <v>129</v>
      </c>
      <c r="E741" s="1" t="s">
        <v>408</v>
      </c>
      <c r="F741" s="1" t="s">
        <v>89</v>
      </c>
      <c r="G741" s="1" t="str">
        <f t="shared" si="34"/>
        <v>Kosovo-HIV/AIDS, Tuberculosis</v>
      </c>
      <c r="H741" s="1">
        <v>1</v>
      </c>
      <c r="I741" s="1" t="s">
        <v>30</v>
      </c>
      <c r="J741" s="1" t="str">
        <f>IF(IFERROR(IF(M741="",INDEX('Review Approach Lookup'!D:D,MATCH('Eligible Components'!G741,'Review Approach Lookup'!A:A,0)),INDEX('Tableau FR Download'!I:I,MATCH(M741,'Tableau FR Download'!G:G,0))),"")=0,"TBC",IFERROR(IF(M741="",INDEX('Review Approach Lookup'!D:D,MATCH('Eligible Components'!G741,'Review Approach Lookup'!A:A,0)),INDEX('Tableau FR Download'!I:I,MATCH(M741,'Tableau FR Download'!G:G,0))),""))</f>
        <v>Tailored for Transition</v>
      </c>
      <c r="K741" s="1" t="s">
        <v>188</v>
      </c>
      <c r="L741" s="1">
        <f>_xlfn.MAXIFS('Tableau FR Download'!A:A,'Tableau FR Download'!B:B,'Eligible Components'!G741)</f>
        <v>856</v>
      </c>
      <c r="M741" s="1" t="str">
        <f>IF(L741=0,"",INDEX('Tableau FR Download'!G:G,MATCH('Eligible Components'!L741,'Tableau FR Download'!A:A,0)))</f>
        <v>FR856-QNA-C</v>
      </c>
      <c r="N741" s="2" t="str">
        <f>IFERROR(IF(LEFT(INDEX('Tableau FR Download'!J:J,MATCH('Eligible Components'!M741,'Tableau FR Download'!G:G,0)),FIND(" - ",INDEX('Tableau FR Download'!J:J,MATCH('Eligible Components'!M741,'Tableau FR Download'!G:G,0)))-1) = 0,"",LEFT(INDEX('Tableau FR Download'!J:J,MATCH('Eligible Components'!M741,'Tableau FR Download'!G:G,0)),FIND(" - ",INDEX('Tableau FR Download'!J:J,MATCH('Eligible Components'!M741,'Tableau FR Download'!G:G,0)))-1)),"")</f>
        <v>Window 3</v>
      </c>
      <c r="O741" s="2" t="str">
        <f>IF(T741="No","",IFERROR(IF(INDEX('Tableau FR Download'!M:M,MATCH('Eligible Components'!M741,'Tableau FR Download'!G:G,0))=0,"",INDEX('Tableau FR Download'!M:M,MATCH('Eligible Components'!M741,'Tableau FR Download'!G:G,0))),""))</f>
        <v>Grant Making</v>
      </c>
      <c r="P741" s="37">
        <f>IF(IFERROR(INDEX('Funding Request Tracker'!$G$6:$G$13,MATCH('Eligible Components'!N741,'Funding Request Tracker'!$F$6:$F$13,0)),"")=0,"",IFERROR(INDEX('Funding Request Tracker'!$G$6:$G$13,MATCH('Eligible Components'!N741,'Funding Request Tracker'!$F$6:$F$13,0)),""))</f>
        <v>44074</v>
      </c>
      <c r="Q741" s="37">
        <f>IF(IFERROR(INDEX('Tableau FR Download'!N:N,MATCH('Eligible Components'!M741,'Tableau FR Download'!G:G,0)),"")=0,"",IFERROR(INDEX('Tableau FR Download'!N:N,MATCH('Eligible Components'!M741,'Tableau FR Download'!G:G,0)),""))</f>
        <v>44462</v>
      </c>
      <c r="R741" s="37">
        <f>IF(IFERROR(INDEX('Tableau FR Download'!O:O,MATCH('Eligible Components'!M741,'Tableau FR Download'!G:G,0)),"")=0,"",IFERROR(INDEX('Tableau FR Download'!O:O,MATCH('Eligible Components'!M741,'Tableau FR Download'!G:G,0)),""))</f>
        <v>44488</v>
      </c>
      <c r="S741" s="13">
        <f t="shared" si="35"/>
        <v>13.573770491803279</v>
      </c>
      <c r="T741" s="1" t="str">
        <f>IFERROR(INDEX('User Instructions'!$E$3:$E$10,MATCH('Eligible Components'!N741,'User Instructions'!$D$3:$D$10,0)),"")</f>
        <v>Yes</v>
      </c>
      <c r="U741" s="1" t="str">
        <f>IFERROR(IF(INDEX('Tableau FR Download'!M:M,MATCH('Eligible Components'!M741,'Tableau FR Download'!G:G,0))=0,"",INDEX('Tableau FR Download'!M:M,MATCH('Eligible Components'!M741,'Tableau FR Download'!G:G,0))),"")</f>
        <v>Grant Making</v>
      </c>
    </row>
    <row r="742" spans="1:21" hidden="1" x14ac:dyDescent="0.2">
      <c r="A742" s="1">
        <f t="shared" si="33"/>
        <v>0</v>
      </c>
      <c r="B742" s="1">
        <v>0</v>
      </c>
      <c r="C742" s="1" t="s">
        <v>85</v>
      </c>
      <c r="D742" s="1" t="s">
        <v>129</v>
      </c>
      <c r="E742" s="1" t="s">
        <v>412</v>
      </c>
      <c r="F742" s="1" t="s">
        <v>90</v>
      </c>
      <c r="G742" s="1" t="str">
        <f t="shared" si="34"/>
        <v>Kosovo-HIV/AIDS,Tuberculosis,Malaria</v>
      </c>
      <c r="H742" s="1">
        <v>0</v>
      </c>
      <c r="I742" s="1" t="s">
        <v>30</v>
      </c>
      <c r="J742" s="1" t="str">
        <f>IF(IFERROR(IF(M742="",INDEX('Review Approach Lookup'!D:D,MATCH('Eligible Components'!G742,'Review Approach Lookup'!A:A,0)),INDEX('Tableau FR Download'!I:I,MATCH(M742,'Tableau FR Download'!G:G,0))),"")=0,"TBC",IFERROR(IF(M742="",INDEX('Review Approach Lookup'!D:D,MATCH('Eligible Components'!G742,'Review Approach Lookup'!A:A,0)),INDEX('Tableau FR Download'!I:I,MATCH(M742,'Tableau FR Download'!G:G,0))),""))</f>
        <v/>
      </c>
      <c r="K742" s="1" t="s">
        <v>188</v>
      </c>
      <c r="L742" s="1">
        <f>_xlfn.MAXIFS('Tableau FR Download'!A:A,'Tableau FR Download'!B:B,'Eligible Components'!G742)</f>
        <v>0</v>
      </c>
      <c r="M742" s="1" t="str">
        <f>IF(L742=0,"",INDEX('Tableau FR Download'!G:G,MATCH('Eligible Components'!L742,'Tableau FR Download'!A:A,0)))</f>
        <v/>
      </c>
      <c r="N742" s="2" t="str">
        <f>IFERROR(IF(LEFT(INDEX('Tableau FR Download'!J:J,MATCH('Eligible Components'!M742,'Tableau FR Download'!G:G,0)),FIND(" - ",INDEX('Tableau FR Download'!J:J,MATCH('Eligible Components'!M742,'Tableau FR Download'!G:G,0)))-1) = 0,"",LEFT(INDEX('Tableau FR Download'!J:J,MATCH('Eligible Components'!M742,'Tableau FR Download'!G:G,0)),FIND(" - ",INDEX('Tableau FR Download'!J:J,MATCH('Eligible Components'!M742,'Tableau FR Download'!G:G,0)))-1)),"")</f>
        <v/>
      </c>
      <c r="O742" s="2" t="str">
        <f>IF(T742="No","",IFERROR(IF(INDEX('Tableau FR Download'!M:M,MATCH('Eligible Components'!M742,'Tableau FR Download'!G:G,0))=0,"",INDEX('Tableau FR Download'!M:M,MATCH('Eligible Components'!M742,'Tableau FR Download'!G:G,0))),""))</f>
        <v/>
      </c>
      <c r="P742" s="37" t="str">
        <f>IF(IFERROR(INDEX('Funding Request Tracker'!$G$6:$G$13,MATCH('Eligible Components'!N742,'Funding Request Tracker'!$F$6:$F$13,0)),"")=0,"",IFERROR(INDEX('Funding Request Tracker'!$G$6:$G$13,MATCH('Eligible Components'!N742,'Funding Request Tracker'!$F$6:$F$13,0)),""))</f>
        <v/>
      </c>
      <c r="Q742" s="37" t="str">
        <f>IF(IFERROR(INDEX('Tableau FR Download'!N:N,MATCH('Eligible Components'!M742,'Tableau FR Download'!G:G,0)),"")=0,"",IFERROR(INDEX('Tableau FR Download'!N:N,MATCH('Eligible Components'!M742,'Tableau FR Download'!G:G,0)),""))</f>
        <v/>
      </c>
      <c r="R742" s="37" t="str">
        <f>IF(IFERROR(INDEX('Tableau FR Download'!O:O,MATCH('Eligible Components'!M742,'Tableau FR Download'!G:G,0)),"")=0,"",IFERROR(INDEX('Tableau FR Download'!O:O,MATCH('Eligible Components'!M742,'Tableau FR Download'!G:G,0)),""))</f>
        <v/>
      </c>
      <c r="S742" s="13" t="str">
        <f t="shared" si="35"/>
        <v/>
      </c>
      <c r="T742" s="1" t="str">
        <f>IFERROR(INDEX('User Instructions'!$E$3:$E$10,MATCH('Eligible Components'!N742,'User Instructions'!$D$3:$D$10,0)),"")</f>
        <v/>
      </c>
      <c r="U742" s="1" t="str">
        <f>IFERROR(IF(INDEX('Tableau FR Download'!M:M,MATCH('Eligible Components'!M742,'Tableau FR Download'!G:G,0))=0,"",INDEX('Tableau FR Download'!M:M,MATCH('Eligible Components'!M742,'Tableau FR Download'!G:G,0))),"")</f>
        <v/>
      </c>
    </row>
    <row r="743" spans="1:21" hidden="1" x14ac:dyDescent="0.2">
      <c r="A743" s="1">
        <f t="shared" si="33"/>
        <v>0</v>
      </c>
      <c r="B743" s="1">
        <v>0</v>
      </c>
      <c r="C743" s="1" t="s">
        <v>85</v>
      </c>
      <c r="D743" s="1" t="s">
        <v>129</v>
      </c>
      <c r="E743" s="1" t="s">
        <v>413</v>
      </c>
      <c r="F743" s="1" t="s">
        <v>91</v>
      </c>
      <c r="G743" s="1" t="str">
        <f t="shared" si="34"/>
        <v>Kosovo-HIV/AIDS,Tuberculosis,Malaria,RSSH</v>
      </c>
      <c r="H743" s="1">
        <v>0</v>
      </c>
      <c r="I743" s="1" t="s">
        <v>30</v>
      </c>
      <c r="J743" s="1" t="str">
        <f>IF(IFERROR(IF(M743="",INDEX('Review Approach Lookup'!D:D,MATCH('Eligible Components'!G743,'Review Approach Lookup'!A:A,0)),INDEX('Tableau FR Download'!I:I,MATCH(M743,'Tableau FR Download'!G:G,0))),"")=0,"TBC",IFERROR(IF(M743="",INDEX('Review Approach Lookup'!D:D,MATCH('Eligible Components'!G743,'Review Approach Lookup'!A:A,0)),INDEX('Tableau FR Download'!I:I,MATCH(M743,'Tableau FR Download'!G:G,0))),""))</f>
        <v/>
      </c>
      <c r="K743" s="1" t="s">
        <v>188</v>
      </c>
      <c r="L743" s="1">
        <f>_xlfn.MAXIFS('Tableau FR Download'!A:A,'Tableau FR Download'!B:B,'Eligible Components'!G743)</f>
        <v>0</v>
      </c>
      <c r="M743" s="1" t="str">
        <f>IF(L743=0,"",INDEX('Tableau FR Download'!G:G,MATCH('Eligible Components'!L743,'Tableau FR Download'!A:A,0)))</f>
        <v/>
      </c>
      <c r="N743" s="2" t="str">
        <f>IFERROR(IF(LEFT(INDEX('Tableau FR Download'!J:J,MATCH('Eligible Components'!M743,'Tableau FR Download'!G:G,0)),FIND(" - ",INDEX('Tableau FR Download'!J:J,MATCH('Eligible Components'!M743,'Tableau FR Download'!G:G,0)))-1) = 0,"",LEFT(INDEX('Tableau FR Download'!J:J,MATCH('Eligible Components'!M743,'Tableau FR Download'!G:G,0)),FIND(" - ",INDEX('Tableau FR Download'!J:J,MATCH('Eligible Components'!M743,'Tableau FR Download'!G:G,0)))-1)),"")</f>
        <v/>
      </c>
      <c r="O743" s="2" t="str">
        <f>IF(T743="No","",IFERROR(IF(INDEX('Tableau FR Download'!M:M,MATCH('Eligible Components'!M743,'Tableau FR Download'!G:G,0))=0,"",INDEX('Tableau FR Download'!M:M,MATCH('Eligible Components'!M743,'Tableau FR Download'!G:G,0))),""))</f>
        <v/>
      </c>
      <c r="P743" s="37" t="str">
        <f>IF(IFERROR(INDEX('Funding Request Tracker'!$G$6:$G$13,MATCH('Eligible Components'!N743,'Funding Request Tracker'!$F$6:$F$13,0)),"")=0,"",IFERROR(INDEX('Funding Request Tracker'!$G$6:$G$13,MATCH('Eligible Components'!N743,'Funding Request Tracker'!$F$6:$F$13,0)),""))</f>
        <v/>
      </c>
      <c r="Q743" s="37" t="str">
        <f>IF(IFERROR(INDEX('Tableau FR Download'!N:N,MATCH('Eligible Components'!M743,'Tableau FR Download'!G:G,0)),"")=0,"",IFERROR(INDEX('Tableau FR Download'!N:N,MATCH('Eligible Components'!M743,'Tableau FR Download'!G:G,0)),""))</f>
        <v/>
      </c>
      <c r="R743" s="37" t="str">
        <f>IF(IFERROR(INDEX('Tableau FR Download'!O:O,MATCH('Eligible Components'!M743,'Tableau FR Download'!G:G,0)),"")=0,"",IFERROR(INDEX('Tableau FR Download'!O:O,MATCH('Eligible Components'!M743,'Tableau FR Download'!G:G,0)),""))</f>
        <v/>
      </c>
      <c r="S743" s="13" t="str">
        <f t="shared" si="35"/>
        <v/>
      </c>
      <c r="T743" s="1" t="str">
        <f>IFERROR(INDEX('User Instructions'!$E$3:$E$10,MATCH('Eligible Components'!N743,'User Instructions'!$D$3:$D$10,0)),"")</f>
        <v/>
      </c>
      <c r="U743" s="1" t="str">
        <f>IFERROR(IF(INDEX('Tableau FR Download'!M:M,MATCH('Eligible Components'!M743,'Tableau FR Download'!G:G,0))=0,"",INDEX('Tableau FR Download'!M:M,MATCH('Eligible Components'!M743,'Tableau FR Download'!G:G,0))),"")</f>
        <v/>
      </c>
    </row>
    <row r="744" spans="1:21" hidden="1" x14ac:dyDescent="0.2">
      <c r="A744" s="1">
        <f t="shared" si="33"/>
        <v>0</v>
      </c>
      <c r="B744" s="1">
        <v>0</v>
      </c>
      <c r="C744" s="1" t="s">
        <v>85</v>
      </c>
      <c r="D744" s="1" t="s">
        <v>129</v>
      </c>
      <c r="E744" s="1" t="s">
        <v>414</v>
      </c>
      <c r="F744" s="1" t="s">
        <v>92</v>
      </c>
      <c r="G744" s="1" t="str">
        <f t="shared" si="34"/>
        <v>Kosovo-HIV/AIDS,Tuberculosis,RSSH</v>
      </c>
      <c r="H744" s="1">
        <v>1</v>
      </c>
      <c r="I744" s="1" t="s">
        <v>30</v>
      </c>
      <c r="J744" s="1" t="str">
        <f>IF(IFERROR(IF(M744="",INDEX('Review Approach Lookup'!D:D,MATCH('Eligible Components'!G744,'Review Approach Lookup'!A:A,0)),INDEX('Tableau FR Download'!I:I,MATCH(M744,'Tableau FR Download'!G:G,0))),"")=0,"TBC",IFERROR(IF(M744="",INDEX('Review Approach Lookup'!D:D,MATCH('Eligible Components'!G744,'Review Approach Lookup'!A:A,0)),INDEX('Tableau FR Download'!I:I,MATCH(M744,'Tableau FR Download'!G:G,0))),""))</f>
        <v/>
      </c>
      <c r="K744" s="1" t="s">
        <v>188</v>
      </c>
      <c r="L744" s="1">
        <f>_xlfn.MAXIFS('Tableau FR Download'!A:A,'Tableau FR Download'!B:B,'Eligible Components'!G744)</f>
        <v>0</v>
      </c>
      <c r="M744" s="1" t="str">
        <f>IF(L744=0,"",INDEX('Tableau FR Download'!G:G,MATCH('Eligible Components'!L744,'Tableau FR Download'!A:A,0)))</f>
        <v/>
      </c>
      <c r="N744" s="2" t="str">
        <f>IFERROR(IF(LEFT(INDEX('Tableau FR Download'!J:J,MATCH('Eligible Components'!M744,'Tableau FR Download'!G:G,0)),FIND(" - ",INDEX('Tableau FR Download'!J:J,MATCH('Eligible Components'!M744,'Tableau FR Download'!G:G,0)))-1) = 0,"",LEFT(INDEX('Tableau FR Download'!J:J,MATCH('Eligible Components'!M744,'Tableau FR Download'!G:G,0)),FIND(" - ",INDEX('Tableau FR Download'!J:J,MATCH('Eligible Components'!M744,'Tableau FR Download'!G:G,0)))-1)),"")</f>
        <v/>
      </c>
      <c r="O744" s="2" t="str">
        <f>IF(T744="No","",IFERROR(IF(INDEX('Tableau FR Download'!M:M,MATCH('Eligible Components'!M744,'Tableau FR Download'!G:G,0))=0,"",INDEX('Tableau FR Download'!M:M,MATCH('Eligible Components'!M744,'Tableau FR Download'!G:G,0))),""))</f>
        <v/>
      </c>
      <c r="P744" s="37" t="str">
        <f>IF(IFERROR(INDEX('Funding Request Tracker'!$G$6:$G$13,MATCH('Eligible Components'!N744,'Funding Request Tracker'!$F$6:$F$13,0)),"")=0,"",IFERROR(INDEX('Funding Request Tracker'!$G$6:$G$13,MATCH('Eligible Components'!N744,'Funding Request Tracker'!$F$6:$F$13,0)),""))</f>
        <v/>
      </c>
      <c r="Q744" s="37" t="str">
        <f>IF(IFERROR(INDEX('Tableau FR Download'!N:N,MATCH('Eligible Components'!M744,'Tableau FR Download'!G:G,0)),"")=0,"",IFERROR(INDEX('Tableau FR Download'!N:N,MATCH('Eligible Components'!M744,'Tableau FR Download'!G:G,0)),""))</f>
        <v/>
      </c>
      <c r="R744" s="37" t="str">
        <f>IF(IFERROR(INDEX('Tableau FR Download'!O:O,MATCH('Eligible Components'!M744,'Tableau FR Download'!G:G,0)),"")=0,"",IFERROR(INDEX('Tableau FR Download'!O:O,MATCH('Eligible Components'!M744,'Tableau FR Download'!G:G,0)),""))</f>
        <v/>
      </c>
      <c r="S744" s="13" t="str">
        <f t="shared" si="35"/>
        <v/>
      </c>
      <c r="T744" s="1" t="str">
        <f>IFERROR(INDEX('User Instructions'!$E$3:$E$10,MATCH('Eligible Components'!N744,'User Instructions'!$D$3:$D$10,0)),"")</f>
        <v/>
      </c>
      <c r="U744" s="1" t="str">
        <f>IFERROR(IF(INDEX('Tableau FR Download'!M:M,MATCH('Eligible Components'!M744,'Tableau FR Download'!G:G,0))=0,"",INDEX('Tableau FR Download'!M:M,MATCH('Eligible Components'!M744,'Tableau FR Download'!G:G,0))),"")</f>
        <v/>
      </c>
    </row>
    <row r="745" spans="1:21" hidden="1" x14ac:dyDescent="0.2">
      <c r="A745" s="1">
        <f t="shared" si="33"/>
        <v>0</v>
      </c>
      <c r="B745" s="1">
        <v>0</v>
      </c>
      <c r="C745" s="1" t="s">
        <v>85</v>
      </c>
      <c r="D745" s="1" t="s">
        <v>129</v>
      </c>
      <c r="E745" s="1" t="s">
        <v>28</v>
      </c>
      <c r="F745" s="1" t="s">
        <v>28</v>
      </c>
      <c r="G745" s="1" t="str">
        <f t="shared" si="34"/>
        <v>Kosovo-Malaria</v>
      </c>
      <c r="H745" s="1">
        <v>0</v>
      </c>
      <c r="I745" s="1" t="s">
        <v>30</v>
      </c>
      <c r="J745" s="1" t="str">
        <f>IF(IFERROR(IF(M745="",INDEX('Review Approach Lookup'!D:D,MATCH('Eligible Components'!G745,'Review Approach Lookup'!A:A,0)),INDEX('Tableau FR Download'!I:I,MATCH(M745,'Tableau FR Download'!G:G,0))),"")=0,"TBC",IFERROR(IF(M745="",INDEX('Review Approach Lookup'!D:D,MATCH('Eligible Components'!G745,'Review Approach Lookup'!A:A,0)),INDEX('Tableau FR Download'!I:I,MATCH(M745,'Tableau FR Download'!G:G,0))),""))</f>
        <v/>
      </c>
      <c r="K745" s="1" t="s">
        <v>188</v>
      </c>
      <c r="L745" s="1">
        <f>_xlfn.MAXIFS('Tableau FR Download'!A:A,'Tableau FR Download'!B:B,'Eligible Components'!G745)</f>
        <v>0</v>
      </c>
      <c r="M745" s="1" t="str">
        <f>IF(L745=0,"",INDEX('Tableau FR Download'!G:G,MATCH('Eligible Components'!L745,'Tableau FR Download'!A:A,0)))</f>
        <v/>
      </c>
      <c r="N745" s="2" t="str">
        <f>IFERROR(IF(LEFT(INDEX('Tableau FR Download'!J:J,MATCH('Eligible Components'!M745,'Tableau FR Download'!G:G,0)),FIND(" - ",INDEX('Tableau FR Download'!J:J,MATCH('Eligible Components'!M745,'Tableau FR Download'!G:G,0)))-1) = 0,"",LEFT(INDEX('Tableau FR Download'!J:J,MATCH('Eligible Components'!M745,'Tableau FR Download'!G:G,0)),FIND(" - ",INDEX('Tableau FR Download'!J:J,MATCH('Eligible Components'!M745,'Tableau FR Download'!G:G,0)))-1)),"")</f>
        <v/>
      </c>
      <c r="O745" s="2" t="str">
        <f>IF(T745="No","",IFERROR(IF(INDEX('Tableau FR Download'!M:M,MATCH('Eligible Components'!M745,'Tableau FR Download'!G:G,0))=0,"",INDEX('Tableau FR Download'!M:M,MATCH('Eligible Components'!M745,'Tableau FR Download'!G:G,0))),""))</f>
        <v/>
      </c>
      <c r="P745" s="37" t="str">
        <f>IF(IFERROR(INDEX('Funding Request Tracker'!$G$6:$G$13,MATCH('Eligible Components'!N745,'Funding Request Tracker'!$F$6:$F$13,0)),"")=0,"",IFERROR(INDEX('Funding Request Tracker'!$G$6:$G$13,MATCH('Eligible Components'!N745,'Funding Request Tracker'!$F$6:$F$13,0)),""))</f>
        <v/>
      </c>
      <c r="Q745" s="37" t="str">
        <f>IF(IFERROR(INDEX('Tableau FR Download'!N:N,MATCH('Eligible Components'!M745,'Tableau FR Download'!G:G,0)),"")=0,"",IFERROR(INDEX('Tableau FR Download'!N:N,MATCH('Eligible Components'!M745,'Tableau FR Download'!G:G,0)),""))</f>
        <v/>
      </c>
      <c r="R745" s="37" t="str">
        <f>IF(IFERROR(INDEX('Tableau FR Download'!O:O,MATCH('Eligible Components'!M745,'Tableau FR Download'!G:G,0)),"")=0,"",IFERROR(INDEX('Tableau FR Download'!O:O,MATCH('Eligible Components'!M745,'Tableau FR Download'!G:G,0)),""))</f>
        <v/>
      </c>
      <c r="S745" s="13" t="str">
        <f t="shared" si="35"/>
        <v/>
      </c>
      <c r="T745" s="1" t="str">
        <f>IFERROR(INDEX('User Instructions'!$E$3:$E$10,MATCH('Eligible Components'!N745,'User Instructions'!$D$3:$D$10,0)),"")</f>
        <v/>
      </c>
      <c r="U745" s="1" t="str">
        <f>IFERROR(IF(INDEX('Tableau FR Download'!M:M,MATCH('Eligible Components'!M745,'Tableau FR Download'!G:G,0))=0,"",INDEX('Tableau FR Download'!M:M,MATCH('Eligible Components'!M745,'Tableau FR Download'!G:G,0))),"")</f>
        <v/>
      </c>
    </row>
    <row r="746" spans="1:21" hidden="1" x14ac:dyDescent="0.2">
      <c r="A746" s="1">
        <f t="shared" si="33"/>
        <v>0</v>
      </c>
      <c r="B746" s="1">
        <v>0</v>
      </c>
      <c r="C746" s="1" t="s">
        <v>85</v>
      </c>
      <c r="D746" s="1" t="s">
        <v>129</v>
      </c>
      <c r="E746" s="1" t="s">
        <v>415</v>
      </c>
      <c r="F746" s="1" t="s">
        <v>93</v>
      </c>
      <c r="G746" s="1" t="str">
        <f t="shared" si="34"/>
        <v>Kosovo-Malaria,RSSH</v>
      </c>
      <c r="H746" s="1">
        <v>0</v>
      </c>
      <c r="I746" s="1" t="s">
        <v>30</v>
      </c>
      <c r="J746" s="1" t="str">
        <f>IF(IFERROR(IF(M746="",INDEX('Review Approach Lookup'!D:D,MATCH('Eligible Components'!G746,'Review Approach Lookup'!A:A,0)),INDEX('Tableau FR Download'!I:I,MATCH(M746,'Tableau FR Download'!G:G,0))),"")=0,"TBC",IFERROR(IF(M746="",INDEX('Review Approach Lookup'!D:D,MATCH('Eligible Components'!G746,'Review Approach Lookup'!A:A,0)),INDEX('Tableau FR Download'!I:I,MATCH(M746,'Tableau FR Download'!G:G,0))),""))</f>
        <v/>
      </c>
      <c r="K746" s="1" t="s">
        <v>188</v>
      </c>
      <c r="L746" s="1">
        <f>_xlfn.MAXIFS('Tableau FR Download'!A:A,'Tableau FR Download'!B:B,'Eligible Components'!G746)</f>
        <v>0</v>
      </c>
      <c r="M746" s="1" t="str">
        <f>IF(L746=0,"",INDEX('Tableau FR Download'!G:G,MATCH('Eligible Components'!L746,'Tableau FR Download'!A:A,0)))</f>
        <v/>
      </c>
      <c r="N746" s="2" t="str">
        <f>IFERROR(IF(LEFT(INDEX('Tableau FR Download'!J:J,MATCH('Eligible Components'!M746,'Tableau FR Download'!G:G,0)),FIND(" - ",INDEX('Tableau FR Download'!J:J,MATCH('Eligible Components'!M746,'Tableau FR Download'!G:G,0)))-1) = 0,"",LEFT(INDEX('Tableau FR Download'!J:J,MATCH('Eligible Components'!M746,'Tableau FR Download'!G:G,0)),FIND(" - ",INDEX('Tableau FR Download'!J:J,MATCH('Eligible Components'!M746,'Tableau FR Download'!G:G,0)))-1)),"")</f>
        <v/>
      </c>
      <c r="O746" s="2" t="str">
        <f>IF(T746="No","",IFERROR(IF(INDEX('Tableau FR Download'!M:M,MATCH('Eligible Components'!M746,'Tableau FR Download'!G:G,0))=0,"",INDEX('Tableau FR Download'!M:M,MATCH('Eligible Components'!M746,'Tableau FR Download'!G:G,0))),""))</f>
        <v/>
      </c>
      <c r="P746" s="37" t="str">
        <f>IF(IFERROR(INDEX('Funding Request Tracker'!$G$6:$G$13,MATCH('Eligible Components'!N746,'Funding Request Tracker'!$F$6:$F$13,0)),"")=0,"",IFERROR(INDEX('Funding Request Tracker'!$G$6:$G$13,MATCH('Eligible Components'!N746,'Funding Request Tracker'!$F$6:$F$13,0)),""))</f>
        <v/>
      </c>
      <c r="Q746" s="37" t="str">
        <f>IF(IFERROR(INDEX('Tableau FR Download'!N:N,MATCH('Eligible Components'!M746,'Tableau FR Download'!G:G,0)),"")=0,"",IFERROR(INDEX('Tableau FR Download'!N:N,MATCH('Eligible Components'!M746,'Tableau FR Download'!G:G,0)),""))</f>
        <v/>
      </c>
      <c r="R746" s="37" t="str">
        <f>IF(IFERROR(INDEX('Tableau FR Download'!O:O,MATCH('Eligible Components'!M746,'Tableau FR Download'!G:G,0)),"")=0,"",IFERROR(INDEX('Tableau FR Download'!O:O,MATCH('Eligible Components'!M746,'Tableau FR Download'!G:G,0)),""))</f>
        <v/>
      </c>
      <c r="S746" s="13" t="str">
        <f t="shared" si="35"/>
        <v/>
      </c>
      <c r="T746" s="1" t="str">
        <f>IFERROR(INDEX('User Instructions'!$E$3:$E$10,MATCH('Eligible Components'!N746,'User Instructions'!$D$3:$D$10,0)),"")</f>
        <v/>
      </c>
      <c r="U746" s="1" t="str">
        <f>IFERROR(IF(INDEX('Tableau FR Download'!M:M,MATCH('Eligible Components'!M746,'Tableau FR Download'!G:G,0))=0,"",INDEX('Tableau FR Download'!M:M,MATCH('Eligible Components'!M746,'Tableau FR Download'!G:G,0))),"")</f>
        <v/>
      </c>
    </row>
    <row r="747" spans="1:21" hidden="1" x14ac:dyDescent="0.2">
      <c r="A747" s="1">
        <f t="shared" si="33"/>
        <v>0</v>
      </c>
      <c r="B747" s="1">
        <v>0</v>
      </c>
      <c r="C747" s="1" t="s">
        <v>85</v>
      </c>
      <c r="D747" s="1" t="s">
        <v>129</v>
      </c>
      <c r="E747" s="1" t="s">
        <v>94</v>
      </c>
      <c r="F747" s="1" t="s">
        <v>94</v>
      </c>
      <c r="G747" s="1" t="str">
        <f t="shared" si="34"/>
        <v>Kosovo-RSSH</v>
      </c>
      <c r="H747" s="1">
        <v>1</v>
      </c>
      <c r="I747" s="1" t="s">
        <v>30</v>
      </c>
      <c r="J747" s="1" t="str">
        <f>IF(IFERROR(IF(M747="",INDEX('Review Approach Lookup'!D:D,MATCH('Eligible Components'!G747,'Review Approach Lookup'!A:A,0)),INDEX('Tableau FR Download'!I:I,MATCH(M747,'Tableau FR Download'!G:G,0))),"")=0,"TBC",IFERROR(IF(M747="",INDEX('Review Approach Lookup'!D:D,MATCH('Eligible Components'!G747,'Review Approach Lookup'!A:A,0)),INDEX('Tableau FR Download'!I:I,MATCH(M747,'Tableau FR Download'!G:G,0))),""))</f>
        <v>TBC</v>
      </c>
      <c r="K747" s="1" t="s">
        <v>188</v>
      </c>
      <c r="L747" s="1">
        <f>_xlfn.MAXIFS('Tableau FR Download'!A:A,'Tableau FR Download'!B:B,'Eligible Components'!G747)</f>
        <v>0</v>
      </c>
      <c r="M747" s="1" t="str">
        <f>IF(L747=0,"",INDEX('Tableau FR Download'!G:G,MATCH('Eligible Components'!L747,'Tableau FR Download'!A:A,0)))</f>
        <v/>
      </c>
      <c r="N747" s="2" t="str">
        <f>IFERROR(IF(LEFT(INDEX('Tableau FR Download'!J:J,MATCH('Eligible Components'!M747,'Tableau FR Download'!G:G,0)),FIND(" - ",INDEX('Tableau FR Download'!J:J,MATCH('Eligible Components'!M747,'Tableau FR Download'!G:G,0)))-1) = 0,"",LEFT(INDEX('Tableau FR Download'!J:J,MATCH('Eligible Components'!M747,'Tableau FR Download'!G:G,0)),FIND(" - ",INDEX('Tableau FR Download'!J:J,MATCH('Eligible Components'!M747,'Tableau FR Download'!G:G,0)))-1)),"")</f>
        <v/>
      </c>
      <c r="O747" s="2" t="str">
        <f>IF(T747="No","",IFERROR(IF(INDEX('Tableau FR Download'!M:M,MATCH('Eligible Components'!M747,'Tableau FR Download'!G:G,0))=0,"",INDEX('Tableau FR Download'!M:M,MATCH('Eligible Components'!M747,'Tableau FR Download'!G:G,0))),""))</f>
        <v/>
      </c>
      <c r="P747" s="37" t="str">
        <f>IF(IFERROR(INDEX('Funding Request Tracker'!$G$6:$G$13,MATCH('Eligible Components'!N747,'Funding Request Tracker'!$F$6:$F$13,0)),"")=0,"",IFERROR(INDEX('Funding Request Tracker'!$G$6:$G$13,MATCH('Eligible Components'!N747,'Funding Request Tracker'!$F$6:$F$13,0)),""))</f>
        <v/>
      </c>
      <c r="Q747" s="37" t="str">
        <f>IF(IFERROR(INDEX('Tableau FR Download'!N:N,MATCH('Eligible Components'!M747,'Tableau FR Download'!G:G,0)),"")=0,"",IFERROR(INDEX('Tableau FR Download'!N:N,MATCH('Eligible Components'!M747,'Tableau FR Download'!G:G,0)),""))</f>
        <v/>
      </c>
      <c r="R747" s="37" t="str">
        <f>IF(IFERROR(INDEX('Tableau FR Download'!O:O,MATCH('Eligible Components'!M747,'Tableau FR Download'!G:G,0)),"")=0,"",IFERROR(INDEX('Tableau FR Download'!O:O,MATCH('Eligible Components'!M747,'Tableau FR Download'!G:G,0)),""))</f>
        <v/>
      </c>
      <c r="S747" s="13" t="str">
        <f t="shared" si="35"/>
        <v/>
      </c>
      <c r="T747" s="1" t="str">
        <f>IFERROR(INDEX('User Instructions'!$E$3:$E$10,MATCH('Eligible Components'!N747,'User Instructions'!$D$3:$D$10,0)),"")</f>
        <v/>
      </c>
      <c r="U747" s="1" t="str">
        <f>IFERROR(IF(INDEX('Tableau FR Download'!M:M,MATCH('Eligible Components'!M747,'Tableau FR Download'!G:G,0))=0,"",INDEX('Tableau FR Download'!M:M,MATCH('Eligible Components'!M747,'Tableau FR Download'!G:G,0))),"")</f>
        <v/>
      </c>
    </row>
    <row r="748" spans="1:21" hidden="1" x14ac:dyDescent="0.2">
      <c r="A748" s="1">
        <f t="shared" si="33"/>
        <v>0</v>
      </c>
      <c r="B748" s="1">
        <v>1</v>
      </c>
      <c r="C748" s="1" t="s">
        <v>85</v>
      </c>
      <c r="D748" s="1" t="s">
        <v>129</v>
      </c>
      <c r="E748" s="1" t="s">
        <v>416</v>
      </c>
      <c r="F748" s="1" t="s">
        <v>35</v>
      </c>
      <c r="G748" s="1" t="str">
        <f t="shared" si="34"/>
        <v>Kosovo-Tuberculosis</v>
      </c>
      <c r="H748" s="1">
        <v>1</v>
      </c>
      <c r="I748" s="1" t="s">
        <v>30</v>
      </c>
      <c r="J748" s="1" t="str">
        <f>IF(IFERROR(IF(M748="",INDEX('Review Approach Lookup'!D:D,MATCH('Eligible Components'!G748,'Review Approach Lookup'!A:A,0)),INDEX('Tableau FR Download'!I:I,MATCH(M748,'Tableau FR Download'!G:G,0))),"")=0,"TBC",IFERROR(IF(M748="",INDEX('Review Approach Lookup'!D:D,MATCH('Eligible Components'!G748,'Review Approach Lookup'!A:A,0)),INDEX('Tableau FR Download'!I:I,MATCH(M748,'Tableau FR Download'!G:G,0))),""))</f>
        <v>Tailored for Transition</v>
      </c>
      <c r="K748" s="1" t="s">
        <v>188</v>
      </c>
      <c r="L748" s="1">
        <f>_xlfn.MAXIFS('Tableau FR Download'!A:A,'Tableau FR Download'!B:B,'Eligible Components'!G748)</f>
        <v>0</v>
      </c>
      <c r="M748" s="1" t="str">
        <f>IF(L748=0,"",INDEX('Tableau FR Download'!G:G,MATCH('Eligible Components'!L748,'Tableau FR Download'!A:A,0)))</f>
        <v/>
      </c>
      <c r="N748" s="2" t="str">
        <f>IFERROR(IF(LEFT(INDEX('Tableau FR Download'!J:J,MATCH('Eligible Components'!M748,'Tableau FR Download'!G:G,0)),FIND(" - ",INDEX('Tableau FR Download'!J:J,MATCH('Eligible Components'!M748,'Tableau FR Download'!G:G,0)))-1) = 0,"",LEFT(INDEX('Tableau FR Download'!J:J,MATCH('Eligible Components'!M748,'Tableau FR Download'!G:G,0)),FIND(" - ",INDEX('Tableau FR Download'!J:J,MATCH('Eligible Components'!M748,'Tableau FR Download'!G:G,0)))-1)),"")</f>
        <v/>
      </c>
      <c r="O748" s="2" t="str">
        <f>IF(T748="No","",IFERROR(IF(INDEX('Tableau FR Download'!M:M,MATCH('Eligible Components'!M748,'Tableau FR Download'!G:G,0))=0,"",INDEX('Tableau FR Download'!M:M,MATCH('Eligible Components'!M748,'Tableau FR Download'!G:G,0))),""))</f>
        <v/>
      </c>
      <c r="P748" s="37" t="str">
        <f>IF(IFERROR(INDEX('Funding Request Tracker'!$G$6:$G$13,MATCH('Eligible Components'!N748,'Funding Request Tracker'!$F$6:$F$13,0)),"")=0,"",IFERROR(INDEX('Funding Request Tracker'!$G$6:$G$13,MATCH('Eligible Components'!N748,'Funding Request Tracker'!$F$6:$F$13,0)),""))</f>
        <v/>
      </c>
      <c r="Q748" s="37" t="str">
        <f>IF(IFERROR(INDEX('Tableau FR Download'!N:N,MATCH('Eligible Components'!M748,'Tableau FR Download'!G:G,0)),"")=0,"",IFERROR(INDEX('Tableau FR Download'!N:N,MATCH('Eligible Components'!M748,'Tableau FR Download'!G:G,0)),""))</f>
        <v/>
      </c>
      <c r="R748" s="37" t="str">
        <f>IF(IFERROR(INDEX('Tableau FR Download'!O:O,MATCH('Eligible Components'!M748,'Tableau FR Download'!G:G,0)),"")=0,"",IFERROR(INDEX('Tableau FR Download'!O:O,MATCH('Eligible Components'!M748,'Tableau FR Download'!G:G,0)),""))</f>
        <v/>
      </c>
      <c r="S748" s="13" t="str">
        <f t="shared" si="35"/>
        <v/>
      </c>
      <c r="T748" s="1" t="str">
        <f>IFERROR(INDEX('User Instructions'!$E$3:$E$10,MATCH('Eligible Components'!N748,'User Instructions'!$D$3:$D$10,0)),"")</f>
        <v/>
      </c>
      <c r="U748" s="1" t="str">
        <f>IFERROR(IF(INDEX('Tableau FR Download'!M:M,MATCH('Eligible Components'!M748,'Tableau FR Download'!G:G,0))=0,"",INDEX('Tableau FR Download'!M:M,MATCH('Eligible Components'!M748,'Tableau FR Download'!G:G,0))),"")</f>
        <v/>
      </c>
    </row>
    <row r="749" spans="1:21" hidden="1" x14ac:dyDescent="0.2">
      <c r="A749" s="1">
        <f t="shared" si="33"/>
        <v>0</v>
      </c>
      <c r="B749" s="1">
        <v>0</v>
      </c>
      <c r="C749" s="1" t="s">
        <v>85</v>
      </c>
      <c r="D749" s="1" t="s">
        <v>129</v>
      </c>
      <c r="E749" s="1" t="s">
        <v>417</v>
      </c>
      <c r="F749" s="1" t="s">
        <v>95</v>
      </c>
      <c r="G749" s="1" t="str">
        <f t="shared" si="34"/>
        <v>Kosovo-Tuberculosis,Malaria</v>
      </c>
      <c r="H749" s="1">
        <v>0</v>
      </c>
      <c r="I749" s="1" t="s">
        <v>30</v>
      </c>
      <c r="J749" s="1" t="str">
        <f>IF(IFERROR(IF(M749="",INDEX('Review Approach Lookup'!D:D,MATCH('Eligible Components'!G749,'Review Approach Lookup'!A:A,0)),INDEX('Tableau FR Download'!I:I,MATCH(M749,'Tableau FR Download'!G:G,0))),"")=0,"TBC",IFERROR(IF(M749="",INDEX('Review Approach Lookup'!D:D,MATCH('Eligible Components'!G749,'Review Approach Lookup'!A:A,0)),INDEX('Tableau FR Download'!I:I,MATCH(M749,'Tableau FR Download'!G:G,0))),""))</f>
        <v/>
      </c>
      <c r="K749" s="1" t="s">
        <v>188</v>
      </c>
      <c r="L749" s="1">
        <f>_xlfn.MAXIFS('Tableau FR Download'!A:A,'Tableau FR Download'!B:B,'Eligible Components'!G749)</f>
        <v>0</v>
      </c>
      <c r="M749" s="1" t="str">
        <f>IF(L749=0,"",INDEX('Tableau FR Download'!G:G,MATCH('Eligible Components'!L749,'Tableau FR Download'!A:A,0)))</f>
        <v/>
      </c>
      <c r="N749" s="2" t="str">
        <f>IFERROR(IF(LEFT(INDEX('Tableau FR Download'!J:J,MATCH('Eligible Components'!M749,'Tableau FR Download'!G:G,0)),FIND(" - ",INDEX('Tableau FR Download'!J:J,MATCH('Eligible Components'!M749,'Tableau FR Download'!G:G,0)))-1) = 0,"",LEFT(INDEX('Tableau FR Download'!J:J,MATCH('Eligible Components'!M749,'Tableau FR Download'!G:G,0)),FIND(" - ",INDEX('Tableau FR Download'!J:J,MATCH('Eligible Components'!M749,'Tableau FR Download'!G:G,0)))-1)),"")</f>
        <v/>
      </c>
      <c r="O749" s="2" t="str">
        <f>IF(T749="No","",IFERROR(IF(INDEX('Tableau FR Download'!M:M,MATCH('Eligible Components'!M749,'Tableau FR Download'!G:G,0))=0,"",INDEX('Tableau FR Download'!M:M,MATCH('Eligible Components'!M749,'Tableau FR Download'!G:G,0))),""))</f>
        <v/>
      </c>
      <c r="P749" s="37" t="str">
        <f>IF(IFERROR(INDEX('Funding Request Tracker'!$G$6:$G$13,MATCH('Eligible Components'!N749,'Funding Request Tracker'!$F$6:$F$13,0)),"")=0,"",IFERROR(INDEX('Funding Request Tracker'!$G$6:$G$13,MATCH('Eligible Components'!N749,'Funding Request Tracker'!$F$6:$F$13,0)),""))</f>
        <v/>
      </c>
      <c r="Q749" s="37" t="str">
        <f>IF(IFERROR(INDEX('Tableau FR Download'!N:N,MATCH('Eligible Components'!M749,'Tableau FR Download'!G:G,0)),"")=0,"",IFERROR(INDEX('Tableau FR Download'!N:N,MATCH('Eligible Components'!M749,'Tableau FR Download'!G:G,0)),""))</f>
        <v/>
      </c>
      <c r="R749" s="37" t="str">
        <f>IF(IFERROR(INDEX('Tableau FR Download'!O:O,MATCH('Eligible Components'!M749,'Tableau FR Download'!G:G,0)),"")=0,"",IFERROR(INDEX('Tableau FR Download'!O:O,MATCH('Eligible Components'!M749,'Tableau FR Download'!G:G,0)),""))</f>
        <v/>
      </c>
      <c r="S749" s="13" t="str">
        <f t="shared" si="35"/>
        <v/>
      </c>
      <c r="T749" s="1" t="str">
        <f>IFERROR(INDEX('User Instructions'!$E$3:$E$10,MATCH('Eligible Components'!N749,'User Instructions'!$D$3:$D$10,0)),"")</f>
        <v/>
      </c>
      <c r="U749" s="1" t="str">
        <f>IFERROR(IF(INDEX('Tableau FR Download'!M:M,MATCH('Eligible Components'!M749,'Tableau FR Download'!G:G,0))=0,"",INDEX('Tableau FR Download'!M:M,MATCH('Eligible Components'!M749,'Tableau FR Download'!G:G,0))),"")</f>
        <v/>
      </c>
    </row>
    <row r="750" spans="1:21" hidden="1" x14ac:dyDescent="0.2">
      <c r="A750" s="1">
        <f t="shared" si="33"/>
        <v>0</v>
      </c>
      <c r="B750" s="1">
        <v>0</v>
      </c>
      <c r="C750" s="1" t="s">
        <v>85</v>
      </c>
      <c r="D750" s="1" t="s">
        <v>129</v>
      </c>
      <c r="E750" s="1" t="s">
        <v>418</v>
      </c>
      <c r="F750" s="1" t="s">
        <v>96</v>
      </c>
      <c r="G750" s="1" t="str">
        <f t="shared" si="34"/>
        <v>Kosovo-Tuberculosis,Malaria,RSSH</v>
      </c>
      <c r="H750" s="1">
        <v>0</v>
      </c>
      <c r="I750" s="1" t="s">
        <v>30</v>
      </c>
      <c r="J750" s="1" t="str">
        <f>IF(IFERROR(IF(M750="",INDEX('Review Approach Lookup'!D:D,MATCH('Eligible Components'!G750,'Review Approach Lookup'!A:A,0)),INDEX('Tableau FR Download'!I:I,MATCH(M750,'Tableau FR Download'!G:G,0))),"")=0,"TBC",IFERROR(IF(M750="",INDEX('Review Approach Lookup'!D:D,MATCH('Eligible Components'!G750,'Review Approach Lookup'!A:A,0)),INDEX('Tableau FR Download'!I:I,MATCH(M750,'Tableau FR Download'!G:G,0))),""))</f>
        <v/>
      </c>
      <c r="K750" s="1" t="s">
        <v>188</v>
      </c>
      <c r="L750" s="1">
        <f>_xlfn.MAXIFS('Tableau FR Download'!A:A,'Tableau FR Download'!B:B,'Eligible Components'!G750)</f>
        <v>0</v>
      </c>
      <c r="M750" s="1" t="str">
        <f>IF(L750=0,"",INDEX('Tableau FR Download'!G:G,MATCH('Eligible Components'!L750,'Tableau FR Download'!A:A,0)))</f>
        <v/>
      </c>
      <c r="N750" s="2" t="str">
        <f>IFERROR(IF(LEFT(INDEX('Tableau FR Download'!J:J,MATCH('Eligible Components'!M750,'Tableau FR Download'!G:G,0)),FIND(" - ",INDEX('Tableau FR Download'!J:J,MATCH('Eligible Components'!M750,'Tableau FR Download'!G:G,0)))-1) = 0,"",LEFT(INDEX('Tableau FR Download'!J:J,MATCH('Eligible Components'!M750,'Tableau FR Download'!G:G,0)),FIND(" - ",INDEX('Tableau FR Download'!J:J,MATCH('Eligible Components'!M750,'Tableau FR Download'!G:G,0)))-1)),"")</f>
        <v/>
      </c>
      <c r="O750" s="2" t="str">
        <f>IF(T750="No","",IFERROR(IF(INDEX('Tableau FR Download'!M:M,MATCH('Eligible Components'!M750,'Tableau FR Download'!G:G,0))=0,"",INDEX('Tableau FR Download'!M:M,MATCH('Eligible Components'!M750,'Tableau FR Download'!G:G,0))),""))</f>
        <v/>
      </c>
      <c r="P750" s="37" t="str">
        <f>IF(IFERROR(INDEX('Funding Request Tracker'!$G$6:$G$13,MATCH('Eligible Components'!N750,'Funding Request Tracker'!$F$6:$F$13,0)),"")=0,"",IFERROR(INDEX('Funding Request Tracker'!$G$6:$G$13,MATCH('Eligible Components'!N750,'Funding Request Tracker'!$F$6:$F$13,0)),""))</f>
        <v/>
      </c>
      <c r="Q750" s="37" t="str">
        <f>IF(IFERROR(INDEX('Tableau FR Download'!N:N,MATCH('Eligible Components'!M750,'Tableau FR Download'!G:G,0)),"")=0,"",IFERROR(INDEX('Tableau FR Download'!N:N,MATCH('Eligible Components'!M750,'Tableau FR Download'!G:G,0)),""))</f>
        <v/>
      </c>
      <c r="R750" s="37" t="str">
        <f>IF(IFERROR(INDEX('Tableau FR Download'!O:O,MATCH('Eligible Components'!M750,'Tableau FR Download'!G:G,0)),"")=0,"",IFERROR(INDEX('Tableau FR Download'!O:O,MATCH('Eligible Components'!M750,'Tableau FR Download'!G:G,0)),""))</f>
        <v/>
      </c>
      <c r="S750" s="13" t="str">
        <f t="shared" si="35"/>
        <v/>
      </c>
      <c r="T750" s="1" t="str">
        <f>IFERROR(INDEX('User Instructions'!$E$3:$E$10,MATCH('Eligible Components'!N750,'User Instructions'!$D$3:$D$10,0)),"")</f>
        <v/>
      </c>
      <c r="U750" s="1" t="str">
        <f>IFERROR(IF(INDEX('Tableau FR Download'!M:M,MATCH('Eligible Components'!M750,'Tableau FR Download'!G:G,0))=0,"",INDEX('Tableau FR Download'!M:M,MATCH('Eligible Components'!M750,'Tableau FR Download'!G:G,0))),"")</f>
        <v/>
      </c>
    </row>
    <row r="751" spans="1:21" hidden="1" x14ac:dyDescent="0.2">
      <c r="A751" s="1">
        <f t="shared" si="33"/>
        <v>0</v>
      </c>
      <c r="B751" s="1">
        <v>0</v>
      </c>
      <c r="C751" s="1" t="s">
        <v>85</v>
      </c>
      <c r="D751" s="1" t="s">
        <v>129</v>
      </c>
      <c r="E751" s="1" t="s">
        <v>419</v>
      </c>
      <c r="F751" s="1" t="s">
        <v>97</v>
      </c>
      <c r="G751" s="1" t="str">
        <f t="shared" si="34"/>
        <v>Kosovo-Tuberculosis,RSSH</v>
      </c>
      <c r="H751" s="1">
        <v>1</v>
      </c>
      <c r="I751" s="1" t="s">
        <v>30</v>
      </c>
      <c r="J751" s="1" t="str">
        <f>IF(IFERROR(IF(M751="",INDEX('Review Approach Lookup'!D:D,MATCH('Eligible Components'!G751,'Review Approach Lookup'!A:A,0)),INDEX('Tableau FR Download'!I:I,MATCH(M751,'Tableau FR Download'!G:G,0))),"")=0,"TBC",IFERROR(IF(M751="",INDEX('Review Approach Lookup'!D:D,MATCH('Eligible Components'!G751,'Review Approach Lookup'!A:A,0)),INDEX('Tableau FR Download'!I:I,MATCH(M751,'Tableau FR Download'!G:G,0))),""))</f>
        <v/>
      </c>
      <c r="K751" s="1" t="s">
        <v>188</v>
      </c>
      <c r="L751" s="1">
        <f>_xlfn.MAXIFS('Tableau FR Download'!A:A,'Tableau FR Download'!B:B,'Eligible Components'!G751)</f>
        <v>0</v>
      </c>
      <c r="M751" s="1" t="str">
        <f>IF(L751=0,"",INDEX('Tableau FR Download'!G:G,MATCH('Eligible Components'!L751,'Tableau FR Download'!A:A,0)))</f>
        <v/>
      </c>
      <c r="N751" s="2" t="str">
        <f>IFERROR(IF(LEFT(INDEX('Tableau FR Download'!J:J,MATCH('Eligible Components'!M751,'Tableau FR Download'!G:G,0)),FIND(" - ",INDEX('Tableau FR Download'!J:J,MATCH('Eligible Components'!M751,'Tableau FR Download'!G:G,0)))-1) = 0,"",LEFT(INDEX('Tableau FR Download'!J:J,MATCH('Eligible Components'!M751,'Tableau FR Download'!G:G,0)),FIND(" - ",INDEX('Tableau FR Download'!J:J,MATCH('Eligible Components'!M751,'Tableau FR Download'!G:G,0)))-1)),"")</f>
        <v/>
      </c>
      <c r="O751" s="2" t="str">
        <f>IF(T751="No","",IFERROR(IF(INDEX('Tableau FR Download'!M:M,MATCH('Eligible Components'!M751,'Tableau FR Download'!G:G,0))=0,"",INDEX('Tableau FR Download'!M:M,MATCH('Eligible Components'!M751,'Tableau FR Download'!G:G,0))),""))</f>
        <v/>
      </c>
      <c r="P751" s="37" t="str">
        <f>IF(IFERROR(INDEX('Funding Request Tracker'!$G$6:$G$13,MATCH('Eligible Components'!N751,'Funding Request Tracker'!$F$6:$F$13,0)),"")=0,"",IFERROR(INDEX('Funding Request Tracker'!$G$6:$G$13,MATCH('Eligible Components'!N751,'Funding Request Tracker'!$F$6:$F$13,0)),""))</f>
        <v/>
      </c>
      <c r="Q751" s="37" t="str">
        <f>IF(IFERROR(INDEX('Tableau FR Download'!N:N,MATCH('Eligible Components'!M751,'Tableau FR Download'!G:G,0)),"")=0,"",IFERROR(INDEX('Tableau FR Download'!N:N,MATCH('Eligible Components'!M751,'Tableau FR Download'!G:G,0)),""))</f>
        <v/>
      </c>
      <c r="R751" s="37" t="str">
        <f>IF(IFERROR(INDEX('Tableau FR Download'!O:O,MATCH('Eligible Components'!M751,'Tableau FR Download'!G:G,0)),"")=0,"",IFERROR(INDEX('Tableau FR Download'!O:O,MATCH('Eligible Components'!M751,'Tableau FR Download'!G:G,0)),""))</f>
        <v/>
      </c>
      <c r="S751" s="13" t="str">
        <f t="shared" si="35"/>
        <v/>
      </c>
      <c r="T751" s="1" t="str">
        <f>IFERROR(INDEX('User Instructions'!$E$3:$E$10,MATCH('Eligible Components'!N751,'User Instructions'!$D$3:$D$10,0)),"")</f>
        <v/>
      </c>
      <c r="U751" s="1" t="str">
        <f>IFERROR(IF(INDEX('Tableau FR Download'!M:M,MATCH('Eligible Components'!M751,'Tableau FR Download'!G:G,0))=0,"",INDEX('Tableau FR Download'!M:M,MATCH('Eligible Components'!M751,'Tableau FR Download'!G:G,0))),"")</f>
        <v/>
      </c>
    </row>
    <row r="752" spans="1:21" hidden="1" x14ac:dyDescent="0.2">
      <c r="A752" s="1">
        <f t="shared" si="33"/>
        <v>0</v>
      </c>
      <c r="B752" s="1">
        <v>1</v>
      </c>
      <c r="C752" s="1" t="s">
        <v>85</v>
      </c>
      <c r="D752" s="1" t="s">
        <v>56</v>
      </c>
      <c r="E752" s="1" t="s">
        <v>26</v>
      </c>
      <c r="F752" s="1" t="s">
        <v>26</v>
      </c>
      <c r="G752" s="1" t="str">
        <f t="shared" si="34"/>
        <v>Kyrgyzstan-HIV/AIDS</v>
      </c>
      <c r="H752" s="1">
        <v>1</v>
      </c>
      <c r="I752" s="1" t="s">
        <v>30</v>
      </c>
      <c r="J752" s="1" t="str">
        <f>IF(IFERROR(IF(M752="",INDEX('Review Approach Lookup'!D:D,MATCH('Eligible Components'!G752,'Review Approach Lookup'!A:A,0)),INDEX('Tableau FR Download'!I:I,MATCH(M752,'Tableau FR Download'!G:G,0))),"")=0,"TBC",IFERROR(IF(M752="",INDEX('Review Approach Lookup'!D:D,MATCH('Eligible Components'!G752,'Review Approach Lookup'!A:A,0)),INDEX('Tableau FR Download'!I:I,MATCH(M752,'Tableau FR Download'!G:G,0))),""))</f>
        <v>Tailored for Focused Portfolios</v>
      </c>
      <c r="K752" s="1" t="s">
        <v>188</v>
      </c>
      <c r="L752" s="1">
        <f>_xlfn.MAXIFS('Tableau FR Download'!A:A,'Tableau FR Download'!B:B,'Eligible Components'!G752)</f>
        <v>0</v>
      </c>
      <c r="M752" s="1" t="str">
        <f>IF(L752=0,"",INDEX('Tableau FR Download'!G:G,MATCH('Eligible Components'!L752,'Tableau FR Download'!A:A,0)))</f>
        <v/>
      </c>
      <c r="N752" s="2" t="str">
        <f>IFERROR(IF(LEFT(INDEX('Tableau FR Download'!J:J,MATCH('Eligible Components'!M752,'Tableau FR Download'!G:G,0)),FIND(" - ",INDEX('Tableau FR Download'!J:J,MATCH('Eligible Components'!M752,'Tableau FR Download'!G:G,0)))-1) = 0,"",LEFT(INDEX('Tableau FR Download'!J:J,MATCH('Eligible Components'!M752,'Tableau FR Download'!G:G,0)),FIND(" - ",INDEX('Tableau FR Download'!J:J,MATCH('Eligible Components'!M752,'Tableau FR Download'!G:G,0)))-1)),"")</f>
        <v/>
      </c>
      <c r="O752" s="2" t="str">
        <f>IF(T752="No","",IFERROR(IF(INDEX('Tableau FR Download'!M:M,MATCH('Eligible Components'!M752,'Tableau FR Download'!G:G,0))=0,"",INDEX('Tableau FR Download'!M:M,MATCH('Eligible Components'!M752,'Tableau FR Download'!G:G,0))),""))</f>
        <v/>
      </c>
      <c r="P752" s="37" t="str">
        <f>IF(IFERROR(INDEX('Funding Request Tracker'!$G$6:$G$13,MATCH('Eligible Components'!N752,'Funding Request Tracker'!$F$6:$F$13,0)),"")=0,"",IFERROR(INDEX('Funding Request Tracker'!$G$6:$G$13,MATCH('Eligible Components'!N752,'Funding Request Tracker'!$F$6:$F$13,0)),""))</f>
        <v/>
      </c>
      <c r="Q752" s="37" t="str">
        <f>IF(IFERROR(INDEX('Tableau FR Download'!N:N,MATCH('Eligible Components'!M752,'Tableau FR Download'!G:G,0)),"")=0,"",IFERROR(INDEX('Tableau FR Download'!N:N,MATCH('Eligible Components'!M752,'Tableau FR Download'!G:G,0)),""))</f>
        <v/>
      </c>
      <c r="R752" s="37" t="str">
        <f>IF(IFERROR(INDEX('Tableau FR Download'!O:O,MATCH('Eligible Components'!M752,'Tableau FR Download'!G:G,0)),"")=0,"",IFERROR(INDEX('Tableau FR Download'!O:O,MATCH('Eligible Components'!M752,'Tableau FR Download'!G:G,0)),""))</f>
        <v/>
      </c>
      <c r="S752" s="13" t="str">
        <f t="shared" si="35"/>
        <v/>
      </c>
      <c r="T752" s="1" t="str">
        <f>IFERROR(INDEX('User Instructions'!$E$3:$E$10,MATCH('Eligible Components'!N752,'User Instructions'!$D$3:$D$10,0)),"")</f>
        <v/>
      </c>
      <c r="U752" s="1" t="str">
        <f>IFERROR(IF(INDEX('Tableau FR Download'!M:M,MATCH('Eligible Components'!M752,'Tableau FR Download'!G:G,0))=0,"",INDEX('Tableau FR Download'!M:M,MATCH('Eligible Components'!M752,'Tableau FR Download'!G:G,0))),"")</f>
        <v/>
      </c>
    </row>
    <row r="753" spans="1:21" hidden="1" x14ac:dyDescent="0.2">
      <c r="A753" s="1">
        <f t="shared" si="33"/>
        <v>0</v>
      </c>
      <c r="B753" s="1">
        <v>0</v>
      </c>
      <c r="C753" s="1" t="s">
        <v>85</v>
      </c>
      <c r="D753" s="1" t="s">
        <v>56</v>
      </c>
      <c r="E753" s="1" t="s">
        <v>409</v>
      </c>
      <c r="F753" s="1" t="s">
        <v>86</v>
      </c>
      <c r="G753" s="1" t="str">
        <f t="shared" si="34"/>
        <v>Kyrgyzstan-HIV/AIDS,Malaria</v>
      </c>
      <c r="H753" s="1">
        <v>0</v>
      </c>
      <c r="I753" s="1" t="s">
        <v>30</v>
      </c>
      <c r="J753" s="1" t="str">
        <f>IF(IFERROR(IF(M753="",INDEX('Review Approach Lookup'!D:D,MATCH('Eligible Components'!G753,'Review Approach Lookup'!A:A,0)),INDEX('Tableau FR Download'!I:I,MATCH(M753,'Tableau FR Download'!G:G,0))),"")=0,"TBC",IFERROR(IF(M753="",INDEX('Review Approach Lookup'!D:D,MATCH('Eligible Components'!G753,'Review Approach Lookup'!A:A,0)),INDEX('Tableau FR Download'!I:I,MATCH(M753,'Tableau FR Download'!G:G,0))),""))</f>
        <v/>
      </c>
      <c r="K753" s="1" t="s">
        <v>188</v>
      </c>
      <c r="L753" s="1">
        <f>_xlfn.MAXIFS('Tableau FR Download'!A:A,'Tableau FR Download'!B:B,'Eligible Components'!G753)</f>
        <v>0</v>
      </c>
      <c r="M753" s="1" t="str">
        <f>IF(L753=0,"",INDEX('Tableau FR Download'!G:G,MATCH('Eligible Components'!L753,'Tableau FR Download'!A:A,0)))</f>
        <v/>
      </c>
      <c r="N753" s="2" t="str">
        <f>IFERROR(IF(LEFT(INDEX('Tableau FR Download'!J:J,MATCH('Eligible Components'!M753,'Tableau FR Download'!G:G,0)),FIND(" - ",INDEX('Tableau FR Download'!J:J,MATCH('Eligible Components'!M753,'Tableau FR Download'!G:G,0)))-1) = 0,"",LEFT(INDEX('Tableau FR Download'!J:J,MATCH('Eligible Components'!M753,'Tableau FR Download'!G:G,0)),FIND(" - ",INDEX('Tableau FR Download'!J:J,MATCH('Eligible Components'!M753,'Tableau FR Download'!G:G,0)))-1)),"")</f>
        <v/>
      </c>
      <c r="O753" s="2" t="str">
        <f>IF(T753="No","",IFERROR(IF(INDEX('Tableau FR Download'!M:M,MATCH('Eligible Components'!M753,'Tableau FR Download'!G:G,0))=0,"",INDEX('Tableau FR Download'!M:M,MATCH('Eligible Components'!M753,'Tableau FR Download'!G:G,0))),""))</f>
        <v/>
      </c>
      <c r="P753" s="37" t="str">
        <f>IF(IFERROR(INDEX('Funding Request Tracker'!$G$6:$G$13,MATCH('Eligible Components'!N753,'Funding Request Tracker'!$F$6:$F$13,0)),"")=0,"",IFERROR(INDEX('Funding Request Tracker'!$G$6:$G$13,MATCH('Eligible Components'!N753,'Funding Request Tracker'!$F$6:$F$13,0)),""))</f>
        <v/>
      </c>
      <c r="Q753" s="37" t="str">
        <f>IF(IFERROR(INDEX('Tableau FR Download'!N:N,MATCH('Eligible Components'!M753,'Tableau FR Download'!G:G,0)),"")=0,"",IFERROR(INDEX('Tableau FR Download'!N:N,MATCH('Eligible Components'!M753,'Tableau FR Download'!G:G,0)),""))</f>
        <v/>
      </c>
      <c r="R753" s="37" t="str">
        <f>IF(IFERROR(INDEX('Tableau FR Download'!O:O,MATCH('Eligible Components'!M753,'Tableau FR Download'!G:G,0)),"")=0,"",IFERROR(INDEX('Tableau FR Download'!O:O,MATCH('Eligible Components'!M753,'Tableau FR Download'!G:G,0)),""))</f>
        <v/>
      </c>
      <c r="S753" s="13" t="str">
        <f t="shared" si="35"/>
        <v/>
      </c>
      <c r="T753" s="1" t="str">
        <f>IFERROR(INDEX('User Instructions'!$E$3:$E$10,MATCH('Eligible Components'!N753,'User Instructions'!$D$3:$D$10,0)),"")</f>
        <v/>
      </c>
      <c r="U753" s="1" t="str">
        <f>IFERROR(IF(INDEX('Tableau FR Download'!M:M,MATCH('Eligible Components'!M753,'Tableau FR Download'!G:G,0))=0,"",INDEX('Tableau FR Download'!M:M,MATCH('Eligible Components'!M753,'Tableau FR Download'!G:G,0))),"")</f>
        <v/>
      </c>
    </row>
    <row r="754" spans="1:21" hidden="1" x14ac:dyDescent="0.2">
      <c r="A754" s="1">
        <f t="shared" si="33"/>
        <v>0</v>
      </c>
      <c r="B754" s="1">
        <v>0</v>
      </c>
      <c r="C754" s="1" t="s">
        <v>85</v>
      </c>
      <c r="D754" s="1" t="s">
        <v>56</v>
      </c>
      <c r="E754" s="1" t="s">
        <v>410</v>
      </c>
      <c r="F754" s="1" t="s">
        <v>87</v>
      </c>
      <c r="G754" s="1" t="str">
        <f t="shared" si="34"/>
        <v>Kyrgyzstan-HIV/AIDS,Malaria,RSSH</v>
      </c>
      <c r="H754" s="1">
        <v>0</v>
      </c>
      <c r="I754" s="1" t="s">
        <v>30</v>
      </c>
      <c r="J754" s="1" t="str">
        <f>IF(IFERROR(IF(M754="",INDEX('Review Approach Lookup'!D:D,MATCH('Eligible Components'!G754,'Review Approach Lookup'!A:A,0)),INDEX('Tableau FR Download'!I:I,MATCH(M754,'Tableau FR Download'!G:G,0))),"")=0,"TBC",IFERROR(IF(M754="",INDEX('Review Approach Lookup'!D:D,MATCH('Eligible Components'!G754,'Review Approach Lookup'!A:A,0)),INDEX('Tableau FR Download'!I:I,MATCH(M754,'Tableau FR Download'!G:G,0))),""))</f>
        <v/>
      </c>
      <c r="K754" s="1" t="s">
        <v>188</v>
      </c>
      <c r="L754" s="1">
        <f>_xlfn.MAXIFS('Tableau FR Download'!A:A,'Tableau FR Download'!B:B,'Eligible Components'!G754)</f>
        <v>0</v>
      </c>
      <c r="M754" s="1" t="str">
        <f>IF(L754=0,"",INDEX('Tableau FR Download'!G:G,MATCH('Eligible Components'!L754,'Tableau FR Download'!A:A,0)))</f>
        <v/>
      </c>
      <c r="N754" s="2" t="str">
        <f>IFERROR(IF(LEFT(INDEX('Tableau FR Download'!J:J,MATCH('Eligible Components'!M754,'Tableau FR Download'!G:G,0)),FIND(" - ",INDEX('Tableau FR Download'!J:J,MATCH('Eligible Components'!M754,'Tableau FR Download'!G:G,0)))-1) = 0,"",LEFT(INDEX('Tableau FR Download'!J:J,MATCH('Eligible Components'!M754,'Tableau FR Download'!G:G,0)),FIND(" - ",INDEX('Tableau FR Download'!J:J,MATCH('Eligible Components'!M754,'Tableau FR Download'!G:G,0)))-1)),"")</f>
        <v/>
      </c>
      <c r="O754" s="2" t="str">
        <f>IF(T754="No","",IFERROR(IF(INDEX('Tableau FR Download'!M:M,MATCH('Eligible Components'!M754,'Tableau FR Download'!G:G,0))=0,"",INDEX('Tableau FR Download'!M:M,MATCH('Eligible Components'!M754,'Tableau FR Download'!G:G,0))),""))</f>
        <v/>
      </c>
      <c r="P754" s="37" t="str">
        <f>IF(IFERROR(INDEX('Funding Request Tracker'!$G$6:$G$13,MATCH('Eligible Components'!N754,'Funding Request Tracker'!$F$6:$F$13,0)),"")=0,"",IFERROR(INDEX('Funding Request Tracker'!$G$6:$G$13,MATCH('Eligible Components'!N754,'Funding Request Tracker'!$F$6:$F$13,0)),""))</f>
        <v/>
      </c>
      <c r="Q754" s="37" t="str">
        <f>IF(IFERROR(INDEX('Tableau FR Download'!N:N,MATCH('Eligible Components'!M754,'Tableau FR Download'!G:G,0)),"")=0,"",IFERROR(INDEX('Tableau FR Download'!N:N,MATCH('Eligible Components'!M754,'Tableau FR Download'!G:G,0)),""))</f>
        <v/>
      </c>
      <c r="R754" s="37" t="str">
        <f>IF(IFERROR(INDEX('Tableau FR Download'!O:O,MATCH('Eligible Components'!M754,'Tableau FR Download'!G:G,0)),"")=0,"",IFERROR(INDEX('Tableau FR Download'!O:O,MATCH('Eligible Components'!M754,'Tableau FR Download'!G:G,0)),""))</f>
        <v/>
      </c>
      <c r="S754" s="13" t="str">
        <f t="shared" si="35"/>
        <v/>
      </c>
      <c r="T754" s="1" t="str">
        <f>IFERROR(INDEX('User Instructions'!$E$3:$E$10,MATCH('Eligible Components'!N754,'User Instructions'!$D$3:$D$10,0)),"")</f>
        <v/>
      </c>
      <c r="U754" s="1" t="str">
        <f>IFERROR(IF(INDEX('Tableau FR Download'!M:M,MATCH('Eligible Components'!M754,'Tableau FR Download'!G:G,0))=0,"",INDEX('Tableau FR Download'!M:M,MATCH('Eligible Components'!M754,'Tableau FR Download'!G:G,0))),"")</f>
        <v/>
      </c>
    </row>
    <row r="755" spans="1:21" hidden="1" x14ac:dyDescent="0.2">
      <c r="A755" s="1">
        <f t="shared" si="33"/>
        <v>0</v>
      </c>
      <c r="B755" s="1">
        <v>0</v>
      </c>
      <c r="C755" s="1" t="s">
        <v>85</v>
      </c>
      <c r="D755" s="1" t="s">
        <v>56</v>
      </c>
      <c r="E755" s="1" t="s">
        <v>411</v>
      </c>
      <c r="F755" s="1" t="s">
        <v>88</v>
      </c>
      <c r="G755" s="1" t="str">
        <f t="shared" si="34"/>
        <v>Kyrgyzstan-HIV/AIDS,RSSH</v>
      </c>
      <c r="H755" s="1">
        <v>1</v>
      </c>
      <c r="I755" s="1" t="s">
        <v>30</v>
      </c>
      <c r="J755" s="1" t="str">
        <f>IF(IFERROR(IF(M755="",INDEX('Review Approach Lookup'!D:D,MATCH('Eligible Components'!G755,'Review Approach Lookup'!A:A,0)),INDEX('Tableau FR Download'!I:I,MATCH(M755,'Tableau FR Download'!G:G,0))),"")=0,"TBC",IFERROR(IF(M755="",INDEX('Review Approach Lookup'!D:D,MATCH('Eligible Components'!G755,'Review Approach Lookup'!A:A,0)),INDEX('Tableau FR Download'!I:I,MATCH(M755,'Tableau FR Download'!G:G,0))),""))</f>
        <v/>
      </c>
      <c r="K755" s="1" t="s">
        <v>188</v>
      </c>
      <c r="L755" s="1">
        <f>_xlfn.MAXIFS('Tableau FR Download'!A:A,'Tableau FR Download'!B:B,'Eligible Components'!G755)</f>
        <v>0</v>
      </c>
      <c r="M755" s="1" t="str">
        <f>IF(L755=0,"",INDEX('Tableau FR Download'!G:G,MATCH('Eligible Components'!L755,'Tableau FR Download'!A:A,0)))</f>
        <v/>
      </c>
      <c r="N755" s="2" t="str">
        <f>IFERROR(IF(LEFT(INDEX('Tableau FR Download'!J:J,MATCH('Eligible Components'!M755,'Tableau FR Download'!G:G,0)),FIND(" - ",INDEX('Tableau FR Download'!J:J,MATCH('Eligible Components'!M755,'Tableau FR Download'!G:G,0)))-1) = 0,"",LEFT(INDEX('Tableau FR Download'!J:J,MATCH('Eligible Components'!M755,'Tableau FR Download'!G:G,0)),FIND(" - ",INDEX('Tableau FR Download'!J:J,MATCH('Eligible Components'!M755,'Tableau FR Download'!G:G,0)))-1)),"")</f>
        <v/>
      </c>
      <c r="O755" s="2" t="str">
        <f>IF(T755="No","",IFERROR(IF(INDEX('Tableau FR Download'!M:M,MATCH('Eligible Components'!M755,'Tableau FR Download'!G:G,0))=0,"",INDEX('Tableau FR Download'!M:M,MATCH('Eligible Components'!M755,'Tableau FR Download'!G:G,0))),""))</f>
        <v/>
      </c>
      <c r="P755" s="37" t="str">
        <f>IF(IFERROR(INDEX('Funding Request Tracker'!$G$6:$G$13,MATCH('Eligible Components'!N755,'Funding Request Tracker'!$F$6:$F$13,0)),"")=0,"",IFERROR(INDEX('Funding Request Tracker'!$G$6:$G$13,MATCH('Eligible Components'!N755,'Funding Request Tracker'!$F$6:$F$13,0)),""))</f>
        <v/>
      </c>
      <c r="Q755" s="37" t="str">
        <f>IF(IFERROR(INDEX('Tableau FR Download'!N:N,MATCH('Eligible Components'!M755,'Tableau FR Download'!G:G,0)),"")=0,"",IFERROR(INDEX('Tableau FR Download'!N:N,MATCH('Eligible Components'!M755,'Tableau FR Download'!G:G,0)),""))</f>
        <v/>
      </c>
      <c r="R755" s="37" t="str">
        <f>IF(IFERROR(INDEX('Tableau FR Download'!O:O,MATCH('Eligible Components'!M755,'Tableau FR Download'!G:G,0)),"")=0,"",IFERROR(INDEX('Tableau FR Download'!O:O,MATCH('Eligible Components'!M755,'Tableau FR Download'!G:G,0)),""))</f>
        <v/>
      </c>
      <c r="S755" s="13" t="str">
        <f t="shared" si="35"/>
        <v/>
      </c>
      <c r="T755" s="1" t="str">
        <f>IFERROR(INDEX('User Instructions'!$E$3:$E$10,MATCH('Eligible Components'!N755,'User Instructions'!$D$3:$D$10,0)),"")</f>
        <v/>
      </c>
      <c r="U755" s="1" t="str">
        <f>IFERROR(IF(INDEX('Tableau FR Download'!M:M,MATCH('Eligible Components'!M755,'Tableau FR Download'!G:G,0))=0,"",INDEX('Tableau FR Download'!M:M,MATCH('Eligible Components'!M755,'Tableau FR Download'!G:G,0))),"")</f>
        <v/>
      </c>
    </row>
    <row r="756" spans="1:21" hidden="1" x14ac:dyDescent="0.2">
      <c r="A756" s="1">
        <f t="shared" si="33"/>
        <v>1</v>
      </c>
      <c r="B756" s="1">
        <v>0</v>
      </c>
      <c r="C756" s="1" t="s">
        <v>85</v>
      </c>
      <c r="D756" s="1" t="s">
        <v>56</v>
      </c>
      <c r="E756" s="1" t="s">
        <v>408</v>
      </c>
      <c r="F756" s="1" t="s">
        <v>89</v>
      </c>
      <c r="G756" s="1" t="str">
        <f t="shared" si="34"/>
        <v>Kyrgyzstan-HIV/AIDS, Tuberculosis</v>
      </c>
      <c r="H756" s="1">
        <v>1</v>
      </c>
      <c r="I756" s="1" t="s">
        <v>30</v>
      </c>
      <c r="J756" s="1" t="str">
        <f>IF(IFERROR(IF(M756="",INDEX('Review Approach Lookup'!D:D,MATCH('Eligible Components'!G756,'Review Approach Lookup'!A:A,0)),INDEX('Tableau FR Download'!I:I,MATCH(M756,'Tableau FR Download'!G:G,0))),"")=0,"TBC",IFERROR(IF(M756="",INDEX('Review Approach Lookup'!D:D,MATCH('Eligible Components'!G756,'Review Approach Lookup'!A:A,0)),INDEX('Tableau FR Download'!I:I,MATCH(M756,'Tableau FR Download'!G:G,0))),""))</f>
        <v>Tailored for Focused Portfolios</v>
      </c>
      <c r="K756" s="1" t="s">
        <v>188</v>
      </c>
      <c r="L756" s="1">
        <f>_xlfn.MAXIFS('Tableau FR Download'!A:A,'Tableau FR Download'!B:B,'Eligible Components'!G756)</f>
        <v>843</v>
      </c>
      <c r="M756" s="1" t="str">
        <f>IF(L756=0,"",INDEX('Tableau FR Download'!G:G,MATCH('Eligible Components'!L756,'Tableau FR Download'!A:A,0)))</f>
        <v>FR843-KGZ-C</v>
      </c>
      <c r="N756" s="2" t="str">
        <f>IFERROR(IF(LEFT(INDEX('Tableau FR Download'!J:J,MATCH('Eligible Components'!M756,'Tableau FR Download'!G:G,0)),FIND(" - ",INDEX('Tableau FR Download'!J:J,MATCH('Eligible Components'!M756,'Tableau FR Download'!G:G,0)))-1) = 0,"",LEFT(INDEX('Tableau FR Download'!J:J,MATCH('Eligible Components'!M756,'Tableau FR Download'!G:G,0)),FIND(" - ",INDEX('Tableau FR Download'!J:J,MATCH('Eligible Components'!M756,'Tableau FR Download'!G:G,0)))-1)),"")</f>
        <v>Window 1</v>
      </c>
      <c r="O756" s="2" t="str">
        <f>IF(T756="No","",IFERROR(IF(INDEX('Tableau FR Download'!M:M,MATCH('Eligible Components'!M756,'Tableau FR Download'!G:G,0))=0,"",INDEX('Tableau FR Download'!M:M,MATCH('Eligible Components'!M756,'Tableau FR Download'!G:G,0))),""))</f>
        <v>Grant Making</v>
      </c>
      <c r="P756" s="37">
        <f>IF(IFERROR(INDEX('Funding Request Tracker'!$G$6:$G$13,MATCH('Eligible Components'!N756,'Funding Request Tracker'!$F$6:$F$13,0)),"")=0,"",IFERROR(INDEX('Funding Request Tracker'!$G$6:$G$13,MATCH('Eligible Components'!N756,'Funding Request Tracker'!$F$6:$F$13,0)),""))</f>
        <v>43913</v>
      </c>
      <c r="Q756" s="37">
        <f>IF(IFERROR(INDEX('Tableau FR Download'!N:N,MATCH('Eligible Components'!M756,'Tableau FR Download'!G:G,0)),"")=0,"",IFERROR(INDEX('Tableau FR Download'!N:N,MATCH('Eligible Components'!M756,'Tableau FR Download'!G:G,0)),""))</f>
        <v>44140</v>
      </c>
      <c r="R756" s="37">
        <f>IF(IFERROR(INDEX('Tableau FR Download'!O:O,MATCH('Eligible Components'!M756,'Tableau FR Download'!G:G,0)),"")=0,"",IFERROR(INDEX('Tableau FR Download'!O:O,MATCH('Eligible Components'!M756,'Tableau FR Download'!G:G,0)),""))</f>
        <v>44162</v>
      </c>
      <c r="S756" s="13">
        <f t="shared" si="35"/>
        <v>8.1639344262295079</v>
      </c>
      <c r="T756" s="1" t="str">
        <f>IFERROR(INDEX('User Instructions'!$E$3:$E$10,MATCH('Eligible Components'!N756,'User Instructions'!$D$3:$D$10,0)),"")</f>
        <v>Yes</v>
      </c>
      <c r="U756" s="1" t="str">
        <f>IFERROR(IF(INDEX('Tableau FR Download'!M:M,MATCH('Eligible Components'!M756,'Tableau FR Download'!G:G,0))=0,"",INDEX('Tableau FR Download'!M:M,MATCH('Eligible Components'!M756,'Tableau FR Download'!G:G,0))),"")</f>
        <v>Grant Making</v>
      </c>
    </row>
    <row r="757" spans="1:21" hidden="1" x14ac:dyDescent="0.2">
      <c r="A757" s="1">
        <f t="shared" si="33"/>
        <v>0</v>
      </c>
      <c r="B757" s="1">
        <v>0</v>
      </c>
      <c r="C757" s="1" t="s">
        <v>85</v>
      </c>
      <c r="D757" s="1" t="s">
        <v>56</v>
      </c>
      <c r="E757" s="1" t="s">
        <v>412</v>
      </c>
      <c r="F757" s="1" t="s">
        <v>90</v>
      </c>
      <c r="G757" s="1" t="str">
        <f t="shared" si="34"/>
        <v>Kyrgyzstan-HIV/AIDS,Tuberculosis,Malaria</v>
      </c>
      <c r="H757" s="1">
        <v>0</v>
      </c>
      <c r="I757" s="1" t="s">
        <v>30</v>
      </c>
      <c r="J757" s="1" t="str">
        <f>IF(IFERROR(IF(M757="",INDEX('Review Approach Lookup'!D:D,MATCH('Eligible Components'!G757,'Review Approach Lookup'!A:A,0)),INDEX('Tableau FR Download'!I:I,MATCH(M757,'Tableau FR Download'!G:G,0))),"")=0,"TBC",IFERROR(IF(M757="",INDEX('Review Approach Lookup'!D:D,MATCH('Eligible Components'!G757,'Review Approach Lookup'!A:A,0)),INDEX('Tableau FR Download'!I:I,MATCH(M757,'Tableau FR Download'!G:G,0))),""))</f>
        <v/>
      </c>
      <c r="K757" s="1" t="s">
        <v>188</v>
      </c>
      <c r="L757" s="1">
        <f>_xlfn.MAXIFS('Tableau FR Download'!A:A,'Tableau FR Download'!B:B,'Eligible Components'!G757)</f>
        <v>0</v>
      </c>
      <c r="M757" s="1" t="str">
        <f>IF(L757=0,"",INDEX('Tableau FR Download'!G:G,MATCH('Eligible Components'!L757,'Tableau FR Download'!A:A,0)))</f>
        <v/>
      </c>
      <c r="N757" s="2" t="str">
        <f>IFERROR(IF(LEFT(INDEX('Tableau FR Download'!J:J,MATCH('Eligible Components'!M757,'Tableau FR Download'!G:G,0)),FIND(" - ",INDEX('Tableau FR Download'!J:J,MATCH('Eligible Components'!M757,'Tableau FR Download'!G:G,0)))-1) = 0,"",LEFT(INDEX('Tableau FR Download'!J:J,MATCH('Eligible Components'!M757,'Tableau FR Download'!G:G,0)),FIND(" - ",INDEX('Tableau FR Download'!J:J,MATCH('Eligible Components'!M757,'Tableau FR Download'!G:G,0)))-1)),"")</f>
        <v/>
      </c>
      <c r="O757" s="2" t="str">
        <f>IF(T757="No","",IFERROR(IF(INDEX('Tableau FR Download'!M:M,MATCH('Eligible Components'!M757,'Tableau FR Download'!G:G,0))=0,"",INDEX('Tableau FR Download'!M:M,MATCH('Eligible Components'!M757,'Tableau FR Download'!G:G,0))),""))</f>
        <v/>
      </c>
      <c r="P757" s="37" t="str">
        <f>IF(IFERROR(INDEX('Funding Request Tracker'!$G$6:$G$13,MATCH('Eligible Components'!N757,'Funding Request Tracker'!$F$6:$F$13,0)),"")=0,"",IFERROR(INDEX('Funding Request Tracker'!$G$6:$G$13,MATCH('Eligible Components'!N757,'Funding Request Tracker'!$F$6:$F$13,0)),""))</f>
        <v/>
      </c>
      <c r="Q757" s="37" t="str">
        <f>IF(IFERROR(INDEX('Tableau FR Download'!N:N,MATCH('Eligible Components'!M757,'Tableau FR Download'!G:G,0)),"")=0,"",IFERROR(INDEX('Tableau FR Download'!N:N,MATCH('Eligible Components'!M757,'Tableau FR Download'!G:G,0)),""))</f>
        <v/>
      </c>
      <c r="R757" s="37" t="str">
        <f>IF(IFERROR(INDEX('Tableau FR Download'!O:O,MATCH('Eligible Components'!M757,'Tableau FR Download'!G:G,0)),"")=0,"",IFERROR(INDEX('Tableau FR Download'!O:O,MATCH('Eligible Components'!M757,'Tableau FR Download'!G:G,0)),""))</f>
        <v/>
      </c>
      <c r="S757" s="13" t="str">
        <f t="shared" si="35"/>
        <v/>
      </c>
      <c r="T757" s="1" t="str">
        <f>IFERROR(INDEX('User Instructions'!$E$3:$E$10,MATCH('Eligible Components'!N757,'User Instructions'!$D$3:$D$10,0)),"")</f>
        <v/>
      </c>
      <c r="U757" s="1" t="str">
        <f>IFERROR(IF(INDEX('Tableau FR Download'!M:M,MATCH('Eligible Components'!M757,'Tableau FR Download'!G:G,0))=0,"",INDEX('Tableau FR Download'!M:M,MATCH('Eligible Components'!M757,'Tableau FR Download'!G:G,0))),"")</f>
        <v/>
      </c>
    </row>
    <row r="758" spans="1:21" hidden="1" x14ac:dyDescent="0.2">
      <c r="A758" s="1">
        <f t="shared" si="33"/>
        <v>0</v>
      </c>
      <c r="B758" s="1">
        <v>0</v>
      </c>
      <c r="C758" s="1" t="s">
        <v>85</v>
      </c>
      <c r="D758" s="1" t="s">
        <v>56</v>
      </c>
      <c r="E758" s="1" t="s">
        <v>413</v>
      </c>
      <c r="F758" s="1" t="s">
        <v>91</v>
      </c>
      <c r="G758" s="1" t="str">
        <f t="shared" si="34"/>
        <v>Kyrgyzstan-HIV/AIDS,Tuberculosis,Malaria,RSSH</v>
      </c>
      <c r="H758" s="1">
        <v>0</v>
      </c>
      <c r="I758" s="1" t="s">
        <v>30</v>
      </c>
      <c r="J758" s="1" t="str">
        <f>IF(IFERROR(IF(M758="",INDEX('Review Approach Lookup'!D:D,MATCH('Eligible Components'!G758,'Review Approach Lookup'!A:A,0)),INDEX('Tableau FR Download'!I:I,MATCH(M758,'Tableau FR Download'!G:G,0))),"")=0,"TBC",IFERROR(IF(M758="",INDEX('Review Approach Lookup'!D:D,MATCH('Eligible Components'!G758,'Review Approach Lookup'!A:A,0)),INDEX('Tableau FR Download'!I:I,MATCH(M758,'Tableau FR Download'!G:G,0))),""))</f>
        <v/>
      </c>
      <c r="K758" s="1" t="s">
        <v>188</v>
      </c>
      <c r="L758" s="1">
        <f>_xlfn.MAXIFS('Tableau FR Download'!A:A,'Tableau FR Download'!B:B,'Eligible Components'!G758)</f>
        <v>0</v>
      </c>
      <c r="M758" s="1" t="str">
        <f>IF(L758=0,"",INDEX('Tableau FR Download'!G:G,MATCH('Eligible Components'!L758,'Tableau FR Download'!A:A,0)))</f>
        <v/>
      </c>
      <c r="N758" s="2" t="str">
        <f>IFERROR(IF(LEFT(INDEX('Tableau FR Download'!J:J,MATCH('Eligible Components'!M758,'Tableau FR Download'!G:G,0)),FIND(" - ",INDEX('Tableau FR Download'!J:J,MATCH('Eligible Components'!M758,'Tableau FR Download'!G:G,0)))-1) = 0,"",LEFT(INDEX('Tableau FR Download'!J:J,MATCH('Eligible Components'!M758,'Tableau FR Download'!G:G,0)),FIND(" - ",INDEX('Tableau FR Download'!J:J,MATCH('Eligible Components'!M758,'Tableau FR Download'!G:G,0)))-1)),"")</f>
        <v/>
      </c>
      <c r="O758" s="2" t="str">
        <f>IF(T758="No","",IFERROR(IF(INDEX('Tableau FR Download'!M:M,MATCH('Eligible Components'!M758,'Tableau FR Download'!G:G,0))=0,"",INDEX('Tableau FR Download'!M:M,MATCH('Eligible Components'!M758,'Tableau FR Download'!G:G,0))),""))</f>
        <v/>
      </c>
      <c r="P758" s="37" t="str">
        <f>IF(IFERROR(INDEX('Funding Request Tracker'!$G$6:$G$13,MATCH('Eligible Components'!N758,'Funding Request Tracker'!$F$6:$F$13,0)),"")=0,"",IFERROR(INDEX('Funding Request Tracker'!$G$6:$G$13,MATCH('Eligible Components'!N758,'Funding Request Tracker'!$F$6:$F$13,0)),""))</f>
        <v/>
      </c>
      <c r="Q758" s="37" t="str">
        <f>IF(IFERROR(INDEX('Tableau FR Download'!N:N,MATCH('Eligible Components'!M758,'Tableau FR Download'!G:G,0)),"")=0,"",IFERROR(INDEX('Tableau FR Download'!N:N,MATCH('Eligible Components'!M758,'Tableau FR Download'!G:G,0)),""))</f>
        <v/>
      </c>
      <c r="R758" s="37" t="str">
        <f>IF(IFERROR(INDEX('Tableau FR Download'!O:O,MATCH('Eligible Components'!M758,'Tableau FR Download'!G:G,0)),"")=0,"",IFERROR(INDEX('Tableau FR Download'!O:O,MATCH('Eligible Components'!M758,'Tableau FR Download'!G:G,0)),""))</f>
        <v/>
      </c>
      <c r="S758" s="13" t="str">
        <f t="shared" si="35"/>
        <v/>
      </c>
      <c r="T758" s="1" t="str">
        <f>IFERROR(INDEX('User Instructions'!$E$3:$E$10,MATCH('Eligible Components'!N758,'User Instructions'!$D$3:$D$10,0)),"")</f>
        <v/>
      </c>
      <c r="U758" s="1" t="str">
        <f>IFERROR(IF(INDEX('Tableau FR Download'!M:M,MATCH('Eligible Components'!M758,'Tableau FR Download'!G:G,0))=0,"",INDEX('Tableau FR Download'!M:M,MATCH('Eligible Components'!M758,'Tableau FR Download'!G:G,0))),"")</f>
        <v/>
      </c>
    </row>
    <row r="759" spans="1:21" hidden="1" x14ac:dyDescent="0.2">
      <c r="A759" s="1">
        <f t="shared" si="33"/>
        <v>0</v>
      </c>
      <c r="B759" s="1">
        <v>0</v>
      </c>
      <c r="C759" s="1" t="s">
        <v>85</v>
      </c>
      <c r="D759" s="1" t="s">
        <v>56</v>
      </c>
      <c r="E759" s="1" t="s">
        <v>414</v>
      </c>
      <c r="F759" s="1" t="s">
        <v>92</v>
      </c>
      <c r="G759" s="1" t="str">
        <f t="shared" si="34"/>
        <v>Kyrgyzstan-HIV/AIDS,Tuberculosis,RSSH</v>
      </c>
      <c r="H759" s="1">
        <v>1</v>
      </c>
      <c r="I759" s="1" t="s">
        <v>30</v>
      </c>
      <c r="J759" s="1" t="str">
        <f>IF(IFERROR(IF(M759="",INDEX('Review Approach Lookup'!D:D,MATCH('Eligible Components'!G759,'Review Approach Lookup'!A:A,0)),INDEX('Tableau FR Download'!I:I,MATCH(M759,'Tableau FR Download'!G:G,0))),"")=0,"TBC",IFERROR(IF(M759="",INDEX('Review Approach Lookup'!D:D,MATCH('Eligible Components'!G759,'Review Approach Lookup'!A:A,0)),INDEX('Tableau FR Download'!I:I,MATCH(M759,'Tableau FR Download'!G:G,0))),""))</f>
        <v/>
      </c>
      <c r="K759" s="1" t="s">
        <v>188</v>
      </c>
      <c r="L759" s="1">
        <f>_xlfn.MAXIFS('Tableau FR Download'!A:A,'Tableau FR Download'!B:B,'Eligible Components'!G759)</f>
        <v>0</v>
      </c>
      <c r="M759" s="1" t="str">
        <f>IF(L759=0,"",INDEX('Tableau FR Download'!G:G,MATCH('Eligible Components'!L759,'Tableau FR Download'!A:A,0)))</f>
        <v/>
      </c>
      <c r="N759" s="2" t="str">
        <f>IFERROR(IF(LEFT(INDEX('Tableau FR Download'!J:J,MATCH('Eligible Components'!M759,'Tableau FR Download'!G:G,0)),FIND(" - ",INDEX('Tableau FR Download'!J:J,MATCH('Eligible Components'!M759,'Tableau FR Download'!G:G,0)))-1) = 0,"",LEFT(INDEX('Tableau FR Download'!J:J,MATCH('Eligible Components'!M759,'Tableau FR Download'!G:G,0)),FIND(" - ",INDEX('Tableau FR Download'!J:J,MATCH('Eligible Components'!M759,'Tableau FR Download'!G:G,0)))-1)),"")</f>
        <v/>
      </c>
      <c r="O759" s="2" t="str">
        <f>IF(T759="No","",IFERROR(IF(INDEX('Tableau FR Download'!M:M,MATCH('Eligible Components'!M759,'Tableau FR Download'!G:G,0))=0,"",INDEX('Tableau FR Download'!M:M,MATCH('Eligible Components'!M759,'Tableau FR Download'!G:G,0))),""))</f>
        <v/>
      </c>
      <c r="P759" s="37" t="str">
        <f>IF(IFERROR(INDEX('Funding Request Tracker'!$G$6:$G$13,MATCH('Eligible Components'!N759,'Funding Request Tracker'!$F$6:$F$13,0)),"")=0,"",IFERROR(INDEX('Funding Request Tracker'!$G$6:$G$13,MATCH('Eligible Components'!N759,'Funding Request Tracker'!$F$6:$F$13,0)),""))</f>
        <v/>
      </c>
      <c r="Q759" s="37" t="str">
        <f>IF(IFERROR(INDEX('Tableau FR Download'!N:N,MATCH('Eligible Components'!M759,'Tableau FR Download'!G:G,0)),"")=0,"",IFERROR(INDEX('Tableau FR Download'!N:N,MATCH('Eligible Components'!M759,'Tableau FR Download'!G:G,0)),""))</f>
        <v/>
      </c>
      <c r="R759" s="37" t="str">
        <f>IF(IFERROR(INDEX('Tableau FR Download'!O:O,MATCH('Eligible Components'!M759,'Tableau FR Download'!G:G,0)),"")=0,"",IFERROR(INDEX('Tableau FR Download'!O:O,MATCH('Eligible Components'!M759,'Tableau FR Download'!G:G,0)),""))</f>
        <v/>
      </c>
      <c r="S759" s="13" t="str">
        <f t="shared" si="35"/>
        <v/>
      </c>
      <c r="T759" s="1" t="str">
        <f>IFERROR(INDEX('User Instructions'!$E$3:$E$10,MATCH('Eligible Components'!N759,'User Instructions'!$D$3:$D$10,0)),"")</f>
        <v/>
      </c>
      <c r="U759" s="1" t="str">
        <f>IFERROR(IF(INDEX('Tableau FR Download'!M:M,MATCH('Eligible Components'!M759,'Tableau FR Download'!G:G,0))=0,"",INDEX('Tableau FR Download'!M:M,MATCH('Eligible Components'!M759,'Tableau FR Download'!G:G,0))),"")</f>
        <v/>
      </c>
    </row>
    <row r="760" spans="1:21" hidden="1" x14ac:dyDescent="0.2">
      <c r="A760" s="1">
        <f t="shared" si="33"/>
        <v>0</v>
      </c>
      <c r="B760" s="1">
        <v>0</v>
      </c>
      <c r="C760" s="1" t="s">
        <v>85</v>
      </c>
      <c r="D760" s="1" t="s">
        <v>56</v>
      </c>
      <c r="E760" s="1" t="s">
        <v>28</v>
      </c>
      <c r="F760" s="1" t="s">
        <v>28</v>
      </c>
      <c r="G760" s="1" t="str">
        <f t="shared" si="34"/>
        <v>Kyrgyzstan-Malaria</v>
      </c>
      <c r="H760" s="1">
        <v>0</v>
      </c>
      <c r="I760" s="1" t="s">
        <v>30</v>
      </c>
      <c r="J760" s="1" t="str">
        <f>IF(IFERROR(IF(M760="",INDEX('Review Approach Lookup'!D:D,MATCH('Eligible Components'!G760,'Review Approach Lookup'!A:A,0)),INDEX('Tableau FR Download'!I:I,MATCH(M760,'Tableau FR Download'!G:G,0))),"")=0,"TBC",IFERROR(IF(M760="",INDEX('Review Approach Lookup'!D:D,MATCH('Eligible Components'!G760,'Review Approach Lookup'!A:A,0)),INDEX('Tableau FR Download'!I:I,MATCH(M760,'Tableau FR Download'!G:G,0))),""))</f>
        <v/>
      </c>
      <c r="K760" s="1" t="s">
        <v>188</v>
      </c>
      <c r="L760" s="1">
        <f>_xlfn.MAXIFS('Tableau FR Download'!A:A,'Tableau FR Download'!B:B,'Eligible Components'!G760)</f>
        <v>0</v>
      </c>
      <c r="M760" s="1" t="str">
        <f>IF(L760=0,"",INDEX('Tableau FR Download'!G:G,MATCH('Eligible Components'!L760,'Tableau FR Download'!A:A,0)))</f>
        <v/>
      </c>
      <c r="N760" s="2" t="str">
        <f>IFERROR(IF(LEFT(INDEX('Tableau FR Download'!J:J,MATCH('Eligible Components'!M760,'Tableau FR Download'!G:G,0)),FIND(" - ",INDEX('Tableau FR Download'!J:J,MATCH('Eligible Components'!M760,'Tableau FR Download'!G:G,0)))-1) = 0,"",LEFT(INDEX('Tableau FR Download'!J:J,MATCH('Eligible Components'!M760,'Tableau FR Download'!G:G,0)),FIND(" - ",INDEX('Tableau FR Download'!J:J,MATCH('Eligible Components'!M760,'Tableau FR Download'!G:G,0)))-1)),"")</f>
        <v/>
      </c>
      <c r="O760" s="2" t="str">
        <f>IF(T760="No","",IFERROR(IF(INDEX('Tableau FR Download'!M:M,MATCH('Eligible Components'!M760,'Tableau FR Download'!G:G,0))=0,"",INDEX('Tableau FR Download'!M:M,MATCH('Eligible Components'!M760,'Tableau FR Download'!G:G,0))),""))</f>
        <v/>
      </c>
      <c r="P760" s="37" t="str">
        <f>IF(IFERROR(INDEX('Funding Request Tracker'!$G$6:$G$13,MATCH('Eligible Components'!N760,'Funding Request Tracker'!$F$6:$F$13,0)),"")=0,"",IFERROR(INDEX('Funding Request Tracker'!$G$6:$G$13,MATCH('Eligible Components'!N760,'Funding Request Tracker'!$F$6:$F$13,0)),""))</f>
        <v/>
      </c>
      <c r="Q760" s="37" t="str">
        <f>IF(IFERROR(INDEX('Tableau FR Download'!N:N,MATCH('Eligible Components'!M760,'Tableau FR Download'!G:G,0)),"")=0,"",IFERROR(INDEX('Tableau FR Download'!N:N,MATCH('Eligible Components'!M760,'Tableau FR Download'!G:G,0)),""))</f>
        <v/>
      </c>
      <c r="R760" s="37" t="str">
        <f>IF(IFERROR(INDEX('Tableau FR Download'!O:O,MATCH('Eligible Components'!M760,'Tableau FR Download'!G:G,0)),"")=0,"",IFERROR(INDEX('Tableau FR Download'!O:O,MATCH('Eligible Components'!M760,'Tableau FR Download'!G:G,0)),""))</f>
        <v/>
      </c>
      <c r="S760" s="13" t="str">
        <f t="shared" si="35"/>
        <v/>
      </c>
      <c r="T760" s="1" t="str">
        <f>IFERROR(INDEX('User Instructions'!$E$3:$E$10,MATCH('Eligible Components'!N760,'User Instructions'!$D$3:$D$10,0)),"")</f>
        <v/>
      </c>
      <c r="U760" s="1" t="str">
        <f>IFERROR(IF(INDEX('Tableau FR Download'!M:M,MATCH('Eligible Components'!M760,'Tableau FR Download'!G:G,0))=0,"",INDEX('Tableau FR Download'!M:M,MATCH('Eligible Components'!M760,'Tableau FR Download'!G:G,0))),"")</f>
        <v/>
      </c>
    </row>
    <row r="761" spans="1:21" hidden="1" x14ac:dyDescent="0.2">
      <c r="A761" s="1">
        <f t="shared" si="33"/>
        <v>0</v>
      </c>
      <c r="B761" s="1">
        <v>0</v>
      </c>
      <c r="C761" s="1" t="s">
        <v>85</v>
      </c>
      <c r="D761" s="1" t="s">
        <v>56</v>
      </c>
      <c r="E761" s="1" t="s">
        <v>415</v>
      </c>
      <c r="F761" s="1" t="s">
        <v>93</v>
      </c>
      <c r="G761" s="1" t="str">
        <f t="shared" si="34"/>
        <v>Kyrgyzstan-Malaria,RSSH</v>
      </c>
      <c r="H761" s="1">
        <v>0</v>
      </c>
      <c r="I761" s="1" t="s">
        <v>30</v>
      </c>
      <c r="J761" s="1" t="str">
        <f>IF(IFERROR(IF(M761="",INDEX('Review Approach Lookup'!D:D,MATCH('Eligible Components'!G761,'Review Approach Lookup'!A:A,0)),INDEX('Tableau FR Download'!I:I,MATCH(M761,'Tableau FR Download'!G:G,0))),"")=0,"TBC",IFERROR(IF(M761="",INDEX('Review Approach Lookup'!D:D,MATCH('Eligible Components'!G761,'Review Approach Lookup'!A:A,0)),INDEX('Tableau FR Download'!I:I,MATCH(M761,'Tableau FR Download'!G:G,0))),""))</f>
        <v/>
      </c>
      <c r="K761" s="1" t="s">
        <v>188</v>
      </c>
      <c r="L761" s="1">
        <f>_xlfn.MAXIFS('Tableau FR Download'!A:A,'Tableau FR Download'!B:B,'Eligible Components'!G761)</f>
        <v>0</v>
      </c>
      <c r="M761" s="1" t="str">
        <f>IF(L761=0,"",INDEX('Tableau FR Download'!G:G,MATCH('Eligible Components'!L761,'Tableau FR Download'!A:A,0)))</f>
        <v/>
      </c>
      <c r="N761" s="2" t="str">
        <f>IFERROR(IF(LEFT(INDEX('Tableau FR Download'!J:J,MATCH('Eligible Components'!M761,'Tableau FR Download'!G:G,0)),FIND(" - ",INDEX('Tableau FR Download'!J:J,MATCH('Eligible Components'!M761,'Tableau FR Download'!G:G,0)))-1) = 0,"",LEFT(INDEX('Tableau FR Download'!J:J,MATCH('Eligible Components'!M761,'Tableau FR Download'!G:G,0)),FIND(" - ",INDEX('Tableau FR Download'!J:J,MATCH('Eligible Components'!M761,'Tableau FR Download'!G:G,0)))-1)),"")</f>
        <v/>
      </c>
      <c r="O761" s="2" t="str">
        <f>IF(T761="No","",IFERROR(IF(INDEX('Tableau FR Download'!M:M,MATCH('Eligible Components'!M761,'Tableau FR Download'!G:G,0))=0,"",INDEX('Tableau FR Download'!M:M,MATCH('Eligible Components'!M761,'Tableau FR Download'!G:G,0))),""))</f>
        <v/>
      </c>
      <c r="P761" s="37" t="str">
        <f>IF(IFERROR(INDEX('Funding Request Tracker'!$G$6:$G$13,MATCH('Eligible Components'!N761,'Funding Request Tracker'!$F$6:$F$13,0)),"")=0,"",IFERROR(INDEX('Funding Request Tracker'!$G$6:$G$13,MATCH('Eligible Components'!N761,'Funding Request Tracker'!$F$6:$F$13,0)),""))</f>
        <v/>
      </c>
      <c r="Q761" s="37" t="str">
        <f>IF(IFERROR(INDEX('Tableau FR Download'!N:N,MATCH('Eligible Components'!M761,'Tableau FR Download'!G:G,0)),"")=0,"",IFERROR(INDEX('Tableau FR Download'!N:N,MATCH('Eligible Components'!M761,'Tableau FR Download'!G:G,0)),""))</f>
        <v/>
      </c>
      <c r="R761" s="37" t="str">
        <f>IF(IFERROR(INDEX('Tableau FR Download'!O:O,MATCH('Eligible Components'!M761,'Tableau FR Download'!G:G,0)),"")=0,"",IFERROR(INDEX('Tableau FR Download'!O:O,MATCH('Eligible Components'!M761,'Tableau FR Download'!G:G,0)),""))</f>
        <v/>
      </c>
      <c r="S761" s="13" t="str">
        <f t="shared" si="35"/>
        <v/>
      </c>
      <c r="T761" s="1" t="str">
        <f>IFERROR(INDEX('User Instructions'!$E$3:$E$10,MATCH('Eligible Components'!N761,'User Instructions'!$D$3:$D$10,0)),"")</f>
        <v/>
      </c>
      <c r="U761" s="1" t="str">
        <f>IFERROR(IF(INDEX('Tableau FR Download'!M:M,MATCH('Eligible Components'!M761,'Tableau FR Download'!G:G,0))=0,"",INDEX('Tableau FR Download'!M:M,MATCH('Eligible Components'!M761,'Tableau FR Download'!G:G,0))),"")</f>
        <v/>
      </c>
    </row>
    <row r="762" spans="1:21" hidden="1" x14ac:dyDescent="0.2">
      <c r="A762" s="1">
        <f t="shared" si="33"/>
        <v>0</v>
      </c>
      <c r="B762" s="1">
        <v>0</v>
      </c>
      <c r="C762" s="1" t="s">
        <v>85</v>
      </c>
      <c r="D762" s="1" t="s">
        <v>56</v>
      </c>
      <c r="E762" s="1" t="s">
        <v>94</v>
      </c>
      <c r="F762" s="1" t="s">
        <v>94</v>
      </c>
      <c r="G762" s="1" t="str">
        <f t="shared" si="34"/>
        <v>Kyrgyzstan-RSSH</v>
      </c>
      <c r="H762" s="1">
        <v>1</v>
      </c>
      <c r="I762" s="1" t="s">
        <v>30</v>
      </c>
      <c r="J762" s="1" t="str">
        <f>IF(IFERROR(IF(M762="",INDEX('Review Approach Lookup'!D:D,MATCH('Eligible Components'!G762,'Review Approach Lookup'!A:A,0)),INDEX('Tableau FR Download'!I:I,MATCH(M762,'Tableau FR Download'!G:G,0))),"")=0,"TBC",IFERROR(IF(M762="",INDEX('Review Approach Lookup'!D:D,MATCH('Eligible Components'!G762,'Review Approach Lookup'!A:A,0)),INDEX('Tableau FR Download'!I:I,MATCH(M762,'Tableau FR Download'!G:G,0))),""))</f>
        <v>TBC</v>
      </c>
      <c r="K762" s="1" t="s">
        <v>188</v>
      </c>
      <c r="L762" s="1">
        <f>_xlfn.MAXIFS('Tableau FR Download'!A:A,'Tableau FR Download'!B:B,'Eligible Components'!G762)</f>
        <v>0</v>
      </c>
      <c r="M762" s="1" t="str">
        <f>IF(L762=0,"",INDEX('Tableau FR Download'!G:G,MATCH('Eligible Components'!L762,'Tableau FR Download'!A:A,0)))</f>
        <v/>
      </c>
      <c r="N762" s="2" t="str">
        <f>IFERROR(IF(LEFT(INDEX('Tableau FR Download'!J:J,MATCH('Eligible Components'!M762,'Tableau FR Download'!G:G,0)),FIND(" - ",INDEX('Tableau FR Download'!J:J,MATCH('Eligible Components'!M762,'Tableau FR Download'!G:G,0)))-1) = 0,"",LEFT(INDEX('Tableau FR Download'!J:J,MATCH('Eligible Components'!M762,'Tableau FR Download'!G:G,0)),FIND(" - ",INDEX('Tableau FR Download'!J:J,MATCH('Eligible Components'!M762,'Tableau FR Download'!G:G,0)))-1)),"")</f>
        <v/>
      </c>
      <c r="O762" s="2" t="str">
        <f>IF(T762="No","",IFERROR(IF(INDEX('Tableau FR Download'!M:M,MATCH('Eligible Components'!M762,'Tableau FR Download'!G:G,0))=0,"",INDEX('Tableau FR Download'!M:M,MATCH('Eligible Components'!M762,'Tableau FR Download'!G:G,0))),""))</f>
        <v/>
      </c>
      <c r="P762" s="37" t="str">
        <f>IF(IFERROR(INDEX('Funding Request Tracker'!$G$6:$G$13,MATCH('Eligible Components'!N762,'Funding Request Tracker'!$F$6:$F$13,0)),"")=0,"",IFERROR(INDEX('Funding Request Tracker'!$G$6:$G$13,MATCH('Eligible Components'!N762,'Funding Request Tracker'!$F$6:$F$13,0)),""))</f>
        <v/>
      </c>
      <c r="Q762" s="37" t="str">
        <f>IF(IFERROR(INDEX('Tableau FR Download'!N:N,MATCH('Eligible Components'!M762,'Tableau FR Download'!G:G,0)),"")=0,"",IFERROR(INDEX('Tableau FR Download'!N:N,MATCH('Eligible Components'!M762,'Tableau FR Download'!G:G,0)),""))</f>
        <v/>
      </c>
      <c r="R762" s="37" t="str">
        <f>IF(IFERROR(INDEX('Tableau FR Download'!O:O,MATCH('Eligible Components'!M762,'Tableau FR Download'!G:G,0)),"")=0,"",IFERROR(INDEX('Tableau FR Download'!O:O,MATCH('Eligible Components'!M762,'Tableau FR Download'!G:G,0)),""))</f>
        <v/>
      </c>
      <c r="S762" s="13" t="str">
        <f t="shared" si="35"/>
        <v/>
      </c>
      <c r="T762" s="1" t="str">
        <f>IFERROR(INDEX('User Instructions'!$E$3:$E$10,MATCH('Eligible Components'!N762,'User Instructions'!$D$3:$D$10,0)),"")</f>
        <v/>
      </c>
      <c r="U762" s="1" t="str">
        <f>IFERROR(IF(INDEX('Tableau FR Download'!M:M,MATCH('Eligible Components'!M762,'Tableau FR Download'!G:G,0))=0,"",INDEX('Tableau FR Download'!M:M,MATCH('Eligible Components'!M762,'Tableau FR Download'!G:G,0))),"")</f>
        <v/>
      </c>
    </row>
    <row r="763" spans="1:21" hidden="1" x14ac:dyDescent="0.2">
      <c r="A763" s="1">
        <f t="shared" si="33"/>
        <v>0</v>
      </c>
      <c r="B763" s="1">
        <v>1</v>
      </c>
      <c r="C763" s="1" t="s">
        <v>85</v>
      </c>
      <c r="D763" s="1" t="s">
        <v>56</v>
      </c>
      <c r="E763" s="1" t="s">
        <v>416</v>
      </c>
      <c r="F763" s="1" t="s">
        <v>35</v>
      </c>
      <c r="G763" s="1" t="str">
        <f t="shared" si="34"/>
        <v>Kyrgyzstan-Tuberculosis</v>
      </c>
      <c r="H763" s="1">
        <v>1</v>
      </c>
      <c r="I763" s="1" t="s">
        <v>30</v>
      </c>
      <c r="J763" s="1" t="str">
        <f>IF(IFERROR(IF(M763="",INDEX('Review Approach Lookup'!D:D,MATCH('Eligible Components'!G763,'Review Approach Lookup'!A:A,0)),INDEX('Tableau FR Download'!I:I,MATCH(M763,'Tableau FR Download'!G:G,0))),"")=0,"TBC",IFERROR(IF(M763="",INDEX('Review Approach Lookup'!D:D,MATCH('Eligible Components'!G763,'Review Approach Lookup'!A:A,0)),INDEX('Tableau FR Download'!I:I,MATCH(M763,'Tableau FR Download'!G:G,0))),""))</f>
        <v>Tailored for Focused Portfolios</v>
      </c>
      <c r="K763" s="1" t="s">
        <v>188</v>
      </c>
      <c r="L763" s="1">
        <f>_xlfn.MAXIFS('Tableau FR Download'!A:A,'Tableau FR Download'!B:B,'Eligible Components'!G763)</f>
        <v>0</v>
      </c>
      <c r="M763" s="1" t="str">
        <f>IF(L763=0,"",INDEX('Tableau FR Download'!G:G,MATCH('Eligible Components'!L763,'Tableau FR Download'!A:A,0)))</f>
        <v/>
      </c>
      <c r="N763" s="2" t="str">
        <f>IFERROR(IF(LEFT(INDEX('Tableau FR Download'!J:J,MATCH('Eligible Components'!M763,'Tableau FR Download'!G:G,0)),FIND(" - ",INDEX('Tableau FR Download'!J:J,MATCH('Eligible Components'!M763,'Tableau FR Download'!G:G,0)))-1) = 0,"",LEFT(INDEX('Tableau FR Download'!J:J,MATCH('Eligible Components'!M763,'Tableau FR Download'!G:G,0)),FIND(" - ",INDEX('Tableau FR Download'!J:J,MATCH('Eligible Components'!M763,'Tableau FR Download'!G:G,0)))-1)),"")</f>
        <v/>
      </c>
      <c r="O763" s="2" t="str">
        <f>IF(T763="No","",IFERROR(IF(INDEX('Tableau FR Download'!M:M,MATCH('Eligible Components'!M763,'Tableau FR Download'!G:G,0))=0,"",INDEX('Tableau FR Download'!M:M,MATCH('Eligible Components'!M763,'Tableau FR Download'!G:G,0))),""))</f>
        <v/>
      </c>
      <c r="P763" s="37" t="str">
        <f>IF(IFERROR(INDEX('Funding Request Tracker'!$G$6:$G$13,MATCH('Eligible Components'!N763,'Funding Request Tracker'!$F$6:$F$13,0)),"")=0,"",IFERROR(INDEX('Funding Request Tracker'!$G$6:$G$13,MATCH('Eligible Components'!N763,'Funding Request Tracker'!$F$6:$F$13,0)),""))</f>
        <v/>
      </c>
      <c r="Q763" s="37" t="str">
        <f>IF(IFERROR(INDEX('Tableau FR Download'!N:N,MATCH('Eligible Components'!M763,'Tableau FR Download'!G:G,0)),"")=0,"",IFERROR(INDEX('Tableau FR Download'!N:N,MATCH('Eligible Components'!M763,'Tableau FR Download'!G:G,0)),""))</f>
        <v/>
      </c>
      <c r="R763" s="37" t="str">
        <f>IF(IFERROR(INDEX('Tableau FR Download'!O:O,MATCH('Eligible Components'!M763,'Tableau FR Download'!G:G,0)),"")=0,"",IFERROR(INDEX('Tableau FR Download'!O:O,MATCH('Eligible Components'!M763,'Tableau FR Download'!G:G,0)),""))</f>
        <v/>
      </c>
      <c r="S763" s="13" t="str">
        <f t="shared" si="35"/>
        <v/>
      </c>
      <c r="T763" s="1" t="str">
        <f>IFERROR(INDEX('User Instructions'!$E$3:$E$10,MATCH('Eligible Components'!N763,'User Instructions'!$D$3:$D$10,0)),"")</f>
        <v/>
      </c>
      <c r="U763" s="1" t="str">
        <f>IFERROR(IF(INDEX('Tableau FR Download'!M:M,MATCH('Eligible Components'!M763,'Tableau FR Download'!G:G,0))=0,"",INDEX('Tableau FR Download'!M:M,MATCH('Eligible Components'!M763,'Tableau FR Download'!G:G,0))),"")</f>
        <v/>
      </c>
    </row>
    <row r="764" spans="1:21" hidden="1" x14ac:dyDescent="0.2">
      <c r="A764" s="1">
        <f t="shared" si="33"/>
        <v>0</v>
      </c>
      <c r="B764" s="1">
        <v>0</v>
      </c>
      <c r="C764" s="1" t="s">
        <v>85</v>
      </c>
      <c r="D764" s="1" t="s">
        <v>56</v>
      </c>
      <c r="E764" s="1" t="s">
        <v>417</v>
      </c>
      <c r="F764" s="1" t="s">
        <v>95</v>
      </c>
      <c r="G764" s="1" t="str">
        <f t="shared" si="34"/>
        <v>Kyrgyzstan-Tuberculosis,Malaria</v>
      </c>
      <c r="H764" s="1">
        <v>0</v>
      </c>
      <c r="I764" s="1" t="s">
        <v>30</v>
      </c>
      <c r="J764" s="1" t="str">
        <f>IF(IFERROR(IF(M764="",INDEX('Review Approach Lookup'!D:D,MATCH('Eligible Components'!G764,'Review Approach Lookup'!A:A,0)),INDEX('Tableau FR Download'!I:I,MATCH(M764,'Tableau FR Download'!G:G,0))),"")=0,"TBC",IFERROR(IF(M764="",INDEX('Review Approach Lookup'!D:D,MATCH('Eligible Components'!G764,'Review Approach Lookup'!A:A,0)),INDEX('Tableau FR Download'!I:I,MATCH(M764,'Tableau FR Download'!G:G,0))),""))</f>
        <v/>
      </c>
      <c r="K764" s="1" t="s">
        <v>188</v>
      </c>
      <c r="L764" s="1">
        <f>_xlfn.MAXIFS('Tableau FR Download'!A:A,'Tableau FR Download'!B:B,'Eligible Components'!G764)</f>
        <v>0</v>
      </c>
      <c r="M764" s="1" t="str">
        <f>IF(L764=0,"",INDEX('Tableau FR Download'!G:G,MATCH('Eligible Components'!L764,'Tableau FR Download'!A:A,0)))</f>
        <v/>
      </c>
      <c r="N764" s="2" t="str">
        <f>IFERROR(IF(LEFT(INDEX('Tableau FR Download'!J:J,MATCH('Eligible Components'!M764,'Tableau FR Download'!G:G,0)),FIND(" - ",INDEX('Tableau FR Download'!J:J,MATCH('Eligible Components'!M764,'Tableau FR Download'!G:G,0)))-1) = 0,"",LEFT(INDEX('Tableau FR Download'!J:J,MATCH('Eligible Components'!M764,'Tableau FR Download'!G:G,0)),FIND(" - ",INDEX('Tableau FR Download'!J:J,MATCH('Eligible Components'!M764,'Tableau FR Download'!G:G,0)))-1)),"")</f>
        <v/>
      </c>
      <c r="O764" s="2" t="str">
        <f>IF(T764="No","",IFERROR(IF(INDEX('Tableau FR Download'!M:M,MATCH('Eligible Components'!M764,'Tableau FR Download'!G:G,0))=0,"",INDEX('Tableau FR Download'!M:M,MATCH('Eligible Components'!M764,'Tableau FR Download'!G:G,0))),""))</f>
        <v/>
      </c>
      <c r="P764" s="37" t="str">
        <f>IF(IFERROR(INDEX('Funding Request Tracker'!$G$6:$G$13,MATCH('Eligible Components'!N764,'Funding Request Tracker'!$F$6:$F$13,0)),"")=0,"",IFERROR(INDEX('Funding Request Tracker'!$G$6:$G$13,MATCH('Eligible Components'!N764,'Funding Request Tracker'!$F$6:$F$13,0)),""))</f>
        <v/>
      </c>
      <c r="Q764" s="37" t="str">
        <f>IF(IFERROR(INDEX('Tableau FR Download'!N:N,MATCH('Eligible Components'!M764,'Tableau FR Download'!G:G,0)),"")=0,"",IFERROR(INDEX('Tableau FR Download'!N:N,MATCH('Eligible Components'!M764,'Tableau FR Download'!G:G,0)),""))</f>
        <v/>
      </c>
      <c r="R764" s="37" t="str">
        <f>IF(IFERROR(INDEX('Tableau FR Download'!O:O,MATCH('Eligible Components'!M764,'Tableau FR Download'!G:G,0)),"")=0,"",IFERROR(INDEX('Tableau FR Download'!O:O,MATCH('Eligible Components'!M764,'Tableau FR Download'!G:G,0)),""))</f>
        <v/>
      </c>
      <c r="S764" s="13" t="str">
        <f t="shared" si="35"/>
        <v/>
      </c>
      <c r="T764" s="1" t="str">
        <f>IFERROR(INDEX('User Instructions'!$E$3:$E$10,MATCH('Eligible Components'!N764,'User Instructions'!$D$3:$D$10,0)),"")</f>
        <v/>
      </c>
      <c r="U764" s="1" t="str">
        <f>IFERROR(IF(INDEX('Tableau FR Download'!M:M,MATCH('Eligible Components'!M764,'Tableau FR Download'!G:G,0))=0,"",INDEX('Tableau FR Download'!M:M,MATCH('Eligible Components'!M764,'Tableau FR Download'!G:G,0))),"")</f>
        <v/>
      </c>
    </row>
    <row r="765" spans="1:21" hidden="1" x14ac:dyDescent="0.2">
      <c r="A765" s="1">
        <f t="shared" si="33"/>
        <v>0</v>
      </c>
      <c r="B765" s="1">
        <v>0</v>
      </c>
      <c r="C765" s="1" t="s">
        <v>85</v>
      </c>
      <c r="D765" s="1" t="s">
        <v>56</v>
      </c>
      <c r="E765" s="1" t="s">
        <v>418</v>
      </c>
      <c r="F765" s="1" t="s">
        <v>96</v>
      </c>
      <c r="G765" s="1" t="str">
        <f t="shared" si="34"/>
        <v>Kyrgyzstan-Tuberculosis,Malaria,RSSH</v>
      </c>
      <c r="H765" s="1">
        <v>0</v>
      </c>
      <c r="I765" s="1" t="s">
        <v>30</v>
      </c>
      <c r="J765" s="1" t="str">
        <f>IF(IFERROR(IF(M765="",INDEX('Review Approach Lookup'!D:D,MATCH('Eligible Components'!G765,'Review Approach Lookup'!A:A,0)),INDEX('Tableau FR Download'!I:I,MATCH(M765,'Tableau FR Download'!G:G,0))),"")=0,"TBC",IFERROR(IF(M765="",INDEX('Review Approach Lookup'!D:D,MATCH('Eligible Components'!G765,'Review Approach Lookup'!A:A,0)),INDEX('Tableau FR Download'!I:I,MATCH(M765,'Tableau FR Download'!G:G,0))),""))</f>
        <v/>
      </c>
      <c r="K765" s="1" t="s">
        <v>188</v>
      </c>
      <c r="L765" s="1">
        <f>_xlfn.MAXIFS('Tableau FR Download'!A:A,'Tableau FR Download'!B:B,'Eligible Components'!G765)</f>
        <v>0</v>
      </c>
      <c r="M765" s="1" t="str">
        <f>IF(L765=0,"",INDEX('Tableau FR Download'!G:G,MATCH('Eligible Components'!L765,'Tableau FR Download'!A:A,0)))</f>
        <v/>
      </c>
      <c r="N765" s="2" t="str">
        <f>IFERROR(IF(LEFT(INDEX('Tableau FR Download'!J:J,MATCH('Eligible Components'!M765,'Tableau FR Download'!G:G,0)),FIND(" - ",INDEX('Tableau FR Download'!J:J,MATCH('Eligible Components'!M765,'Tableau FR Download'!G:G,0)))-1) = 0,"",LEFT(INDEX('Tableau FR Download'!J:J,MATCH('Eligible Components'!M765,'Tableau FR Download'!G:G,0)),FIND(" - ",INDEX('Tableau FR Download'!J:J,MATCH('Eligible Components'!M765,'Tableau FR Download'!G:G,0)))-1)),"")</f>
        <v/>
      </c>
      <c r="O765" s="2" t="str">
        <f>IF(T765="No","",IFERROR(IF(INDEX('Tableau FR Download'!M:M,MATCH('Eligible Components'!M765,'Tableau FR Download'!G:G,0))=0,"",INDEX('Tableau FR Download'!M:M,MATCH('Eligible Components'!M765,'Tableau FR Download'!G:G,0))),""))</f>
        <v/>
      </c>
      <c r="P765" s="37" t="str">
        <f>IF(IFERROR(INDEX('Funding Request Tracker'!$G$6:$G$13,MATCH('Eligible Components'!N765,'Funding Request Tracker'!$F$6:$F$13,0)),"")=0,"",IFERROR(INDEX('Funding Request Tracker'!$G$6:$G$13,MATCH('Eligible Components'!N765,'Funding Request Tracker'!$F$6:$F$13,0)),""))</f>
        <v/>
      </c>
      <c r="Q765" s="37" t="str">
        <f>IF(IFERROR(INDEX('Tableau FR Download'!N:N,MATCH('Eligible Components'!M765,'Tableau FR Download'!G:G,0)),"")=0,"",IFERROR(INDEX('Tableau FR Download'!N:N,MATCH('Eligible Components'!M765,'Tableau FR Download'!G:G,0)),""))</f>
        <v/>
      </c>
      <c r="R765" s="37" t="str">
        <f>IF(IFERROR(INDEX('Tableau FR Download'!O:O,MATCH('Eligible Components'!M765,'Tableau FR Download'!G:G,0)),"")=0,"",IFERROR(INDEX('Tableau FR Download'!O:O,MATCH('Eligible Components'!M765,'Tableau FR Download'!G:G,0)),""))</f>
        <v/>
      </c>
      <c r="S765" s="13" t="str">
        <f t="shared" si="35"/>
        <v/>
      </c>
      <c r="T765" s="1" t="str">
        <f>IFERROR(INDEX('User Instructions'!$E$3:$E$10,MATCH('Eligible Components'!N765,'User Instructions'!$D$3:$D$10,0)),"")</f>
        <v/>
      </c>
      <c r="U765" s="1" t="str">
        <f>IFERROR(IF(INDEX('Tableau FR Download'!M:M,MATCH('Eligible Components'!M765,'Tableau FR Download'!G:G,0))=0,"",INDEX('Tableau FR Download'!M:M,MATCH('Eligible Components'!M765,'Tableau FR Download'!G:G,0))),"")</f>
        <v/>
      </c>
    </row>
    <row r="766" spans="1:21" hidden="1" x14ac:dyDescent="0.2">
      <c r="A766" s="1">
        <f t="shared" si="33"/>
        <v>0</v>
      </c>
      <c r="B766" s="1">
        <v>0</v>
      </c>
      <c r="C766" s="1" t="s">
        <v>85</v>
      </c>
      <c r="D766" s="1" t="s">
        <v>56</v>
      </c>
      <c r="E766" s="1" t="s">
        <v>419</v>
      </c>
      <c r="F766" s="1" t="s">
        <v>97</v>
      </c>
      <c r="G766" s="1" t="str">
        <f t="shared" si="34"/>
        <v>Kyrgyzstan-Tuberculosis,RSSH</v>
      </c>
      <c r="H766" s="1">
        <v>1</v>
      </c>
      <c r="I766" s="1" t="s">
        <v>30</v>
      </c>
      <c r="J766" s="1" t="str">
        <f>IF(IFERROR(IF(M766="",INDEX('Review Approach Lookup'!D:D,MATCH('Eligible Components'!G766,'Review Approach Lookup'!A:A,0)),INDEX('Tableau FR Download'!I:I,MATCH(M766,'Tableau FR Download'!G:G,0))),"")=0,"TBC",IFERROR(IF(M766="",INDEX('Review Approach Lookup'!D:D,MATCH('Eligible Components'!G766,'Review Approach Lookup'!A:A,0)),INDEX('Tableau FR Download'!I:I,MATCH(M766,'Tableau FR Download'!G:G,0))),""))</f>
        <v/>
      </c>
      <c r="K766" s="1" t="s">
        <v>188</v>
      </c>
      <c r="L766" s="1">
        <f>_xlfn.MAXIFS('Tableau FR Download'!A:A,'Tableau FR Download'!B:B,'Eligible Components'!G766)</f>
        <v>0</v>
      </c>
      <c r="M766" s="1" t="str">
        <f>IF(L766=0,"",INDEX('Tableau FR Download'!G:G,MATCH('Eligible Components'!L766,'Tableau FR Download'!A:A,0)))</f>
        <v/>
      </c>
      <c r="N766" s="2" t="str">
        <f>IFERROR(IF(LEFT(INDEX('Tableau FR Download'!J:J,MATCH('Eligible Components'!M766,'Tableau FR Download'!G:G,0)),FIND(" - ",INDEX('Tableau FR Download'!J:J,MATCH('Eligible Components'!M766,'Tableau FR Download'!G:G,0)))-1) = 0,"",LEFT(INDEX('Tableau FR Download'!J:J,MATCH('Eligible Components'!M766,'Tableau FR Download'!G:G,0)),FIND(" - ",INDEX('Tableau FR Download'!J:J,MATCH('Eligible Components'!M766,'Tableau FR Download'!G:G,0)))-1)),"")</f>
        <v/>
      </c>
      <c r="O766" s="2" t="str">
        <f>IF(T766="No","",IFERROR(IF(INDEX('Tableau FR Download'!M:M,MATCH('Eligible Components'!M766,'Tableau FR Download'!G:G,0))=0,"",INDEX('Tableau FR Download'!M:M,MATCH('Eligible Components'!M766,'Tableau FR Download'!G:G,0))),""))</f>
        <v/>
      </c>
      <c r="P766" s="37" t="str">
        <f>IF(IFERROR(INDEX('Funding Request Tracker'!$G$6:$G$13,MATCH('Eligible Components'!N766,'Funding Request Tracker'!$F$6:$F$13,0)),"")=0,"",IFERROR(INDEX('Funding Request Tracker'!$G$6:$G$13,MATCH('Eligible Components'!N766,'Funding Request Tracker'!$F$6:$F$13,0)),""))</f>
        <v/>
      </c>
      <c r="Q766" s="37" t="str">
        <f>IF(IFERROR(INDEX('Tableau FR Download'!N:N,MATCH('Eligible Components'!M766,'Tableau FR Download'!G:G,0)),"")=0,"",IFERROR(INDEX('Tableau FR Download'!N:N,MATCH('Eligible Components'!M766,'Tableau FR Download'!G:G,0)),""))</f>
        <v/>
      </c>
      <c r="R766" s="37" t="str">
        <f>IF(IFERROR(INDEX('Tableau FR Download'!O:O,MATCH('Eligible Components'!M766,'Tableau FR Download'!G:G,0)),"")=0,"",IFERROR(INDEX('Tableau FR Download'!O:O,MATCH('Eligible Components'!M766,'Tableau FR Download'!G:G,0)),""))</f>
        <v/>
      </c>
      <c r="S766" s="13" t="str">
        <f t="shared" si="35"/>
        <v/>
      </c>
      <c r="T766" s="1" t="str">
        <f>IFERROR(INDEX('User Instructions'!$E$3:$E$10,MATCH('Eligible Components'!N766,'User Instructions'!$D$3:$D$10,0)),"")</f>
        <v/>
      </c>
      <c r="U766" s="1" t="str">
        <f>IFERROR(IF(INDEX('Tableau FR Download'!M:M,MATCH('Eligible Components'!M766,'Tableau FR Download'!G:G,0))=0,"",INDEX('Tableau FR Download'!M:M,MATCH('Eligible Components'!M766,'Tableau FR Download'!G:G,0))),"")</f>
        <v/>
      </c>
    </row>
    <row r="767" spans="1:21" hidden="1" x14ac:dyDescent="0.2">
      <c r="A767" s="1">
        <f t="shared" si="33"/>
        <v>0</v>
      </c>
      <c r="B767" s="1">
        <v>1</v>
      </c>
      <c r="C767" s="1" t="s">
        <v>85</v>
      </c>
      <c r="D767" s="1" t="s">
        <v>57</v>
      </c>
      <c r="E767" s="1" t="s">
        <v>26</v>
      </c>
      <c r="F767" s="1" t="s">
        <v>26</v>
      </c>
      <c r="G767" s="1" t="str">
        <f t="shared" si="34"/>
        <v>Lao (Peoples Democratic Republic)-HIV/AIDS</v>
      </c>
      <c r="H767" s="1">
        <v>1</v>
      </c>
      <c r="I767" s="1" t="s">
        <v>25</v>
      </c>
      <c r="J767" s="1" t="str">
        <f>IF(IFERROR(IF(M767="",INDEX('Review Approach Lookup'!D:D,MATCH('Eligible Components'!G767,'Review Approach Lookup'!A:A,0)),INDEX('Tableau FR Download'!I:I,MATCH(M767,'Tableau FR Download'!G:G,0))),"")=0,"TBC",IFERROR(IF(M767="",INDEX('Review Approach Lookup'!D:D,MATCH('Eligible Components'!G767,'Review Approach Lookup'!A:A,0)),INDEX('Tableau FR Download'!I:I,MATCH(M767,'Tableau FR Download'!G:G,0))),""))</f>
        <v/>
      </c>
      <c r="K767" s="1" t="s">
        <v>188</v>
      </c>
      <c r="L767" s="1">
        <f>_xlfn.MAXIFS('Tableau FR Download'!A:A,'Tableau FR Download'!B:B,'Eligible Components'!G767)</f>
        <v>0</v>
      </c>
      <c r="M767" s="1" t="str">
        <f>IF(L767=0,"",INDEX('Tableau FR Download'!G:G,MATCH('Eligible Components'!L767,'Tableau FR Download'!A:A,0)))</f>
        <v/>
      </c>
      <c r="N767" s="2" t="str">
        <f>IFERROR(IF(LEFT(INDEX('Tableau FR Download'!J:J,MATCH('Eligible Components'!M767,'Tableau FR Download'!G:G,0)),FIND(" - ",INDEX('Tableau FR Download'!J:J,MATCH('Eligible Components'!M767,'Tableau FR Download'!G:G,0)))-1) = 0,"",LEFT(INDEX('Tableau FR Download'!J:J,MATCH('Eligible Components'!M767,'Tableau FR Download'!G:G,0)),FIND(" - ",INDEX('Tableau FR Download'!J:J,MATCH('Eligible Components'!M767,'Tableau FR Download'!G:G,0)))-1)),"")</f>
        <v/>
      </c>
      <c r="O767" s="2" t="str">
        <f>IF(T767="No","",IFERROR(IF(INDEX('Tableau FR Download'!M:M,MATCH('Eligible Components'!M767,'Tableau FR Download'!G:G,0))=0,"",INDEX('Tableau FR Download'!M:M,MATCH('Eligible Components'!M767,'Tableau FR Download'!G:G,0))),""))</f>
        <v/>
      </c>
      <c r="P767" s="37" t="str">
        <f>IF(IFERROR(INDEX('Funding Request Tracker'!$G$6:$G$13,MATCH('Eligible Components'!N767,'Funding Request Tracker'!$F$6:$F$13,0)),"")=0,"",IFERROR(INDEX('Funding Request Tracker'!$G$6:$G$13,MATCH('Eligible Components'!N767,'Funding Request Tracker'!$F$6:$F$13,0)),""))</f>
        <v/>
      </c>
      <c r="Q767" s="37" t="str">
        <f>IF(IFERROR(INDEX('Tableau FR Download'!N:N,MATCH('Eligible Components'!M767,'Tableau FR Download'!G:G,0)),"")=0,"",IFERROR(INDEX('Tableau FR Download'!N:N,MATCH('Eligible Components'!M767,'Tableau FR Download'!G:G,0)),""))</f>
        <v/>
      </c>
      <c r="R767" s="37" t="str">
        <f>IF(IFERROR(INDEX('Tableau FR Download'!O:O,MATCH('Eligible Components'!M767,'Tableau FR Download'!G:G,0)),"")=0,"",IFERROR(INDEX('Tableau FR Download'!O:O,MATCH('Eligible Components'!M767,'Tableau FR Download'!G:G,0)),""))</f>
        <v/>
      </c>
      <c r="S767" s="13" t="str">
        <f t="shared" si="35"/>
        <v/>
      </c>
      <c r="T767" s="1" t="str">
        <f>IFERROR(INDEX('User Instructions'!$E$3:$E$10,MATCH('Eligible Components'!N767,'User Instructions'!$D$3:$D$10,0)),"")</f>
        <v/>
      </c>
      <c r="U767" s="1" t="str">
        <f>IFERROR(IF(INDEX('Tableau FR Download'!M:M,MATCH('Eligible Components'!M767,'Tableau FR Download'!G:G,0))=0,"",INDEX('Tableau FR Download'!M:M,MATCH('Eligible Components'!M767,'Tableau FR Download'!G:G,0))),"")</f>
        <v/>
      </c>
    </row>
    <row r="768" spans="1:21" hidden="1" x14ac:dyDescent="0.2">
      <c r="A768" s="1">
        <f t="shared" si="33"/>
        <v>0</v>
      </c>
      <c r="B768" s="1">
        <v>0</v>
      </c>
      <c r="C768" s="1" t="s">
        <v>85</v>
      </c>
      <c r="D768" s="1" t="s">
        <v>57</v>
      </c>
      <c r="E768" s="1" t="s">
        <v>409</v>
      </c>
      <c r="F768" s="1" t="s">
        <v>86</v>
      </c>
      <c r="G768" s="1" t="str">
        <f t="shared" si="34"/>
        <v>Lao (Peoples Democratic Republic)-HIV/AIDS,Malaria</v>
      </c>
      <c r="H768" s="1">
        <v>0</v>
      </c>
      <c r="I768" s="1" t="s">
        <v>25</v>
      </c>
      <c r="J768" s="1" t="str">
        <f>IF(IFERROR(IF(M768="",INDEX('Review Approach Lookup'!D:D,MATCH('Eligible Components'!G768,'Review Approach Lookup'!A:A,0)),INDEX('Tableau FR Download'!I:I,MATCH(M768,'Tableau FR Download'!G:G,0))),"")=0,"TBC",IFERROR(IF(M768="",INDEX('Review Approach Lookup'!D:D,MATCH('Eligible Components'!G768,'Review Approach Lookup'!A:A,0)),INDEX('Tableau FR Download'!I:I,MATCH(M768,'Tableau FR Download'!G:G,0))),""))</f>
        <v/>
      </c>
      <c r="K768" s="1" t="s">
        <v>188</v>
      </c>
      <c r="L768" s="1">
        <f>_xlfn.MAXIFS('Tableau FR Download'!A:A,'Tableau FR Download'!B:B,'Eligible Components'!G768)</f>
        <v>0</v>
      </c>
      <c r="M768" s="1" t="str">
        <f>IF(L768=0,"",INDEX('Tableau FR Download'!G:G,MATCH('Eligible Components'!L768,'Tableau FR Download'!A:A,0)))</f>
        <v/>
      </c>
      <c r="N768" s="2" t="str">
        <f>IFERROR(IF(LEFT(INDEX('Tableau FR Download'!J:J,MATCH('Eligible Components'!M768,'Tableau FR Download'!G:G,0)),FIND(" - ",INDEX('Tableau FR Download'!J:J,MATCH('Eligible Components'!M768,'Tableau FR Download'!G:G,0)))-1) = 0,"",LEFT(INDEX('Tableau FR Download'!J:J,MATCH('Eligible Components'!M768,'Tableau FR Download'!G:G,0)),FIND(" - ",INDEX('Tableau FR Download'!J:J,MATCH('Eligible Components'!M768,'Tableau FR Download'!G:G,0)))-1)),"")</f>
        <v/>
      </c>
      <c r="O768" s="2" t="str">
        <f>IF(T768="No","",IFERROR(IF(INDEX('Tableau FR Download'!M:M,MATCH('Eligible Components'!M768,'Tableau FR Download'!G:G,0))=0,"",INDEX('Tableau FR Download'!M:M,MATCH('Eligible Components'!M768,'Tableau FR Download'!G:G,0))),""))</f>
        <v/>
      </c>
      <c r="P768" s="37" t="str">
        <f>IF(IFERROR(INDEX('Funding Request Tracker'!$G$6:$G$13,MATCH('Eligible Components'!N768,'Funding Request Tracker'!$F$6:$F$13,0)),"")=0,"",IFERROR(INDEX('Funding Request Tracker'!$G$6:$G$13,MATCH('Eligible Components'!N768,'Funding Request Tracker'!$F$6:$F$13,0)),""))</f>
        <v/>
      </c>
      <c r="Q768" s="37" t="str">
        <f>IF(IFERROR(INDEX('Tableau FR Download'!N:N,MATCH('Eligible Components'!M768,'Tableau FR Download'!G:G,0)),"")=0,"",IFERROR(INDEX('Tableau FR Download'!N:N,MATCH('Eligible Components'!M768,'Tableau FR Download'!G:G,0)),""))</f>
        <v/>
      </c>
      <c r="R768" s="37" t="str">
        <f>IF(IFERROR(INDEX('Tableau FR Download'!O:O,MATCH('Eligible Components'!M768,'Tableau FR Download'!G:G,0)),"")=0,"",IFERROR(INDEX('Tableau FR Download'!O:O,MATCH('Eligible Components'!M768,'Tableau FR Download'!G:G,0)),""))</f>
        <v/>
      </c>
      <c r="S768" s="13" t="str">
        <f t="shared" si="35"/>
        <v/>
      </c>
      <c r="T768" s="1" t="str">
        <f>IFERROR(INDEX('User Instructions'!$E$3:$E$10,MATCH('Eligible Components'!N768,'User Instructions'!$D$3:$D$10,0)),"")</f>
        <v/>
      </c>
      <c r="U768" s="1" t="str">
        <f>IFERROR(IF(INDEX('Tableau FR Download'!M:M,MATCH('Eligible Components'!M768,'Tableau FR Download'!G:G,0))=0,"",INDEX('Tableau FR Download'!M:M,MATCH('Eligible Components'!M768,'Tableau FR Download'!G:G,0))),"")</f>
        <v/>
      </c>
    </row>
    <row r="769" spans="1:21" hidden="1" x14ac:dyDescent="0.2">
      <c r="A769" s="1">
        <f t="shared" si="33"/>
        <v>0</v>
      </c>
      <c r="B769" s="1">
        <v>0</v>
      </c>
      <c r="C769" s="1" t="s">
        <v>85</v>
      </c>
      <c r="D769" s="1" t="s">
        <v>57</v>
      </c>
      <c r="E769" s="1" t="s">
        <v>410</v>
      </c>
      <c r="F769" s="1" t="s">
        <v>87</v>
      </c>
      <c r="G769" s="1" t="str">
        <f t="shared" si="34"/>
        <v>Lao (Peoples Democratic Republic)-HIV/AIDS,Malaria,RSSH</v>
      </c>
      <c r="H769" s="1">
        <v>0</v>
      </c>
      <c r="I769" s="1" t="s">
        <v>25</v>
      </c>
      <c r="J769" s="1" t="str">
        <f>IF(IFERROR(IF(M769="",INDEX('Review Approach Lookup'!D:D,MATCH('Eligible Components'!G769,'Review Approach Lookup'!A:A,0)),INDEX('Tableau FR Download'!I:I,MATCH(M769,'Tableau FR Download'!G:G,0))),"")=0,"TBC",IFERROR(IF(M769="",INDEX('Review Approach Lookup'!D:D,MATCH('Eligible Components'!G769,'Review Approach Lookup'!A:A,0)),INDEX('Tableau FR Download'!I:I,MATCH(M769,'Tableau FR Download'!G:G,0))),""))</f>
        <v/>
      </c>
      <c r="K769" s="1" t="s">
        <v>188</v>
      </c>
      <c r="L769" s="1">
        <f>_xlfn.MAXIFS('Tableau FR Download'!A:A,'Tableau FR Download'!B:B,'Eligible Components'!G769)</f>
        <v>0</v>
      </c>
      <c r="M769" s="1" t="str">
        <f>IF(L769=0,"",INDEX('Tableau FR Download'!G:G,MATCH('Eligible Components'!L769,'Tableau FR Download'!A:A,0)))</f>
        <v/>
      </c>
      <c r="N769" s="2" t="str">
        <f>IFERROR(IF(LEFT(INDEX('Tableau FR Download'!J:J,MATCH('Eligible Components'!M769,'Tableau FR Download'!G:G,0)),FIND(" - ",INDEX('Tableau FR Download'!J:J,MATCH('Eligible Components'!M769,'Tableau FR Download'!G:G,0)))-1) = 0,"",LEFT(INDEX('Tableau FR Download'!J:J,MATCH('Eligible Components'!M769,'Tableau FR Download'!G:G,0)),FIND(" - ",INDEX('Tableau FR Download'!J:J,MATCH('Eligible Components'!M769,'Tableau FR Download'!G:G,0)))-1)),"")</f>
        <v/>
      </c>
      <c r="O769" s="2" t="str">
        <f>IF(T769="No","",IFERROR(IF(INDEX('Tableau FR Download'!M:M,MATCH('Eligible Components'!M769,'Tableau FR Download'!G:G,0))=0,"",INDEX('Tableau FR Download'!M:M,MATCH('Eligible Components'!M769,'Tableau FR Download'!G:G,0))),""))</f>
        <v/>
      </c>
      <c r="P769" s="37" t="str">
        <f>IF(IFERROR(INDEX('Funding Request Tracker'!$G$6:$G$13,MATCH('Eligible Components'!N769,'Funding Request Tracker'!$F$6:$F$13,0)),"")=0,"",IFERROR(INDEX('Funding Request Tracker'!$G$6:$G$13,MATCH('Eligible Components'!N769,'Funding Request Tracker'!$F$6:$F$13,0)),""))</f>
        <v/>
      </c>
      <c r="Q769" s="37" t="str">
        <f>IF(IFERROR(INDEX('Tableau FR Download'!N:N,MATCH('Eligible Components'!M769,'Tableau FR Download'!G:G,0)),"")=0,"",IFERROR(INDEX('Tableau FR Download'!N:N,MATCH('Eligible Components'!M769,'Tableau FR Download'!G:G,0)),""))</f>
        <v/>
      </c>
      <c r="R769" s="37" t="str">
        <f>IF(IFERROR(INDEX('Tableau FR Download'!O:O,MATCH('Eligible Components'!M769,'Tableau FR Download'!G:G,0)),"")=0,"",IFERROR(INDEX('Tableau FR Download'!O:O,MATCH('Eligible Components'!M769,'Tableau FR Download'!G:G,0)),""))</f>
        <v/>
      </c>
      <c r="S769" s="13" t="str">
        <f t="shared" si="35"/>
        <v/>
      </c>
      <c r="T769" s="1" t="str">
        <f>IFERROR(INDEX('User Instructions'!$E$3:$E$10,MATCH('Eligible Components'!N769,'User Instructions'!$D$3:$D$10,0)),"")</f>
        <v/>
      </c>
      <c r="U769" s="1" t="str">
        <f>IFERROR(IF(INDEX('Tableau FR Download'!M:M,MATCH('Eligible Components'!M769,'Tableau FR Download'!G:G,0))=0,"",INDEX('Tableau FR Download'!M:M,MATCH('Eligible Components'!M769,'Tableau FR Download'!G:G,0))),"")</f>
        <v/>
      </c>
    </row>
    <row r="770" spans="1:21" hidden="1" x14ac:dyDescent="0.2">
      <c r="A770" s="1">
        <f t="shared" ref="A770:A833" si="36">IF(B770=1,0,IF(AND(H770=1,OR(F770="HIV/AIDS",F770="Tuberculosis",F770="Malaria",M770&lt;&gt;"")),1,0))</f>
        <v>0</v>
      </c>
      <c r="B770" s="1">
        <v>0</v>
      </c>
      <c r="C770" s="1" t="s">
        <v>85</v>
      </c>
      <c r="D770" s="1" t="s">
        <v>57</v>
      </c>
      <c r="E770" s="1" t="s">
        <v>411</v>
      </c>
      <c r="F770" s="1" t="s">
        <v>88</v>
      </c>
      <c r="G770" s="1" t="str">
        <f t="shared" ref="G770:G833" si="37">_xlfn.CONCAT(D770,"-",F770)</f>
        <v>Lao (Peoples Democratic Republic)-HIV/AIDS,RSSH</v>
      </c>
      <c r="H770" s="1">
        <v>1</v>
      </c>
      <c r="I770" s="1" t="s">
        <v>25</v>
      </c>
      <c r="J770" s="1" t="str">
        <f>IF(IFERROR(IF(M770="",INDEX('Review Approach Lookup'!D:D,MATCH('Eligible Components'!G770,'Review Approach Lookup'!A:A,0)),INDEX('Tableau FR Download'!I:I,MATCH(M770,'Tableau FR Download'!G:G,0))),"")=0,"TBC",IFERROR(IF(M770="",INDEX('Review Approach Lookup'!D:D,MATCH('Eligible Components'!G770,'Review Approach Lookup'!A:A,0)),INDEX('Tableau FR Download'!I:I,MATCH(M770,'Tableau FR Download'!G:G,0))),""))</f>
        <v/>
      </c>
      <c r="K770" s="1" t="s">
        <v>188</v>
      </c>
      <c r="L770" s="1">
        <f>_xlfn.MAXIFS('Tableau FR Download'!A:A,'Tableau FR Download'!B:B,'Eligible Components'!G770)</f>
        <v>0</v>
      </c>
      <c r="M770" s="1" t="str">
        <f>IF(L770=0,"",INDEX('Tableau FR Download'!G:G,MATCH('Eligible Components'!L770,'Tableau FR Download'!A:A,0)))</f>
        <v/>
      </c>
      <c r="N770" s="2" t="str">
        <f>IFERROR(IF(LEFT(INDEX('Tableau FR Download'!J:J,MATCH('Eligible Components'!M770,'Tableau FR Download'!G:G,0)),FIND(" - ",INDEX('Tableau FR Download'!J:J,MATCH('Eligible Components'!M770,'Tableau FR Download'!G:G,0)))-1) = 0,"",LEFT(INDEX('Tableau FR Download'!J:J,MATCH('Eligible Components'!M770,'Tableau FR Download'!G:G,0)),FIND(" - ",INDEX('Tableau FR Download'!J:J,MATCH('Eligible Components'!M770,'Tableau FR Download'!G:G,0)))-1)),"")</f>
        <v/>
      </c>
      <c r="O770" s="2" t="str">
        <f>IF(T770="No","",IFERROR(IF(INDEX('Tableau FR Download'!M:M,MATCH('Eligible Components'!M770,'Tableau FR Download'!G:G,0))=0,"",INDEX('Tableau FR Download'!M:M,MATCH('Eligible Components'!M770,'Tableau FR Download'!G:G,0))),""))</f>
        <v/>
      </c>
      <c r="P770" s="37" t="str">
        <f>IF(IFERROR(INDEX('Funding Request Tracker'!$G$6:$G$13,MATCH('Eligible Components'!N770,'Funding Request Tracker'!$F$6:$F$13,0)),"")=0,"",IFERROR(INDEX('Funding Request Tracker'!$G$6:$G$13,MATCH('Eligible Components'!N770,'Funding Request Tracker'!$F$6:$F$13,0)),""))</f>
        <v/>
      </c>
      <c r="Q770" s="37" t="str">
        <f>IF(IFERROR(INDEX('Tableau FR Download'!N:N,MATCH('Eligible Components'!M770,'Tableau FR Download'!G:G,0)),"")=0,"",IFERROR(INDEX('Tableau FR Download'!N:N,MATCH('Eligible Components'!M770,'Tableau FR Download'!G:G,0)),""))</f>
        <v/>
      </c>
      <c r="R770" s="37" t="str">
        <f>IF(IFERROR(INDEX('Tableau FR Download'!O:O,MATCH('Eligible Components'!M770,'Tableau FR Download'!G:G,0)),"")=0,"",IFERROR(INDEX('Tableau FR Download'!O:O,MATCH('Eligible Components'!M770,'Tableau FR Download'!G:G,0)),""))</f>
        <v/>
      </c>
      <c r="S770" s="13" t="str">
        <f t="shared" ref="S770:S833" si="38">IFERROR((R770-P770)/30.5,"")</f>
        <v/>
      </c>
      <c r="T770" s="1" t="str">
        <f>IFERROR(INDEX('User Instructions'!$E$3:$E$10,MATCH('Eligible Components'!N770,'User Instructions'!$D$3:$D$10,0)),"")</f>
        <v/>
      </c>
      <c r="U770" s="1" t="str">
        <f>IFERROR(IF(INDEX('Tableau FR Download'!M:M,MATCH('Eligible Components'!M770,'Tableau FR Download'!G:G,0))=0,"",INDEX('Tableau FR Download'!M:M,MATCH('Eligible Components'!M770,'Tableau FR Download'!G:G,0))),"")</f>
        <v/>
      </c>
    </row>
    <row r="771" spans="1:21" hidden="1" x14ac:dyDescent="0.2">
      <c r="A771" s="1">
        <f t="shared" si="36"/>
        <v>1</v>
      </c>
      <c r="B771" s="1">
        <v>0</v>
      </c>
      <c r="C771" s="1" t="s">
        <v>85</v>
      </c>
      <c r="D771" s="1" t="s">
        <v>57</v>
      </c>
      <c r="E771" s="1" t="s">
        <v>408</v>
      </c>
      <c r="F771" s="1" t="s">
        <v>89</v>
      </c>
      <c r="G771" s="1" t="str">
        <f t="shared" si="37"/>
        <v>Lao (Peoples Democratic Republic)-HIV/AIDS, Tuberculosis</v>
      </c>
      <c r="H771" s="1">
        <v>1</v>
      </c>
      <c r="I771" s="1" t="s">
        <v>25</v>
      </c>
      <c r="J771" s="1" t="str">
        <f>IF(IFERROR(IF(M771="",INDEX('Review Approach Lookup'!D:D,MATCH('Eligible Components'!G771,'Review Approach Lookup'!A:A,0)),INDEX('Tableau FR Download'!I:I,MATCH(M771,'Tableau FR Download'!G:G,0))),"")=0,"TBC",IFERROR(IF(M771="",INDEX('Review Approach Lookup'!D:D,MATCH('Eligible Components'!G771,'Review Approach Lookup'!A:A,0)),INDEX('Tableau FR Download'!I:I,MATCH(M771,'Tableau FR Download'!G:G,0))),""))</f>
        <v>Tailored for Focused Portfolios</v>
      </c>
      <c r="K771" s="1" t="s">
        <v>188</v>
      </c>
      <c r="L771" s="1">
        <f>_xlfn.MAXIFS('Tableau FR Download'!A:A,'Tableau FR Download'!B:B,'Eligible Components'!G771)</f>
        <v>671</v>
      </c>
      <c r="M771" s="1" t="str">
        <f>IF(L771=0,"",INDEX('Tableau FR Download'!G:G,MATCH('Eligible Components'!L771,'Tableau FR Download'!A:A,0)))</f>
        <v>FR671-LAO-C</v>
      </c>
      <c r="N771" s="2" t="str">
        <f>IFERROR(IF(LEFT(INDEX('Tableau FR Download'!J:J,MATCH('Eligible Components'!M771,'Tableau FR Download'!G:G,0)),FIND(" - ",INDEX('Tableau FR Download'!J:J,MATCH('Eligible Components'!M771,'Tableau FR Download'!G:G,0)))-1) = 0,"",LEFT(INDEX('Tableau FR Download'!J:J,MATCH('Eligible Components'!M771,'Tableau FR Download'!G:G,0)),FIND(" - ",INDEX('Tableau FR Download'!J:J,MATCH('Eligible Components'!M771,'Tableau FR Download'!G:G,0)))-1)),"")</f>
        <v>Window 1</v>
      </c>
      <c r="O771" s="2" t="str">
        <f>IF(T771="No","",IFERROR(IF(INDEX('Tableau FR Download'!M:M,MATCH('Eligible Components'!M771,'Tableau FR Download'!G:G,0))=0,"",INDEX('Tableau FR Download'!M:M,MATCH('Eligible Components'!M771,'Tableau FR Download'!G:G,0))),""))</f>
        <v>Grant Making</v>
      </c>
      <c r="P771" s="37">
        <f>IF(IFERROR(INDEX('Funding Request Tracker'!$G$6:$G$13,MATCH('Eligible Components'!N771,'Funding Request Tracker'!$F$6:$F$13,0)),"")=0,"",IFERROR(INDEX('Funding Request Tracker'!$G$6:$G$13,MATCH('Eligible Components'!N771,'Funding Request Tracker'!$F$6:$F$13,0)),""))</f>
        <v>43913</v>
      </c>
      <c r="Q771" s="37">
        <f>IF(IFERROR(INDEX('Tableau FR Download'!N:N,MATCH('Eligible Components'!M771,'Tableau FR Download'!G:G,0)),"")=0,"",IFERROR(INDEX('Tableau FR Download'!N:N,MATCH('Eligible Components'!M771,'Tableau FR Download'!G:G,0)),""))</f>
        <v>44119</v>
      </c>
      <c r="R771" s="37">
        <f>IF(IFERROR(INDEX('Tableau FR Download'!O:O,MATCH('Eligible Components'!M771,'Tableau FR Download'!G:G,0)),"")=0,"",IFERROR(INDEX('Tableau FR Download'!O:O,MATCH('Eligible Components'!M771,'Tableau FR Download'!G:G,0)),""))</f>
        <v>44141</v>
      </c>
      <c r="S771" s="13">
        <f t="shared" si="38"/>
        <v>7.4754098360655741</v>
      </c>
      <c r="T771" s="1" t="str">
        <f>IFERROR(INDEX('User Instructions'!$E$3:$E$10,MATCH('Eligible Components'!N771,'User Instructions'!$D$3:$D$10,0)),"")</f>
        <v>Yes</v>
      </c>
      <c r="U771" s="1" t="str">
        <f>IFERROR(IF(INDEX('Tableau FR Download'!M:M,MATCH('Eligible Components'!M771,'Tableau FR Download'!G:G,0))=0,"",INDEX('Tableau FR Download'!M:M,MATCH('Eligible Components'!M771,'Tableau FR Download'!G:G,0))),"")</f>
        <v>Grant Making</v>
      </c>
    </row>
    <row r="772" spans="1:21" hidden="1" x14ac:dyDescent="0.2">
      <c r="A772" s="1">
        <f t="shared" si="36"/>
        <v>0</v>
      </c>
      <c r="B772" s="1">
        <v>0</v>
      </c>
      <c r="C772" s="1" t="s">
        <v>85</v>
      </c>
      <c r="D772" s="1" t="s">
        <v>57</v>
      </c>
      <c r="E772" s="1" t="s">
        <v>412</v>
      </c>
      <c r="F772" s="1" t="s">
        <v>90</v>
      </c>
      <c r="G772" s="1" t="str">
        <f t="shared" si="37"/>
        <v>Lao (Peoples Democratic Republic)-HIV/AIDS,Tuberculosis,Malaria</v>
      </c>
      <c r="H772" s="1">
        <v>0</v>
      </c>
      <c r="I772" s="1" t="s">
        <v>25</v>
      </c>
      <c r="J772" s="1" t="str">
        <f>IF(IFERROR(IF(M772="",INDEX('Review Approach Lookup'!D:D,MATCH('Eligible Components'!G772,'Review Approach Lookup'!A:A,0)),INDEX('Tableau FR Download'!I:I,MATCH(M772,'Tableau FR Download'!G:G,0))),"")=0,"TBC",IFERROR(IF(M772="",INDEX('Review Approach Lookup'!D:D,MATCH('Eligible Components'!G772,'Review Approach Lookup'!A:A,0)),INDEX('Tableau FR Download'!I:I,MATCH(M772,'Tableau FR Download'!G:G,0))),""))</f>
        <v/>
      </c>
      <c r="K772" s="1" t="s">
        <v>188</v>
      </c>
      <c r="L772" s="1">
        <f>_xlfn.MAXIFS('Tableau FR Download'!A:A,'Tableau FR Download'!B:B,'Eligible Components'!G772)</f>
        <v>0</v>
      </c>
      <c r="M772" s="1" t="str">
        <f>IF(L772=0,"",INDEX('Tableau FR Download'!G:G,MATCH('Eligible Components'!L772,'Tableau FR Download'!A:A,0)))</f>
        <v/>
      </c>
      <c r="N772" s="2" t="str">
        <f>IFERROR(IF(LEFT(INDEX('Tableau FR Download'!J:J,MATCH('Eligible Components'!M772,'Tableau FR Download'!G:G,0)),FIND(" - ",INDEX('Tableau FR Download'!J:J,MATCH('Eligible Components'!M772,'Tableau FR Download'!G:G,0)))-1) = 0,"",LEFT(INDEX('Tableau FR Download'!J:J,MATCH('Eligible Components'!M772,'Tableau FR Download'!G:G,0)),FIND(" - ",INDEX('Tableau FR Download'!J:J,MATCH('Eligible Components'!M772,'Tableau FR Download'!G:G,0)))-1)),"")</f>
        <v/>
      </c>
      <c r="O772" s="2" t="str">
        <f>IF(T772="No","",IFERROR(IF(INDEX('Tableau FR Download'!M:M,MATCH('Eligible Components'!M772,'Tableau FR Download'!G:G,0))=0,"",INDEX('Tableau FR Download'!M:M,MATCH('Eligible Components'!M772,'Tableau FR Download'!G:G,0))),""))</f>
        <v/>
      </c>
      <c r="P772" s="37" t="str">
        <f>IF(IFERROR(INDEX('Funding Request Tracker'!$G$6:$G$13,MATCH('Eligible Components'!N772,'Funding Request Tracker'!$F$6:$F$13,0)),"")=0,"",IFERROR(INDEX('Funding Request Tracker'!$G$6:$G$13,MATCH('Eligible Components'!N772,'Funding Request Tracker'!$F$6:$F$13,0)),""))</f>
        <v/>
      </c>
      <c r="Q772" s="37" t="str">
        <f>IF(IFERROR(INDEX('Tableau FR Download'!N:N,MATCH('Eligible Components'!M772,'Tableau FR Download'!G:G,0)),"")=0,"",IFERROR(INDEX('Tableau FR Download'!N:N,MATCH('Eligible Components'!M772,'Tableau FR Download'!G:G,0)),""))</f>
        <v/>
      </c>
      <c r="R772" s="37" t="str">
        <f>IF(IFERROR(INDEX('Tableau FR Download'!O:O,MATCH('Eligible Components'!M772,'Tableau FR Download'!G:G,0)),"")=0,"",IFERROR(INDEX('Tableau FR Download'!O:O,MATCH('Eligible Components'!M772,'Tableau FR Download'!G:G,0)),""))</f>
        <v/>
      </c>
      <c r="S772" s="13" t="str">
        <f t="shared" si="38"/>
        <v/>
      </c>
      <c r="T772" s="1" t="str">
        <f>IFERROR(INDEX('User Instructions'!$E$3:$E$10,MATCH('Eligible Components'!N772,'User Instructions'!$D$3:$D$10,0)),"")</f>
        <v/>
      </c>
      <c r="U772" s="1" t="str">
        <f>IFERROR(IF(INDEX('Tableau FR Download'!M:M,MATCH('Eligible Components'!M772,'Tableau FR Download'!G:G,0))=0,"",INDEX('Tableau FR Download'!M:M,MATCH('Eligible Components'!M772,'Tableau FR Download'!G:G,0))),"")</f>
        <v/>
      </c>
    </row>
    <row r="773" spans="1:21" hidden="1" x14ac:dyDescent="0.2">
      <c r="A773" s="1">
        <f t="shared" si="36"/>
        <v>0</v>
      </c>
      <c r="B773" s="1">
        <v>0</v>
      </c>
      <c r="C773" s="1" t="s">
        <v>85</v>
      </c>
      <c r="D773" s="1" t="s">
        <v>57</v>
      </c>
      <c r="E773" s="1" t="s">
        <v>413</v>
      </c>
      <c r="F773" s="1" t="s">
        <v>91</v>
      </c>
      <c r="G773" s="1" t="str">
        <f t="shared" si="37"/>
        <v>Lao (Peoples Democratic Republic)-HIV/AIDS,Tuberculosis,Malaria,RSSH</v>
      </c>
      <c r="H773" s="1">
        <v>0</v>
      </c>
      <c r="I773" s="1" t="s">
        <v>25</v>
      </c>
      <c r="J773" s="1" t="str">
        <f>IF(IFERROR(IF(M773="",INDEX('Review Approach Lookup'!D:D,MATCH('Eligible Components'!G773,'Review Approach Lookup'!A:A,0)),INDEX('Tableau FR Download'!I:I,MATCH(M773,'Tableau FR Download'!G:G,0))),"")=0,"TBC",IFERROR(IF(M773="",INDEX('Review Approach Lookup'!D:D,MATCH('Eligible Components'!G773,'Review Approach Lookup'!A:A,0)),INDEX('Tableau FR Download'!I:I,MATCH(M773,'Tableau FR Download'!G:G,0))),""))</f>
        <v/>
      </c>
      <c r="K773" s="1" t="s">
        <v>188</v>
      </c>
      <c r="L773" s="1">
        <f>_xlfn.MAXIFS('Tableau FR Download'!A:A,'Tableau FR Download'!B:B,'Eligible Components'!G773)</f>
        <v>0</v>
      </c>
      <c r="M773" s="1" t="str">
        <f>IF(L773=0,"",INDEX('Tableau FR Download'!G:G,MATCH('Eligible Components'!L773,'Tableau FR Download'!A:A,0)))</f>
        <v/>
      </c>
      <c r="N773" s="2" t="str">
        <f>IFERROR(IF(LEFT(INDEX('Tableau FR Download'!J:J,MATCH('Eligible Components'!M773,'Tableau FR Download'!G:G,0)),FIND(" - ",INDEX('Tableau FR Download'!J:J,MATCH('Eligible Components'!M773,'Tableau FR Download'!G:G,0)))-1) = 0,"",LEFT(INDEX('Tableau FR Download'!J:J,MATCH('Eligible Components'!M773,'Tableau FR Download'!G:G,0)),FIND(" - ",INDEX('Tableau FR Download'!J:J,MATCH('Eligible Components'!M773,'Tableau FR Download'!G:G,0)))-1)),"")</f>
        <v/>
      </c>
      <c r="O773" s="2" t="str">
        <f>IF(T773="No","",IFERROR(IF(INDEX('Tableau FR Download'!M:M,MATCH('Eligible Components'!M773,'Tableau FR Download'!G:G,0))=0,"",INDEX('Tableau FR Download'!M:M,MATCH('Eligible Components'!M773,'Tableau FR Download'!G:G,0))),""))</f>
        <v/>
      </c>
      <c r="P773" s="37" t="str">
        <f>IF(IFERROR(INDEX('Funding Request Tracker'!$G$6:$G$13,MATCH('Eligible Components'!N773,'Funding Request Tracker'!$F$6:$F$13,0)),"")=0,"",IFERROR(INDEX('Funding Request Tracker'!$G$6:$G$13,MATCH('Eligible Components'!N773,'Funding Request Tracker'!$F$6:$F$13,0)),""))</f>
        <v/>
      </c>
      <c r="Q773" s="37" t="str">
        <f>IF(IFERROR(INDEX('Tableau FR Download'!N:N,MATCH('Eligible Components'!M773,'Tableau FR Download'!G:G,0)),"")=0,"",IFERROR(INDEX('Tableau FR Download'!N:N,MATCH('Eligible Components'!M773,'Tableau FR Download'!G:G,0)),""))</f>
        <v/>
      </c>
      <c r="R773" s="37" t="str">
        <f>IF(IFERROR(INDEX('Tableau FR Download'!O:O,MATCH('Eligible Components'!M773,'Tableau FR Download'!G:G,0)),"")=0,"",IFERROR(INDEX('Tableau FR Download'!O:O,MATCH('Eligible Components'!M773,'Tableau FR Download'!G:G,0)),""))</f>
        <v/>
      </c>
      <c r="S773" s="13" t="str">
        <f t="shared" si="38"/>
        <v/>
      </c>
      <c r="T773" s="1" t="str">
        <f>IFERROR(INDEX('User Instructions'!$E$3:$E$10,MATCH('Eligible Components'!N773,'User Instructions'!$D$3:$D$10,0)),"")</f>
        <v/>
      </c>
      <c r="U773" s="1" t="str">
        <f>IFERROR(IF(INDEX('Tableau FR Download'!M:M,MATCH('Eligible Components'!M773,'Tableau FR Download'!G:G,0))=0,"",INDEX('Tableau FR Download'!M:M,MATCH('Eligible Components'!M773,'Tableau FR Download'!G:G,0))),"")</f>
        <v/>
      </c>
    </row>
    <row r="774" spans="1:21" hidden="1" x14ac:dyDescent="0.2">
      <c r="A774" s="1">
        <f t="shared" si="36"/>
        <v>0</v>
      </c>
      <c r="B774" s="1">
        <v>0</v>
      </c>
      <c r="C774" s="1" t="s">
        <v>85</v>
      </c>
      <c r="D774" s="1" t="s">
        <v>57</v>
      </c>
      <c r="E774" s="1" t="s">
        <v>414</v>
      </c>
      <c r="F774" s="1" t="s">
        <v>92</v>
      </c>
      <c r="G774" s="1" t="str">
        <f t="shared" si="37"/>
        <v>Lao (Peoples Democratic Republic)-HIV/AIDS,Tuberculosis,RSSH</v>
      </c>
      <c r="H774" s="1">
        <v>1</v>
      </c>
      <c r="I774" s="1" t="s">
        <v>25</v>
      </c>
      <c r="J774" s="1" t="str">
        <f>IF(IFERROR(IF(M774="",INDEX('Review Approach Lookup'!D:D,MATCH('Eligible Components'!G774,'Review Approach Lookup'!A:A,0)),INDEX('Tableau FR Download'!I:I,MATCH(M774,'Tableau FR Download'!G:G,0))),"")=0,"TBC",IFERROR(IF(M774="",INDEX('Review Approach Lookup'!D:D,MATCH('Eligible Components'!G774,'Review Approach Lookup'!A:A,0)),INDEX('Tableau FR Download'!I:I,MATCH(M774,'Tableau FR Download'!G:G,0))),""))</f>
        <v/>
      </c>
      <c r="K774" s="1" t="s">
        <v>188</v>
      </c>
      <c r="L774" s="1">
        <f>_xlfn.MAXIFS('Tableau FR Download'!A:A,'Tableau FR Download'!B:B,'Eligible Components'!G774)</f>
        <v>0</v>
      </c>
      <c r="M774" s="1" t="str">
        <f>IF(L774=0,"",INDEX('Tableau FR Download'!G:G,MATCH('Eligible Components'!L774,'Tableau FR Download'!A:A,0)))</f>
        <v/>
      </c>
      <c r="N774" s="2" t="str">
        <f>IFERROR(IF(LEFT(INDEX('Tableau FR Download'!J:J,MATCH('Eligible Components'!M774,'Tableau FR Download'!G:G,0)),FIND(" - ",INDEX('Tableau FR Download'!J:J,MATCH('Eligible Components'!M774,'Tableau FR Download'!G:G,0)))-1) = 0,"",LEFT(INDEX('Tableau FR Download'!J:J,MATCH('Eligible Components'!M774,'Tableau FR Download'!G:G,0)),FIND(" - ",INDEX('Tableau FR Download'!J:J,MATCH('Eligible Components'!M774,'Tableau FR Download'!G:G,0)))-1)),"")</f>
        <v/>
      </c>
      <c r="O774" s="2" t="str">
        <f>IF(T774="No","",IFERROR(IF(INDEX('Tableau FR Download'!M:M,MATCH('Eligible Components'!M774,'Tableau FR Download'!G:G,0))=0,"",INDEX('Tableau FR Download'!M:M,MATCH('Eligible Components'!M774,'Tableau FR Download'!G:G,0))),""))</f>
        <v/>
      </c>
      <c r="P774" s="37" t="str">
        <f>IF(IFERROR(INDEX('Funding Request Tracker'!$G$6:$G$13,MATCH('Eligible Components'!N774,'Funding Request Tracker'!$F$6:$F$13,0)),"")=0,"",IFERROR(INDEX('Funding Request Tracker'!$G$6:$G$13,MATCH('Eligible Components'!N774,'Funding Request Tracker'!$F$6:$F$13,0)),""))</f>
        <v/>
      </c>
      <c r="Q774" s="37" t="str">
        <f>IF(IFERROR(INDEX('Tableau FR Download'!N:N,MATCH('Eligible Components'!M774,'Tableau FR Download'!G:G,0)),"")=0,"",IFERROR(INDEX('Tableau FR Download'!N:N,MATCH('Eligible Components'!M774,'Tableau FR Download'!G:G,0)),""))</f>
        <v/>
      </c>
      <c r="R774" s="37" t="str">
        <f>IF(IFERROR(INDEX('Tableau FR Download'!O:O,MATCH('Eligible Components'!M774,'Tableau FR Download'!G:G,0)),"")=0,"",IFERROR(INDEX('Tableau FR Download'!O:O,MATCH('Eligible Components'!M774,'Tableau FR Download'!G:G,0)),""))</f>
        <v/>
      </c>
      <c r="S774" s="13" t="str">
        <f t="shared" si="38"/>
        <v/>
      </c>
      <c r="T774" s="1" t="str">
        <f>IFERROR(INDEX('User Instructions'!$E$3:$E$10,MATCH('Eligible Components'!N774,'User Instructions'!$D$3:$D$10,0)),"")</f>
        <v/>
      </c>
      <c r="U774" s="1" t="str">
        <f>IFERROR(IF(INDEX('Tableau FR Download'!M:M,MATCH('Eligible Components'!M774,'Tableau FR Download'!G:G,0))=0,"",INDEX('Tableau FR Download'!M:M,MATCH('Eligible Components'!M774,'Tableau FR Download'!G:G,0))),"")</f>
        <v/>
      </c>
    </row>
    <row r="775" spans="1:21" hidden="1" x14ac:dyDescent="0.2">
      <c r="A775" s="1">
        <f t="shared" si="36"/>
        <v>0</v>
      </c>
      <c r="B775" s="1">
        <v>0</v>
      </c>
      <c r="C775" s="1" t="s">
        <v>85</v>
      </c>
      <c r="D775" s="1" t="s">
        <v>57</v>
      </c>
      <c r="E775" s="1" t="s">
        <v>28</v>
      </c>
      <c r="F775" s="1" t="s">
        <v>28</v>
      </c>
      <c r="G775" s="1" t="str">
        <f t="shared" si="37"/>
        <v>Lao (Peoples Democratic Republic)-Malaria</v>
      </c>
      <c r="H775" s="1">
        <v>0</v>
      </c>
      <c r="I775" s="1" t="s">
        <v>25</v>
      </c>
      <c r="J775" s="1" t="str">
        <f>IF(IFERROR(IF(M775="",INDEX('Review Approach Lookup'!D:D,MATCH('Eligible Components'!G775,'Review Approach Lookup'!A:A,0)),INDEX('Tableau FR Download'!I:I,MATCH(M775,'Tableau FR Download'!G:G,0))),"")=0,"TBC",IFERROR(IF(M775="",INDEX('Review Approach Lookup'!D:D,MATCH('Eligible Components'!G775,'Review Approach Lookup'!A:A,0)),INDEX('Tableau FR Download'!I:I,MATCH(M775,'Tableau FR Download'!G:G,0))),""))</f>
        <v/>
      </c>
      <c r="K775" s="1" t="s">
        <v>188</v>
      </c>
      <c r="L775" s="1">
        <f>_xlfn.MAXIFS('Tableau FR Download'!A:A,'Tableau FR Download'!B:B,'Eligible Components'!G775)</f>
        <v>0</v>
      </c>
      <c r="M775" s="1" t="str">
        <f>IF(L775=0,"",INDEX('Tableau FR Download'!G:G,MATCH('Eligible Components'!L775,'Tableau FR Download'!A:A,0)))</f>
        <v/>
      </c>
      <c r="N775" s="2" t="str">
        <f>IFERROR(IF(LEFT(INDEX('Tableau FR Download'!J:J,MATCH('Eligible Components'!M775,'Tableau FR Download'!G:G,0)),FIND(" - ",INDEX('Tableau FR Download'!J:J,MATCH('Eligible Components'!M775,'Tableau FR Download'!G:G,0)))-1) = 0,"",LEFT(INDEX('Tableau FR Download'!J:J,MATCH('Eligible Components'!M775,'Tableau FR Download'!G:G,0)),FIND(" - ",INDEX('Tableau FR Download'!J:J,MATCH('Eligible Components'!M775,'Tableau FR Download'!G:G,0)))-1)),"")</f>
        <v/>
      </c>
      <c r="O775" s="2" t="str">
        <f>IF(T775="No","",IFERROR(IF(INDEX('Tableau FR Download'!M:M,MATCH('Eligible Components'!M775,'Tableau FR Download'!G:G,0))=0,"",INDEX('Tableau FR Download'!M:M,MATCH('Eligible Components'!M775,'Tableau FR Download'!G:G,0))),""))</f>
        <v/>
      </c>
      <c r="P775" s="37" t="str">
        <f>IF(IFERROR(INDEX('Funding Request Tracker'!$G$6:$G$13,MATCH('Eligible Components'!N775,'Funding Request Tracker'!$F$6:$F$13,0)),"")=0,"",IFERROR(INDEX('Funding Request Tracker'!$G$6:$G$13,MATCH('Eligible Components'!N775,'Funding Request Tracker'!$F$6:$F$13,0)),""))</f>
        <v/>
      </c>
      <c r="Q775" s="37" t="str">
        <f>IF(IFERROR(INDEX('Tableau FR Download'!N:N,MATCH('Eligible Components'!M775,'Tableau FR Download'!G:G,0)),"")=0,"",IFERROR(INDEX('Tableau FR Download'!N:N,MATCH('Eligible Components'!M775,'Tableau FR Download'!G:G,0)),""))</f>
        <v/>
      </c>
      <c r="R775" s="37" t="str">
        <f>IF(IFERROR(INDEX('Tableau FR Download'!O:O,MATCH('Eligible Components'!M775,'Tableau FR Download'!G:G,0)),"")=0,"",IFERROR(INDEX('Tableau FR Download'!O:O,MATCH('Eligible Components'!M775,'Tableau FR Download'!G:G,0)),""))</f>
        <v/>
      </c>
      <c r="S775" s="13" t="str">
        <f t="shared" si="38"/>
        <v/>
      </c>
      <c r="T775" s="1" t="str">
        <f>IFERROR(INDEX('User Instructions'!$E$3:$E$10,MATCH('Eligible Components'!N775,'User Instructions'!$D$3:$D$10,0)),"")</f>
        <v/>
      </c>
      <c r="U775" s="1" t="str">
        <f>IFERROR(IF(INDEX('Tableau FR Download'!M:M,MATCH('Eligible Components'!M775,'Tableau FR Download'!G:G,0))=0,"",INDEX('Tableau FR Download'!M:M,MATCH('Eligible Components'!M775,'Tableau FR Download'!G:G,0))),"")</f>
        <v/>
      </c>
    </row>
    <row r="776" spans="1:21" hidden="1" x14ac:dyDescent="0.2">
      <c r="A776" s="1">
        <f t="shared" si="36"/>
        <v>0</v>
      </c>
      <c r="B776" s="1">
        <v>0</v>
      </c>
      <c r="C776" s="1" t="s">
        <v>85</v>
      </c>
      <c r="D776" s="1" t="s">
        <v>57</v>
      </c>
      <c r="E776" s="1" t="s">
        <v>415</v>
      </c>
      <c r="F776" s="1" t="s">
        <v>93</v>
      </c>
      <c r="G776" s="1" t="str">
        <f t="shared" si="37"/>
        <v>Lao (Peoples Democratic Republic)-Malaria,RSSH</v>
      </c>
      <c r="H776" s="1">
        <v>0</v>
      </c>
      <c r="I776" s="1" t="s">
        <v>25</v>
      </c>
      <c r="J776" s="1" t="str">
        <f>IF(IFERROR(IF(M776="",INDEX('Review Approach Lookup'!D:D,MATCH('Eligible Components'!G776,'Review Approach Lookup'!A:A,0)),INDEX('Tableau FR Download'!I:I,MATCH(M776,'Tableau FR Download'!G:G,0))),"")=0,"TBC",IFERROR(IF(M776="",INDEX('Review Approach Lookup'!D:D,MATCH('Eligible Components'!G776,'Review Approach Lookup'!A:A,0)),INDEX('Tableau FR Download'!I:I,MATCH(M776,'Tableau FR Download'!G:G,0))),""))</f>
        <v/>
      </c>
      <c r="K776" s="1" t="s">
        <v>188</v>
      </c>
      <c r="L776" s="1">
        <f>_xlfn.MAXIFS('Tableau FR Download'!A:A,'Tableau FR Download'!B:B,'Eligible Components'!G776)</f>
        <v>0</v>
      </c>
      <c r="M776" s="1" t="str">
        <f>IF(L776=0,"",INDEX('Tableau FR Download'!G:G,MATCH('Eligible Components'!L776,'Tableau FR Download'!A:A,0)))</f>
        <v/>
      </c>
      <c r="N776" s="2" t="str">
        <f>IFERROR(IF(LEFT(INDEX('Tableau FR Download'!J:J,MATCH('Eligible Components'!M776,'Tableau FR Download'!G:G,0)),FIND(" - ",INDEX('Tableau FR Download'!J:J,MATCH('Eligible Components'!M776,'Tableau FR Download'!G:G,0)))-1) = 0,"",LEFT(INDEX('Tableau FR Download'!J:J,MATCH('Eligible Components'!M776,'Tableau FR Download'!G:G,0)),FIND(" - ",INDEX('Tableau FR Download'!J:J,MATCH('Eligible Components'!M776,'Tableau FR Download'!G:G,0)))-1)),"")</f>
        <v/>
      </c>
      <c r="O776" s="2" t="str">
        <f>IF(T776="No","",IFERROR(IF(INDEX('Tableau FR Download'!M:M,MATCH('Eligible Components'!M776,'Tableau FR Download'!G:G,0))=0,"",INDEX('Tableau FR Download'!M:M,MATCH('Eligible Components'!M776,'Tableau FR Download'!G:G,0))),""))</f>
        <v/>
      </c>
      <c r="P776" s="37" t="str">
        <f>IF(IFERROR(INDEX('Funding Request Tracker'!$G$6:$G$13,MATCH('Eligible Components'!N776,'Funding Request Tracker'!$F$6:$F$13,0)),"")=0,"",IFERROR(INDEX('Funding Request Tracker'!$G$6:$G$13,MATCH('Eligible Components'!N776,'Funding Request Tracker'!$F$6:$F$13,0)),""))</f>
        <v/>
      </c>
      <c r="Q776" s="37" t="str">
        <f>IF(IFERROR(INDEX('Tableau FR Download'!N:N,MATCH('Eligible Components'!M776,'Tableau FR Download'!G:G,0)),"")=0,"",IFERROR(INDEX('Tableau FR Download'!N:N,MATCH('Eligible Components'!M776,'Tableau FR Download'!G:G,0)),""))</f>
        <v/>
      </c>
      <c r="R776" s="37" t="str">
        <f>IF(IFERROR(INDEX('Tableau FR Download'!O:O,MATCH('Eligible Components'!M776,'Tableau FR Download'!G:G,0)),"")=0,"",IFERROR(INDEX('Tableau FR Download'!O:O,MATCH('Eligible Components'!M776,'Tableau FR Download'!G:G,0)),""))</f>
        <v/>
      </c>
      <c r="S776" s="13" t="str">
        <f t="shared" si="38"/>
        <v/>
      </c>
      <c r="T776" s="1" t="str">
        <f>IFERROR(INDEX('User Instructions'!$E$3:$E$10,MATCH('Eligible Components'!N776,'User Instructions'!$D$3:$D$10,0)),"")</f>
        <v/>
      </c>
      <c r="U776" s="1" t="str">
        <f>IFERROR(IF(INDEX('Tableau FR Download'!M:M,MATCH('Eligible Components'!M776,'Tableau FR Download'!G:G,0))=0,"",INDEX('Tableau FR Download'!M:M,MATCH('Eligible Components'!M776,'Tableau FR Download'!G:G,0))),"")</f>
        <v/>
      </c>
    </row>
    <row r="777" spans="1:21" hidden="1" x14ac:dyDescent="0.2">
      <c r="A777" s="1">
        <f t="shared" si="36"/>
        <v>0</v>
      </c>
      <c r="B777" s="1">
        <v>0</v>
      </c>
      <c r="C777" s="1" t="s">
        <v>85</v>
      </c>
      <c r="D777" s="1" t="s">
        <v>57</v>
      </c>
      <c r="E777" s="1" t="s">
        <v>94</v>
      </c>
      <c r="F777" s="1" t="s">
        <v>94</v>
      </c>
      <c r="G777" s="1" t="str">
        <f t="shared" si="37"/>
        <v>Lao (Peoples Democratic Republic)-RSSH</v>
      </c>
      <c r="H777" s="1">
        <v>1</v>
      </c>
      <c r="I777" s="1" t="s">
        <v>25</v>
      </c>
      <c r="J777" s="1" t="str">
        <f>IF(IFERROR(IF(M777="",INDEX('Review Approach Lookup'!D:D,MATCH('Eligible Components'!G777,'Review Approach Lookup'!A:A,0)),INDEX('Tableau FR Download'!I:I,MATCH(M777,'Tableau FR Download'!G:G,0))),"")=0,"TBC",IFERROR(IF(M777="",INDEX('Review Approach Lookup'!D:D,MATCH('Eligible Components'!G777,'Review Approach Lookup'!A:A,0)),INDEX('Tableau FR Download'!I:I,MATCH(M777,'Tableau FR Download'!G:G,0))),""))</f>
        <v/>
      </c>
      <c r="K777" s="1" t="s">
        <v>188</v>
      </c>
      <c r="L777" s="1">
        <f>_xlfn.MAXIFS('Tableau FR Download'!A:A,'Tableau FR Download'!B:B,'Eligible Components'!G777)</f>
        <v>0</v>
      </c>
      <c r="M777" s="1" t="str">
        <f>IF(L777=0,"",INDEX('Tableau FR Download'!G:G,MATCH('Eligible Components'!L777,'Tableau FR Download'!A:A,0)))</f>
        <v/>
      </c>
      <c r="N777" s="2" t="str">
        <f>IFERROR(IF(LEFT(INDEX('Tableau FR Download'!J:J,MATCH('Eligible Components'!M777,'Tableau FR Download'!G:G,0)),FIND(" - ",INDEX('Tableau FR Download'!J:J,MATCH('Eligible Components'!M777,'Tableau FR Download'!G:G,0)))-1) = 0,"",LEFT(INDEX('Tableau FR Download'!J:J,MATCH('Eligible Components'!M777,'Tableau FR Download'!G:G,0)),FIND(" - ",INDEX('Tableau FR Download'!J:J,MATCH('Eligible Components'!M777,'Tableau FR Download'!G:G,0)))-1)),"")</f>
        <v/>
      </c>
      <c r="O777" s="2" t="str">
        <f>IF(T777="No","",IFERROR(IF(INDEX('Tableau FR Download'!M:M,MATCH('Eligible Components'!M777,'Tableau FR Download'!G:G,0))=0,"",INDEX('Tableau FR Download'!M:M,MATCH('Eligible Components'!M777,'Tableau FR Download'!G:G,0))),""))</f>
        <v/>
      </c>
      <c r="P777" s="37" t="str">
        <f>IF(IFERROR(INDEX('Funding Request Tracker'!$G$6:$G$13,MATCH('Eligible Components'!N777,'Funding Request Tracker'!$F$6:$F$13,0)),"")=0,"",IFERROR(INDEX('Funding Request Tracker'!$G$6:$G$13,MATCH('Eligible Components'!N777,'Funding Request Tracker'!$F$6:$F$13,0)),""))</f>
        <v/>
      </c>
      <c r="Q777" s="37" t="str">
        <f>IF(IFERROR(INDEX('Tableau FR Download'!N:N,MATCH('Eligible Components'!M777,'Tableau FR Download'!G:G,0)),"")=0,"",IFERROR(INDEX('Tableau FR Download'!N:N,MATCH('Eligible Components'!M777,'Tableau FR Download'!G:G,0)),""))</f>
        <v/>
      </c>
      <c r="R777" s="37" t="str">
        <f>IF(IFERROR(INDEX('Tableau FR Download'!O:O,MATCH('Eligible Components'!M777,'Tableau FR Download'!G:G,0)),"")=0,"",IFERROR(INDEX('Tableau FR Download'!O:O,MATCH('Eligible Components'!M777,'Tableau FR Download'!G:G,0)),""))</f>
        <v/>
      </c>
      <c r="S777" s="13" t="str">
        <f t="shared" si="38"/>
        <v/>
      </c>
      <c r="T777" s="1" t="str">
        <f>IFERROR(INDEX('User Instructions'!$E$3:$E$10,MATCH('Eligible Components'!N777,'User Instructions'!$D$3:$D$10,0)),"")</f>
        <v/>
      </c>
      <c r="U777" s="1" t="str">
        <f>IFERROR(IF(INDEX('Tableau FR Download'!M:M,MATCH('Eligible Components'!M777,'Tableau FR Download'!G:G,0))=0,"",INDEX('Tableau FR Download'!M:M,MATCH('Eligible Components'!M777,'Tableau FR Download'!G:G,0))),"")</f>
        <v/>
      </c>
    </row>
    <row r="778" spans="1:21" hidden="1" x14ac:dyDescent="0.2">
      <c r="A778" s="1">
        <f t="shared" si="36"/>
        <v>0</v>
      </c>
      <c r="B778" s="1">
        <v>1</v>
      </c>
      <c r="C778" s="1" t="s">
        <v>85</v>
      </c>
      <c r="D778" s="1" t="s">
        <v>57</v>
      </c>
      <c r="E778" s="1" t="s">
        <v>416</v>
      </c>
      <c r="F778" s="1" t="s">
        <v>35</v>
      </c>
      <c r="G778" s="1" t="str">
        <f t="shared" si="37"/>
        <v>Lao (Peoples Democratic Republic)-Tuberculosis</v>
      </c>
      <c r="H778" s="1">
        <v>1</v>
      </c>
      <c r="I778" s="1" t="s">
        <v>25</v>
      </c>
      <c r="J778" s="1" t="str">
        <f>IF(IFERROR(IF(M778="",INDEX('Review Approach Lookup'!D:D,MATCH('Eligible Components'!G778,'Review Approach Lookup'!A:A,0)),INDEX('Tableau FR Download'!I:I,MATCH(M778,'Tableau FR Download'!G:G,0))),"")=0,"TBC",IFERROR(IF(M778="",INDEX('Review Approach Lookup'!D:D,MATCH('Eligible Components'!G778,'Review Approach Lookup'!A:A,0)),INDEX('Tableau FR Download'!I:I,MATCH(M778,'Tableau FR Download'!G:G,0))),""))</f>
        <v/>
      </c>
      <c r="K778" s="1" t="s">
        <v>188</v>
      </c>
      <c r="L778" s="1">
        <f>_xlfn.MAXIFS('Tableau FR Download'!A:A,'Tableau FR Download'!B:B,'Eligible Components'!G778)</f>
        <v>0</v>
      </c>
      <c r="M778" s="1" t="str">
        <f>IF(L778=0,"",INDEX('Tableau FR Download'!G:G,MATCH('Eligible Components'!L778,'Tableau FR Download'!A:A,0)))</f>
        <v/>
      </c>
      <c r="N778" s="2" t="str">
        <f>IFERROR(IF(LEFT(INDEX('Tableau FR Download'!J:J,MATCH('Eligible Components'!M778,'Tableau FR Download'!G:G,0)),FIND(" - ",INDEX('Tableau FR Download'!J:J,MATCH('Eligible Components'!M778,'Tableau FR Download'!G:G,0)))-1) = 0,"",LEFT(INDEX('Tableau FR Download'!J:J,MATCH('Eligible Components'!M778,'Tableau FR Download'!G:G,0)),FIND(" - ",INDEX('Tableau FR Download'!J:J,MATCH('Eligible Components'!M778,'Tableau FR Download'!G:G,0)))-1)),"")</f>
        <v/>
      </c>
      <c r="O778" s="2" t="str">
        <f>IF(T778="No","",IFERROR(IF(INDEX('Tableau FR Download'!M:M,MATCH('Eligible Components'!M778,'Tableau FR Download'!G:G,0))=0,"",INDEX('Tableau FR Download'!M:M,MATCH('Eligible Components'!M778,'Tableau FR Download'!G:G,0))),""))</f>
        <v/>
      </c>
      <c r="P778" s="37" t="str">
        <f>IF(IFERROR(INDEX('Funding Request Tracker'!$G$6:$G$13,MATCH('Eligible Components'!N778,'Funding Request Tracker'!$F$6:$F$13,0)),"")=0,"",IFERROR(INDEX('Funding Request Tracker'!$G$6:$G$13,MATCH('Eligible Components'!N778,'Funding Request Tracker'!$F$6:$F$13,0)),""))</f>
        <v/>
      </c>
      <c r="Q778" s="37" t="str">
        <f>IF(IFERROR(INDEX('Tableau FR Download'!N:N,MATCH('Eligible Components'!M778,'Tableau FR Download'!G:G,0)),"")=0,"",IFERROR(INDEX('Tableau FR Download'!N:N,MATCH('Eligible Components'!M778,'Tableau FR Download'!G:G,0)),""))</f>
        <v/>
      </c>
      <c r="R778" s="37" t="str">
        <f>IF(IFERROR(INDEX('Tableau FR Download'!O:O,MATCH('Eligible Components'!M778,'Tableau FR Download'!G:G,0)),"")=0,"",IFERROR(INDEX('Tableau FR Download'!O:O,MATCH('Eligible Components'!M778,'Tableau FR Download'!G:G,0)),""))</f>
        <v/>
      </c>
      <c r="S778" s="13" t="str">
        <f t="shared" si="38"/>
        <v/>
      </c>
      <c r="T778" s="1" t="str">
        <f>IFERROR(INDEX('User Instructions'!$E$3:$E$10,MATCH('Eligible Components'!N778,'User Instructions'!$D$3:$D$10,0)),"")</f>
        <v/>
      </c>
      <c r="U778" s="1" t="str">
        <f>IFERROR(IF(INDEX('Tableau FR Download'!M:M,MATCH('Eligible Components'!M778,'Tableau FR Download'!G:G,0))=0,"",INDEX('Tableau FR Download'!M:M,MATCH('Eligible Components'!M778,'Tableau FR Download'!G:G,0))),"")</f>
        <v/>
      </c>
    </row>
    <row r="779" spans="1:21" hidden="1" x14ac:dyDescent="0.2">
      <c r="A779" s="1">
        <f t="shared" si="36"/>
        <v>0</v>
      </c>
      <c r="B779" s="1">
        <v>0</v>
      </c>
      <c r="C779" s="1" t="s">
        <v>85</v>
      </c>
      <c r="D779" s="1" t="s">
        <v>57</v>
      </c>
      <c r="E779" s="1" t="s">
        <v>417</v>
      </c>
      <c r="F779" s="1" t="s">
        <v>95</v>
      </c>
      <c r="G779" s="1" t="str">
        <f t="shared" si="37"/>
        <v>Lao (Peoples Democratic Republic)-Tuberculosis,Malaria</v>
      </c>
      <c r="H779" s="1">
        <v>0</v>
      </c>
      <c r="I779" s="1" t="s">
        <v>25</v>
      </c>
      <c r="J779" s="1" t="str">
        <f>IF(IFERROR(IF(M779="",INDEX('Review Approach Lookup'!D:D,MATCH('Eligible Components'!G779,'Review Approach Lookup'!A:A,0)),INDEX('Tableau FR Download'!I:I,MATCH(M779,'Tableau FR Download'!G:G,0))),"")=0,"TBC",IFERROR(IF(M779="",INDEX('Review Approach Lookup'!D:D,MATCH('Eligible Components'!G779,'Review Approach Lookup'!A:A,0)),INDEX('Tableau FR Download'!I:I,MATCH(M779,'Tableau FR Download'!G:G,0))),""))</f>
        <v/>
      </c>
      <c r="K779" s="1" t="s">
        <v>188</v>
      </c>
      <c r="L779" s="1">
        <f>_xlfn.MAXIFS('Tableau FR Download'!A:A,'Tableau FR Download'!B:B,'Eligible Components'!G779)</f>
        <v>0</v>
      </c>
      <c r="M779" s="1" t="str">
        <f>IF(L779=0,"",INDEX('Tableau FR Download'!G:G,MATCH('Eligible Components'!L779,'Tableau FR Download'!A:A,0)))</f>
        <v/>
      </c>
      <c r="N779" s="2" t="str">
        <f>IFERROR(IF(LEFT(INDEX('Tableau FR Download'!J:J,MATCH('Eligible Components'!M779,'Tableau FR Download'!G:G,0)),FIND(" - ",INDEX('Tableau FR Download'!J:J,MATCH('Eligible Components'!M779,'Tableau FR Download'!G:G,0)))-1) = 0,"",LEFT(INDEX('Tableau FR Download'!J:J,MATCH('Eligible Components'!M779,'Tableau FR Download'!G:G,0)),FIND(" - ",INDEX('Tableau FR Download'!J:J,MATCH('Eligible Components'!M779,'Tableau FR Download'!G:G,0)))-1)),"")</f>
        <v/>
      </c>
      <c r="O779" s="2" t="str">
        <f>IF(T779="No","",IFERROR(IF(INDEX('Tableau FR Download'!M:M,MATCH('Eligible Components'!M779,'Tableau FR Download'!G:G,0))=0,"",INDEX('Tableau FR Download'!M:M,MATCH('Eligible Components'!M779,'Tableau FR Download'!G:G,0))),""))</f>
        <v/>
      </c>
      <c r="P779" s="37" t="str">
        <f>IF(IFERROR(INDEX('Funding Request Tracker'!$G$6:$G$13,MATCH('Eligible Components'!N779,'Funding Request Tracker'!$F$6:$F$13,0)),"")=0,"",IFERROR(INDEX('Funding Request Tracker'!$G$6:$G$13,MATCH('Eligible Components'!N779,'Funding Request Tracker'!$F$6:$F$13,0)),""))</f>
        <v/>
      </c>
      <c r="Q779" s="37" t="str">
        <f>IF(IFERROR(INDEX('Tableau FR Download'!N:N,MATCH('Eligible Components'!M779,'Tableau FR Download'!G:G,0)),"")=0,"",IFERROR(INDEX('Tableau FR Download'!N:N,MATCH('Eligible Components'!M779,'Tableau FR Download'!G:G,0)),""))</f>
        <v/>
      </c>
      <c r="R779" s="37" t="str">
        <f>IF(IFERROR(INDEX('Tableau FR Download'!O:O,MATCH('Eligible Components'!M779,'Tableau FR Download'!G:G,0)),"")=0,"",IFERROR(INDEX('Tableau FR Download'!O:O,MATCH('Eligible Components'!M779,'Tableau FR Download'!G:G,0)),""))</f>
        <v/>
      </c>
      <c r="S779" s="13" t="str">
        <f t="shared" si="38"/>
        <v/>
      </c>
      <c r="T779" s="1" t="str">
        <f>IFERROR(INDEX('User Instructions'!$E$3:$E$10,MATCH('Eligible Components'!N779,'User Instructions'!$D$3:$D$10,0)),"")</f>
        <v/>
      </c>
      <c r="U779" s="1" t="str">
        <f>IFERROR(IF(INDEX('Tableau FR Download'!M:M,MATCH('Eligible Components'!M779,'Tableau FR Download'!G:G,0))=0,"",INDEX('Tableau FR Download'!M:M,MATCH('Eligible Components'!M779,'Tableau FR Download'!G:G,0))),"")</f>
        <v/>
      </c>
    </row>
    <row r="780" spans="1:21" hidden="1" x14ac:dyDescent="0.2">
      <c r="A780" s="1">
        <f t="shared" si="36"/>
        <v>0</v>
      </c>
      <c r="B780" s="1">
        <v>0</v>
      </c>
      <c r="C780" s="1" t="s">
        <v>85</v>
      </c>
      <c r="D780" s="1" t="s">
        <v>57</v>
      </c>
      <c r="E780" s="1" t="s">
        <v>418</v>
      </c>
      <c r="F780" s="1" t="s">
        <v>96</v>
      </c>
      <c r="G780" s="1" t="str">
        <f t="shared" si="37"/>
        <v>Lao (Peoples Democratic Republic)-Tuberculosis,Malaria,RSSH</v>
      </c>
      <c r="H780" s="1">
        <v>0</v>
      </c>
      <c r="I780" s="1" t="s">
        <v>25</v>
      </c>
      <c r="J780" s="1" t="str">
        <f>IF(IFERROR(IF(M780="",INDEX('Review Approach Lookup'!D:D,MATCH('Eligible Components'!G780,'Review Approach Lookup'!A:A,0)),INDEX('Tableau FR Download'!I:I,MATCH(M780,'Tableau FR Download'!G:G,0))),"")=0,"TBC",IFERROR(IF(M780="",INDEX('Review Approach Lookup'!D:D,MATCH('Eligible Components'!G780,'Review Approach Lookup'!A:A,0)),INDEX('Tableau FR Download'!I:I,MATCH(M780,'Tableau FR Download'!G:G,0))),""))</f>
        <v/>
      </c>
      <c r="K780" s="1" t="s">
        <v>188</v>
      </c>
      <c r="L780" s="1">
        <f>_xlfn.MAXIFS('Tableau FR Download'!A:A,'Tableau FR Download'!B:B,'Eligible Components'!G780)</f>
        <v>0</v>
      </c>
      <c r="M780" s="1" t="str">
        <f>IF(L780=0,"",INDEX('Tableau FR Download'!G:G,MATCH('Eligible Components'!L780,'Tableau FR Download'!A:A,0)))</f>
        <v/>
      </c>
      <c r="N780" s="2" t="str">
        <f>IFERROR(IF(LEFT(INDEX('Tableau FR Download'!J:J,MATCH('Eligible Components'!M780,'Tableau FR Download'!G:G,0)),FIND(" - ",INDEX('Tableau FR Download'!J:J,MATCH('Eligible Components'!M780,'Tableau FR Download'!G:G,0)))-1) = 0,"",LEFT(INDEX('Tableau FR Download'!J:J,MATCH('Eligible Components'!M780,'Tableau FR Download'!G:G,0)),FIND(" - ",INDEX('Tableau FR Download'!J:J,MATCH('Eligible Components'!M780,'Tableau FR Download'!G:G,0)))-1)),"")</f>
        <v/>
      </c>
      <c r="O780" s="2" t="str">
        <f>IF(T780="No","",IFERROR(IF(INDEX('Tableau FR Download'!M:M,MATCH('Eligible Components'!M780,'Tableau FR Download'!G:G,0))=0,"",INDEX('Tableau FR Download'!M:M,MATCH('Eligible Components'!M780,'Tableau FR Download'!G:G,0))),""))</f>
        <v/>
      </c>
      <c r="P780" s="37" t="str">
        <f>IF(IFERROR(INDEX('Funding Request Tracker'!$G$6:$G$13,MATCH('Eligible Components'!N780,'Funding Request Tracker'!$F$6:$F$13,0)),"")=0,"",IFERROR(INDEX('Funding Request Tracker'!$G$6:$G$13,MATCH('Eligible Components'!N780,'Funding Request Tracker'!$F$6:$F$13,0)),""))</f>
        <v/>
      </c>
      <c r="Q780" s="37" t="str">
        <f>IF(IFERROR(INDEX('Tableau FR Download'!N:N,MATCH('Eligible Components'!M780,'Tableau FR Download'!G:G,0)),"")=0,"",IFERROR(INDEX('Tableau FR Download'!N:N,MATCH('Eligible Components'!M780,'Tableau FR Download'!G:G,0)),""))</f>
        <v/>
      </c>
      <c r="R780" s="37" t="str">
        <f>IF(IFERROR(INDEX('Tableau FR Download'!O:O,MATCH('Eligible Components'!M780,'Tableau FR Download'!G:G,0)),"")=0,"",IFERROR(INDEX('Tableau FR Download'!O:O,MATCH('Eligible Components'!M780,'Tableau FR Download'!G:G,0)),""))</f>
        <v/>
      </c>
      <c r="S780" s="13" t="str">
        <f t="shared" si="38"/>
        <v/>
      </c>
      <c r="T780" s="1" t="str">
        <f>IFERROR(INDEX('User Instructions'!$E$3:$E$10,MATCH('Eligible Components'!N780,'User Instructions'!$D$3:$D$10,0)),"")</f>
        <v/>
      </c>
      <c r="U780" s="1" t="str">
        <f>IFERROR(IF(INDEX('Tableau FR Download'!M:M,MATCH('Eligible Components'!M780,'Tableau FR Download'!G:G,0))=0,"",INDEX('Tableau FR Download'!M:M,MATCH('Eligible Components'!M780,'Tableau FR Download'!G:G,0))),"")</f>
        <v/>
      </c>
    </row>
    <row r="781" spans="1:21" hidden="1" x14ac:dyDescent="0.2">
      <c r="A781" s="1">
        <f t="shared" si="36"/>
        <v>0</v>
      </c>
      <c r="B781" s="1">
        <v>0</v>
      </c>
      <c r="C781" s="1" t="s">
        <v>85</v>
      </c>
      <c r="D781" s="1" t="s">
        <v>57</v>
      </c>
      <c r="E781" s="1" t="s">
        <v>419</v>
      </c>
      <c r="F781" s="1" t="s">
        <v>97</v>
      </c>
      <c r="G781" s="1" t="str">
        <f t="shared" si="37"/>
        <v>Lao (Peoples Democratic Republic)-Tuberculosis,RSSH</v>
      </c>
      <c r="H781" s="1">
        <v>1</v>
      </c>
      <c r="I781" s="1" t="s">
        <v>25</v>
      </c>
      <c r="J781" s="1" t="str">
        <f>IF(IFERROR(IF(M781="",INDEX('Review Approach Lookup'!D:D,MATCH('Eligible Components'!G781,'Review Approach Lookup'!A:A,0)),INDEX('Tableau FR Download'!I:I,MATCH(M781,'Tableau FR Download'!G:G,0))),"")=0,"TBC",IFERROR(IF(M781="",INDEX('Review Approach Lookup'!D:D,MATCH('Eligible Components'!G781,'Review Approach Lookup'!A:A,0)),INDEX('Tableau FR Download'!I:I,MATCH(M781,'Tableau FR Download'!G:G,0))),""))</f>
        <v/>
      </c>
      <c r="K781" s="1" t="s">
        <v>188</v>
      </c>
      <c r="L781" s="1">
        <f>_xlfn.MAXIFS('Tableau FR Download'!A:A,'Tableau FR Download'!B:B,'Eligible Components'!G781)</f>
        <v>0</v>
      </c>
      <c r="M781" s="1" t="str">
        <f>IF(L781=0,"",INDEX('Tableau FR Download'!G:G,MATCH('Eligible Components'!L781,'Tableau FR Download'!A:A,0)))</f>
        <v/>
      </c>
      <c r="N781" s="2" t="str">
        <f>IFERROR(IF(LEFT(INDEX('Tableau FR Download'!J:J,MATCH('Eligible Components'!M781,'Tableau FR Download'!G:G,0)),FIND(" - ",INDEX('Tableau FR Download'!J:J,MATCH('Eligible Components'!M781,'Tableau FR Download'!G:G,0)))-1) = 0,"",LEFT(INDEX('Tableau FR Download'!J:J,MATCH('Eligible Components'!M781,'Tableau FR Download'!G:G,0)),FIND(" - ",INDEX('Tableau FR Download'!J:J,MATCH('Eligible Components'!M781,'Tableau FR Download'!G:G,0)))-1)),"")</f>
        <v/>
      </c>
      <c r="O781" s="2" t="str">
        <f>IF(T781="No","",IFERROR(IF(INDEX('Tableau FR Download'!M:M,MATCH('Eligible Components'!M781,'Tableau FR Download'!G:G,0))=0,"",INDEX('Tableau FR Download'!M:M,MATCH('Eligible Components'!M781,'Tableau FR Download'!G:G,0))),""))</f>
        <v/>
      </c>
      <c r="P781" s="37" t="str">
        <f>IF(IFERROR(INDEX('Funding Request Tracker'!$G$6:$G$13,MATCH('Eligible Components'!N781,'Funding Request Tracker'!$F$6:$F$13,0)),"")=0,"",IFERROR(INDEX('Funding Request Tracker'!$G$6:$G$13,MATCH('Eligible Components'!N781,'Funding Request Tracker'!$F$6:$F$13,0)),""))</f>
        <v/>
      </c>
      <c r="Q781" s="37" t="str">
        <f>IF(IFERROR(INDEX('Tableau FR Download'!N:N,MATCH('Eligible Components'!M781,'Tableau FR Download'!G:G,0)),"")=0,"",IFERROR(INDEX('Tableau FR Download'!N:N,MATCH('Eligible Components'!M781,'Tableau FR Download'!G:G,0)),""))</f>
        <v/>
      </c>
      <c r="R781" s="37" t="str">
        <f>IF(IFERROR(INDEX('Tableau FR Download'!O:O,MATCH('Eligible Components'!M781,'Tableau FR Download'!G:G,0)),"")=0,"",IFERROR(INDEX('Tableau FR Download'!O:O,MATCH('Eligible Components'!M781,'Tableau FR Download'!G:G,0)),""))</f>
        <v/>
      </c>
      <c r="S781" s="13" t="str">
        <f t="shared" si="38"/>
        <v/>
      </c>
      <c r="T781" s="1" t="str">
        <f>IFERROR(INDEX('User Instructions'!$E$3:$E$10,MATCH('Eligible Components'!N781,'User Instructions'!$D$3:$D$10,0)),"")</f>
        <v/>
      </c>
      <c r="U781" s="1" t="str">
        <f>IFERROR(IF(INDEX('Tableau FR Download'!M:M,MATCH('Eligible Components'!M781,'Tableau FR Download'!G:G,0))=0,"",INDEX('Tableau FR Download'!M:M,MATCH('Eligible Components'!M781,'Tableau FR Download'!G:G,0))),"")</f>
        <v/>
      </c>
    </row>
    <row r="782" spans="1:21" hidden="1" x14ac:dyDescent="0.2">
      <c r="A782" s="1">
        <f t="shared" si="36"/>
        <v>0</v>
      </c>
      <c r="B782" s="1">
        <v>1</v>
      </c>
      <c r="C782" s="1" t="s">
        <v>85</v>
      </c>
      <c r="D782" s="1" t="s">
        <v>130</v>
      </c>
      <c r="E782" s="1" t="s">
        <v>26</v>
      </c>
      <c r="F782" s="1" t="s">
        <v>26</v>
      </c>
      <c r="G782" s="1" t="str">
        <f t="shared" si="37"/>
        <v>Lesotho-HIV/AIDS</v>
      </c>
      <c r="H782" s="1">
        <v>1</v>
      </c>
      <c r="I782" s="1" t="s">
        <v>60</v>
      </c>
      <c r="J782" s="1" t="str">
        <f>IF(IFERROR(IF(M782="",INDEX('Review Approach Lookup'!D:D,MATCH('Eligible Components'!G782,'Review Approach Lookup'!A:A,0)),INDEX('Tableau FR Download'!I:I,MATCH(M782,'Tableau FR Download'!G:G,0))),"")=0,"TBC",IFERROR(IF(M782="",INDEX('Review Approach Lookup'!D:D,MATCH('Eligible Components'!G782,'Review Approach Lookup'!A:A,0)),INDEX('Tableau FR Download'!I:I,MATCH(M782,'Tableau FR Download'!G:G,0))),""))</f>
        <v>Full Review</v>
      </c>
      <c r="K782" s="1" t="s">
        <v>182</v>
      </c>
      <c r="L782" s="1">
        <f>_xlfn.MAXIFS('Tableau FR Download'!A:A,'Tableau FR Download'!B:B,'Eligible Components'!G782)</f>
        <v>0</v>
      </c>
      <c r="M782" s="1" t="str">
        <f>IF(L782=0,"",INDEX('Tableau FR Download'!G:G,MATCH('Eligible Components'!L782,'Tableau FR Download'!A:A,0)))</f>
        <v/>
      </c>
      <c r="N782" s="2" t="str">
        <f>IFERROR(IF(LEFT(INDEX('Tableau FR Download'!J:J,MATCH('Eligible Components'!M782,'Tableau FR Download'!G:G,0)),FIND(" - ",INDEX('Tableau FR Download'!J:J,MATCH('Eligible Components'!M782,'Tableau FR Download'!G:G,0)))-1) = 0,"",LEFT(INDEX('Tableau FR Download'!J:J,MATCH('Eligible Components'!M782,'Tableau FR Download'!G:G,0)),FIND(" - ",INDEX('Tableau FR Download'!J:J,MATCH('Eligible Components'!M782,'Tableau FR Download'!G:G,0)))-1)),"")</f>
        <v/>
      </c>
      <c r="O782" s="2" t="str">
        <f>IF(T782="No","",IFERROR(IF(INDEX('Tableau FR Download'!M:M,MATCH('Eligible Components'!M782,'Tableau FR Download'!G:G,0))=0,"",INDEX('Tableau FR Download'!M:M,MATCH('Eligible Components'!M782,'Tableau FR Download'!G:G,0))),""))</f>
        <v/>
      </c>
      <c r="P782" s="37" t="str">
        <f>IF(IFERROR(INDEX('Funding Request Tracker'!$G$6:$G$13,MATCH('Eligible Components'!N782,'Funding Request Tracker'!$F$6:$F$13,0)),"")=0,"",IFERROR(INDEX('Funding Request Tracker'!$G$6:$G$13,MATCH('Eligible Components'!N782,'Funding Request Tracker'!$F$6:$F$13,0)),""))</f>
        <v/>
      </c>
      <c r="Q782" s="37" t="str">
        <f>IF(IFERROR(INDEX('Tableau FR Download'!N:N,MATCH('Eligible Components'!M782,'Tableau FR Download'!G:G,0)),"")=0,"",IFERROR(INDEX('Tableau FR Download'!N:N,MATCH('Eligible Components'!M782,'Tableau FR Download'!G:G,0)),""))</f>
        <v/>
      </c>
      <c r="R782" s="37" t="str">
        <f>IF(IFERROR(INDEX('Tableau FR Download'!O:O,MATCH('Eligible Components'!M782,'Tableau FR Download'!G:G,0)),"")=0,"",IFERROR(INDEX('Tableau FR Download'!O:O,MATCH('Eligible Components'!M782,'Tableau FR Download'!G:G,0)),""))</f>
        <v/>
      </c>
      <c r="S782" s="13" t="str">
        <f t="shared" si="38"/>
        <v/>
      </c>
      <c r="T782" s="1" t="str">
        <f>IFERROR(INDEX('User Instructions'!$E$3:$E$10,MATCH('Eligible Components'!N782,'User Instructions'!$D$3:$D$10,0)),"")</f>
        <v/>
      </c>
      <c r="U782" s="1" t="str">
        <f>IFERROR(IF(INDEX('Tableau FR Download'!M:M,MATCH('Eligible Components'!M782,'Tableau FR Download'!G:G,0))=0,"",INDEX('Tableau FR Download'!M:M,MATCH('Eligible Components'!M782,'Tableau FR Download'!G:G,0))),"")</f>
        <v/>
      </c>
    </row>
    <row r="783" spans="1:21" hidden="1" x14ac:dyDescent="0.2">
      <c r="A783" s="1">
        <f t="shared" si="36"/>
        <v>0</v>
      </c>
      <c r="B783" s="1">
        <v>0</v>
      </c>
      <c r="C783" s="1" t="s">
        <v>85</v>
      </c>
      <c r="D783" s="1" t="s">
        <v>130</v>
      </c>
      <c r="E783" s="1" t="s">
        <v>409</v>
      </c>
      <c r="F783" s="1" t="s">
        <v>86</v>
      </c>
      <c r="G783" s="1" t="str">
        <f t="shared" si="37"/>
        <v>Lesotho-HIV/AIDS,Malaria</v>
      </c>
      <c r="H783" s="1">
        <v>0</v>
      </c>
      <c r="I783" s="1" t="s">
        <v>60</v>
      </c>
      <c r="J783" s="1" t="str">
        <f>IF(IFERROR(IF(M783="",INDEX('Review Approach Lookup'!D:D,MATCH('Eligible Components'!G783,'Review Approach Lookup'!A:A,0)),INDEX('Tableau FR Download'!I:I,MATCH(M783,'Tableau FR Download'!G:G,0))),"")=0,"TBC",IFERROR(IF(M783="",INDEX('Review Approach Lookup'!D:D,MATCH('Eligible Components'!G783,'Review Approach Lookup'!A:A,0)),INDEX('Tableau FR Download'!I:I,MATCH(M783,'Tableau FR Download'!G:G,0))),""))</f>
        <v/>
      </c>
      <c r="K783" s="1" t="s">
        <v>182</v>
      </c>
      <c r="L783" s="1">
        <f>_xlfn.MAXIFS('Tableau FR Download'!A:A,'Tableau FR Download'!B:B,'Eligible Components'!G783)</f>
        <v>0</v>
      </c>
      <c r="M783" s="1" t="str">
        <f>IF(L783=0,"",INDEX('Tableau FR Download'!G:G,MATCH('Eligible Components'!L783,'Tableau FR Download'!A:A,0)))</f>
        <v/>
      </c>
      <c r="N783" s="2" t="str">
        <f>IFERROR(IF(LEFT(INDEX('Tableau FR Download'!J:J,MATCH('Eligible Components'!M783,'Tableau FR Download'!G:G,0)),FIND(" - ",INDEX('Tableau FR Download'!J:J,MATCH('Eligible Components'!M783,'Tableau FR Download'!G:G,0)))-1) = 0,"",LEFT(INDEX('Tableau FR Download'!J:J,MATCH('Eligible Components'!M783,'Tableau FR Download'!G:G,0)),FIND(" - ",INDEX('Tableau FR Download'!J:J,MATCH('Eligible Components'!M783,'Tableau FR Download'!G:G,0)))-1)),"")</f>
        <v/>
      </c>
      <c r="O783" s="2" t="str">
        <f>IF(T783="No","",IFERROR(IF(INDEX('Tableau FR Download'!M:M,MATCH('Eligible Components'!M783,'Tableau FR Download'!G:G,0))=0,"",INDEX('Tableau FR Download'!M:M,MATCH('Eligible Components'!M783,'Tableau FR Download'!G:G,0))),""))</f>
        <v/>
      </c>
      <c r="P783" s="37" t="str">
        <f>IF(IFERROR(INDEX('Funding Request Tracker'!$G$6:$G$13,MATCH('Eligible Components'!N783,'Funding Request Tracker'!$F$6:$F$13,0)),"")=0,"",IFERROR(INDEX('Funding Request Tracker'!$G$6:$G$13,MATCH('Eligible Components'!N783,'Funding Request Tracker'!$F$6:$F$13,0)),""))</f>
        <v/>
      </c>
      <c r="Q783" s="37" t="str">
        <f>IF(IFERROR(INDEX('Tableau FR Download'!N:N,MATCH('Eligible Components'!M783,'Tableau FR Download'!G:G,0)),"")=0,"",IFERROR(INDEX('Tableau FR Download'!N:N,MATCH('Eligible Components'!M783,'Tableau FR Download'!G:G,0)),""))</f>
        <v/>
      </c>
      <c r="R783" s="37" t="str">
        <f>IF(IFERROR(INDEX('Tableau FR Download'!O:O,MATCH('Eligible Components'!M783,'Tableau FR Download'!G:G,0)),"")=0,"",IFERROR(INDEX('Tableau FR Download'!O:O,MATCH('Eligible Components'!M783,'Tableau FR Download'!G:G,0)),""))</f>
        <v/>
      </c>
      <c r="S783" s="13" t="str">
        <f t="shared" si="38"/>
        <v/>
      </c>
      <c r="T783" s="1" t="str">
        <f>IFERROR(INDEX('User Instructions'!$E$3:$E$10,MATCH('Eligible Components'!N783,'User Instructions'!$D$3:$D$10,0)),"")</f>
        <v/>
      </c>
      <c r="U783" s="1" t="str">
        <f>IFERROR(IF(INDEX('Tableau FR Download'!M:M,MATCH('Eligible Components'!M783,'Tableau FR Download'!G:G,0))=0,"",INDEX('Tableau FR Download'!M:M,MATCH('Eligible Components'!M783,'Tableau FR Download'!G:G,0))),"")</f>
        <v/>
      </c>
    </row>
    <row r="784" spans="1:21" hidden="1" x14ac:dyDescent="0.2">
      <c r="A784" s="1">
        <f t="shared" si="36"/>
        <v>0</v>
      </c>
      <c r="B784" s="1">
        <v>0</v>
      </c>
      <c r="C784" s="1" t="s">
        <v>85</v>
      </c>
      <c r="D784" s="1" t="s">
        <v>130</v>
      </c>
      <c r="E784" s="1" t="s">
        <v>410</v>
      </c>
      <c r="F784" s="1" t="s">
        <v>87</v>
      </c>
      <c r="G784" s="1" t="str">
        <f t="shared" si="37"/>
        <v>Lesotho-HIV/AIDS,Malaria,RSSH</v>
      </c>
      <c r="H784" s="1">
        <v>0</v>
      </c>
      <c r="I784" s="1" t="s">
        <v>60</v>
      </c>
      <c r="J784" s="1" t="str">
        <f>IF(IFERROR(IF(M784="",INDEX('Review Approach Lookup'!D:D,MATCH('Eligible Components'!G784,'Review Approach Lookup'!A:A,0)),INDEX('Tableau FR Download'!I:I,MATCH(M784,'Tableau FR Download'!G:G,0))),"")=0,"TBC",IFERROR(IF(M784="",INDEX('Review Approach Lookup'!D:D,MATCH('Eligible Components'!G784,'Review Approach Lookup'!A:A,0)),INDEX('Tableau FR Download'!I:I,MATCH(M784,'Tableau FR Download'!G:G,0))),""))</f>
        <v/>
      </c>
      <c r="K784" s="1" t="s">
        <v>182</v>
      </c>
      <c r="L784" s="1">
        <f>_xlfn.MAXIFS('Tableau FR Download'!A:A,'Tableau FR Download'!B:B,'Eligible Components'!G784)</f>
        <v>0</v>
      </c>
      <c r="M784" s="1" t="str">
        <f>IF(L784=0,"",INDEX('Tableau FR Download'!G:G,MATCH('Eligible Components'!L784,'Tableau FR Download'!A:A,0)))</f>
        <v/>
      </c>
      <c r="N784" s="2" t="str">
        <f>IFERROR(IF(LEFT(INDEX('Tableau FR Download'!J:J,MATCH('Eligible Components'!M784,'Tableau FR Download'!G:G,0)),FIND(" - ",INDEX('Tableau FR Download'!J:J,MATCH('Eligible Components'!M784,'Tableau FR Download'!G:G,0)))-1) = 0,"",LEFT(INDEX('Tableau FR Download'!J:J,MATCH('Eligible Components'!M784,'Tableau FR Download'!G:G,0)),FIND(" - ",INDEX('Tableau FR Download'!J:J,MATCH('Eligible Components'!M784,'Tableau FR Download'!G:G,0)))-1)),"")</f>
        <v/>
      </c>
      <c r="O784" s="2" t="str">
        <f>IF(T784="No","",IFERROR(IF(INDEX('Tableau FR Download'!M:M,MATCH('Eligible Components'!M784,'Tableau FR Download'!G:G,0))=0,"",INDEX('Tableau FR Download'!M:M,MATCH('Eligible Components'!M784,'Tableau FR Download'!G:G,0))),""))</f>
        <v/>
      </c>
      <c r="P784" s="37" t="str">
        <f>IF(IFERROR(INDEX('Funding Request Tracker'!$G$6:$G$13,MATCH('Eligible Components'!N784,'Funding Request Tracker'!$F$6:$F$13,0)),"")=0,"",IFERROR(INDEX('Funding Request Tracker'!$G$6:$G$13,MATCH('Eligible Components'!N784,'Funding Request Tracker'!$F$6:$F$13,0)),""))</f>
        <v/>
      </c>
      <c r="Q784" s="37" t="str">
        <f>IF(IFERROR(INDEX('Tableau FR Download'!N:N,MATCH('Eligible Components'!M784,'Tableau FR Download'!G:G,0)),"")=0,"",IFERROR(INDEX('Tableau FR Download'!N:N,MATCH('Eligible Components'!M784,'Tableau FR Download'!G:G,0)),""))</f>
        <v/>
      </c>
      <c r="R784" s="37" t="str">
        <f>IF(IFERROR(INDEX('Tableau FR Download'!O:O,MATCH('Eligible Components'!M784,'Tableau FR Download'!G:G,0)),"")=0,"",IFERROR(INDEX('Tableau FR Download'!O:O,MATCH('Eligible Components'!M784,'Tableau FR Download'!G:G,0)),""))</f>
        <v/>
      </c>
      <c r="S784" s="13" t="str">
        <f t="shared" si="38"/>
        <v/>
      </c>
      <c r="T784" s="1" t="str">
        <f>IFERROR(INDEX('User Instructions'!$E$3:$E$10,MATCH('Eligible Components'!N784,'User Instructions'!$D$3:$D$10,0)),"")</f>
        <v/>
      </c>
      <c r="U784" s="1" t="str">
        <f>IFERROR(IF(INDEX('Tableau FR Download'!M:M,MATCH('Eligible Components'!M784,'Tableau FR Download'!G:G,0))=0,"",INDEX('Tableau FR Download'!M:M,MATCH('Eligible Components'!M784,'Tableau FR Download'!G:G,0))),"")</f>
        <v/>
      </c>
    </row>
    <row r="785" spans="1:21" hidden="1" x14ac:dyDescent="0.2">
      <c r="A785" s="1">
        <f t="shared" si="36"/>
        <v>0</v>
      </c>
      <c r="B785" s="1">
        <v>0</v>
      </c>
      <c r="C785" s="1" t="s">
        <v>85</v>
      </c>
      <c r="D785" s="1" t="s">
        <v>130</v>
      </c>
      <c r="E785" s="1" t="s">
        <v>411</v>
      </c>
      <c r="F785" s="1" t="s">
        <v>88</v>
      </c>
      <c r="G785" s="1" t="str">
        <f t="shared" si="37"/>
        <v>Lesotho-HIV/AIDS,RSSH</v>
      </c>
      <c r="H785" s="1">
        <v>1</v>
      </c>
      <c r="I785" s="1" t="s">
        <v>60</v>
      </c>
      <c r="J785" s="1" t="str">
        <f>IF(IFERROR(IF(M785="",INDEX('Review Approach Lookup'!D:D,MATCH('Eligible Components'!G785,'Review Approach Lookup'!A:A,0)),INDEX('Tableau FR Download'!I:I,MATCH(M785,'Tableau FR Download'!G:G,0))),"")=0,"TBC",IFERROR(IF(M785="",INDEX('Review Approach Lookup'!D:D,MATCH('Eligible Components'!G785,'Review Approach Lookup'!A:A,0)),INDEX('Tableau FR Download'!I:I,MATCH(M785,'Tableau FR Download'!G:G,0))),""))</f>
        <v/>
      </c>
      <c r="K785" s="1" t="s">
        <v>182</v>
      </c>
      <c r="L785" s="1">
        <f>_xlfn.MAXIFS('Tableau FR Download'!A:A,'Tableau FR Download'!B:B,'Eligible Components'!G785)</f>
        <v>0</v>
      </c>
      <c r="M785" s="1" t="str">
        <f>IF(L785=0,"",INDEX('Tableau FR Download'!G:G,MATCH('Eligible Components'!L785,'Tableau FR Download'!A:A,0)))</f>
        <v/>
      </c>
      <c r="N785" s="2" t="str">
        <f>IFERROR(IF(LEFT(INDEX('Tableau FR Download'!J:J,MATCH('Eligible Components'!M785,'Tableau FR Download'!G:G,0)),FIND(" - ",INDEX('Tableau FR Download'!J:J,MATCH('Eligible Components'!M785,'Tableau FR Download'!G:G,0)))-1) = 0,"",LEFT(INDEX('Tableau FR Download'!J:J,MATCH('Eligible Components'!M785,'Tableau FR Download'!G:G,0)),FIND(" - ",INDEX('Tableau FR Download'!J:J,MATCH('Eligible Components'!M785,'Tableau FR Download'!G:G,0)))-1)),"")</f>
        <v/>
      </c>
      <c r="O785" s="2" t="str">
        <f>IF(T785="No","",IFERROR(IF(INDEX('Tableau FR Download'!M:M,MATCH('Eligible Components'!M785,'Tableau FR Download'!G:G,0))=0,"",INDEX('Tableau FR Download'!M:M,MATCH('Eligible Components'!M785,'Tableau FR Download'!G:G,0))),""))</f>
        <v/>
      </c>
      <c r="P785" s="37" t="str">
        <f>IF(IFERROR(INDEX('Funding Request Tracker'!$G$6:$G$13,MATCH('Eligible Components'!N785,'Funding Request Tracker'!$F$6:$F$13,0)),"")=0,"",IFERROR(INDEX('Funding Request Tracker'!$G$6:$G$13,MATCH('Eligible Components'!N785,'Funding Request Tracker'!$F$6:$F$13,0)),""))</f>
        <v/>
      </c>
      <c r="Q785" s="37" t="str">
        <f>IF(IFERROR(INDEX('Tableau FR Download'!N:N,MATCH('Eligible Components'!M785,'Tableau FR Download'!G:G,0)),"")=0,"",IFERROR(INDEX('Tableau FR Download'!N:N,MATCH('Eligible Components'!M785,'Tableau FR Download'!G:G,0)),""))</f>
        <v/>
      </c>
      <c r="R785" s="37" t="str">
        <f>IF(IFERROR(INDEX('Tableau FR Download'!O:O,MATCH('Eligible Components'!M785,'Tableau FR Download'!G:G,0)),"")=0,"",IFERROR(INDEX('Tableau FR Download'!O:O,MATCH('Eligible Components'!M785,'Tableau FR Download'!G:G,0)),""))</f>
        <v/>
      </c>
      <c r="S785" s="13" t="str">
        <f t="shared" si="38"/>
        <v/>
      </c>
      <c r="T785" s="1" t="str">
        <f>IFERROR(INDEX('User Instructions'!$E$3:$E$10,MATCH('Eligible Components'!N785,'User Instructions'!$D$3:$D$10,0)),"")</f>
        <v/>
      </c>
      <c r="U785" s="1" t="str">
        <f>IFERROR(IF(INDEX('Tableau FR Download'!M:M,MATCH('Eligible Components'!M785,'Tableau FR Download'!G:G,0))=0,"",INDEX('Tableau FR Download'!M:M,MATCH('Eligible Components'!M785,'Tableau FR Download'!G:G,0))),"")</f>
        <v/>
      </c>
    </row>
    <row r="786" spans="1:21" hidden="1" x14ac:dyDescent="0.2">
      <c r="A786" s="1">
        <f t="shared" si="36"/>
        <v>1</v>
      </c>
      <c r="B786" s="1">
        <v>0</v>
      </c>
      <c r="C786" s="1" t="s">
        <v>85</v>
      </c>
      <c r="D786" s="1" t="s">
        <v>130</v>
      </c>
      <c r="E786" s="1" t="s">
        <v>408</v>
      </c>
      <c r="F786" s="1" t="s">
        <v>89</v>
      </c>
      <c r="G786" s="1" t="str">
        <f t="shared" si="37"/>
        <v>Lesotho-HIV/AIDS, Tuberculosis</v>
      </c>
      <c r="H786" s="1">
        <v>1</v>
      </c>
      <c r="I786" s="1" t="s">
        <v>60</v>
      </c>
      <c r="J786" s="1" t="str">
        <f>IF(IFERROR(IF(M786="",INDEX('Review Approach Lookup'!D:D,MATCH('Eligible Components'!G786,'Review Approach Lookup'!A:A,0)),INDEX('Tableau FR Download'!I:I,MATCH(M786,'Tableau FR Download'!G:G,0))),"")=0,"TBC",IFERROR(IF(M786="",INDEX('Review Approach Lookup'!D:D,MATCH('Eligible Components'!G786,'Review Approach Lookup'!A:A,0)),INDEX('Tableau FR Download'!I:I,MATCH(M786,'Tableau FR Download'!G:G,0))),""))</f>
        <v>Full Review</v>
      </c>
      <c r="K786" s="1" t="s">
        <v>182</v>
      </c>
      <c r="L786" s="1">
        <f>_xlfn.MAXIFS('Tableau FR Download'!A:A,'Tableau FR Download'!B:B,'Eligible Components'!G786)</f>
        <v>906</v>
      </c>
      <c r="M786" s="1" t="str">
        <f>IF(L786=0,"",INDEX('Tableau FR Download'!G:G,MATCH('Eligible Components'!L786,'Tableau FR Download'!A:A,0)))</f>
        <v>FR906-LSO-C</v>
      </c>
      <c r="N786" s="2" t="str">
        <f>IFERROR(IF(LEFT(INDEX('Tableau FR Download'!J:J,MATCH('Eligible Components'!M786,'Tableau FR Download'!G:G,0)),FIND(" - ",INDEX('Tableau FR Download'!J:J,MATCH('Eligible Components'!M786,'Tableau FR Download'!G:G,0)))-1) = 0,"",LEFT(INDEX('Tableau FR Download'!J:J,MATCH('Eligible Components'!M786,'Tableau FR Download'!G:G,0)),FIND(" - ",INDEX('Tableau FR Download'!J:J,MATCH('Eligible Components'!M786,'Tableau FR Download'!G:G,0)))-1)),"")</f>
        <v>Window 3</v>
      </c>
      <c r="O786" s="2" t="str">
        <f>IF(T786="No","",IFERROR(IF(INDEX('Tableau FR Download'!M:M,MATCH('Eligible Components'!M786,'Tableau FR Download'!G:G,0))=0,"",INDEX('Tableau FR Download'!M:M,MATCH('Eligible Components'!M786,'Tableau FR Download'!G:G,0))),""))</f>
        <v>Grant Making</v>
      </c>
      <c r="P786" s="37">
        <f>IF(IFERROR(INDEX('Funding Request Tracker'!$G$6:$G$13,MATCH('Eligible Components'!N786,'Funding Request Tracker'!$F$6:$F$13,0)),"")=0,"",IFERROR(INDEX('Funding Request Tracker'!$G$6:$G$13,MATCH('Eligible Components'!N786,'Funding Request Tracker'!$F$6:$F$13,0)),""))</f>
        <v>44074</v>
      </c>
      <c r="Q786" s="37">
        <f>IF(IFERROR(INDEX('Tableau FR Download'!N:N,MATCH('Eligible Components'!M786,'Tableau FR Download'!G:G,0)),"")=0,"",IFERROR(INDEX('Tableau FR Download'!N:N,MATCH('Eligible Components'!M786,'Tableau FR Download'!G:G,0)),""))</f>
        <v>44308</v>
      </c>
      <c r="R786" s="37">
        <f>IF(IFERROR(INDEX('Tableau FR Download'!O:O,MATCH('Eligible Components'!M786,'Tableau FR Download'!G:G,0)),"")=0,"",IFERROR(INDEX('Tableau FR Download'!O:O,MATCH('Eligible Components'!M786,'Tableau FR Download'!G:G,0)),""))</f>
        <v>44335</v>
      </c>
      <c r="S786" s="13">
        <f t="shared" si="38"/>
        <v>8.557377049180328</v>
      </c>
      <c r="T786" s="1" t="str">
        <f>IFERROR(INDEX('User Instructions'!$E$3:$E$10,MATCH('Eligible Components'!N786,'User Instructions'!$D$3:$D$10,0)),"")</f>
        <v>Yes</v>
      </c>
      <c r="U786" s="1" t="str">
        <f>IFERROR(IF(INDEX('Tableau FR Download'!M:M,MATCH('Eligible Components'!M786,'Tableau FR Download'!G:G,0))=0,"",INDEX('Tableau FR Download'!M:M,MATCH('Eligible Components'!M786,'Tableau FR Download'!G:G,0))),"")</f>
        <v>Grant Making</v>
      </c>
    </row>
    <row r="787" spans="1:21" hidden="1" x14ac:dyDescent="0.2">
      <c r="A787" s="1">
        <f t="shared" si="36"/>
        <v>0</v>
      </c>
      <c r="B787" s="1">
        <v>0</v>
      </c>
      <c r="C787" s="1" t="s">
        <v>85</v>
      </c>
      <c r="D787" s="1" t="s">
        <v>130</v>
      </c>
      <c r="E787" s="1" t="s">
        <v>412</v>
      </c>
      <c r="F787" s="1" t="s">
        <v>90</v>
      </c>
      <c r="G787" s="1" t="str">
        <f t="shared" si="37"/>
        <v>Lesotho-HIV/AIDS,Tuberculosis,Malaria</v>
      </c>
      <c r="H787" s="1">
        <v>0</v>
      </c>
      <c r="I787" s="1" t="s">
        <v>60</v>
      </c>
      <c r="J787" s="1" t="str">
        <f>IF(IFERROR(IF(M787="",INDEX('Review Approach Lookup'!D:D,MATCH('Eligible Components'!G787,'Review Approach Lookup'!A:A,0)),INDEX('Tableau FR Download'!I:I,MATCH(M787,'Tableau FR Download'!G:G,0))),"")=0,"TBC",IFERROR(IF(M787="",INDEX('Review Approach Lookup'!D:D,MATCH('Eligible Components'!G787,'Review Approach Lookup'!A:A,0)),INDEX('Tableau FR Download'!I:I,MATCH(M787,'Tableau FR Download'!G:G,0))),""))</f>
        <v/>
      </c>
      <c r="K787" s="1" t="s">
        <v>182</v>
      </c>
      <c r="L787" s="1">
        <f>_xlfn.MAXIFS('Tableau FR Download'!A:A,'Tableau FR Download'!B:B,'Eligible Components'!G787)</f>
        <v>0</v>
      </c>
      <c r="M787" s="1" t="str">
        <f>IF(L787=0,"",INDEX('Tableau FR Download'!G:G,MATCH('Eligible Components'!L787,'Tableau FR Download'!A:A,0)))</f>
        <v/>
      </c>
      <c r="N787" s="2" t="str">
        <f>IFERROR(IF(LEFT(INDEX('Tableau FR Download'!J:J,MATCH('Eligible Components'!M787,'Tableau FR Download'!G:G,0)),FIND(" - ",INDEX('Tableau FR Download'!J:J,MATCH('Eligible Components'!M787,'Tableau FR Download'!G:G,0)))-1) = 0,"",LEFT(INDEX('Tableau FR Download'!J:J,MATCH('Eligible Components'!M787,'Tableau FR Download'!G:G,0)),FIND(" - ",INDEX('Tableau FR Download'!J:J,MATCH('Eligible Components'!M787,'Tableau FR Download'!G:G,0)))-1)),"")</f>
        <v/>
      </c>
      <c r="O787" s="2" t="str">
        <f>IF(T787="No","",IFERROR(IF(INDEX('Tableau FR Download'!M:M,MATCH('Eligible Components'!M787,'Tableau FR Download'!G:G,0))=0,"",INDEX('Tableau FR Download'!M:M,MATCH('Eligible Components'!M787,'Tableau FR Download'!G:G,0))),""))</f>
        <v/>
      </c>
      <c r="P787" s="37" t="str">
        <f>IF(IFERROR(INDEX('Funding Request Tracker'!$G$6:$G$13,MATCH('Eligible Components'!N787,'Funding Request Tracker'!$F$6:$F$13,0)),"")=0,"",IFERROR(INDEX('Funding Request Tracker'!$G$6:$G$13,MATCH('Eligible Components'!N787,'Funding Request Tracker'!$F$6:$F$13,0)),""))</f>
        <v/>
      </c>
      <c r="Q787" s="37" t="str">
        <f>IF(IFERROR(INDEX('Tableau FR Download'!N:N,MATCH('Eligible Components'!M787,'Tableau FR Download'!G:G,0)),"")=0,"",IFERROR(INDEX('Tableau FR Download'!N:N,MATCH('Eligible Components'!M787,'Tableau FR Download'!G:G,0)),""))</f>
        <v/>
      </c>
      <c r="R787" s="37" t="str">
        <f>IF(IFERROR(INDEX('Tableau FR Download'!O:O,MATCH('Eligible Components'!M787,'Tableau FR Download'!G:G,0)),"")=0,"",IFERROR(INDEX('Tableau FR Download'!O:O,MATCH('Eligible Components'!M787,'Tableau FR Download'!G:G,0)),""))</f>
        <v/>
      </c>
      <c r="S787" s="13" t="str">
        <f t="shared" si="38"/>
        <v/>
      </c>
      <c r="T787" s="1" t="str">
        <f>IFERROR(INDEX('User Instructions'!$E$3:$E$10,MATCH('Eligible Components'!N787,'User Instructions'!$D$3:$D$10,0)),"")</f>
        <v/>
      </c>
      <c r="U787" s="1" t="str">
        <f>IFERROR(IF(INDEX('Tableau FR Download'!M:M,MATCH('Eligible Components'!M787,'Tableau FR Download'!G:G,0))=0,"",INDEX('Tableau FR Download'!M:M,MATCH('Eligible Components'!M787,'Tableau FR Download'!G:G,0))),"")</f>
        <v/>
      </c>
    </row>
    <row r="788" spans="1:21" hidden="1" x14ac:dyDescent="0.2">
      <c r="A788" s="1">
        <f t="shared" si="36"/>
        <v>0</v>
      </c>
      <c r="B788" s="1">
        <v>0</v>
      </c>
      <c r="C788" s="1" t="s">
        <v>85</v>
      </c>
      <c r="D788" s="1" t="s">
        <v>130</v>
      </c>
      <c r="E788" s="1" t="s">
        <v>413</v>
      </c>
      <c r="F788" s="1" t="s">
        <v>91</v>
      </c>
      <c r="G788" s="1" t="str">
        <f t="shared" si="37"/>
        <v>Lesotho-HIV/AIDS,Tuberculosis,Malaria,RSSH</v>
      </c>
      <c r="H788" s="1">
        <v>0</v>
      </c>
      <c r="I788" s="1" t="s">
        <v>60</v>
      </c>
      <c r="J788" s="1" t="str">
        <f>IF(IFERROR(IF(M788="",INDEX('Review Approach Lookup'!D:D,MATCH('Eligible Components'!G788,'Review Approach Lookup'!A:A,0)),INDEX('Tableau FR Download'!I:I,MATCH(M788,'Tableau FR Download'!G:G,0))),"")=0,"TBC",IFERROR(IF(M788="",INDEX('Review Approach Lookup'!D:D,MATCH('Eligible Components'!G788,'Review Approach Lookup'!A:A,0)),INDEX('Tableau FR Download'!I:I,MATCH(M788,'Tableau FR Download'!G:G,0))),""))</f>
        <v/>
      </c>
      <c r="K788" s="1" t="s">
        <v>182</v>
      </c>
      <c r="L788" s="1">
        <f>_xlfn.MAXIFS('Tableau FR Download'!A:A,'Tableau FR Download'!B:B,'Eligible Components'!G788)</f>
        <v>0</v>
      </c>
      <c r="M788" s="1" t="str">
        <f>IF(L788=0,"",INDEX('Tableau FR Download'!G:G,MATCH('Eligible Components'!L788,'Tableau FR Download'!A:A,0)))</f>
        <v/>
      </c>
      <c r="N788" s="2" t="str">
        <f>IFERROR(IF(LEFT(INDEX('Tableau FR Download'!J:J,MATCH('Eligible Components'!M788,'Tableau FR Download'!G:G,0)),FIND(" - ",INDEX('Tableau FR Download'!J:J,MATCH('Eligible Components'!M788,'Tableau FR Download'!G:G,0)))-1) = 0,"",LEFT(INDEX('Tableau FR Download'!J:J,MATCH('Eligible Components'!M788,'Tableau FR Download'!G:G,0)),FIND(" - ",INDEX('Tableau FR Download'!J:J,MATCH('Eligible Components'!M788,'Tableau FR Download'!G:G,0)))-1)),"")</f>
        <v/>
      </c>
      <c r="O788" s="2" t="str">
        <f>IF(T788="No","",IFERROR(IF(INDEX('Tableau FR Download'!M:M,MATCH('Eligible Components'!M788,'Tableau FR Download'!G:G,0))=0,"",INDEX('Tableau FR Download'!M:M,MATCH('Eligible Components'!M788,'Tableau FR Download'!G:G,0))),""))</f>
        <v/>
      </c>
      <c r="P788" s="37" t="str">
        <f>IF(IFERROR(INDEX('Funding Request Tracker'!$G$6:$G$13,MATCH('Eligible Components'!N788,'Funding Request Tracker'!$F$6:$F$13,0)),"")=0,"",IFERROR(INDEX('Funding Request Tracker'!$G$6:$G$13,MATCH('Eligible Components'!N788,'Funding Request Tracker'!$F$6:$F$13,0)),""))</f>
        <v/>
      </c>
      <c r="Q788" s="37" t="str">
        <f>IF(IFERROR(INDEX('Tableau FR Download'!N:N,MATCH('Eligible Components'!M788,'Tableau FR Download'!G:G,0)),"")=0,"",IFERROR(INDEX('Tableau FR Download'!N:N,MATCH('Eligible Components'!M788,'Tableau FR Download'!G:G,0)),""))</f>
        <v/>
      </c>
      <c r="R788" s="37" t="str">
        <f>IF(IFERROR(INDEX('Tableau FR Download'!O:O,MATCH('Eligible Components'!M788,'Tableau FR Download'!G:G,0)),"")=0,"",IFERROR(INDEX('Tableau FR Download'!O:O,MATCH('Eligible Components'!M788,'Tableau FR Download'!G:G,0)),""))</f>
        <v/>
      </c>
      <c r="S788" s="13" t="str">
        <f t="shared" si="38"/>
        <v/>
      </c>
      <c r="T788" s="1" t="str">
        <f>IFERROR(INDEX('User Instructions'!$E$3:$E$10,MATCH('Eligible Components'!N788,'User Instructions'!$D$3:$D$10,0)),"")</f>
        <v/>
      </c>
      <c r="U788" s="1" t="str">
        <f>IFERROR(IF(INDEX('Tableau FR Download'!M:M,MATCH('Eligible Components'!M788,'Tableau FR Download'!G:G,0))=0,"",INDEX('Tableau FR Download'!M:M,MATCH('Eligible Components'!M788,'Tableau FR Download'!G:G,0))),"")</f>
        <v/>
      </c>
    </row>
    <row r="789" spans="1:21" hidden="1" x14ac:dyDescent="0.2">
      <c r="A789" s="1">
        <f t="shared" si="36"/>
        <v>0</v>
      </c>
      <c r="B789" s="1">
        <v>0</v>
      </c>
      <c r="C789" s="1" t="s">
        <v>85</v>
      </c>
      <c r="D789" s="1" t="s">
        <v>130</v>
      </c>
      <c r="E789" s="1" t="s">
        <v>414</v>
      </c>
      <c r="F789" s="1" t="s">
        <v>92</v>
      </c>
      <c r="G789" s="1" t="str">
        <f t="shared" si="37"/>
        <v>Lesotho-HIV/AIDS,Tuberculosis,RSSH</v>
      </c>
      <c r="H789" s="1">
        <v>1</v>
      </c>
      <c r="I789" s="1" t="s">
        <v>60</v>
      </c>
      <c r="J789" s="1" t="str">
        <f>IF(IFERROR(IF(M789="",INDEX('Review Approach Lookup'!D:D,MATCH('Eligible Components'!G789,'Review Approach Lookup'!A:A,0)),INDEX('Tableau FR Download'!I:I,MATCH(M789,'Tableau FR Download'!G:G,0))),"")=0,"TBC",IFERROR(IF(M789="",INDEX('Review Approach Lookup'!D:D,MATCH('Eligible Components'!G789,'Review Approach Lookup'!A:A,0)),INDEX('Tableau FR Download'!I:I,MATCH(M789,'Tableau FR Download'!G:G,0))),""))</f>
        <v/>
      </c>
      <c r="K789" s="1" t="s">
        <v>182</v>
      </c>
      <c r="L789" s="1">
        <f>_xlfn.MAXIFS('Tableau FR Download'!A:A,'Tableau FR Download'!B:B,'Eligible Components'!G789)</f>
        <v>0</v>
      </c>
      <c r="M789" s="1" t="str">
        <f>IF(L789=0,"",INDEX('Tableau FR Download'!G:G,MATCH('Eligible Components'!L789,'Tableau FR Download'!A:A,0)))</f>
        <v/>
      </c>
      <c r="N789" s="2" t="str">
        <f>IFERROR(IF(LEFT(INDEX('Tableau FR Download'!J:J,MATCH('Eligible Components'!M789,'Tableau FR Download'!G:G,0)),FIND(" - ",INDEX('Tableau FR Download'!J:J,MATCH('Eligible Components'!M789,'Tableau FR Download'!G:G,0)))-1) = 0,"",LEFT(INDEX('Tableau FR Download'!J:J,MATCH('Eligible Components'!M789,'Tableau FR Download'!G:G,0)),FIND(" - ",INDEX('Tableau FR Download'!J:J,MATCH('Eligible Components'!M789,'Tableau FR Download'!G:G,0)))-1)),"")</f>
        <v/>
      </c>
      <c r="O789" s="2" t="str">
        <f>IF(T789="No","",IFERROR(IF(INDEX('Tableau FR Download'!M:M,MATCH('Eligible Components'!M789,'Tableau FR Download'!G:G,0))=0,"",INDEX('Tableau FR Download'!M:M,MATCH('Eligible Components'!M789,'Tableau FR Download'!G:G,0))),""))</f>
        <v/>
      </c>
      <c r="P789" s="37" t="str">
        <f>IF(IFERROR(INDEX('Funding Request Tracker'!$G$6:$G$13,MATCH('Eligible Components'!N789,'Funding Request Tracker'!$F$6:$F$13,0)),"")=0,"",IFERROR(INDEX('Funding Request Tracker'!$G$6:$G$13,MATCH('Eligible Components'!N789,'Funding Request Tracker'!$F$6:$F$13,0)),""))</f>
        <v/>
      </c>
      <c r="Q789" s="37" t="str">
        <f>IF(IFERROR(INDEX('Tableau FR Download'!N:N,MATCH('Eligible Components'!M789,'Tableau FR Download'!G:G,0)),"")=0,"",IFERROR(INDEX('Tableau FR Download'!N:N,MATCH('Eligible Components'!M789,'Tableau FR Download'!G:G,0)),""))</f>
        <v/>
      </c>
      <c r="R789" s="37" t="str">
        <f>IF(IFERROR(INDEX('Tableau FR Download'!O:O,MATCH('Eligible Components'!M789,'Tableau FR Download'!G:G,0)),"")=0,"",IFERROR(INDEX('Tableau FR Download'!O:O,MATCH('Eligible Components'!M789,'Tableau FR Download'!G:G,0)),""))</f>
        <v/>
      </c>
      <c r="S789" s="13" t="str">
        <f t="shared" si="38"/>
        <v/>
      </c>
      <c r="T789" s="1" t="str">
        <f>IFERROR(INDEX('User Instructions'!$E$3:$E$10,MATCH('Eligible Components'!N789,'User Instructions'!$D$3:$D$10,0)),"")</f>
        <v/>
      </c>
      <c r="U789" s="1" t="str">
        <f>IFERROR(IF(INDEX('Tableau FR Download'!M:M,MATCH('Eligible Components'!M789,'Tableau FR Download'!G:G,0))=0,"",INDEX('Tableau FR Download'!M:M,MATCH('Eligible Components'!M789,'Tableau FR Download'!G:G,0))),"")</f>
        <v/>
      </c>
    </row>
    <row r="790" spans="1:21" hidden="1" x14ac:dyDescent="0.2">
      <c r="A790" s="1">
        <f t="shared" si="36"/>
        <v>0</v>
      </c>
      <c r="B790" s="1">
        <v>0</v>
      </c>
      <c r="C790" s="1" t="s">
        <v>85</v>
      </c>
      <c r="D790" s="1" t="s">
        <v>130</v>
      </c>
      <c r="E790" s="1" t="s">
        <v>28</v>
      </c>
      <c r="F790" s="1" t="s">
        <v>28</v>
      </c>
      <c r="G790" s="1" t="str">
        <f t="shared" si="37"/>
        <v>Lesotho-Malaria</v>
      </c>
      <c r="H790" s="1">
        <v>0</v>
      </c>
      <c r="I790" s="1" t="s">
        <v>60</v>
      </c>
      <c r="J790" s="1" t="str">
        <f>IF(IFERROR(IF(M790="",INDEX('Review Approach Lookup'!D:D,MATCH('Eligible Components'!G790,'Review Approach Lookup'!A:A,0)),INDEX('Tableau FR Download'!I:I,MATCH(M790,'Tableau FR Download'!G:G,0))),"")=0,"TBC",IFERROR(IF(M790="",INDEX('Review Approach Lookup'!D:D,MATCH('Eligible Components'!G790,'Review Approach Lookup'!A:A,0)),INDEX('Tableau FR Download'!I:I,MATCH(M790,'Tableau FR Download'!G:G,0))),""))</f>
        <v/>
      </c>
      <c r="K790" s="1" t="s">
        <v>182</v>
      </c>
      <c r="L790" s="1">
        <f>_xlfn.MAXIFS('Tableau FR Download'!A:A,'Tableau FR Download'!B:B,'Eligible Components'!G790)</f>
        <v>0</v>
      </c>
      <c r="M790" s="1" t="str">
        <f>IF(L790=0,"",INDEX('Tableau FR Download'!G:G,MATCH('Eligible Components'!L790,'Tableau FR Download'!A:A,0)))</f>
        <v/>
      </c>
      <c r="N790" s="2" t="str">
        <f>IFERROR(IF(LEFT(INDEX('Tableau FR Download'!J:J,MATCH('Eligible Components'!M790,'Tableau FR Download'!G:G,0)),FIND(" - ",INDEX('Tableau FR Download'!J:J,MATCH('Eligible Components'!M790,'Tableau FR Download'!G:G,0)))-1) = 0,"",LEFT(INDEX('Tableau FR Download'!J:J,MATCH('Eligible Components'!M790,'Tableau FR Download'!G:G,0)),FIND(" - ",INDEX('Tableau FR Download'!J:J,MATCH('Eligible Components'!M790,'Tableau FR Download'!G:G,0)))-1)),"")</f>
        <v/>
      </c>
      <c r="O790" s="2" t="str">
        <f>IF(T790="No","",IFERROR(IF(INDEX('Tableau FR Download'!M:M,MATCH('Eligible Components'!M790,'Tableau FR Download'!G:G,0))=0,"",INDEX('Tableau FR Download'!M:M,MATCH('Eligible Components'!M790,'Tableau FR Download'!G:G,0))),""))</f>
        <v/>
      </c>
      <c r="P790" s="37" t="str">
        <f>IF(IFERROR(INDEX('Funding Request Tracker'!$G$6:$G$13,MATCH('Eligible Components'!N790,'Funding Request Tracker'!$F$6:$F$13,0)),"")=0,"",IFERROR(INDEX('Funding Request Tracker'!$G$6:$G$13,MATCH('Eligible Components'!N790,'Funding Request Tracker'!$F$6:$F$13,0)),""))</f>
        <v/>
      </c>
      <c r="Q790" s="37" t="str">
        <f>IF(IFERROR(INDEX('Tableau FR Download'!N:N,MATCH('Eligible Components'!M790,'Tableau FR Download'!G:G,0)),"")=0,"",IFERROR(INDEX('Tableau FR Download'!N:N,MATCH('Eligible Components'!M790,'Tableau FR Download'!G:G,0)),""))</f>
        <v/>
      </c>
      <c r="R790" s="37" t="str">
        <f>IF(IFERROR(INDEX('Tableau FR Download'!O:O,MATCH('Eligible Components'!M790,'Tableau FR Download'!G:G,0)),"")=0,"",IFERROR(INDEX('Tableau FR Download'!O:O,MATCH('Eligible Components'!M790,'Tableau FR Download'!G:G,0)),""))</f>
        <v/>
      </c>
      <c r="S790" s="13" t="str">
        <f t="shared" si="38"/>
        <v/>
      </c>
      <c r="T790" s="1" t="str">
        <f>IFERROR(INDEX('User Instructions'!$E$3:$E$10,MATCH('Eligible Components'!N790,'User Instructions'!$D$3:$D$10,0)),"")</f>
        <v/>
      </c>
      <c r="U790" s="1" t="str">
        <f>IFERROR(IF(INDEX('Tableau FR Download'!M:M,MATCH('Eligible Components'!M790,'Tableau FR Download'!G:G,0))=0,"",INDEX('Tableau FR Download'!M:M,MATCH('Eligible Components'!M790,'Tableau FR Download'!G:G,0))),"")</f>
        <v/>
      </c>
    </row>
    <row r="791" spans="1:21" hidden="1" x14ac:dyDescent="0.2">
      <c r="A791" s="1">
        <f t="shared" si="36"/>
        <v>0</v>
      </c>
      <c r="B791" s="1">
        <v>0</v>
      </c>
      <c r="C791" s="1" t="s">
        <v>85</v>
      </c>
      <c r="D791" s="1" t="s">
        <v>130</v>
      </c>
      <c r="E791" s="1" t="s">
        <v>415</v>
      </c>
      <c r="F791" s="1" t="s">
        <v>93</v>
      </c>
      <c r="G791" s="1" t="str">
        <f t="shared" si="37"/>
        <v>Lesotho-Malaria,RSSH</v>
      </c>
      <c r="H791" s="1">
        <v>0</v>
      </c>
      <c r="I791" s="1" t="s">
        <v>60</v>
      </c>
      <c r="J791" s="1" t="str">
        <f>IF(IFERROR(IF(M791="",INDEX('Review Approach Lookup'!D:D,MATCH('Eligible Components'!G791,'Review Approach Lookup'!A:A,0)),INDEX('Tableau FR Download'!I:I,MATCH(M791,'Tableau FR Download'!G:G,0))),"")=0,"TBC",IFERROR(IF(M791="",INDEX('Review Approach Lookup'!D:D,MATCH('Eligible Components'!G791,'Review Approach Lookup'!A:A,0)),INDEX('Tableau FR Download'!I:I,MATCH(M791,'Tableau FR Download'!G:G,0))),""))</f>
        <v/>
      </c>
      <c r="K791" s="1" t="s">
        <v>182</v>
      </c>
      <c r="L791" s="1">
        <f>_xlfn.MAXIFS('Tableau FR Download'!A:A,'Tableau FR Download'!B:B,'Eligible Components'!G791)</f>
        <v>0</v>
      </c>
      <c r="M791" s="1" t="str">
        <f>IF(L791=0,"",INDEX('Tableau FR Download'!G:G,MATCH('Eligible Components'!L791,'Tableau FR Download'!A:A,0)))</f>
        <v/>
      </c>
      <c r="N791" s="2" t="str">
        <f>IFERROR(IF(LEFT(INDEX('Tableau FR Download'!J:J,MATCH('Eligible Components'!M791,'Tableau FR Download'!G:G,0)),FIND(" - ",INDEX('Tableau FR Download'!J:J,MATCH('Eligible Components'!M791,'Tableau FR Download'!G:G,0)))-1) = 0,"",LEFT(INDEX('Tableau FR Download'!J:J,MATCH('Eligible Components'!M791,'Tableau FR Download'!G:G,0)),FIND(" - ",INDEX('Tableau FR Download'!J:J,MATCH('Eligible Components'!M791,'Tableau FR Download'!G:G,0)))-1)),"")</f>
        <v/>
      </c>
      <c r="O791" s="2" t="str">
        <f>IF(T791="No","",IFERROR(IF(INDEX('Tableau FR Download'!M:M,MATCH('Eligible Components'!M791,'Tableau FR Download'!G:G,0))=0,"",INDEX('Tableau FR Download'!M:M,MATCH('Eligible Components'!M791,'Tableau FR Download'!G:G,0))),""))</f>
        <v/>
      </c>
      <c r="P791" s="37" t="str">
        <f>IF(IFERROR(INDEX('Funding Request Tracker'!$G$6:$G$13,MATCH('Eligible Components'!N791,'Funding Request Tracker'!$F$6:$F$13,0)),"")=0,"",IFERROR(INDEX('Funding Request Tracker'!$G$6:$G$13,MATCH('Eligible Components'!N791,'Funding Request Tracker'!$F$6:$F$13,0)),""))</f>
        <v/>
      </c>
      <c r="Q791" s="37" t="str">
        <f>IF(IFERROR(INDEX('Tableau FR Download'!N:N,MATCH('Eligible Components'!M791,'Tableau FR Download'!G:G,0)),"")=0,"",IFERROR(INDEX('Tableau FR Download'!N:N,MATCH('Eligible Components'!M791,'Tableau FR Download'!G:G,0)),""))</f>
        <v/>
      </c>
      <c r="R791" s="37" t="str">
        <f>IF(IFERROR(INDEX('Tableau FR Download'!O:O,MATCH('Eligible Components'!M791,'Tableau FR Download'!G:G,0)),"")=0,"",IFERROR(INDEX('Tableau FR Download'!O:O,MATCH('Eligible Components'!M791,'Tableau FR Download'!G:G,0)),""))</f>
        <v/>
      </c>
      <c r="S791" s="13" t="str">
        <f t="shared" si="38"/>
        <v/>
      </c>
      <c r="T791" s="1" t="str">
        <f>IFERROR(INDEX('User Instructions'!$E$3:$E$10,MATCH('Eligible Components'!N791,'User Instructions'!$D$3:$D$10,0)),"")</f>
        <v/>
      </c>
      <c r="U791" s="1" t="str">
        <f>IFERROR(IF(INDEX('Tableau FR Download'!M:M,MATCH('Eligible Components'!M791,'Tableau FR Download'!G:G,0))=0,"",INDEX('Tableau FR Download'!M:M,MATCH('Eligible Components'!M791,'Tableau FR Download'!G:G,0))),"")</f>
        <v/>
      </c>
    </row>
    <row r="792" spans="1:21" hidden="1" x14ac:dyDescent="0.2">
      <c r="A792" s="1">
        <f t="shared" si="36"/>
        <v>0</v>
      </c>
      <c r="B792" s="1">
        <v>0</v>
      </c>
      <c r="C792" s="1" t="s">
        <v>85</v>
      </c>
      <c r="D792" s="1" t="s">
        <v>130</v>
      </c>
      <c r="E792" s="1" t="s">
        <v>94</v>
      </c>
      <c r="F792" s="1" t="s">
        <v>94</v>
      </c>
      <c r="G792" s="1" t="str">
        <f t="shared" si="37"/>
        <v>Lesotho-RSSH</v>
      </c>
      <c r="H792" s="1">
        <v>1</v>
      </c>
      <c r="I792" s="1" t="s">
        <v>60</v>
      </c>
      <c r="J792" s="1" t="str">
        <f>IF(IFERROR(IF(M792="",INDEX('Review Approach Lookup'!D:D,MATCH('Eligible Components'!G792,'Review Approach Lookup'!A:A,0)),INDEX('Tableau FR Download'!I:I,MATCH(M792,'Tableau FR Download'!G:G,0))),"")=0,"TBC",IFERROR(IF(M792="",INDEX('Review Approach Lookup'!D:D,MATCH('Eligible Components'!G792,'Review Approach Lookup'!A:A,0)),INDEX('Tableau FR Download'!I:I,MATCH(M792,'Tableau FR Download'!G:G,0))),""))</f>
        <v>TBC</v>
      </c>
      <c r="K792" s="1" t="s">
        <v>182</v>
      </c>
      <c r="L792" s="1">
        <f>_xlfn.MAXIFS('Tableau FR Download'!A:A,'Tableau FR Download'!B:B,'Eligible Components'!G792)</f>
        <v>0</v>
      </c>
      <c r="M792" s="1" t="str">
        <f>IF(L792=0,"",INDEX('Tableau FR Download'!G:G,MATCH('Eligible Components'!L792,'Tableau FR Download'!A:A,0)))</f>
        <v/>
      </c>
      <c r="N792" s="2" t="str">
        <f>IFERROR(IF(LEFT(INDEX('Tableau FR Download'!J:J,MATCH('Eligible Components'!M792,'Tableau FR Download'!G:G,0)),FIND(" - ",INDEX('Tableau FR Download'!J:J,MATCH('Eligible Components'!M792,'Tableau FR Download'!G:G,0)))-1) = 0,"",LEFT(INDEX('Tableau FR Download'!J:J,MATCH('Eligible Components'!M792,'Tableau FR Download'!G:G,0)),FIND(" - ",INDEX('Tableau FR Download'!J:J,MATCH('Eligible Components'!M792,'Tableau FR Download'!G:G,0)))-1)),"")</f>
        <v/>
      </c>
      <c r="O792" s="2" t="str">
        <f>IF(T792="No","",IFERROR(IF(INDEX('Tableau FR Download'!M:M,MATCH('Eligible Components'!M792,'Tableau FR Download'!G:G,0))=0,"",INDEX('Tableau FR Download'!M:M,MATCH('Eligible Components'!M792,'Tableau FR Download'!G:G,0))),""))</f>
        <v/>
      </c>
      <c r="P792" s="37" t="str">
        <f>IF(IFERROR(INDEX('Funding Request Tracker'!$G$6:$G$13,MATCH('Eligible Components'!N792,'Funding Request Tracker'!$F$6:$F$13,0)),"")=0,"",IFERROR(INDEX('Funding Request Tracker'!$G$6:$G$13,MATCH('Eligible Components'!N792,'Funding Request Tracker'!$F$6:$F$13,0)),""))</f>
        <v/>
      </c>
      <c r="Q792" s="37" t="str">
        <f>IF(IFERROR(INDEX('Tableau FR Download'!N:N,MATCH('Eligible Components'!M792,'Tableau FR Download'!G:G,0)),"")=0,"",IFERROR(INDEX('Tableau FR Download'!N:N,MATCH('Eligible Components'!M792,'Tableau FR Download'!G:G,0)),""))</f>
        <v/>
      </c>
      <c r="R792" s="37" t="str">
        <f>IF(IFERROR(INDEX('Tableau FR Download'!O:O,MATCH('Eligible Components'!M792,'Tableau FR Download'!G:G,0)),"")=0,"",IFERROR(INDEX('Tableau FR Download'!O:O,MATCH('Eligible Components'!M792,'Tableau FR Download'!G:G,0)),""))</f>
        <v/>
      </c>
      <c r="S792" s="13" t="str">
        <f t="shared" si="38"/>
        <v/>
      </c>
      <c r="T792" s="1" t="str">
        <f>IFERROR(INDEX('User Instructions'!$E$3:$E$10,MATCH('Eligible Components'!N792,'User Instructions'!$D$3:$D$10,0)),"")</f>
        <v/>
      </c>
      <c r="U792" s="1" t="str">
        <f>IFERROR(IF(INDEX('Tableau FR Download'!M:M,MATCH('Eligible Components'!M792,'Tableau FR Download'!G:G,0))=0,"",INDEX('Tableau FR Download'!M:M,MATCH('Eligible Components'!M792,'Tableau FR Download'!G:G,0))),"")</f>
        <v/>
      </c>
    </row>
    <row r="793" spans="1:21" hidden="1" x14ac:dyDescent="0.2">
      <c r="A793" s="1">
        <f t="shared" si="36"/>
        <v>0</v>
      </c>
      <c r="B793" s="1">
        <v>1</v>
      </c>
      <c r="C793" s="1" t="s">
        <v>85</v>
      </c>
      <c r="D793" s="1" t="s">
        <v>130</v>
      </c>
      <c r="E793" s="1" t="s">
        <v>416</v>
      </c>
      <c r="F793" s="1" t="s">
        <v>35</v>
      </c>
      <c r="G793" s="1" t="str">
        <f t="shared" si="37"/>
        <v>Lesotho-Tuberculosis</v>
      </c>
      <c r="H793" s="1">
        <v>1</v>
      </c>
      <c r="I793" s="1" t="s">
        <v>60</v>
      </c>
      <c r="J793" s="1" t="str">
        <f>IF(IFERROR(IF(M793="",INDEX('Review Approach Lookup'!D:D,MATCH('Eligible Components'!G793,'Review Approach Lookup'!A:A,0)),INDEX('Tableau FR Download'!I:I,MATCH(M793,'Tableau FR Download'!G:G,0))),"")=0,"TBC",IFERROR(IF(M793="",INDEX('Review Approach Lookup'!D:D,MATCH('Eligible Components'!G793,'Review Approach Lookup'!A:A,0)),INDEX('Tableau FR Download'!I:I,MATCH(M793,'Tableau FR Download'!G:G,0))),""))</f>
        <v>Full Review</v>
      </c>
      <c r="K793" s="1" t="s">
        <v>182</v>
      </c>
      <c r="L793" s="1">
        <f>_xlfn.MAXIFS('Tableau FR Download'!A:A,'Tableau FR Download'!B:B,'Eligible Components'!G793)</f>
        <v>0</v>
      </c>
      <c r="M793" s="1" t="str">
        <f>IF(L793=0,"",INDEX('Tableau FR Download'!G:G,MATCH('Eligible Components'!L793,'Tableau FR Download'!A:A,0)))</f>
        <v/>
      </c>
      <c r="N793" s="2" t="str">
        <f>IFERROR(IF(LEFT(INDEX('Tableau FR Download'!J:J,MATCH('Eligible Components'!M793,'Tableau FR Download'!G:G,0)),FIND(" - ",INDEX('Tableau FR Download'!J:J,MATCH('Eligible Components'!M793,'Tableau FR Download'!G:G,0)))-1) = 0,"",LEFT(INDEX('Tableau FR Download'!J:J,MATCH('Eligible Components'!M793,'Tableau FR Download'!G:G,0)),FIND(" - ",INDEX('Tableau FR Download'!J:J,MATCH('Eligible Components'!M793,'Tableau FR Download'!G:G,0)))-1)),"")</f>
        <v/>
      </c>
      <c r="O793" s="2" t="str">
        <f>IF(T793="No","",IFERROR(IF(INDEX('Tableau FR Download'!M:M,MATCH('Eligible Components'!M793,'Tableau FR Download'!G:G,0))=0,"",INDEX('Tableau FR Download'!M:M,MATCH('Eligible Components'!M793,'Tableau FR Download'!G:G,0))),""))</f>
        <v/>
      </c>
      <c r="P793" s="37" t="str">
        <f>IF(IFERROR(INDEX('Funding Request Tracker'!$G$6:$G$13,MATCH('Eligible Components'!N793,'Funding Request Tracker'!$F$6:$F$13,0)),"")=0,"",IFERROR(INDEX('Funding Request Tracker'!$G$6:$G$13,MATCH('Eligible Components'!N793,'Funding Request Tracker'!$F$6:$F$13,0)),""))</f>
        <v/>
      </c>
      <c r="Q793" s="37" t="str">
        <f>IF(IFERROR(INDEX('Tableau FR Download'!N:N,MATCH('Eligible Components'!M793,'Tableau FR Download'!G:G,0)),"")=0,"",IFERROR(INDEX('Tableau FR Download'!N:N,MATCH('Eligible Components'!M793,'Tableau FR Download'!G:G,0)),""))</f>
        <v/>
      </c>
      <c r="R793" s="37" t="str">
        <f>IF(IFERROR(INDEX('Tableau FR Download'!O:O,MATCH('Eligible Components'!M793,'Tableau FR Download'!G:G,0)),"")=0,"",IFERROR(INDEX('Tableau FR Download'!O:O,MATCH('Eligible Components'!M793,'Tableau FR Download'!G:G,0)),""))</f>
        <v/>
      </c>
      <c r="S793" s="13" t="str">
        <f t="shared" si="38"/>
        <v/>
      </c>
      <c r="T793" s="1" t="str">
        <f>IFERROR(INDEX('User Instructions'!$E$3:$E$10,MATCH('Eligible Components'!N793,'User Instructions'!$D$3:$D$10,0)),"")</f>
        <v/>
      </c>
      <c r="U793" s="1" t="str">
        <f>IFERROR(IF(INDEX('Tableau FR Download'!M:M,MATCH('Eligible Components'!M793,'Tableau FR Download'!G:G,0))=0,"",INDEX('Tableau FR Download'!M:M,MATCH('Eligible Components'!M793,'Tableau FR Download'!G:G,0))),"")</f>
        <v/>
      </c>
    </row>
    <row r="794" spans="1:21" hidden="1" x14ac:dyDescent="0.2">
      <c r="A794" s="1">
        <f t="shared" si="36"/>
        <v>0</v>
      </c>
      <c r="B794" s="1">
        <v>0</v>
      </c>
      <c r="C794" s="1" t="s">
        <v>85</v>
      </c>
      <c r="D794" s="1" t="s">
        <v>130</v>
      </c>
      <c r="E794" s="1" t="s">
        <v>417</v>
      </c>
      <c r="F794" s="1" t="s">
        <v>95</v>
      </c>
      <c r="G794" s="1" t="str">
        <f t="shared" si="37"/>
        <v>Lesotho-Tuberculosis,Malaria</v>
      </c>
      <c r="H794" s="1">
        <v>0</v>
      </c>
      <c r="I794" s="1" t="s">
        <v>60</v>
      </c>
      <c r="J794" s="1" t="str">
        <f>IF(IFERROR(IF(M794="",INDEX('Review Approach Lookup'!D:D,MATCH('Eligible Components'!G794,'Review Approach Lookup'!A:A,0)),INDEX('Tableau FR Download'!I:I,MATCH(M794,'Tableau FR Download'!G:G,0))),"")=0,"TBC",IFERROR(IF(M794="",INDEX('Review Approach Lookup'!D:D,MATCH('Eligible Components'!G794,'Review Approach Lookup'!A:A,0)),INDEX('Tableau FR Download'!I:I,MATCH(M794,'Tableau FR Download'!G:G,0))),""))</f>
        <v/>
      </c>
      <c r="K794" s="1" t="s">
        <v>182</v>
      </c>
      <c r="L794" s="1">
        <f>_xlfn.MAXIFS('Tableau FR Download'!A:A,'Tableau FR Download'!B:B,'Eligible Components'!G794)</f>
        <v>0</v>
      </c>
      <c r="M794" s="1" t="str">
        <f>IF(L794=0,"",INDEX('Tableau FR Download'!G:G,MATCH('Eligible Components'!L794,'Tableau FR Download'!A:A,0)))</f>
        <v/>
      </c>
      <c r="N794" s="2" t="str">
        <f>IFERROR(IF(LEFT(INDEX('Tableau FR Download'!J:J,MATCH('Eligible Components'!M794,'Tableau FR Download'!G:G,0)),FIND(" - ",INDEX('Tableau FR Download'!J:J,MATCH('Eligible Components'!M794,'Tableau FR Download'!G:G,0)))-1) = 0,"",LEFT(INDEX('Tableau FR Download'!J:J,MATCH('Eligible Components'!M794,'Tableau FR Download'!G:G,0)),FIND(" - ",INDEX('Tableau FR Download'!J:J,MATCH('Eligible Components'!M794,'Tableau FR Download'!G:G,0)))-1)),"")</f>
        <v/>
      </c>
      <c r="O794" s="2" t="str">
        <f>IF(T794="No","",IFERROR(IF(INDEX('Tableau FR Download'!M:M,MATCH('Eligible Components'!M794,'Tableau FR Download'!G:G,0))=0,"",INDEX('Tableau FR Download'!M:M,MATCH('Eligible Components'!M794,'Tableau FR Download'!G:G,0))),""))</f>
        <v/>
      </c>
      <c r="P794" s="37" t="str">
        <f>IF(IFERROR(INDEX('Funding Request Tracker'!$G$6:$G$13,MATCH('Eligible Components'!N794,'Funding Request Tracker'!$F$6:$F$13,0)),"")=0,"",IFERROR(INDEX('Funding Request Tracker'!$G$6:$G$13,MATCH('Eligible Components'!N794,'Funding Request Tracker'!$F$6:$F$13,0)),""))</f>
        <v/>
      </c>
      <c r="Q794" s="37" t="str">
        <f>IF(IFERROR(INDEX('Tableau FR Download'!N:N,MATCH('Eligible Components'!M794,'Tableau FR Download'!G:G,0)),"")=0,"",IFERROR(INDEX('Tableau FR Download'!N:N,MATCH('Eligible Components'!M794,'Tableau FR Download'!G:G,0)),""))</f>
        <v/>
      </c>
      <c r="R794" s="37" t="str">
        <f>IF(IFERROR(INDEX('Tableau FR Download'!O:O,MATCH('Eligible Components'!M794,'Tableau FR Download'!G:G,0)),"")=0,"",IFERROR(INDEX('Tableau FR Download'!O:O,MATCH('Eligible Components'!M794,'Tableau FR Download'!G:G,0)),""))</f>
        <v/>
      </c>
      <c r="S794" s="13" t="str">
        <f t="shared" si="38"/>
        <v/>
      </c>
      <c r="T794" s="1" t="str">
        <f>IFERROR(INDEX('User Instructions'!$E$3:$E$10,MATCH('Eligible Components'!N794,'User Instructions'!$D$3:$D$10,0)),"")</f>
        <v/>
      </c>
      <c r="U794" s="1" t="str">
        <f>IFERROR(IF(INDEX('Tableau FR Download'!M:M,MATCH('Eligible Components'!M794,'Tableau FR Download'!G:G,0))=0,"",INDEX('Tableau FR Download'!M:M,MATCH('Eligible Components'!M794,'Tableau FR Download'!G:G,0))),"")</f>
        <v/>
      </c>
    </row>
    <row r="795" spans="1:21" hidden="1" x14ac:dyDescent="0.2">
      <c r="A795" s="1">
        <f t="shared" si="36"/>
        <v>0</v>
      </c>
      <c r="B795" s="1">
        <v>0</v>
      </c>
      <c r="C795" s="1" t="s">
        <v>85</v>
      </c>
      <c r="D795" s="1" t="s">
        <v>130</v>
      </c>
      <c r="E795" s="1" t="s">
        <v>418</v>
      </c>
      <c r="F795" s="1" t="s">
        <v>96</v>
      </c>
      <c r="G795" s="1" t="str">
        <f t="shared" si="37"/>
        <v>Lesotho-Tuberculosis,Malaria,RSSH</v>
      </c>
      <c r="H795" s="1">
        <v>0</v>
      </c>
      <c r="I795" s="1" t="s">
        <v>60</v>
      </c>
      <c r="J795" s="1" t="str">
        <f>IF(IFERROR(IF(M795="",INDEX('Review Approach Lookup'!D:D,MATCH('Eligible Components'!G795,'Review Approach Lookup'!A:A,0)),INDEX('Tableau FR Download'!I:I,MATCH(M795,'Tableau FR Download'!G:G,0))),"")=0,"TBC",IFERROR(IF(M795="",INDEX('Review Approach Lookup'!D:D,MATCH('Eligible Components'!G795,'Review Approach Lookup'!A:A,0)),INDEX('Tableau FR Download'!I:I,MATCH(M795,'Tableau FR Download'!G:G,0))),""))</f>
        <v/>
      </c>
      <c r="K795" s="1" t="s">
        <v>182</v>
      </c>
      <c r="L795" s="1">
        <f>_xlfn.MAXIFS('Tableau FR Download'!A:A,'Tableau FR Download'!B:B,'Eligible Components'!G795)</f>
        <v>0</v>
      </c>
      <c r="M795" s="1" t="str">
        <f>IF(L795=0,"",INDEX('Tableau FR Download'!G:G,MATCH('Eligible Components'!L795,'Tableau FR Download'!A:A,0)))</f>
        <v/>
      </c>
      <c r="N795" s="2" t="str">
        <f>IFERROR(IF(LEFT(INDEX('Tableau FR Download'!J:J,MATCH('Eligible Components'!M795,'Tableau FR Download'!G:G,0)),FIND(" - ",INDEX('Tableau FR Download'!J:J,MATCH('Eligible Components'!M795,'Tableau FR Download'!G:G,0)))-1) = 0,"",LEFT(INDEX('Tableau FR Download'!J:J,MATCH('Eligible Components'!M795,'Tableau FR Download'!G:G,0)),FIND(" - ",INDEX('Tableau FR Download'!J:J,MATCH('Eligible Components'!M795,'Tableau FR Download'!G:G,0)))-1)),"")</f>
        <v/>
      </c>
      <c r="O795" s="2" t="str">
        <f>IF(T795="No","",IFERROR(IF(INDEX('Tableau FR Download'!M:M,MATCH('Eligible Components'!M795,'Tableau FR Download'!G:G,0))=0,"",INDEX('Tableau FR Download'!M:M,MATCH('Eligible Components'!M795,'Tableau FR Download'!G:G,0))),""))</f>
        <v/>
      </c>
      <c r="P795" s="37" t="str">
        <f>IF(IFERROR(INDEX('Funding Request Tracker'!$G$6:$G$13,MATCH('Eligible Components'!N795,'Funding Request Tracker'!$F$6:$F$13,0)),"")=0,"",IFERROR(INDEX('Funding Request Tracker'!$G$6:$G$13,MATCH('Eligible Components'!N795,'Funding Request Tracker'!$F$6:$F$13,0)),""))</f>
        <v/>
      </c>
      <c r="Q795" s="37" t="str">
        <f>IF(IFERROR(INDEX('Tableau FR Download'!N:N,MATCH('Eligible Components'!M795,'Tableau FR Download'!G:G,0)),"")=0,"",IFERROR(INDEX('Tableau FR Download'!N:N,MATCH('Eligible Components'!M795,'Tableau FR Download'!G:G,0)),""))</f>
        <v/>
      </c>
      <c r="R795" s="37" t="str">
        <f>IF(IFERROR(INDEX('Tableau FR Download'!O:O,MATCH('Eligible Components'!M795,'Tableau FR Download'!G:G,0)),"")=0,"",IFERROR(INDEX('Tableau FR Download'!O:O,MATCH('Eligible Components'!M795,'Tableau FR Download'!G:G,0)),""))</f>
        <v/>
      </c>
      <c r="S795" s="13" t="str">
        <f t="shared" si="38"/>
        <v/>
      </c>
      <c r="T795" s="1" t="str">
        <f>IFERROR(INDEX('User Instructions'!$E$3:$E$10,MATCH('Eligible Components'!N795,'User Instructions'!$D$3:$D$10,0)),"")</f>
        <v/>
      </c>
      <c r="U795" s="1" t="str">
        <f>IFERROR(IF(INDEX('Tableau FR Download'!M:M,MATCH('Eligible Components'!M795,'Tableau FR Download'!G:G,0))=0,"",INDEX('Tableau FR Download'!M:M,MATCH('Eligible Components'!M795,'Tableau FR Download'!G:G,0))),"")</f>
        <v/>
      </c>
    </row>
    <row r="796" spans="1:21" hidden="1" x14ac:dyDescent="0.2">
      <c r="A796" s="1">
        <f t="shared" si="36"/>
        <v>0</v>
      </c>
      <c r="B796" s="1">
        <v>0</v>
      </c>
      <c r="C796" s="1" t="s">
        <v>85</v>
      </c>
      <c r="D796" s="1" t="s">
        <v>130</v>
      </c>
      <c r="E796" s="1" t="s">
        <v>419</v>
      </c>
      <c r="F796" s="1" t="s">
        <v>97</v>
      </c>
      <c r="G796" s="1" t="str">
        <f t="shared" si="37"/>
        <v>Lesotho-Tuberculosis,RSSH</v>
      </c>
      <c r="H796" s="1">
        <v>1</v>
      </c>
      <c r="I796" s="1" t="s">
        <v>60</v>
      </c>
      <c r="J796" s="1" t="str">
        <f>IF(IFERROR(IF(M796="",INDEX('Review Approach Lookup'!D:D,MATCH('Eligible Components'!G796,'Review Approach Lookup'!A:A,0)),INDEX('Tableau FR Download'!I:I,MATCH(M796,'Tableau FR Download'!G:G,0))),"")=0,"TBC",IFERROR(IF(M796="",INDEX('Review Approach Lookup'!D:D,MATCH('Eligible Components'!G796,'Review Approach Lookup'!A:A,0)),INDEX('Tableau FR Download'!I:I,MATCH(M796,'Tableau FR Download'!G:G,0))),""))</f>
        <v/>
      </c>
      <c r="K796" s="1" t="s">
        <v>182</v>
      </c>
      <c r="L796" s="1">
        <f>_xlfn.MAXIFS('Tableau FR Download'!A:A,'Tableau FR Download'!B:B,'Eligible Components'!G796)</f>
        <v>0</v>
      </c>
      <c r="M796" s="1" t="str">
        <f>IF(L796=0,"",INDEX('Tableau FR Download'!G:G,MATCH('Eligible Components'!L796,'Tableau FR Download'!A:A,0)))</f>
        <v/>
      </c>
      <c r="N796" s="2" t="str">
        <f>IFERROR(IF(LEFT(INDEX('Tableau FR Download'!J:J,MATCH('Eligible Components'!M796,'Tableau FR Download'!G:G,0)),FIND(" - ",INDEX('Tableau FR Download'!J:J,MATCH('Eligible Components'!M796,'Tableau FR Download'!G:G,0)))-1) = 0,"",LEFT(INDEX('Tableau FR Download'!J:J,MATCH('Eligible Components'!M796,'Tableau FR Download'!G:G,0)),FIND(" - ",INDEX('Tableau FR Download'!J:J,MATCH('Eligible Components'!M796,'Tableau FR Download'!G:G,0)))-1)),"")</f>
        <v/>
      </c>
      <c r="O796" s="2" t="str">
        <f>IF(T796="No","",IFERROR(IF(INDEX('Tableau FR Download'!M:M,MATCH('Eligible Components'!M796,'Tableau FR Download'!G:G,0))=0,"",INDEX('Tableau FR Download'!M:M,MATCH('Eligible Components'!M796,'Tableau FR Download'!G:G,0))),""))</f>
        <v/>
      </c>
      <c r="P796" s="37" t="str">
        <f>IF(IFERROR(INDEX('Funding Request Tracker'!$G$6:$G$13,MATCH('Eligible Components'!N796,'Funding Request Tracker'!$F$6:$F$13,0)),"")=0,"",IFERROR(INDEX('Funding Request Tracker'!$G$6:$G$13,MATCH('Eligible Components'!N796,'Funding Request Tracker'!$F$6:$F$13,0)),""))</f>
        <v/>
      </c>
      <c r="Q796" s="37" t="str">
        <f>IF(IFERROR(INDEX('Tableau FR Download'!N:N,MATCH('Eligible Components'!M796,'Tableau FR Download'!G:G,0)),"")=0,"",IFERROR(INDEX('Tableau FR Download'!N:N,MATCH('Eligible Components'!M796,'Tableau FR Download'!G:G,0)),""))</f>
        <v/>
      </c>
      <c r="R796" s="37" t="str">
        <f>IF(IFERROR(INDEX('Tableau FR Download'!O:O,MATCH('Eligible Components'!M796,'Tableau FR Download'!G:G,0)),"")=0,"",IFERROR(INDEX('Tableau FR Download'!O:O,MATCH('Eligible Components'!M796,'Tableau FR Download'!G:G,0)),""))</f>
        <v/>
      </c>
      <c r="S796" s="13" t="str">
        <f t="shared" si="38"/>
        <v/>
      </c>
      <c r="T796" s="1" t="str">
        <f>IFERROR(INDEX('User Instructions'!$E$3:$E$10,MATCH('Eligible Components'!N796,'User Instructions'!$D$3:$D$10,0)),"")</f>
        <v/>
      </c>
      <c r="U796" s="1" t="str">
        <f>IFERROR(IF(INDEX('Tableau FR Download'!M:M,MATCH('Eligible Components'!M796,'Tableau FR Download'!G:G,0))=0,"",INDEX('Tableau FR Download'!M:M,MATCH('Eligible Components'!M796,'Tableau FR Download'!G:G,0))),"")</f>
        <v/>
      </c>
    </row>
    <row r="797" spans="1:21" hidden="1" x14ac:dyDescent="0.2">
      <c r="A797" s="1">
        <f t="shared" si="36"/>
        <v>0</v>
      </c>
      <c r="B797" s="1">
        <v>1</v>
      </c>
      <c r="C797" s="1" t="s">
        <v>85</v>
      </c>
      <c r="D797" s="1" t="s">
        <v>58</v>
      </c>
      <c r="E797" s="1" t="s">
        <v>26</v>
      </c>
      <c r="F797" s="1" t="s">
        <v>26</v>
      </c>
      <c r="G797" s="1" t="str">
        <f t="shared" si="37"/>
        <v>Liberia-HIV/AIDS</v>
      </c>
      <c r="H797" s="1">
        <v>1</v>
      </c>
      <c r="I797" s="1" t="s">
        <v>51</v>
      </c>
      <c r="J797" s="1" t="str">
        <f>IF(IFERROR(IF(M797="",INDEX('Review Approach Lookup'!D:D,MATCH('Eligible Components'!G797,'Review Approach Lookup'!A:A,0)),INDEX('Tableau FR Download'!I:I,MATCH(M797,'Tableau FR Download'!G:G,0))),"")=0,"TBC",IFERROR(IF(M797="",INDEX('Review Approach Lookup'!D:D,MATCH('Eligible Components'!G797,'Review Approach Lookup'!A:A,0)),INDEX('Tableau FR Download'!I:I,MATCH(M797,'Tableau FR Download'!G:G,0))),""))</f>
        <v>Full Review</v>
      </c>
      <c r="K797" s="1" t="s">
        <v>182</v>
      </c>
      <c r="L797" s="1">
        <f>_xlfn.MAXIFS('Tableau FR Download'!A:A,'Tableau FR Download'!B:B,'Eligible Components'!G797)</f>
        <v>0</v>
      </c>
      <c r="M797" s="1" t="str">
        <f>IF(L797=0,"",INDEX('Tableau FR Download'!G:G,MATCH('Eligible Components'!L797,'Tableau FR Download'!A:A,0)))</f>
        <v/>
      </c>
      <c r="N797" s="2" t="str">
        <f>IFERROR(IF(LEFT(INDEX('Tableau FR Download'!J:J,MATCH('Eligible Components'!M797,'Tableau FR Download'!G:G,0)),FIND(" - ",INDEX('Tableau FR Download'!J:J,MATCH('Eligible Components'!M797,'Tableau FR Download'!G:G,0)))-1) = 0,"",LEFT(INDEX('Tableau FR Download'!J:J,MATCH('Eligible Components'!M797,'Tableau FR Download'!G:G,0)),FIND(" - ",INDEX('Tableau FR Download'!J:J,MATCH('Eligible Components'!M797,'Tableau FR Download'!G:G,0)))-1)),"")</f>
        <v/>
      </c>
      <c r="O797" s="2" t="str">
        <f>IF(T797="No","",IFERROR(IF(INDEX('Tableau FR Download'!M:M,MATCH('Eligible Components'!M797,'Tableau FR Download'!G:G,0))=0,"",INDEX('Tableau FR Download'!M:M,MATCH('Eligible Components'!M797,'Tableau FR Download'!G:G,0))),""))</f>
        <v/>
      </c>
      <c r="P797" s="37" t="str">
        <f>IF(IFERROR(INDEX('Funding Request Tracker'!$G$6:$G$13,MATCH('Eligible Components'!N797,'Funding Request Tracker'!$F$6:$F$13,0)),"")=0,"",IFERROR(INDEX('Funding Request Tracker'!$G$6:$G$13,MATCH('Eligible Components'!N797,'Funding Request Tracker'!$F$6:$F$13,0)),""))</f>
        <v/>
      </c>
      <c r="Q797" s="37" t="str">
        <f>IF(IFERROR(INDEX('Tableau FR Download'!N:N,MATCH('Eligible Components'!M797,'Tableau FR Download'!G:G,0)),"")=0,"",IFERROR(INDEX('Tableau FR Download'!N:N,MATCH('Eligible Components'!M797,'Tableau FR Download'!G:G,0)),""))</f>
        <v/>
      </c>
      <c r="R797" s="37" t="str">
        <f>IF(IFERROR(INDEX('Tableau FR Download'!O:O,MATCH('Eligible Components'!M797,'Tableau FR Download'!G:G,0)),"")=0,"",IFERROR(INDEX('Tableau FR Download'!O:O,MATCH('Eligible Components'!M797,'Tableau FR Download'!G:G,0)),""))</f>
        <v/>
      </c>
      <c r="S797" s="13" t="str">
        <f t="shared" si="38"/>
        <v/>
      </c>
      <c r="T797" s="1" t="str">
        <f>IFERROR(INDEX('User Instructions'!$E$3:$E$10,MATCH('Eligible Components'!N797,'User Instructions'!$D$3:$D$10,0)),"")</f>
        <v/>
      </c>
      <c r="U797" s="1" t="str">
        <f>IFERROR(IF(INDEX('Tableau FR Download'!M:M,MATCH('Eligible Components'!M797,'Tableau FR Download'!G:G,0))=0,"",INDEX('Tableau FR Download'!M:M,MATCH('Eligible Components'!M797,'Tableau FR Download'!G:G,0))),"")</f>
        <v/>
      </c>
    </row>
    <row r="798" spans="1:21" hidden="1" x14ac:dyDescent="0.2">
      <c r="A798" s="1">
        <f t="shared" si="36"/>
        <v>0</v>
      </c>
      <c r="B798" s="1">
        <v>0</v>
      </c>
      <c r="C798" s="1" t="s">
        <v>85</v>
      </c>
      <c r="D798" s="1" t="s">
        <v>58</v>
      </c>
      <c r="E798" s="1" t="s">
        <v>409</v>
      </c>
      <c r="F798" s="1" t="s">
        <v>86</v>
      </c>
      <c r="G798" s="1" t="str">
        <f t="shared" si="37"/>
        <v>Liberia-HIV/AIDS,Malaria</v>
      </c>
      <c r="H798" s="1">
        <v>1</v>
      </c>
      <c r="I798" s="1" t="s">
        <v>51</v>
      </c>
      <c r="J798" s="1" t="str">
        <f>IF(IFERROR(IF(M798="",INDEX('Review Approach Lookup'!D:D,MATCH('Eligible Components'!G798,'Review Approach Lookup'!A:A,0)),INDEX('Tableau FR Download'!I:I,MATCH(M798,'Tableau FR Download'!G:G,0))),"")=0,"TBC",IFERROR(IF(M798="",INDEX('Review Approach Lookup'!D:D,MATCH('Eligible Components'!G798,'Review Approach Lookup'!A:A,0)),INDEX('Tableau FR Download'!I:I,MATCH(M798,'Tableau FR Download'!G:G,0))),""))</f>
        <v/>
      </c>
      <c r="K798" s="1" t="s">
        <v>182</v>
      </c>
      <c r="L798" s="1">
        <f>_xlfn.MAXIFS('Tableau FR Download'!A:A,'Tableau FR Download'!B:B,'Eligible Components'!G798)</f>
        <v>0</v>
      </c>
      <c r="M798" s="1" t="str">
        <f>IF(L798=0,"",INDEX('Tableau FR Download'!G:G,MATCH('Eligible Components'!L798,'Tableau FR Download'!A:A,0)))</f>
        <v/>
      </c>
      <c r="N798" s="2" t="str">
        <f>IFERROR(IF(LEFT(INDEX('Tableau FR Download'!J:J,MATCH('Eligible Components'!M798,'Tableau FR Download'!G:G,0)),FIND(" - ",INDEX('Tableau FR Download'!J:J,MATCH('Eligible Components'!M798,'Tableau FR Download'!G:G,0)))-1) = 0,"",LEFT(INDEX('Tableau FR Download'!J:J,MATCH('Eligible Components'!M798,'Tableau FR Download'!G:G,0)),FIND(" - ",INDEX('Tableau FR Download'!J:J,MATCH('Eligible Components'!M798,'Tableau FR Download'!G:G,0)))-1)),"")</f>
        <v/>
      </c>
      <c r="O798" s="2" t="str">
        <f>IF(T798="No","",IFERROR(IF(INDEX('Tableau FR Download'!M:M,MATCH('Eligible Components'!M798,'Tableau FR Download'!G:G,0))=0,"",INDEX('Tableau FR Download'!M:M,MATCH('Eligible Components'!M798,'Tableau FR Download'!G:G,0))),""))</f>
        <v/>
      </c>
      <c r="P798" s="37" t="str">
        <f>IF(IFERROR(INDEX('Funding Request Tracker'!$G$6:$G$13,MATCH('Eligible Components'!N798,'Funding Request Tracker'!$F$6:$F$13,0)),"")=0,"",IFERROR(INDEX('Funding Request Tracker'!$G$6:$G$13,MATCH('Eligible Components'!N798,'Funding Request Tracker'!$F$6:$F$13,0)),""))</f>
        <v/>
      </c>
      <c r="Q798" s="37" t="str">
        <f>IF(IFERROR(INDEX('Tableau FR Download'!N:N,MATCH('Eligible Components'!M798,'Tableau FR Download'!G:G,0)),"")=0,"",IFERROR(INDEX('Tableau FR Download'!N:N,MATCH('Eligible Components'!M798,'Tableau FR Download'!G:G,0)),""))</f>
        <v/>
      </c>
      <c r="R798" s="37" t="str">
        <f>IF(IFERROR(INDEX('Tableau FR Download'!O:O,MATCH('Eligible Components'!M798,'Tableau FR Download'!G:G,0)),"")=0,"",IFERROR(INDEX('Tableau FR Download'!O:O,MATCH('Eligible Components'!M798,'Tableau FR Download'!G:G,0)),""))</f>
        <v/>
      </c>
      <c r="S798" s="13" t="str">
        <f t="shared" si="38"/>
        <v/>
      </c>
      <c r="T798" s="1" t="str">
        <f>IFERROR(INDEX('User Instructions'!$E$3:$E$10,MATCH('Eligible Components'!N798,'User Instructions'!$D$3:$D$10,0)),"")</f>
        <v/>
      </c>
      <c r="U798" s="1" t="str">
        <f>IFERROR(IF(INDEX('Tableau FR Download'!M:M,MATCH('Eligible Components'!M798,'Tableau FR Download'!G:G,0))=0,"",INDEX('Tableau FR Download'!M:M,MATCH('Eligible Components'!M798,'Tableau FR Download'!G:G,0))),"")</f>
        <v/>
      </c>
    </row>
    <row r="799" spans="1:21" hidden="1" x14ac:dyDescent="0.2">
      <c r="A799" s="1">
        <f t="shared" si="36"/>
        <v>0</v>
      </c>
      <c r="B799" s="1">
        <v>0</v>
      </c>
      <c r="C799" s="1" t="s">
        <v>85</v>
      </c>
      <c r="D799" s="1" t="s">
        <v>58</v>
      </c>
      <c r="E799" s="1" t="s">
        <v>410</v>
      </c>
      <c r="F799" s="1" t="s">
        <v>87</v>
      </c>
      <c r="G799" s="1" t="str">
        <f t="shared" si="37"/>
        <v>Liberia-HIV/AIDS,Malaria,RSSH</v>
      </c>
      <c r="H799" s="1">
        <v>1</v>
      </c>
      <c r="I799" s="1" t="s">
        <v>51</v>
      </c>
      <c r="J799" s="1" t="str">
        <f>IF(IFERROR(IF(M799="",INDEX('Review Approach Lookup'!D:D,MATCH('Eligible Components'!G799,'Review Approach Lookup'!A:A,0)),INDEX('Tableau FR Download'!I:I,MATCH(M799,'Tableau FR Download'!G:G,0))),"")=0,"TBC",IFERROR(IF(M799="",INDEX('Review Approach Lookup'!D:D,MATCH('Eligible Components'!G799,'Review Approach Lookup'!A:A,0)),INDEX('Tableau FR Download'!I:I,MATCH(M799,'Tableau FR Download'!G:G,0))),""))</f>
        <v/>
      </c>
      <c r="K799" s="1" t="s">
        <v>182</v>
      </c>
      <c r="L799" s="1">
        <f>_xlfn.MAXIFS('Tableau FR Download'!A:A,'Tableau FR Download'!B:B,'Eligible Components'!G799)</f>
        <v>0</v>
      </c>
      <c r="M799" s="1" t="str">
        <f>IF(L799=0,"",INDEX('Tableau FR Download'!G:G,MATCH('Eligible Components'!L799,'Tableau FR Download'!A:A,0)))</f>
        <v/>
      </c>
      <c r="N799" s="2" t="str">
        <f>IFERROR(IF(LEFT(INDEX('Tableau FR Download'!J:J,MATCH('Eligible Components'!M799,'Tableau FR Download'!G:G,0)),FIND(" - ",INDEX('Tableau FR Download'!J:J,MATCH('Eligible Components'!M799,'Tableau FR Download'!G:G,0)))-1) = 0,"",LEFT(INDEX('Tableau FR Download'!J:J,MATCH('Eligible Components'!M799,'Tableau FR Download'!G:G,0)),FIND(" - ",INDEX('Tableau FR Download'!J:J,MATCH('Eligible Components'!M799,'Tableau FR Download'!G:G,0)))-1)),"")</f>
        <v/>
      </c>
      <c r="O799" s="2" t="str">
        <f>IF(T799="No","",IFERROR(IF(INDEX('Tableau FR Download'!M:M,MATCH('Eligible Components'!M799,'Tableau FR Download'!G:G,0))=0,"",INDEX('Tableau FR Download'!M:M,MATCH('Eligible Components'!M799,'Tableau FR Download'!G:G,0))),""))</f>
        <v/>
      </c>
      <c r="P799" s="37" t="str">
        <f>IF(IFERROR(INDEX('Funding Request Tracker'!$G$6:$G$13,MATCH('Eligible Components'!N799,'Funding Request Tracker'!$F$6:$F$13,0)),"")=0,"",IFERROR(INDEX('Funding Request Tracker'!$G$6:$G$13,MATCH('Eligible Components'!N799,'Funding Request Tracker'!$F$6:$F$13,0)),""))</f>
        <v/>
      </c>
      <c r="Q799" s="37" t="str">
        <f>IF(IFERROR(INDEX('Tableau FR Download'!N:N,MATCH('Eligible Components'!M799,'Tableau FR Download'!G:G,0)),"")=0,"",IFERROR(INDEX('Tableau FR Download'!N:N,MATCH('Eligible Components'!M799,'Tableau FR Download'!G:G,0)),""))</f>
        <v/>
      </c>
      <c r="R799" s="37" t="str">
        <f>IF(IFERROR(INDEX('Tableau FR Download'!O:O,MATCH('Eligible Components'!M799,'Tableau FR Download'!G:G,0)),"")=0,"",IFERROR(INDEX('Tableau FR Download'!O:O,MATCH('Eligible Components'!M799,'Tableau FR Download'!G:G,0)),""))</f>
        <v/>
      </c>
      <c r="S799" s="13" t="str">
        <f t="shared" si="38"/>
        <v/>
      </c>
      <c r="T799" s="1" t="str">
        <f>IFERROR(INDEX('User Instructions'!$E$3:$E$10,MATCH('Eligible Components'!N799,'User Instructions'!$D$3:$D$10,0)),"")</f>
        <v/>
      </c>
      <c r="U799" s="1" t="str">
        <f>IFERROR(IF(INDEX('Tableau FR Download'!M:M,MATCH('Eligible Components'!M799,'Tableau FR Download'!G:G,0))=0,"",INDEX('Tableau FR Download'!M:M,MATCH('Eligible Components'!M799,'Tableau FR Download'!G:G,0))),"")</f>
        <v/>
      </c>
    </row>
    <row r="800" spans="1:21" hidden="1" x14ac:dyDescent="0.2">
      <c r="A800" s="1">
        <f t="shared" si="36"/>
        <v>0</v>
      </c>
      <c r="B800" s="1">
        <v>0</v>
      </c>
      <c r="C800" s="1" t="s">
        <v>85</v>
      </c>
      <c r="D800" s="1" t="s">
        <v>58</v>
      </c>
      <c r="E800" s="1" t="s">
        <v>411</v>
      </c>
      <c r="F800" s="1" t="s">
        <v>88</v>
      </c>
      <c r="G800" s="1" t="str">
        <f t="shared" si="37"/>
        <v>Liberia-HIV/AIDS,RSSH</v>
      </c>
      <c r="H800" s="1">
        <v>1</v>
      </c>
      <c r="I800" s="1" t="s">
        <v>51</v>
      </c>
      <c r="J800" s="1" t="str">
        <f>IF(IFERROR(IF(M800="",INDEX('Review Approach Lookup'!D:D,MATCH('Eligible Components'!G800,'Review Approach Lookup'!A:A,0)),INDEX('Tableau FR Download'!I:I,MATCH(M800,'Tableau FR Download'!G:G,0))),"")=0,"TBC",IFERROR(IF(M800="",INDEX('Review Approach Lookup'!D:D,MATCH('Eligible Components'!G800,'Review Approach Lookup'!A:A,0)),INDEX('Tableau FR Download'!I:I,MATCH(M800,'Tableau FR Download'!G:G,0))),""))</f>
        <v/>
      </c>
      <c r="K800" s="1" t="s">
        <v>182</v>
      </c>
      <c r="L800" s="1">
        <f>_xlfn.MAXIFS('Tableau FR Download'!A:A,'Tableau FR Download'!B:B,'Eligible Components'!G800)</f>
        <v>0</v>
      </c>
      <c r="M800" s="1" t="str">
        <f>IF(L800=0,"",INDEX('Tableau FR Download'!G:G,MATCH('Eligible Components'!L800,'Tableau FR Download'!A:A,0)))</f>
        <v/>
      </c>
      <c r="N800" s="2" t="str">
        <f>IFERROR(IF(LEFT(INDEX('Tableau FR Download'!J:J,MATCH('Eligible Components'!M800,'Tableau FR Download'!G:G,0)),FIND(" - ",INDEX('Tableau FR Download'!J:J,MATCH('Eligible Components'!M800,'Tableau FR Download'!G:G,0)))-1) = 0,"",LEFT(INDEX('Tableau FR Download'!J:J,MATCH('Eligible Components'!M800,'Tableau FR Download'!G:G,0)),FIND(" - ",INDEX('Tableau FR Download'!J:J,MATCH('Eligible Components'!M800,'Tableau FR Download'!G:G,0)))-1)),"")</f>
        <v/>
      </c>
      <c r="O800" s="2" t="str">
        <f>IF(T800="No","",IFERROR(IF(INDEX('Tableau FR Download'!M:M,MATCH('Eligible Components'!M800,'Tableau FR Download'!G:G,0))=0,"",INDEX('Tableau FR Download'!M:M,MATCH('Eligible Components'!M800,'Tableau FR Download'!G:G,0))),""))</f>
        <v/>
      </c>
      <c r="P800" s="37" t="str">
        <f>IF(IFERROR(INDEX('Funding Request Tracker'!$G$6:$G$13,MATCH('Eligible Components'!N800,'Funding Request Tracker'!$F$6:$F$13,0)),"")=0,"",IFERROR(INDEX('Funding Request Tracker'!$G$6:$G$13,MATCH('Eligible Components'!N800,'Funding Request Tracker'!$F$6:$F$13,0)),""))</f>
        <v/>
      </c>
      <c r="Q800" s="37" t="str">
        <f>IF(IFERROR(INDEX('Tableau FR Download'!N:N,MATCH('Eligible Components'!M800,'Tableau FR Download'!G:G,0)),"")=0,"",IFERROR(INDEX('Tableau FR Download'!N:N,MATCH('Eligible Components'!M800,'Tableau FR Download'!G:G,0)),""))</f>
        <v/>
      </c>
      <c r="R800" s="37" t="str">
        <f>IF(IFERROR(INDEX('Tableau FR Download'!O:O,MATCH('Eligible Components'!M800,'Tableau FR Download'!G:G,0)),"")=0,"",IFERROR(INDEX('Tableau FR Download'!O:O,MATCH('Eligible Components'!M800,'Tableau FR Download'!G:G,0)),""))</f>
        <v/>
      </c>
      <c r="S800" s="13" t="str">
        <f t="shared" si="38"/>
        <v/>
      </c>
      <c r="T800" s="1" t="str">
        <f>IFERROR(INDEX('User Instructions'!$E$3:$E$10,MATCH('Eligible Components'!N800,'User Instructions'!$D$3:$D$10,0)),"")</f>
        <v/>
      </c>
      <c r="U800" s="1" t="str">
        <f>IFERROR(IF(INDEX('Tableau FR Download'!M:M,MATCH('Eligible Components'!M800,'Tableau FR Download'!G:G,0))=0,"",INDEX('Tableau FR Download'!M:M,MATCH('Eligible Components'!M800,'Tableau FR Download'!G:G,0))),"")</f>
        <v/>
      </c>
    </row>
    <row r="801" spans="1:21" hidden="1" x14ac:dyDescent="0.2">
      <c r="A801" s="1">
        <f t="shared" si="36"/>
        <v>1</v>
      </c>
      <c r="B801" s="1">
        <v>0</v>
      </c>
      <c r="C801" s="1" t="s">
        <v>85</v>
      </c>
      <c r="D801" s="1" t="s">
        <v>58</v>
      </c>
      <c r="E801" s="1" t="s">
        <v>408</v>
      </c>
      <c r="F801" s="1" t="s">
        <v>89</v>
      </c>
      <c r="G801" s="1" t="str">
        <f t="shared" si="37"/>
        <v>Liberia-HIV/AIDS, Tuberculosis</v>
      </c>
      <c r="H801" s="1">
        <v>1</v>
      </c>
      <c r="I801" s="1" t="s">
        <v>51</v>
      </c>
      <c r="J801" s="1" t="str">
        <f>IF(IFERROR(IF(M801="",INDEX('Review Approach Lookup'!D:D,MATCH('Eligible Components'!G801,'Review Approach Lookup'!A:A,0)),INDEX('Tableau FR Download'!I:I,MATCH(M801,'Tableau FR Download'!G:G,0))),"")=0,"TBC",IFERROR(IF(M801="",INDEX('Review Approach Lookup'!D:D,MATCH('Eligible Components'!G801,'Review Approach Lookup'!A:A,0)),INDEX('Tableau FR Download'!I:I,MATCH(M801,'Tableau FR Download'!G:G,0))),""))</f>
        <v>Full Review</v>
      </c>
      <c r="K801" s="1" t="s">
        <v>182</v>
      </c>
      <c r="L801" s="1">
        <f>_xlfn.MAXIFS('Tableau FR Download'!A:A,'Tableau FR Download'!B:B,'Eligible Components'!G801)</f>
        <v>662</v>
      </c>
      <c r="M801" s="1" t="str">
        <f>IF(L801=0,"",INDEX('Tableau FR Download'!G:G,MATCH('Eligible Components'!L801,'Tableau FR Download'!A:A,0)))</f>
        <v>FR662-LBR-C</v>
      </c>
      <c r="N801" s="2" t="str">
        <f>IFERROR(IF(LEFT(INDEX('Tableau FR Download'!J:J,MATCH('Eligible Components'!M801,'Tableau FR Download'!G:G,0)),FIND(" - ",INDEX('Tableau FR Download'!J:J,MATCH('Eligible Components'!M801,'Tableau FR Download'!G:G,0)))-1) = 0,"",LEFT(INDEX('Tableau FR Download'!J:J,MATCH('Eligible Components'!M801,'Tableau FR Download'!G:G,0)),FIND(" - ",INDEX('Tableau FR Download'!J:J,MATCH('Eligible Components'!M801,'Tableau FR Download'!G:G,0)))-1)),"")</f>
        <v>Window 1</v>
      </c>
      <c r="O801" s="2" t="str">
        <f>IF(T801="No","",IFERROR(IF(INDEX('Tableau FR Download'!M:M,MATCH('Eligible Components'!M801,'Tableau FR Download'!G:G,0))=0,"",INDEX('Tableau FR Download'!M:M,MATCH('Eligible Components'!M801,'Tableau FR Download'!G:G,0))),""))</f>
        <v>Grant Making</v>
      </c>
      <c r="P801" s="37">
        <f>IF(IFERROR(INDEX('Funding Request Tracker'!$G$6:$G$13,MATCH('Eligible Components'!N801,'Funding Request Tracker'!$F$6:$F$13,0)),"")=0,"",IFERROR(INDEX('Funding Request Tracker'!$G$6:$G$13,MATCH('Eligible Components'!N801,'Funding Request Tracker'!$F$6:$F$13,0)),""))</f>
        <v>43913</v>
      </c>
      <c r="Q801" s="37">
        <f>IF(IFERROR(INDEX('Tableau FR Download'!N:N,MATCH('Eligible Components'!M801,'Tableau FR Download'!G:G,0)),"")=0,"",IFERROR(INDEX('Tableau FR Download'!N:N,MATCH('Eligible Components'!M801,'Tableau FR Download'!G:G,0)),""))</f>
        <v>44133</v>
      </c>
      <c r="R801" s="37">
        <f>IF(IFERROR(INDEX('Tableau FR Download'!O:O,MATCH('Eligible Components'!M801,'Tableau FR Download'!G:G,0)),"")=0,"",IFERROR(INDEX('Tableau FR Download'!O:O,MATCH('Eligible Components'!M801,'Tableau FR Download'!G:G,0)),""))</f>
        <v>44162</v>
      </c>
      <c r="S801" s="13">
        <f t="shared" si="38"/>
        <v>8.1639344262295079</v>
      </c>
      <c r="T801" s="1" t="str">
        <f>IFERROR(INDEX('User Instructions'!$E$3:$E$10,MATCH('Eligible Components'!N801,'User Instructions'!$D$3:$D$10,0)),"")</f>
        <v>Yes</v>
      </c>
      <c r="U801" s="1" t="str">
        <f>IFERROR(IF(INDEX('Tableau FR Download'!M:M,MATCH('Eligible Components'!M801,'Tableau FR Download'!G:G,0))=0,"",INDEX('Tableau FR Download'!M:M,MATCH('Eligible Components'!M801,'Tableau FR Download'!G:G,0))),"")</f>
        <v>Grant Making</v>
      </c>
    </row>
    <row r="802" spans="1:21" hidden="1" x14ac:dyDescent="0.2">
      <c r="A802" s="1">
        <f t="shared" si="36"/>
        <v>0</v>
      </c>
      <c r="B802" s="1">
        <v>0</v>
      </c>
      <c r="C802" s="1" t="s">
        <v>85</v>
      </c>
      <c r="D802" s="1" t="s">
        <v>58</v>
      </c>
      <c r="E802" s="1" t="s">
        <v>412</v>
      </c>
      <c r="F802" s="1" t="s">
        <v>90</v>
      </c>
      <c r="G802" s="1" t="str">
        <f t="shared" si="37"/>
        <v>Liberia-HIV/AIDS,Tuberculosis,Malaria</v>
      </c>
      <c r="H802" s="1">
        <v>1</v>
      </c>
      <c r="I802" s="1" t="s">
        <v>51</v>
      </c>
      <c r="J802" s="1" t="str">
        <f>IF(IFERROR(IF(M802="",INDEX('Review Approach Lookup'!D:D,MATCH('Eligible Components'!G802,'Review Approach Lookup'!A:A,0)),INDEX('Tableau FR Download'!I:I,MATCH(M802,'Tableau FR Download'!G:G,0))),"")=0,"TBC",IFERROR(IF(M802="",INDEX('Review Approach Lookup'!D:D,MATCH('Eligible Components'!G802,'Review Approach Lookup'!A:A,0)),INDEX('Tableau FR Download'!I:I,MATCH(M802,'Tableau FR Download'!G:G,0))),""))</f>
        <v/>
      </c>
      <c r="K802" s="1" t="s">
        <v>182</v>
      </c>
      <c r="L802" s="1">
        <f>_xlfn.MAXIFS('Tableau FR Download'!A:A,'Tableau FR Download'!B:B,'Eligible Components'!G802)</f>
        <v>0</v>
      </c>
      <c r="M802" s="1" t="str">
        <f>IF(L802=0,"",INDEX('Tableau FR Download'!G:G,MATCH('Eligible Components'!L802,'Tableau FR Download'!A:A,0)))</f>
        <v/>
      </c>
      <c r="N802" s="2" t="str">
        <f>IFERROR(IF(LEFT(INDEX('Tableau FR Download'!J:J,MATCH('Eligible Components'!M802,'Tableau FR Download'!G:G,0)),FIND(" - ",INDEX('Tableau FR Download'!J:J,MATCH('Eligible Components'!M802,'Tableau FR Download'!G:G,0)))-1) = 0,"",LEFT(INDEX('Tableau FR Download'!J:J,MATCH('Eligible Components'!M802,'Tableau FR Download'!G:G,0)),FIND(" - ",INDEX('Tableau FR Download'!J:J,MATCH('Eligible Components'!M802,'Tableau FR Download'!G:G,0)))-1)),"")</f>
        <v/>
      </c>
      <c r="O802" s="2" t="str">
        <f>IF(T802="No","",IFERROR(IF(INDEX('Tableau FR Download'!M:M,MATCH('Eligible Components'!M802,'Tableau FR Download'!G:G,0))=0,"",INDEX('Tableau FR Download'!M:M,MATCH('Eligible Components'!M802,'Tableau FR Download'!G:G,0))),""))</f>
        <v/>
      </c>
      <c r="P802" s="37" t="str">
        <f>IF(IFERROR(INDEX('Funding Request Tracker'!$G$6:$G$13,MATCH('Eligible Components'!N802,'Funding Request Tracker'!$F$6:$F$13,0)),"")=0,"",IFERROR(INDEX('Funding Request Tracker'!$G$6:$G$13,MATCH('Eligible Components'!N802,'Funding Request Tracker'!$F$6:$F$13,0)),""))</f>
        <v/>
      </c>
      <c r="Q802" s="37" t="str">
        <f>IF(IFERROR(INDEX('Tableau FR Download'!N:N,MATCH('Eligible Components'!M802,'Tableau FR Download'!G:G,0)),"")=0,"",IFERROR(INDEX('Tableau FR Download'!N:N,MATCH('Eligible Components'!M802,'Tableau FR Download'!G:G,0)),""))</f>
        <v/>
      </c>
      <c r="R802" s="37" t="str">
        <f>IF(IFERROR(INDEX('Tableau FR Download'!O:O,MATCH('Eligible Components'!M802,'Tableau FR Download'!G:G,0)),"")=0,"",IFERROR(INDEX('Tableau FR Download'!O:O,MATCH('Eligible Components'!M802,'Tableau FR Download'!G:G,0)),""))</f>
        <v/>
      </c>
      <c r="S802" s="13" t="str">
        <f t="shared" si="38"/>
        <v/>
      </c>
      <c r="T802" s="1" t="str">
        <f>IFERROR(INDEX('User Instructions'!$E$3:$E$10,MATCH('Eligible Components'!N802,'User Instructions'!$D$3:$D$10,0)),"")</f>
        <v/>
      </c>
      <c r="U802" s="1" t="str">
        <f>IFERROR(IF(INDEX('Tableau FR Download'!M:M,MATCH('Eligible Components'!M802,'Tableau FR Download'!G:G,0))=0,"",INDEX('Tableau FR Download'!M:M,MATCH('Eligible Components'!M802,'Tableau FR Download'!G:G,0))),"")</f>
        <v/>
      </c>
    </row>
    <row r="803" spans="1:21" hidden="1" x14ac:dyDescent="0.2">
      <c r="A803" s="1">
        <f t="shared" si="36"/>
        <v>0</v>
      </c>
      <c r="B803" s="1">
        <v>0</v>
      </c>
      <c r="C803" s="1" t="s">
        <v>85</v>
      </c>
      <c r="D803" s="1" t="s">
        <v>58</v>
      </c>
      <c r="E803" s="1" t="s">
        <v>413</v>
      </c>
      <c r="F803" s="1" t="s">
        <v>91</v>
      </c>
      <c r="G803" s="1" t="str">
        <f t="shared" si="37"/>
        <v>Liberia-HIV/AIDS,Tuberculosis,Malaria,RSSH</v>
      </c>
      <c r="H803" s="1">
        <v>1</v>
      </c>
      <c r="I803" s="1" t="s">
        <v>51</v>
      </c>
      <c r="J803" s="1" t="str">
        <f>IF(IFERROR(IF(M803="",INDEX('Review Approach Lookup'!D:D,MATCH('Eligible Components'!G803,'Review Approach Lookup'!A:A,0)),INDEX('Tableau FR Download'!I:I,MATCH(M803,'Tableau FR Download'!G:G,0))),"")=0,"TBC",IFERROR(IF(M803="",INDEX('Review Approach Lookup'!D:D,MATCH('Eligible Components'!G803,'Review Approach Lookup'!A:A,0)),INDEX('Tableau FR Download'!I:I,MATCH(M803,'Tableau FR Download'!G:G,0))),""))</f>
        <v/>
      </c>
      <c r="K803" s="1" t="s">
        <v>182</v>
      </c>
      <c r="L803" s="1">
        <f>_xlfn.MAXIFS('Tableau FR Download'!A:A,'Tableau FR Download'!B:B,'Eligible Components'!G803)</f>
        <v>0</v>
      </c>
      <c r="M803" s="1" t="str">
        <f>IF(L803=0,"",INDEX('Tableau FR Download'!G:G,MATCH('Eligible Components'!L803,'Tableau FR Download'!A:A,0)))</f>
        <v/>
      </c>
      <c r="N803" s="2" t="str">
        <f>IFERROR(IF(LEFT(INDEX('Tableau FR Download'!J:J,MATCH('Eligible Components'!M803,'Tableau FR Download'!G:G,0)),FIND(" - ",INDEX('Tableau FR Download'!J:J,MATCH('Eligible Components'!M803,'Tableau FR Download'!G:G,0)))-1) = 0,"",LEFT(INDEX('Tableau FR Download'!J:J,MATCH('Eligible Components'!M803,'Tableau FR Download'!G:G,0)),FIND(" - ",INDEX('Tableau FR Download'!J:J,MATCH('Eligible Components'!M803,'Tableau FR Download'!G:G,0)))-1)),"")</f>
        <v/>
      </c>
      <c r="O803" s="2" t="str">
        <f>IF(T803="No","",IFERROR(IF(INDEX('Tableau FR Download'!M:M,MATCH('Eligible Components'!M803,'Tableau FR Download'!G:G,0))=0,"",INDEX('Tableau FR Download'!M:M,MATCH('Eligible Components'!M803,'Tableau FR Download'!G:G,0))),""))</f>
        <v/>
      </c>
      <c r="P803" s="37" t="str">
        <f>IF(IFERROR(INDEX('Funding Request Tracker'!$G$6:$G$13,MATCH('Eligible Components'!N803,'Funding Request Tracker'!$F$6:$F$13,0)),"")=0,"",IFERROR(INDEX('Funding Request Tracker'!$G$6:$G$13,MATCH('Eligible Components'!N803,'Funding Request Tracker'!$F$6:$F$13,0)),""))</f>
        <v/>
      </c>
      <c r="Q803" s="37" t="str">
        <f>IF(IFERROR(INDEX('Tableau FR Download'!N:N,MATCH('Eligible Components'!M803,'Tableau FR Download'!G:G,0)),"")=0,"",IFERROR(INDEX('Tableau FR Download'!N:N,MATCH('Eligible Components'!M803,'Tableau FR Download'!G:G,0)),""))</f>
        <v/>
      </c>
      <c r="R803" s="37" t="str">
        <f>IF(IFERROR(INDEX('Tableau FR Download'!O:O,MATCH('Eligible Components'!M803,'Tableau FR Download'!G:G,0)),"")=0,"",IFERROR(INDEX('Tableau FR Download'!O:O,MATCH('Eligible Components'!M803,'Tableau FR Download'!G:G,0)),""))</f>
        <v/>
      </c>
      <c r="S803" s="13" t="str">
        <f t="shared" si="38"/>
        <v/>
      </c>
      <c r="T803" s="1" t="str">
        <f>IFERROR(INDEX('User Instructions'!$E$3:$E$10,MATCH('Eligible Components'!N803,'User Instructions'!$D$3:$D$10,0)),"")</f>
        <v/>
      </c>
      <c r="U803" s="1" t="str">
        <f>IFERROR(IF(INDEX('Tableau FR Download'!M:M,MATCH('Eligible Components'!M803,'Tableau FR Download'!G:G,0))=0,"",INDEX('Tableau FR Download'!M:M,MATCH('Eligible Components'!M803,'Tableau FR Download'!G:G,0))),"")</f>
        <v/>
      </c>
    </row>
    <row r="804" spans="1:21" hidden="1" x14ac:dyDescent="0.2">
      <c r="A804" s="1">
        <f t="shared" si="36"/>
        <v>0</v>
      </c>
      <c r="B804" s="1">
        <v>0</v>
      </c>
      <c r="C804" s="1" t="s">
        <v>85</v>
      </c>
      <c r="D804" s="1" t="s">
        <v>58</v>
      </c>
      <c r="E804" s="1" t="s">
        <v>414</v>
      </c>
      <c r="F804" s="1" t="s">
        <v>92</v>
      </c>
      <c r="G804" s="1" t="str">
        <f t="shared" si="37"/>
        <v>Liberia-HIV/AIDS,Tuberculosis,RSSH</v>
      </c>
      <c r="H804" s="1">
        <v>1</v>
      </c>
      <c r="I804" s="1" t="s">
        <v>51</v>
      </c>
      <c r="J804" s="1" t="str">
        <f>IF(IFERROR(IF(M804="",INDEX('Review Approach Lookup'!D:D,MATCH('Eligible Components'!G804,'Review Approach Lookup'!A:A,0)),INDEX('Tableau FR Download'!I:I,MATCH(M804,'Tableau FR Download'!G:G,0))),"")=0,"TBC",IFERROR(IF(M804="",INDEX('Review Approach Lookup'!D:D,MATCH('Eligible Components'!G804,'Review Approach Lookup'!A:A,0)),INDEX('Tableau FR Download'!I:I,MATCH(M804,'Tableau FR Download'!G:G,0))),""))</f>
        <v/>
      </c>
      <c r="K804" s="1" t="s">
        <v>182</v>
      </c>
      <c r="L804" s="1">
        <f>_xlfn.MAXIFS('Tableau FR Download'!A:A,'Tableau FR Download'!B:B,'Eligible Components'!G804)</f>
        <v>0</v>
      </c>
      <c r="M804" s="1" t="str">
        <f>IF(L804=0,"",INDEX('Tableau FR Download'!G:G,MATCH('Eligible Components'!L804,'Tableau FR Download'!A:A,0)))</f>
        <v/>
      </c>
      <c r="N804" s="2" t="str">
        <f>IFERROR(IF(LEFT(INDEX('Tableau FR Download'!J:J,MATCH('Eligible Components'!M804,'Tableau FR Download'!G:G,0)),FIND(" - ",INDEX('Tableau FR Download'!J:J,MATCH('Eligible Components'!M804,'Tableau FR Download'!G:G,0)))-1) = 0,"",LEFT(INDEX('Tableau FR Download'!J:J,MATCH('Eligible Components'!M804,'Tableau FR Download'!G:G,0)),FIND(" - ",INDEX('Tableau FR Download'!J:J,MATCH('Eligible Components'!M804,'Tableau FR Download'!G:G,0)))-1)),"")</f>
        <v/>
      </c>
      <c r="O804" s="2" t="str">
        <f>IF(T804="No","",IFERROR(IF(INDEX('Tableau FR Download'!M:M,MATCH('Eligible Components'!M804,'Tableau FR Download'!G:G,0))=0,"",INDEX('Tableau FR Download'!M:M,MATCH('Eligible Components'!M804,'Tableau FR Download'!G:G,0))),""))</f>
        <v/>
      </c>
      <c r="P804" s="37" t="str">
        <f>IF(IFERROR(INDEX('Funding Request Tracker'!$G$6:$G$13,MATCH('Eligible Components'!N804,'Funding Request Tracker'!$F$6:$F$13,0)),"")=0,"",IFERROR(INDEX('Funding Request Tracker'!$G$6:$G$13,MATCH('Eligible Components'!N804,'Funding Request Tracker'!$F$6:$F$13,0)),""))</f>
        <v/>
      </c>
      <c r="Q804" s="37" t="str">
        <f>IF(IFERROR(INDEX('Tableau FR Download'!N:N,MATCH('Eligible Components'!M804,'Tableau FR Download'!G:G,0)),"")=0,"",IFERROR(INDEX('Tableau FR Download'!N:N,MATCH('Eligible Components'!M804,'Tableau FR Download'!G:G,0)),""))</f>
        <v/>
      </c>
      <c r="R804" s="37" t="str">
        <f>IF(IFERROR(INDEX('Tableau FR Download'!O:O,MATCH('Eligible Components'!M804,'Tableau FR Download'!G:G,0)),"")=0,"",IFERROR(INDEX('Tableau FR Download'!O:O,MATCH('Eligible Components'!M804,'Tableau FR Download'!G:G,0)),""))</f>
        <v/>
      </c>
      <c r="S804" s="13" t="str">
        <f t="shared" si="38"/>
        <v/>
      </c>
      <c r="T804" s="1" t="str">
        <f>IFERROR(INDEX('User Instructions'!$E$3:$E$10,MATCH('Eligible Components'!N804,'User Instructions'!$D$3:$D$10,0)),"")</f>
        <v/>
      </c>
      <c r="U804" s="1" t="str">
        <f>IFERROR(IF(INDEX('Tableau FR Download'!M:M,MATCH('Eligible Components'!M804,'Tableau FR Download'!G:G,0))=0,"",INDEX('Tableau FR Download'!M:M,MATCH('Eligible Components'!M804,'Tableau FR Download'!G:G,0))),"")</f>
        <v/>
      </c>
    </row>
    <row r="805" spans="1:21" hidden="1" x14ac:dyDescent="0.2">
      <c r="A805" s="1">
        <f t="shared" si="36"/>
        <v>1</v>
      </c>
      <c r="B805" s="1">
        <v>0</v>
      </c>
      <c r="C805" s="1" t="s">
        <v>85</v>
      </c>
      <c r="D805" s="1" t="s">
        <v>58</v>
      </c>
      <c r="E805" s="1" t="s">
        <v>28</v>
      </c>
      <c r="F805" s="1" t="s">
        <v>28</v>
      </c>
      <c r="G805" s="1" t="str">
        <f t="shared" si="37"/>
        <v>Liberia-Malaria</v>
      </c>
      <c r="H805" s="1">
        <v>1</v>
      </c>
      <c r="I805" s="1" t="s">
        <v>51</v>
      </c>
      <c r="J805" s="1" t="str">
        <f>IF(IFERROR(IF(M805="",INDEX('Review Approach Lookup'!D:D,MATCH('Eligible Components'!G805,'Review Approach Lookup'!A:A,0)),INDEX('Tableau FR Download'!I:I,MATCH(M805,'Tableau FR Download'!G:G,0))),"")=0,"TBC",IFERROR(IF(M805="",INDEX('Review Approach Lookup'!D:D,MATCH('Eligible Components'!G805,'Review Approach Lookup'!A:A,0)),INDEX('Tableau FR Download'!I:I,MATCH(M805,'Tableau FR Download'!G:G,0))),""))</f>
        <v>Full Review</v>
      </c>
      <c r="K805" s="1" t="s">
        <v>182</v>
      </c>
      <c r="L805" s="1">
        <f>_xlfn.MAXIFS('Tableau FR Download'!A:A,'Tableau FR Download'!B:B,'Eligible Components'!G805)</f>
        <v>957</v>
      </c>
      <c r="M805" s="1" t="str">
        <f>IF(L805=0,"",INDEX('Tableau FR Download'!G:G,MATCH('Eligible Components'!L805,'Tableau FR Download'!A:A,0)))</f>
        <v>FR957-LBR-M</v>
      </c>
      <c r="N805" s="2" t="str">
        <f>IFERROR(IF(LEFT(INDEX('Tableau FR Download'!J:J,MATCH('Eligible Components'!M805,'Tableau FR Download'!G:G,0)),FIND(" - ",INDEX('Tableau FR Download'!J:J,MATCH('Eligible Components'!M805,'Tableau FR Download'!G:G,0)))-1) = 0,"",LEFT(INDEX('Tableau FR Download'!J:J,MATCH('Eligible Components'!M805,'Tableau FR Download'!G:G,0)),FIND(" - ",INDEX('Tableau FR Download'!J:J,MATCH('Eligible Components'!M805,'Tableau FR Download'!G:G,0)))-1)),"")</f>
        <v>Window 3</v>
      </c>
      <c r="O805" s="2" t="str">
        <f>IF(T805="No","",IFERROR(IF(INDEX('Tableau FR Download'!M:M,MATCH('Eligible Components'!M805,'Tableau FR Download'!G:G,0))=0,"",INDEX('Tableau FR Download'!M:M,MATCH('Eligible Components'!M805,'Tableau FR Download'!G:G,0))),""))</f>
        <v>Grant Making</v>
      </c>
      <c r="P805" s="37">
        <f>IF(IFERROR(INDEX('Funding Request Tracker'!$G$6:$G$13,MATCH('Eligible Components'!N805,'Funding Request Tracker'!$F$6:$F$13,0)),"")=0,"",IFERROR(INDEX('Funding Request Tracker'!$G$6:$G$13,MATCH('Eligible Components'!N805,'Funding Request Tracker'!$F$6:$F$13,0)),""))</f>
        <v>44074</v>
      </c>
      <c r="Q805" s="37">
        <f>IF(IFERROR(INDEX('Tableau FR Download'!N:N,MATCH('Eligible Components'!M805,'Tableau FR Download'!G:G,0)),"")=0,"",IFERROR(INDEX('Tableau FR Download'!N:N,MATCH('Eligible Components'!M805,'Tableau FR Download'!G:G,0)),""))</f>
        <v>44336</v>
      </c>
      <c r="R805" s="37">
        <f>IF(IFERROR(INDEX('Tableau FR Download'!O:O,MATCH('Eligible Components'!M805,'Tableau FR Download'!G:G,0)),"")=0,"",IFERROR(INDEX('Tableau FR Download'!O:O,MATCH('Eligible Components'!M805,'Tableau FR Download'!G:G,0)),""))</f>
        <v>44364</v>
      </c>
      <c r="S805" s="13">
        <f t="shared" si="38"/>
        <v>9.5081967213114762</v>
      </c>
      <c r="T805" s="1" t="str">
        <f>IFERROR(INDEX('User Instructions'!$E$3:$E$10,MATCH('Eligible Components'!N805,'User Instructions'!$D$3:$D$10,0)),"")</f>
        <v>Yes</v>
      </c>
      <c r="U805" s="1" t="str">
        <f>IFERROR(IF(INDEX('Tableau FR Download'!M:M,MATCH('Eligible Components'!M805,'Tableau FR Download'!G:G,0))=0,"",INDEX('Tableau FR Download'!M:M,MATCH('Eligible Components'!M805,'Tableau FR Download'!G:G,0))),"")</f>
        <v>Grant Making</v>
      </c>
    </row>
    <row r="806" spans="1:21" hidden="1" x14ac:dyDescent="0.2">
      <c r="A806" s="1">
        <f t="shared" si="36"/>
        <v>0</v>
      </c>
      <c r="B806" s="1">
        <v>0</v>
      </c>
      <c r="C806" s="1" t="s">
        <v>85</v>
      </c>
      <c r="D806" s="1" t="s">
        <v>58</v>
      </c>
      <c r="E806" s="1" t="s">
        <v>415</v>
      </c>
      <c r="F806" s="1" t="s">
        <v>93</v>
      </c>
      <c r="G806" s="1" t="str">
        <f t="shared" si="37"/>
        <v>Liberia-Malaria,RSSH</v>
      </c>
      <c r="H806" s="1">
        <v>1</v>
      </c>
      <c r="I806" s="1" t="s">
        <v>51</v>
      </c>
      <c r="J806" s="1" t="str">
        <f>IF(IFERROR(IF(M806="",INDEX('Review Approach Lookup'!D:D,MATCH('Eligible Components'!G806,'Review Approach Lookup'!A:A,0)),INDEX('Tableau FR Download'!I:I,MATCH(M806,'Tableau FR Download'!G:G,0))),"")=0,"TBC",IFERROR(IF(M806="",INDEX('Review Approach Lookup'!D:D,MATCH('Eligible Components'!G806,'Review Approach Lookup'!A:A,0)),INDEX('Tableau FR Download'!I:I,MATCH(M806,'Tableau FR Download'!G:G,0))),""))</f>
        <v/>
      </c>
      <c r="K806" s="1" t="s">
        <v>182</v>
      </c>
      <c r="L806" s="1">
        <f>_xlfn.MAXIFS('Tableau FR Download'!A:A,'Tableau FR Download'!B:B,'Eligible Components'!G806)</f>
        <v>0</v>
      </c>
      <c r="M806" s="1" t="str">
        <f>IF(L806=0,"",INDEX('Tableau FR Download'!G:G,MATCH('Eligible Components'!L806,'Tableau FR Download'!A:A,0)))</f>
        <v/>
      </c>
      <c r="N806" s="2" t="str">
        <f>IFERROR(IF(LEFT(INDEX('Tableau FR Download'!J:J,MATCH('Eligible Components'!M806,'Tableau FR Download'!G:G,0)),FIND(" - ",INDEX('Tableau FR Download'!J:J,MATCH('Eligible Components'!M806,'Tableau FR Download'!G:G,0)))-1) = 0,"",LEFT(INDEX('Tableau FR Download'!J:J,MATCH('Eligible Components'!M806,'Tableau FR Download'!G:G,0)),FIND(" - ",INDEX('Tableau FR Download'!J:J,MATCH('Eligible Components'!M806,'Tableau FR Download'!G:G,0)))-1)),"")</f>
        <v/>
      </c>
      <c r="O806" s="2" t="str">
        <f>IF(T806="No","",IFERROR(IF(INDEX('Tableau FR Download'!M:M,MATCH('Eligible Components'!M806,'Tableau FR Download'!G:G,0))=0,"",INDEX('Tableau FR Download'!M:M,MATCH('Eligible Components'!M806,'Tableau FR Download'!G:G,0))),""))</f>
        <v/>
      </c>
      <c r="P806" s="37" t="str">
        <f>IF(IFERROR(INDEX('Funding Request Tracker'!$G$6:$G$13,MATCH('Eligible Components'!N806,'Funding Request Tracker'!$F$6:$F$13,0)),"")=0,"",IFERROR(INDEX('Funding Request Tracker'!$G$6:$G$13,MATCH('Eligible Components'!N806,'Funding Request Tracker'!$F$6:$F$13,0)),""))</f>
        <v/>
      </c>
      <c r="Q806" s="37" t="str">
        <f>IF(IFERROR(INDEX('Tableau FR Download'!N:N,MATCH('Eligible Components'!M806,'Tableau FR Download'!G:G,0)),"")=0,"",IFERROR(INDEX('Tableau FR Download'!N:N,MATCH('Eligible Components'!M806,'Tableau FR Download'!G:G,0)),""))</f>
        <v/>
      </c>
      <c r="R806" s="37" t="str">
        <f>IF(IFERROR(INDEX('Tableau FR Download'!O:O,MATCH('Eligible Components'!M806,'Tableau FR Download'!G:G,0)),"")=0,"",IFERROR(INDEX('Tableau FR Download'!O:O,MATCH('Eligible Components'!M806,'Tableau FR Download'!G:G,0)),""))</f>
        <v/>
      </c>
      <c r="S806" s="13" t="str">
        <f t="shared" si="38"/>
        <v/>
      </c>
      <c r="T806" s="1" t="str">
        <f>IFERROR(INDEX('User Instructions'!$E$3:$E$10,MATCH('Eligible Components'!N806,'User Instructions'!$D$3:$D$10,0)),"")</f>
        <v/>
      </c>
      <c r="U806" s="1" t="str">
        <f>IFERROR(IF(INDEX('Tableau FR Download'!M:M,MATCH('Eligible Components'!M806,'Tableau FR Download'!G:G,0))=0,"",INDEX('Tableau FR Download'!M:M,MATCH('Eligible Components'!M806,'Tableau FR Download'!G:G,0))),"")</f>
        <v/>
      </c>
    </row>
    <row r="807" spans="1:21" hidden="1" x14ac:dyDescent="0.2">
      <c r="A807" s="1">
        <f t="shared" si="36"/>
        <v>0</v>
      </c>
      <c r="B807" s="1">
        <v>0</v>
      </c>
      <c r="C807" s="1" t="s">
        <v>85</v>
      </c>
      <c r="D807" s="1" t="s">
        <v>58</v>
      </c>
      <c r="E807" s="1" t="s">
        <v>94</v>
      </c>
      <c r="F807" s="1" t="s">
        <v>94</v>
      </c>
      <c r="G807" s="1" t="str">
        <f t="shared" si="37"/>
        <v>Liberia-RSSH</v>
      </c>
      <c r="H807" s="1">
        <v>1</v>
      </c>
      <c r="I807" s="1" t="s">
        <v>51</v>
      </c>
      <c r="J807" s="1" t="str">
        <f>IF(IFERROR(IF(M807="",INDEX('Review Approach Lookup'!D:D,MATCH('Eligible Components'!G807,'Review Approach Lookup'!A:A,0)),INDEX('Tableau FR Download'!I:I,MATCH(M807,'Tableau FR Download'!G:G,0))),"")=0,"TBC",IFERROR(IF(M807="",INDEX('Review Approach Lookup'!D:D,MATCH('Eligible Components'!G807,'Review Approach Lookup'!A:A,0)),INDEX('Tableau FR Download'!I:I,MATCH(M807,'Tableau FR Download'!G:G,0))),""))</f>
        <v>TBC</v>
      </c>
      <c r="K807" s="1" t="s">
        <v>182</v>
      </c>
      <c r="L807" s="1">
        <f>_xlfn.MAXIFS('Tableau FR Download'!A:A,'Tableau FR Download'!B:B,'Eligible Components'!G807)</f>
        <v>0</v>
      </c>
      <c r="M807" s="1" t="str">
        <f>IF(L807=0,"",INDEX('Tableau FR Download'!G:G,MATCH('Eligible Components'!L807,'Tableau FR Download'!A:A,0)))</f>
        <v/>
      </c>
      <c r="N807" s="2" t="str">
        <f>IFERROR(IF(LEFT(INDEX('Tableau FR Download'!J:J,MATCH('Eligible Components'!M807,'Tableau FR Download'!G:G,0)),FIND(" - ",INDEX('Tableau FR Download'!J:J,MATCH('Eligible Components'!M807,'Tableau FR Download'!G:G,0)))-1) = 0,"",LEFT(INDEX('Tableau FR Download'!J:J,MATCH('Eligible Components'!M807,'Tableau FR Download'!G:G,0)),FIND(" - ",INDEX('Tableau FR Download'!J:J,MATCH('Eligible Components'!M807,'Tableau FR Download'!G:G,0)))-1)),"")</f>
        <v/>
      </c>
      <c r="O807" s="2" t="str">
        <f>IF(T807="No","",IFERROR(IF(INDEX('Tableau FR Download'!M:M,MATCH('Eligible Components'!M807,'Tableau FR Download'!G:G,0))=0,"",INDEX('Tableau FR Download'!M:M,MATCH('Eligible Components'!M807,'Tableau FR Download'!G:G,0))),""))</f>
        <v/>
      </c>
      <c r="P807" s="37" t="str">
        <f>IF(IFERROR(INDEX('Funding Request Tracker'!$G$6:$G$13,MATCH('Eligible Components'!N807,'Funding Request Tracker'!$F$6:$F$13,0)),"")=0,"",IFERROR(INDEX('Funding Request Tracker'!$G$6:$G$13,MATCH('Eligible Components'!N807,'Funding Request Tracker'!$F$6:$F$13,0)),""))</f>
        <v/>
      </c>
      <c r="Q807" s="37" t="str">
        <f>IF(IFERROR(INDEX('Tableau FR Download'!N:N,MATCH('Eligible Components'!M807,'Tableau FR Download'!G:G,0)),"")=0,"",IFERROR(INDEX('Tableau FR Download'!N:N,MATCH('Eligible Components'!M807,'Tableau FR Download'!G:G,0)),""))</f>
        <v/>
      </c>
      <c r="R807" s="37" t="str">
        <f>IF(IFERROR(INDEX('Tableau FR Download'!O:O,MATCH('Eligible Components'!M807,'Tableau FR Download'!G:G,0)),"")=0,"",IFERROR(INDEX('Tableau FR Download'!O:O,MATCH('Eligible Components'!M807,'Tableau FR Download'!G:G,0)),""))</f>
        <v/>
      </c>
      <c r="S807" s="13" t="str">
        <f t="shared" si="38"/>
        <v/>
      </c>
      <c r="T807" s="1" t="str">
        <f>IFERROR(INDEX('User Instructions'!$E$3:$E$10,MATCH('Eligible Components'!N807,'User Instructions'!$D$3:$D$10,0)),"")</f>
        <v/>
      </c>
      <c r="U807" s="1" t="str">
        <f>IFERROR(IF(INDEX('Tableau FR Download'!M:M,MATCH('Eligible Components'!M807,'Tableau FR Download'!G:G,0))=0,"",INDEX('Tableau FR Download'!M:M,MATCH('Eligible Components'!M807,'Tableau FR Download'!G:G,0))),"")</f>
        <v/>
      </c>
    </row>
    <row r="808" spans="1:21" hidden="1" x14ac:dyDescent="0.2">
      <c r="A808" s="1">
        <f t="shared" si="36"/>
        <v>0</v>
      </c>
      <c r="B808" s="1">
        <v>1</v>
      </c>
      <c r="C808" s="1" t="s">
        <v>85</v>
      </c>
      <c r="D808" s="1" t="s">
        <v>58</v>
      </c>
      <c r="E808" s="1" t="s">
        <v>416</v>
      </c>
      <c r="F808" s="1" t="s">
        <v>35</v>
      </c>
      <c r="G808" s="1" t="str">
        <f t="shared" si="37"/>
        <v>Liberia-Tuberculosis</v>
      </c>
      <c r="H808" s="1">
        <v>1</v>
      </c>
      <c r="I808" s="1" t="s">
        <v>51</v>
      </c>
      <c r="J808" s="1" t="str">
        <f>IF(IFERROR(IF(M808="",INDEX('Review Approach Lookup'!D:D,MATCH('Eligible Components'!G808,'Review Approach Lookup'!A:A,0)),INDEX('Tableau FR Download'!I:I,MATCH(M808,'Tableau FR Download'!G:G,0))),"")=0,"TBC",IFERROR(IF(M808="",INDEX('Review Approach Lookup'!D:D,MATCH('Eligible Components'!G808,'Review Approach Lookup'!A:A,0)),INDEX('Tableau FR Download'!I:I,MATCH(M808,'Tableau FR Download'!G:G,0))),""))</f>
        <v>Full Review</v>
      </c>
      <c r="K808" s="1" t="s">
        <v>182</v>
      </c>
      <c r="L808" s="1">
        <f>_xlfn.MAXIFS('Tableau FR Download'!A:A,'Tableau FR Download'!B:B,'Eligible Components'!G808)</f>
        <v>0</v>
      </c>
      <c r="M808" s="1" t="str">
        <f>IF(L808=0,"",INDEX('Tableau FR Download'!G:G,MATCH('Eligible Components'!L808,'Tableau FR Download'!A:A,0)))</f>
        <v/>
      </c>
      <c r="N808" s="2" t="str">
        <f>IFERROR(IF(LEFT(INDEX('Tableau FR Download'!J:J,MATCH('Eligible Components'!M808,'Tableau FR Download'!G:G,0)),FIND(" - ",INDEX('Tableau FR Download'!J:J,MATCH('Eligible Components'!M808,'Tableau FR Download'!G:G,0)))-1) = 0,"",LEFT(INDEX('Tableau FR Download'!J:J,MATCH('Eligible Components'!M808,'Tableau FR Download'!G:G,0)),FIND(" - ",INDEX('Tableau FR Download'!J:J,MATCH('Eligible Components'!M808,'Tableau FR Download'!G:G,0)))-1)),"")</f>
        <v/>
      </c>
      <c r="O808" s="2" t="str">
        <f>IF(T808="No","",IFERROR(IF(INDEX('Tableau FR Download'!M:M,MATCH('Eligible Components'!M808,'Tableau FR Download'!G:G,0))=0,"",INDEX('Tableau FR Download'!M:M,MATCH('Eligible Components'!M808,'Tableau FR Download'!G:G,0))),""))</f>
        <v/>
      </c>
      <c r="P808" s="37" t="str">
        <f>IF(IFERROR(INDEX('Funding Request Tracker'!$G$6:$G$13,MATCH('Eligible Components'!N808,'Funding Request Tracker'!$F$6:$F$13,0)),"")=0,"",IFERROR(INDEX('Funding Request Tracker'!$G$6:$G$13,MATCH('Eligible Components'!N808,'Funding Request Tracker'!$F$6:$F$13,0)),""))</f>
        <v/>
      </c>
      <c r="Q808" s="37" t="str">
        <f>IF(IFERROR(INDEX('Tableau FR Download'!N:N,MATCH('Eligible Components'!M808,'Tableau FR Download'!G:G,0)),"")=0,"",IFERROR(INDEX('Tableau FR Download'!N:N,MATCH('Eligible Components'!M808,'Tableau FR Download'!G:G,0)),""))</f>
        <v/>
      </c>
      <c r="R808" s="37" t="str">
        <f>IF(IFERROR(INDEX('Tableau FR Download'!O:O,MATCH('Eligible Components'!M808,'Tableau FR Download'!G:G,0)),"")=0,"",IFERROR(INDEX('Tableau FR Download'!O:O,MATCH('Eligible Components'!M808,'Tableau FR Download'!G:G,0)),""))</f>
        <v/>
      </c>
      <c r="S808" s="13" t="str">
        <f t="shared" si="38"/>
        <v/>
      </c>
      <c r="T808" s="1" t="str">
        <f>IFERROR(INDEX('User Instructions'!$E$3:$E$10,MATCH('Eligible Components'!N808,'User Instructions'!$D$3:$D$10,0)),"")</f>
        <v/>
      </c>
      <c r="U808" s="1" t="str">
        <f>IFERROR(IF(INDEX('Tableau FR Download'!M:M,MATCH('Eligible Components'!M808,'Tableau FR Download'!G:G,0))=0,"",INDEX('Tableau FR Download'!M:M,MATCH('Eligible Components'!M808,'Tableau FR Download'!G:G,0))),"")</f>
        <v/>
      </c>
    </row>
    <row r="809" spans="1:21" hidden="1" x14ac:dyDescent="0.2">
      <c r="A809" s="1">
        <f t="shared" si="36"/>
        <v>0</v>
      </c>
      <c r="B809" s="1">
        <v>0</v>
      </c>
      <c r="C809" s="1" t="s">
        <v>85</v>
      </c>
      <c r="D809" s="1" t="s">
        <v>58</v>
      </c>
      <c r="E809" s="1" t="s">
        <v>417</v>
      </c>
      <c r="F809" s="1" t="s">
        <v>95</v>
      </c>
      <c r="G809" s="1" t="str">
        <f t="shared" si="37"/>
        <v>Liberia-Tuberculosis,Malaria</v>
      </c>
      <c r="H809" s="1">
        <v>1</v>
      </c>
      <c r="I809" s="1" t="s">
        <v>51</v>
      </c>
      <c r="J809" s="1" t="str">
        <f>IF(IFERROR(IF(M809="",INDEX('Review Approach Lookup'!D:D,MATCH('Eligible Components'!G809,'Review Approach Lookup'!A:A,0)),INDEX('Tableau FR Download'!I:I,MATCH(M809,'Tableau FR Download'!G:G,0))),"")=0,"TBC",IFERROR(IF(M809="",INDEX('Review Approach Lookup'!D:D,MATCH('Eligible Components'!G809,'Review Approach Lookup'!A:A,0)),INDEX('Tableau FR Download'!I:I,MATCH(M809,'Tableau FR Download'!G:G,0))),""))</f>
        <v/>
      </c>
      <c r="K809" s="1" t="s">
        <v>182</v>
      </c>
      <c r="L809" s="1">
        <f>_xlfn.MAXIFS('Tableau FR Download'!A:A,'Tableau FR Download'!B:B,'Eligible Components'!G809)</f>
        <v>0</v>
      </c>
      <c r="M809" s="1" t="str">
        <f>IF(L809=0,"",INDEX('Tableau FR Download'!G:G,MATCH('Eligible Components'!L809,'Tableau FR Download'!A:A,0)))</f>
        <v/>
      </c>
      <c r="N809" s="2" t="str">
        <f>IFERROR(IF(LEFT(INDEX('Tableau FR Download'!J:J,MATCH('Eligible Components'!M809,'Tableau FR Download'!G:G,0)),FIND(" - ",INDEX('Tableau FR Download'!J:J,MATCH('Eligible Components'!M809,'Tableau FR Download'!G:G,0)))-1) = 0,"",LEFT(INDEX('Tableau FR Download'!J:J,MATCH('Eligible Components'!M809,'Tableau FR Download'!G:G,0)),FIND(" - ",INDEX('Tableau FR Download'!J:J,MATCH('Eligible Components'!M809,'Tableau FR Download'!G:G,0)))-1)),"")</f>
        <v/>
      </c>
      <c r="O809" s="2" t="str">
        <f>IF(T809="No","",IFERROR(IF(INDEX('Tableau FR Download'!M:M,MATCH('Eligible Components'!M809,'Tableau FR Download'!G:G,0))=0,"",INDEX('Tableau FR Download'!M:M,MATCH('Eligible Components'!M809,'Tableau FR Download'!G:G,0))),""))</f>
        <v/>
      </c>
      <c r="P809" s="37" t="str">
        <f>IF(IFERROR(INDEX('Funding Request Tracker'!$G$6:$G$13,MATCH('Eligible Components'!N809,'Funding Request Tracker'!$F$6:$F$13,0)),"")=0,"",IFERROR(INDEX('Funding Request Tracker'!$G$6:$G$13,MATCH('Eligible Components'!N809,'Funding Request Tracker'!$F$6:$F$13,0)),""))</f>
        <v/>
      </c>
      <c r="Q809" s="37" t="str">
        <f>IF(IFERROR(INDEX('Tableau FR Download'!N:N,MATCH('Eligible Components'!M809,'Tableau FR Download'!G:G,0)),"")=0,"",IFERROR(INDEX('Tableau FR Download'!N:N,MATCH('Eligible Components'!M809,'Tableau FR Download'!G:G,0)),""))</f>
        <v/>
      </c>
      <c r="R809" s="37" t="str">
        <f>IF(IFERROR(INDEX('Tableau FR Download'!O:O,MATCH('Eligible Components'!M809,'Tableau FR Download'!G:G,0)),"")=0,"",IFERROR(INDEX('Tableau FR Download'!O:O,MATCH('Eligible Components'!M809,'Tableau FR Download'!G:G,0)),""))</f>
        <v/>
      </c>
      <c r="S809" s="13" t="str">
        <f t="shared" si="38"/>
        <v/>
      </c>
      <c r="T809" s="1" t="str">
        <f>IFERROR(INDEX('User Instructions'!$E$3:$E$10,MATCH('Eligible Components'!N809,'User Instructions'!$D$3:$D$10,0)),"")</f>
        <v/>
      </c>
      <c r="U809" s="1" t="str">
        <f>IFERROR(IF(INDEX('Tableau FR Download'!M:M,MATCH('Eligible Components'!M809,'Tableau FR Download'!G:G,0))=0,"",INDEX('Tableau FR Download'!M:M,MATCH('Eligible Components'!M809,'Tableau FR Download'!G:G,0))),"")</f>
        <v/>
      </c>
    </row>
    <row r="810" spans="1:21" hidden="1" x14ac:dyDescent="0.2">
      <c r="A810" s="1">
        <f t="shared" si="36"/>
        <v>0</v>
      </c>
      <c r="B810" s="1">
        <v>0</v>
      </c>
      <c r="C810" s="1" t="s">
        <v>85</v>
      </c>
      <c r="D810" s="1" t="s">
        <v>58</v>
      </c>
      <c r="E810" s="1" t="s">
        <v>418</v>
      </c>
      <c r="F810" s="1" t="s">
        <v>96</v>
      </c>
      <c r="G810" s="1" t="str">
        <f t="shared" si="37"/>
        <v>Liberia-Tuberculosis,Malaria,RSSH</v>
      </c>
      <c r="H810" s="1">
        <v>1</v>
      </c>
      <c r="I810" s="1" t="s">
        <v>51</v>
      </c>
      <c r="J810" s="1" t="str">
        <f>IF(IFERROR(IF(M810="",INDEX('Review Approach Lookup'!D:D,MATCH('Eligible Components'!G810,'Review Approach Lookup'!A:A,0)),INDEX('Tableau FR Download'!I:I,MATCH(M810,'Tableau FR Download'!G:G,0))),"")=0,"TBC",IFERROR(IF(M810="",INDEX('Review Approach Lookup'!D:D,MATCH('Eligible Components'!G810,'Review Approach Lookup'!A:A,0)),INDEX('Tableau FR Download'!I:I,MATCH(M810,'Tableau FR Download'!G:G,0))),""))</f>
        <v/>
      </c>
      <c r="K810" s="1" t="s">
        <v>182</v>
      </c>
      <c r="L810" s="1">
        <f>_xlfn.MAXIFS('Tableau FR Download'!A:A,'Tableau FR Download'!B:B,'Eligible Components'!G810)</f>
        <v>0</v>
      </c>
      <c r="M810" s="1" t="str">
        <f>IF(L810=0,"",INDEX('Tableau FR Download'!G:G,MATCH('Eligible Components'!L810,'Tableau FR Download'!A:A,0)))</f>
        <v/>
      </c>
      <c r="N810" s="2" t="str">
        <f>IFERROR(IF(LEFT(INDEX('Tableau FR Download'!J:J,MATCH('Eligible Components'!M810,'Tableau FR Download'!G:G,0)),FIND(" - ",INDEX('Tableau FR Download'!J:J,MATCH('Eligible Components'!M810,'Tableau FR Download'!G:G,0)))-1) = 0,"",LEFT(INDEX('Tableau FR Download'!J:J,MATCH('Eligible Components'!M810,'Tableau FR Download'!G:G,0)),FIND(" - ",INDEX('Tableau FR Download'!J:J,MATCH('Eligible Components'!M810,'Tableau FR Download'!G:G,0)))-1)),"")</f>
        <v/>
      </c>
      <c r="O810" s="2" t="str">
        <f>IF(T810="No","",IFERROR(IF(INDEX('Tableau FR Download'!M:M,MATCH('Eligible Components'!M810,'Tableau FR Download'!G:G,0))=0,"",INDEX('Tableau FR Download'!M:M,MATCH('Eligible Components'!M810,'Tableau FR Download'!G:G,0))),""))</f>
        <v/>
      </c>
      <c r="P810" s="37" t="str">
        <f>IF(IFERROR(INDEX('Funding Request Tracker'!$G$6:$G$13,MATCH('Eligible Components'!N810,'Funding Request Tracker'!$F$6:$F$13,0)),"")=0,"",IFERROR(INDEX('Funding Request Tracker'!$G$6:$G$13,MATCH('Eligible Components'!N810,'Funding Request Tracker'!$F$6:$F$13,0)),""))</f>
        <v/>
      </c>
      <c r="Q810" s="37" t="str">
        <f>IF(IFERROR(INDEX('Tableau FR Download'!N:N,MATCH('Eligible Components'!M810,'Tableau FR Download'!G:G,0)),"")=0,"",IFERROR(INDEX('Tableau FR Download'!N:N,MATCH('Eligible Components'!M810,'Tableau FR Download'!G:G,0)),""))</f>
        <v/>
      </c>
      <c r="R810" s="37" t="str">
        <f>IF(IFERROR(INDEX('Tableau FR Download'!O:O,MATCH('Eligible Components'!M810,'Tableau FR Download'!G:G,0)),"")=0,"",IFERROR(INDEX('Tableau FR Download'!O:O,MATCH('Eligible Components'!M810,'Tableau FR Download'!G:G,0)),""))</f>
        <v/>
      </c>
      <c r="S810" s="13" t="str">
        <f t="shared" si="38"/>
        <v/>
      </c>
      <c r="T810" s="1" t="str">
        <f>IFERROR(INDEX('User Instructions'!$E$3:$E$10,MATCH('Eligible Components'!N810,'User Instructions'!$D$3:$D$10,0)),"")</f>
        <v/>
      </c>
      <c r="U810" s="1" t="str">
        <f>IFERROR(IF(INDEX('Tableau FR Download'!M:M,MATCH('Eligible Components'!M810,'Tableau FR Download'!G:G,0))=0,"",INDEX('Tableau FR Download'!M:M,MATCH('Eligible Components'!M810,'Tableau FR Download'!G:G,0))),"")</f>
        <v/>
      </c>
    </row>
    <row r="811" spans="1:21" hidden="1" x14ac:dyDescent="0.2">
      <c r="A811" s="1">
        <f t="shared" si="36"/>
        <v>0</v>
      </c>
      <c r="B811" s="1">
        <v>0</v>
      </c>
      <c r="C811" s="1" t="s">
        <v>85</v>
      </c>
      <c r="D811" s="1" t="s">
        <v>58</v>
      </c>
      <c r="E811" s="1" t="s">
        <v>419</v>
      </c>
      <c r="F811" s="1" t="s">
        <v>97</v>
      </c>
      <c r="G811" s="1" t="str">
        <f t="shared" si="37"/>
        <v>Liberia-Tuberculosis,RSSH</v>
      </c>
      <c r="H811" s="1">
        <v>1</v>
      </c>
      <c r="I811" s="1" t="s">
        <v>51</v>
      </c>
      <c r="J811" s="1" t="str">
        <f>IF(IFERROR(IF(M811="",INDEX('Review Approach Lookup'!D:D,MATCH('Eligible Components'!G811,'Review Approach Lookup'!A:A,0)),INDEX('Tableau FR Download'!I:I,MATCH(M811,'Tableau FR Download'!G:G,0))),"")=0,"TBC",IFERROR(IF(M811="",INDEX('Review Approach Lookup'!D:D,MATCH('Eligible Components'!G811,'Review Approach Lookup'!A:A,0)),INDEX('Tableau FR Download'!I:I,MATCH(M811,'Tableau FR Download'!G:G,0))),""))</f>
        <v/>
      </c>
      <c r="K811" s="1" t="s">
        <v>182</v>
      </c>
      <c r="L811" s="1">
        <f>_xlfn.MAXIFS('Tableau FR Download'!A:A,'Tableau FR Download'!B:B,'Eligible Components'!G811)</f>
        <v>0</v>
      </c>
      <c r="M811" s="1" t="str">
        <f>IF(L811=0,"",INDEX('Tableau FR Download'!G:G,MATCH('Eligible Components'!L811,'Tableau FR Download'!A:A,0)))</f>
        <v/>
      </c>
      <c r="N811" s="2" t="str">
        <f>IFERROR(IF(LEFT(INDEX('Tableau FR Download'!J:J,MATCH('Eligible Components'!M811,'Tableau FR Download'!G:G,0)),FIND(" - ",INDEX('Tableau FR Download'!J:J,MATCH('Eligible Components'!M811,'Tableau FR Download'!G:G,0)))-1) = 0,"",LEFT(INDEX('Tableau FR Download'!J:J,MATCH('Eligible Components'!M811,'Tableau FR Download'!G:G,0)),FIND(" - ",INDEX('Tableau FR Download'!J:J,MATCH('Eligible Components'!M811,'Tableau FR Download'!G:G,0)))-1)),"")</f>
        <v/>
      </c>
      <c r="O811" s="2" t="str">
        <f>IF(T811="No","",IFERROR(IF(INDEX('Tableau FR Download'!M:M,MATCH('Eligible Components'!M811,'Tableau FR Download'!G:G,0))=0,"",INDEX('Tableau FR Download'!M:M,MATCH('Eligible Components'!M811,'Tableau FR Download'!G:G,0))),""))</f>
        <v/>
      </c>
      <c r="P811" s="37" t="str">
        <f>IF(IFERROR(INDEX('Funding Request Tracker'!$G$6:$G$13,MATCH('Eligible Components'!N811,'Funding Request Tracker'!$F$6:$F$13,0)),"")=0,"",IFERROR(INDEX('Funding Request Tracker'!$G$6:$G$13,MATCH('Eligible Components'!N811,'Funding Request Tracker'!$F$6:$F$13,0)),""))</f>
        <v/>
      </c>
      <c r="Q811" s="37" t="str">
        <f>IF(IFERROR(INDEX('Tableau FR Download'!N:N,MATCH('Eligible Components'!M811,'Tableau FR Download'!G:G,0)),"")=0,"",IFERROR(INDEX('Tableau FR Download'!N:N,MATCH('Eligible Components'!M811,'Tableau FR Download'!G:G,0)),""))</f>
        <v/>
      </c>
      <c r="R811" s="37" t="str">
        <f>IF(IFERROR(INDEX('Tableau FR Download'!O:O,MATCH('Eligible Components'!M811,'Tableau FR Download'!G:G,0)),"")=0,"",IFERROR(INDEX('Tableau FR Download'!O:O,MATCH('Eligible Components'!M811,'Tableau FR Download'!G:G,0)),""))</f>
        <v/>
      </c>
      <c r="S811" s="13" t="str">
        <f t="shared" si="38"/>
        <v/>
      </c>
      <c r="T811" s="1" t="str">
        <f>IFERROR(INDEX('User Instructions'!$E$3:$E$10,MATCH('Eligible Components'!N811,'User Instructions'!$D$3:$D$10,0)),"")</f>
        <v/>
      </c>
      <c r="U811" s="1" t="str">
        <f>IFERROR(IF(INDEX('Tableau FR Download'!M:M,MATCH('Eligible Components'!M811,'Tableau FR Download'!G:G,0))=0,"",INDEX('Tableau FR Download'!M:M,MATCH('Eligible Components'!M811,'Tableau FR Download'!G:G,0))),"")</f>
        <v/>
      </c>
    </row>
    <row r="812" spans="1:21" hidden="1" x14ac:dyDescent="0.2">
      <c r="A812" s="1">
        <f t="shared" si="36"/>
        <v>1</v>
      </c>
      <c r="B812" s="1">
        <v>0</v>
      </c>
      <c r="C812" s="1" t="s">
        <v>85</v>
      </c>
      <c r="D812" s="1" t="s">
        <v>59</v>
      </c>
      <c r="E812" s="1" t="s">
        <v>26</v>
      </c>
      <c r="F812" s="1" t="s">
        <v>26</v>
      </c>
      <c r="G812" s="1" t="str">
        <f t="shared" si="37"/>
        <v>Madagascar-HIV/AIDS</v>
      </c>
      <c r="H812" s="1">
        <v>1</v>
      </c>
      <c r="I812" s="1" t="s">
        <v>60</v>
      </c>
      <c r="J812" s="1" t="str">
        <f>IF(IFERROR(IF(M812="",INDEX('Review Approach Lookup'!D:D,MATCH('Eligible Components'!G812,'Review Approach Lookup'!A:A,0)),INDEX('Tableau FR Download'!I:I,MATCH(M812,'Tableau FR Download'!G:G,0))),"")=0,"TBC",IFERROR(IF(M812="",INDEX('Review Approach Lookup'!D:D,MATCH('Eligible Components'!G812,'Review Approach Lookup'!A:A,0)),INDEX('Tableau FR Download'!I:I,MATCH(M812,'Tableau FR Download'!G:G,0))),""))</f>
        <v>Full Review</v>
      </c>
      <c r="K812" s="1" t="s">
        <v>182</v>
      </c>
      <c r="L812" s="1">
        <f>_xlfn.MAXIFS('Tableau FR Download'!A:A,'Tableau FR Download'!B:B,'Eligible Components'!G812)</f>
        <v>725</v>
      </c>
      <c r="M812" s="1" t="str">
        <f>IF(L812=0,"",INDEX('Tableau FR Download'!G:G,MATCH('Eligible Components'!L812,'Tableau FR Download'!A:A,0)))</f>
        <v>FR725-MDG-H</v>
      </c>
      <c r="N812" s="2" t="str">
        <f>IFERROR(IF(LEFT(INDEX('Tableau FR Download'!J:J,MATCH('Eligible Components'!M812,'Tableau FR Download'!G:G,0)),FIND(" - ",INDEX('Tableau FR Download'!J:J,MATCH('Eligible Components'!M812,'Tableau FR Download'!G:G,0)))-1) = 0,"",LEFT(INDEX('Tableau FR Download'!J:J,MATCH('Eligible Components'!M812,'Tableau FR Download'!G:G,0)),FIND(" - ",INDEX('Tableau FR Download'!J:J,MATCH('Eligible Components'!M812,'Tableau FR Download'!G:G,0)))-1)),"")</f>
        <v>Window 2a</v>
      </c>
      <c r="O812" s="2" t="str">
        <f>IF(T812="No","",IFERROR(IF(INDEX('Tableau FR Download'!M:M,MATCH('Eligible Components'!M812,'Tableau FR Download'!G:G,0))=0,"",INDEX('Tableau FR Download'!M:M,MATCH('Eligible Components'!M812,'Tableau FR Download'!G:G,0))),""))</f>
        <v>Grant Making</v>
      </c>
      <c r="P812" s="37">
        <f>IF(IFERROR(INDEX('Funding Request Tracker'!$G$6:$G$13,MATCH('Eligible Components'!N812,'Funding Request Tracker'!$F$6:$F$13,0)),"")=0,"",IFERROR(INDEX('Funding Request Tracker'!$G$6:$G$13,MATCH('Eligible Components'!N812,'Funding Request Tracker'!$F$6:$F$13,0)),""))</f>
        <v>43951</v>
      </c>
      <c r="Q812" s="37">
        <f>IF(IFERROR(INDEX('Tableau FR Download'!N:N,MATCH('Eligible Components'!M812,'Tableau FR Download'!G:G,0)),"")=0,"",IFERROR(INDEX('Tableau FR Download'!N:N,MATCH('Eligible Components'!M812,'Tableau FR Download'!G:G,0)),""))</f>
        <v>44161</v>
      </c>
      <c r="R812" s="37">
        <f>IF(IFERROR(INDEX('Tableau FR Download'!O:O,MATCH('Eligible Components'!M812,'Tableau FR Download'!G:G,0)),"")=0,"",IFERROR(INDEX('Tableau FR Download'!O:O,MATCH('Eligible Components'!M812,'Tableau FR Download'!G:G,0)),""))</f>
        <v>44182</v>
      </c>
      <c r="S812" s="13">
        <f t="shared" si="38"/>
        <v>7.5737704918032787</v>
      </c>
      <c r="T812" s="1" t="str">
        <f>IFERROR(INDEX('User Instructions'!$E$3:$E$10,MATCH('Eligible Components'!N812,'User Instructions'!$D$3:$D$10,0)),"")</f>
        <v>Yes</v>
      </c>
      <c r="U812" s="1" t="str">
        <f>IFERROR(IF(INDEX('Tableau FR Download'!M:M,MATCH('Eligible Components'!M812,'Tableau FR Download'!G:G,0))=0,"",INDEX('Tableau FR Download'!M:M,MATCH('Eligible Components'!M812,'Tableau FR Download'!G:G,0))),"")</f>
        <v>Grant Making</v>
      </c>
    </row>
    <row r="813" spans="1:21" hidden="1" x14ac:dyDescent="0.2">
      <c r="A813" s="1">
        <f t="shared" si="36"/>
        <v>0</v>
      </c>
      <c r="B813" s="1">
        <v>0</v>
      </c>
      <c r="C813" s="1" t="s">
        <v>85</v>
      </c>
      <c r="D813" s="1" t="s">
        <v>59</v>
      </c>
      <c r="E813" s="1" t="s">
        <v>409</v>
      </c>
      <c r="F813" s="1" t="s">
        <v>86</v>
      </c>
      <c r="G813" s="1" t="str">
        <f t="shared" si="37"/>
        <v>Madagascar-HIV/AIDS,Malaria</v>
      </c>
      <c r="H813" s="1">
        <v>1</v>
      </c>
      <c r="I813" s="1" t="s">
        <v>60</v>
      </c>
      <c r="J813" s="1" t="str">
        <f>IF(IFERROR(IF(M813="",INDEX('Review Approach Lookup'!D:D,MATCH('Eligible Components'!G813,'Review Approach Lookup'!A:A,0)),INDEX('Tableau FR Download'!I:I,MATCH(M813,'Tableau FR Download'!G:G,0))),"")=0,"TBC",IFERROR(IF(M813="",INDEX('Review Approach Lookup'!D:D,MATCH('Eligible Components'!G813,'Review Approach Lookup'!A:A,0)),INDEX('Tableau FR Download'!I:I,MATCH(M813,'Tableau FR Download'!G:G,0))),""))</f>
        <v/>
      </c>
      <c r="K813" s="1" t="s">
        <v>182</v>
      </c>
      <c r="L813" s="1">
        <f>_xlfn.MAXIFS('Tableau FR Download'!A:A,'Tableau FR Download'!B:B,'Eligible Components'!G813)</f>
        <v>0</v>
      </c>
      <c r="M813" s="1" t="str">
        <f>IF(L813=0,"",INDEX('Tableau FR Download'!G:G,MATCH('Eligible Components'!L813,'Tableau FR Download'!A:A,0)))</f>
        <v/>
      </c>
      <c r="N813" s="2" t="str">
        <f>IFERROR(IF(LEFT(INDEX('Tableau FR Download'!J:J,MATCH('Eligible Components'!M813,'Tableau FR Download'!G:G,0)),FIND(" - ",INDEX('Tableau FR Download'!J:J,MATCH('Eligible Components'!M813,'Tableau FR Download'!G:G,0)))-1) = 0,"",LEFT(INDEX('Tableau FR Download'!J:J,MATCH('Eligible Components'!M813,'Tableau FR Download'!G:G,0)),FIND(" - ",INDEX('Tableau FR Download'!J:J,MATCH('Eligible Components'!M813,'Tableau FR Download'!G:G,0)))-1)),"")</f>
        <v/>
      </c>
      <c r="O813" s="2" t="str">
        <f>IF(T813="No","",IFERROR(IF(INDEX('Tableau FR Download'!M:M,MATCH('Eligible Components'!M813,'Tableau FR Download'!G:G,0))=0,"",INDEX('Tableau FR Download'!M:M,MATCH('Eligible Components'!M813,'Tableau FR Download'!G:G,0))),""))</f>
        <v/>
      </c>
      <c r="P813" s="37" t="str">
        <f>IF(IFERROR(INDEX('Funding Request Tracker'!$G$6:$G$13,MATCH('Eligible Components'!N813,'Funding Request Tracker'!$F$6:$F$13,0)),"")=0,"",IFERROR(INDEX('Funding Request Tracker'!$G$6:$G$13,MATCH('Eligible Components'!N813,'Funding Request Tracker'!$F$6:$F$13,0)),""))</f>
        <v/>
      </c>
      <c r="Q813" s="37" t="str">
        <f>IF(IFERROR(INDEX('Tableau FR Download'!N:N,MATCH('Eligible Components'!M813,'Tableau FR Download'!G:G,0)),"")=0,"",IFERROR(INDEX('Tableau FR Download'!N:N,MATCH('Eligible Components'!M813,'Tableau FR Download'!G:G,0)),""))</f>
        <v/>
      </c>
      <c r="R813" s="37" t="str">
        <f>IF(IFERROR(INDEX('Tableau FR Download'!O:O,MATCH('Eligible Components'!M813,'Tableau FR Download'!G:G,0)),"")=0,"",IFERROR(INDEX('Tableau FR Download'!O:O,MATCH('Eligible Components'!M813,'Tableau FR Download'!G:G,0)),""))</f>
        <v/>
      </c>
      <c r="S813" s="13" t="str">
        <f t="shared" si="38"/>
        <v/>
      </c>
      <c r="T813" s="1" t="str">
        <f>IFERROR(INDEX('User Instructions'!$E$3:$E$10,MATCH('Eligible Components'!N813,'User Instructions'!$D$3:$D$10,0)),"")</f>
        <v/>
      </c>
      <c r="U813" s="1" t="str">
        <f>IFERROR(IF(INDEX('Tableau FR Download'!M:M,MATCH('Eligible Components'!M813,'Tableau FR Download'!G:G,0))=0,"",INDEX('Tableau FR Download'!M:M,MATCH('Eligible Components'!M813,'Tableau FR Download'!G:G,0))),"")</f>
        <v/>
      </c>
    </row>
    <row r="814" spans="1:21" hidden="1" x14ac:dyDescent="0.2">
      <c r="A814" s="1">
        <f t="shared" si="36"/>
        <v>0</v>
      </c>
      <c r="B814" s="1">
        <v>0</v>
      </c>
      <c r="C814" s="1" t="s">
        <v>85</v>
      </c>
      <c r="D814" s="1" t="s">
        <v>59</v>
      </c>
      <c r="E814" s="1" t="s">
        <v>410</v>
      </c>
      <c r="F814" s="1" t="s">
        <v>87</v>
      </c>
      <c r="G814" s="1" t="str">
        <f t="shared" si="37"/>
        <v>Madagascar-HIV/AIDS,Malaria,RSSH</v>
      </c>
      <c r="H814" s="1">
        <v>1</v>
      </c>
      <c r="I814" s="1" t="s">
        <v>60</v>
      </c>
      <c r="J814" s="1" t="str">
        <f>IF(IFERROR(IF(M814="",INDEX('Review Approach Lookup'!D:D,MATCH('Eligible Components'!G814,'Review Approach Lookup'!A:A,0)),INDEX('Tableau FR Download'!I:I,MATCH(M814,'Tableau FR Download'!G:G,0))),"")=0,"TBC",IFERROR(IF(M814="",INDEX('Review Approach Lookup'!D:D,MATCH('Eligible Components'!G814,'Review Approach Lookup'!A:A,0)),INDEX('Tableau FR Download'!I:I,MATCH(M814,'Tableau FR Download'!G:G,0))),""))</f>
        <v/>
      </c>
      <c r="K814" s="1" t="s">
        <v>182</v>
      </c>
      <c r="L814" s="1">
        <f>_xlfn.MAXIFS('Tableau FR Download'!A:A,'Tableau FR Download'!B:B,'Eligible Components'!G814)</f>
        <v>0</v>
      </c>
      <c r="M814" s="1" t="str">
        <f>IF(L814=0,"",INDEX('Tableau FR Download'!G:G,MATCH('Eligible Components'!L814,'Tableau FR Download'!A:A,0)))</f>
        <v/>
      </c>
      <c r="N814" s="2" t="str">
        <f>IFERROR(IF(LEFT(INDEX('Tableau FR Download'!J:J,MATCH('Eligible Components'!M814,'Tableau FR Download'!G:G,0)),FIND(" - ",INDEX('Tableau FR Download'!J:J,MATCH('Eligible Components'!M814,'Tableau FR Download'!G:G,0)))-1) = 0,"",LEFT(INDEX('Tableau FR Download'!J:J,MATCH('Eligible Components'!M814,'Tableau FR Download'!G:G,0)),FIND(" - ",INDEX('Tableau FR Download'!J:J,MATCH('Eligible Components'!M814,'Tableau FR Download'!G:G,0)))-1)),"")</f>
        <v/>
      </c>
      <c r="O814" s="2" t="str">
        <f>IF(T814="No","",IFERROR(IF(INDEX('Tableau FR Download'!M:M,MATCH('Eligible Components'!M814,'Tableau FR Download'!G:G,0))=0,"",INDEX('Tableau FR Download'!M:M,MATCH('Eligible Components'!M814,'Tableau FR Download'!G:G,0))),""))</f>
        <v/>
      </c>
      <c r="P814" s="37" t="str">
        <f>IF(IFERROR(INDEX('Funding Request Tracker'!$G$6:$G$13,MATCH('Eligible Components'!N814,'Funding Request Tracker'!$F$6:$F$13,0)),"")=0,"",IFERROR(INDEX('Funding Request Tracker'!$G$6:$G$13,MATCH('Eligible Components'!N814,'Funding Request Tracker'!$F$6:$F$13,0)),""))</f>
        <v/>
      </c>
      <c r="Q814" s="37" t="str">
        <f>IF(IFERROR(INDEX('Tableau FR Download'!N:N,MATCH('Eligible Components'!M814,'Tableau FR Download'!G:G,0)),"")=0,"",IFERROR(INDEX('Tableau FR Download'!N:N,MATCH('Eligible Components'!M814,'Tableau FR Download'!G:G,0)),""))</f>
        <v/>
      </c>
      <c r="R814" s="37" t="str">
        <f>IF(IFERROR(INDEX('Tableau FR Download'!O:O,MATCH('Eligible Components'!M814,'Tableau FR Download'!G:G,0)),"")=0,"",IFERROR(INDEX('Tableau FR Download'!O:O,MATCH('Eligible Components'!M814,'Tableau FR Download'!G:G,0)),""))</f>
        <v/>
      </c>
      <c r="S814" s="13" t="str">
        <f t="shared" si="38"/>
        <v/>
      </c>
      <c r="T814" s="1" t="str">
        <f>IFERROR(INDEX('User Instructions'!$E$3:$E$10,MATCH('Eligible Components'!N814,'User Instructions'!$D$3:$D$10,0)),"")</f>
        <v/>
      </c>
      <c r="U814" s="1" t="str">
        <f>IFERROR(IF(INDEX('Tableau FR Download'!M:M,MATCH('Eligible Components'!M814,'Tableau FR Download'!G:G,0))=0,"",INDEX('Tableau FR Download'!M:M,MATCH('Eligible Components'!M814,'Tableau FR Download'!G:G,0))),"")</f>
        <v/>
      </c>
    </row>
    <row r="815" spans="1:21" hidden="1" x14ac:dyDescent="0.2">
      <c r="A815" s="1">
        <f t="shared" si="36"/>
        <v>0</v>
      </c>
      <c r="B815" s="1">
        <v>0</v>
      </c>
      <c r="C815" s="1" t="s">
        <v>85</v>
      </c>
      <c r="D815" s="1" t="s">
        <v>59</v>
      </c>
      <c r="E815" s="1" t="s">
        <v>411</v>
      </c>
      <c r="F815" s="1" t="s">
        <v>88</v>
      </c>
      <c r="G815" s="1" t="str">
        <f t="shared" si="37"/>
        <v>Madagascar-HIV/AIDS,RSSH</v>
      </c>
      <c r="H815" s="1">
        <v>1</v>
      </c>
      <c r="I815" s="1" t="s">
        <v>60</v>
      </c>
      <c r="J815" s="1" t="str">
        <f>IF(IFERROR(IF(M815="",INDEX('Review Approach Lookup'!D:D,MATCH('Eligible Components'!G815,'Review Approach Lookup'!A:A,0)),INDEX('Tableau FR Download'!I:I,MATCH(M815,'Tableau FR Download'!G:G,0))),"")=0,"TBC",IFERROR(IF(M815="",INDEX('Review Approach Lookup'!D:D,MATCH('Eligible Components'!G815,'Review Approach Lookup'!A:A,0)),INDEX('Tableau FR Download'!I:I,MATCH(M815,'Tableau FR Download'!G:G,0))),""))</f>
        <v/>
      </c>
      <c r="K815" s="1" t="s">
        <v>182</v>
      </c>
      <c r="L815" s="1">
        <f>_xlfn.MAXIFS('Tableau FR Download'!A:A,'Tableau FR Download'!B:B,'Eligible Components'!G815)</f>
        <v>0</v>
      </c>
      <c r="M815" s="1" t="str">
        <f>IF(L815=0,"",INDEX('Tableau FR Download'!G:G,MATCH('Eligible Components'!L815,'Tableau FR Download'!A:A,0)))</f>
        <v/>
      </c>
      <c r="N815" s="2" t="str">
        <f>IFERROR(IF(LEFT(INDEX('Tableau FR Download'!J:J,MATCH('Eligible Components'!M815,'Tableau FR Download'!G:G,0)),FIND(" - ",INDEX('Tableau FR Download'!J:J,MATCH('Eligible Components'!M815,'Tableau FR Download'!G:G,0)))-1) = 0,"",LEFT(INDEX('Tableau FR Download'!J:J,MATCH('Eligible Components'!M815,'Tableau FR Download'!G:G,0)),FIND(" - ",INDEX('Tableau FR Download'!J:J,MATCH('Eligible Components'!M815,'Tableau FR Download'!G:G,0)))-1)),"")</f>
        <v/>
      </c>
      <c r="O815" s="2" t="str">
        <f>IF(T815="No","",IFERROR(IF(INDEX('Tableau FR Download'!M:M,MATCH('Eligible Components'!M815,'Tableau FR Download'!G:G,0))=0,"",INDEX('Tableau FR Download'!M:M,MATCH('Eligible Components'!M815,'Tableau FR Download'!G:G,0))),""))</f>
        <v/>
      </c>
      <c r="P815" s="37" t="str">
        <f>IF(IFERROR(INDEX('Funding Request Tracker'!$G$6:$G$13,MATCH('Eligible Components'!N815,'Funding Request Tracker'!$F$6:$F$13,0)),"")=0,"",IFERROR(INDEX('Funding Request Tracker'!$G$6:$G$13,MATCH('Eligible Components'!N815,'Funding Request Tracker'!$F$6:$F$13,0)),""))</f>
        <v/>
      </c>
      <c r="Q815" s="37" t="str">
        <f>IF(IFERROR(INDEX('Tableau FR Download'!N:N,MATCH('Eligible Components'!M815,'Tableau FR Download'!G:G,0)),"")=0,"",IFERROR(INDEX('Tableau FR Download'!N:N,MATCH('Eligible Components'!M815,'Tableau FR Download'!G:G,0)),""))</f>
        <v/>
      </c>
      <c r="R815" s="37" t="str">
        <f>IF(IFERROR(INDEX('Tableau FR Download'!O:O,MATCH('Eligible Components'!M815,'Tableau FR Download'!G:G,0)),"")=0,"",IFERROR(INDEX('Tableau FR Download'!O:O,MATCH('Eligible Components'!M815,'Tableau FR Download'!G:G,0)),""))</f>
        <v/>
      </c>
      <c r="S815" s="13" t="str">
        <f t="shared" si="38"/>
        <v/>
      </c>
      <c r="T815" s="1" t="str">
        <f>IFERROR(INDEX('User Instructions'!$E$3:$E$10,MATCH('Eligible Components'!N815,'User Instructions'!$D$3:$D$10,0)),"")</f>
        <v/>
      </c>
      <c r="U815" s="1" t="str">
        <f>IFERROR(IF(INDEX('Tableau FR Download'!M:M,MATCH('Eligible Components'!M815,'Tableau FR Download'!G:G,0))=0,"",INDEX('Tableau FR Download'!M:M,MATCH('Eligible Components'!M815,'Tableau FR Download'!G:G,0))),"")</f>
        <v/>
      </c>
    </row>
    <row r="816" spans="1:21" hidden="1" x14ac:dyDescent="0.2">
      <c r="A816" s="1">
        <f t="shared" si="36"/>
        <v>0</v>
      </c>
      <c r="B816" s="1">
        <v>0</v>
      </c>
      <c r="C816" s="1" t="s">
        <v>85</v>
      </c>
      <c r="D816" s="1" t="s">
        <v>59</v>
      </c>
      <c r="E816" s="1" t="s">
        <v>408</v>
      </c>
      <c r="F816" s="1" t="s">
        <v>89</v>
      </c>
      <c r="G816" s="1" t="str">
        <f t="shared" si="37"/>
        <v>Madagascar-HIV/AIDS, Tuberculosis</v>
      </c>
      <c r="H816" s="1">
        <v>1</v>
      </c>
      <c r="I816" s="1" t="s">
        <v>60</v>
      </c>
      <c r="J816" s="1" t="str">
        <f>IF(IFERROR(IF(M816="",INDEX('Review Approach Lookup'!D:D,MATCH('Eligible Components'!G816,'Review Approach Lookup'!A:A,0)),INDEX('Tableau FR Download'!I:I,MATCH(M816,'Tableau FR Download'!G:G,0))),"")=0,"TBC",IFERROR(IF(M816="",INDEX('Review Approach Lookup'!D:D,MATCH('Eligible Components'!G816,'Review Approach Lookup'!A:A,0)),INDEX('Tableau FR Download'!I:I,MATCH(M816,'Tableau FR Download'!G:G,0))),""))</f>
        <v/>
      </c>
      <c r="K816" s="1" t="s">
        <v>182</v>
      </c>
      <c r="L816" s="1">
        <f>_xlfn.MAXIFS('Tableau FR Download'!A:A,'Tableau FR Download'!B:B,'Eligible Components'!G816)</f>
        <v>0</v>
      </c>
      <c r="M816" s="1" t="str">
        <f>IF(L816=0,"",INDEX('Tableau FR Download'!G:G,MATCH('Eligible Components'!L816,'Tableau FR Download'!A:A,0)))</f>
        <v/>
      </c>
      <c r="N816" s="2" t="str">
        <f>IFERROR(IF(LEFT(INDEX('Tableau FR Download'!J:J,MATCH('Eligible Components'!M816,'Tableau FR Download'!G:G,0)),FIND(" - ",INDEX('Tableau FR Download'!J:J,MATCH('Eligible Components'!M816,'Tableau FR Download'!G:G,0)))-1) = 0,"",LEFT(INDEX('Tableau FR Download'!J:J,MATCH('Eligible Components'!M816,'Tableau FR Download'!G:G,0)),FIND(" - ",INDEX('Tableau FR Download'!J:J,MATCH('Eligible Components'!M816,'Tableau FR Download'!G:G,0)))-1)),"")</f>
        <v/>
      </c>
      <c r="O816" s="2" t="str">
        <f>IF(T816="No","",IFERROR(IF(INDEX('Tableau FR Download'!M:M,MATCH('Eligible Components'!M816,'Tableau FR Download'!G:G,0))=0,"",INDEX('Tableau FR Download'!M:M,MATCH('Eligible Components'!M816,'Tableau FR Download'!G:G,0))),""))</f>
        <v/>
      </c>
      <c r="P816" s="37" t="str">
        <f>IF(IFERROR(INDEX('Funding Request Tracker'!$G$6:$G$13,MATCH('Eligible Components'!N816,'Funding Request Tracker'!$F$6:$F$13,0)),"")=0,"",IFERROR(INDEX('Funding Request Tracker'!$G$6:$G$13,MATCH('Eligible Components'!N816,'Funding Request Tracker'!$F$6:$F$13,0)),""))</f>
        <v/>
      </c>
      <c r="Q816" s="37" t="str">
        <f>IF(IFERROR(INDEX('Tableau FR Download'!N:N,MATCH('Eligible Components'!M816,'Tableau FR Download'!G:G,0)),"")=0,"",IFERROR(INDEX('Tableau FR Download'!N:N,MATCH('Eligible Components'!M816,'Tableau FR Download'!G:G,0)),""))</f>
        <v/>
      </c>
      <c r="R816" s="37" t="str">
        <f>IF(IFERROR(INDEX('Tableau FR Download'!O:O,MATCH('Eligible Components'!M816,'Tableau FR Download'!G:G,0)),"")=0,"",IFERROR(INDEX('Tableau FR Download'!O:O,MATCH('Eligible Components'!M816,'Tableau FR Download'!G:G,0)),""))</f>
        <v/>
      </c>
      <c r="S816" s="13" t="str">
        <f t="shared" si="38"/>
        <v/>
      </c>
      <c r="T816" s="1" t="str">
        <f>IFERROR(INDEX('User Instructions'!$E$3:$E$10,MATCH('Eligible Components'!N816,'User Instructions'!$D$3:$D$10,0)),"")</f>
        <v/>
      </c>
      <c r="U816" s="1" t="str">
        <f>IFERROR(IF(INDEX('Tableau FR Download'!M:M,MATCH('Eligible Components'!M816,'Tableau FR Download'!G:G,0))=0,"",INDEX('Tableau FR Download'!M:M,MATCH('Eligible Components'!M816,'Tableau FR Download'!G:G,0))),"")</f>
        <v/>
      </c>
    </row>
    <row r="817" spans="1:21" hidden="1" x14ac:dyDescent="0.2">
      <c r="A817" s="1">
        <f t="shared" si="36"/>
        <v>0</v>
      </c>
      <c r="B817" s="1">
        <v>0</v>
      </c>
      <c r="C817" s="1" t="s">
        <v>85</v>
      </c>
      <c r="D817" s="1" t="s">
        <v>59</v>
      </c>
      <c r="E817" s="1" t="s">
        <v>412</v>
      </c>
      <c r="F817" s="1" t="s">
        <v>90</v>
      </c>
      <c r="G817" s="1" t="str">
        <f t="shared" si="37"/>
        <v>Madagascar-HIV/AIDS,Tuberculosis,Malaria</v>
      </c>
      <c r="H817" s="1">
        <v>1</v>
      </c>
      <c r="I817" s="1" t="s">
        <v>60</v>
      </c>
      <c r="J817" s="1" t="str">
        <f>IF(IFERROR(IF(M817="",INDEX('Review Approach Lookup'!D:D,MATCH('Eligible Components'!G817,'Review Approach Lookup'!A:A,0)),INDEX('Tableau FR Download'!I:I,MATCH(M817,'Tableau FR Download'!G:G,0))),"")=0,"TBC",IFERROR(IF(M817="",INDEX('Review Approach Lookup'!D:D,MATCH('Eligible Components'!G817,'Review Approach Lookup'!A:A,0)),INDEX('Tableau FR Download'!I:I,MATCH(M817,'Tableau FR Download'!G:G,0))),""))</f>
        <v/>
      </c>
      <c r="K817" s="1" t="s">
        <v>182</v>
      </c>
      <c r="L817" s="1">
        <f>_xlfn.MAXIFS('Tableau FR Download'!A:A,'Tableau FR Download'!B:B,'Eligible Components'!G817)</f>
        <v>0</v>
      </c>
      <c r="M817" s="1" t="str">
        <f>IF(L817=0,"",INDEX('Tableau FR Download'!G:G,MATCH('Eligible Components'!L817,'Tableau FR Download'!A:A,0)))</f>
        <v/>
      </c>
      <c r="N817" s="2" t="str">
        <f>IFERROR(IF(LEFT(INDEX('Tableau FR Download'!J:J,MATCH('Eligible Components'!M817,'Tableau FR Download'!G:G,0)),FIND(" - ",INDEX('Tableau FR Download'!J:J,MATCH('Eligible Components'!M817,'Tableau FR Download'!G:G,0)))-1) = 0,"",LEFT(INDEX('Tableau FR Download'!J:J,MATCH('Eligible Components'!M817,'Tableau FR Download'!G:G,0)),FIND(" - ",INDEX('Tableau FR Download'!J:J,MATCH('Eligible Components'!M817,'Tableau FR Download'!G:G,0)))-1)),"")</f>
        <v/>
      </c>
      <c r="O817" s="2" t="str">
        <f>IF(T817="No","",IFERROR(IF(INDEX('Tableau FR Download'!M:M,MATCH('Eligible Components'!M817,'Tableau FR Download'!G:G,0))=0,"",INDEX('Tableau FR Download'!M:M,MATCH('Eligible Components'!M817,'Tableau FR Download'!G:G,0))),""))</f>
        <v/>
      </c>
      <c r="P817" s="37" t="str">
        <f>IF(IFERROR(INDEX('Funding Request Tracker'!$G$6:$G$13,MATCH('Eligible Components'!N817,'Funding Request Tracker'!$F$6:$F$13,0)),"")=0,"",IFERROR(INDEX('Funding Request Tracker'!$G$6:$G$13,MATCH('Eligible Components'!N817,'Funding Request Tracker'!$F$6:$F$13,0)),""))</f>
        <v/>
      </c>
      <c r="Q817" s="37" t="str">
        <f>IF(IFERROR(INDEX('Tableau FR Download'!N:N,MATCH('Eligible Components'!M817,'Tableau FR Download'!G:G,0)),"")=0,"",IFERROR(INDEX('Tableau FR Download'!N:N,MATCH('Eligible Components'!M817,'Tableau FR Download'!G:G,0)),""))</f>
        <v/>
      </c>
      <c r="R817" s="37" t="str">
        <f>IF(IFERROR(INDEX('Tableau FR Download'!O:O,MATCH('Eligible Components'!M817,'Tableau FR Download'!G:G,0)),"")=0,"",IFERROR(INDEX('Tableau FR Download'!O:O,MATCH('Eligible Components'!M817,'Tableau FR Download'!G:G,0)),""))</f>
        <v/>
      </c>
      <c r="S817" s="13" t="str">
        <f t="shared" si="38"/>
        <v/>
      </c>
      <c r="T817" s="1" t="str">
        <f>IFERROR(INDEX('User Instructions'!$E$3:$E$10,MATCH('Eligible Components'!N817,'User Instructions'!$D$3:$D$10,0)),"")</f>
        <v/>
      </c>
      <c r="U817" s="1" t="str">
        <f>IFERROR(IF(INDEX('Tableau FR Download'!M:M,MATCH('Eligible Components'!M817,'Tableau FR Download'!G:G,0))=0,"",INDEX('Tableau FR Download'!M:M,MATCH('Eligible Components'!M817,'Tableau FR Download'!G:G,0))),"")</f>
        <v/>
      </c>
    </row>
    <row r="818" spans="1:21" hidden="1" x14ac:dyDescent="0.2">
      <c r="A818" s="1">
        <f t="shared" si="36"/>
        <v>0</v>
      </c>
      <c r="B818" s="1">
        <v>0</v>
      </c>
      <c r="C818" s="1" t="s">
        <v>85</v>
      </c>
      <c r="D818" s="1" t="s">
        <v>59</v>
      </c>
      <c r="E818" s="1" t="s">
        <v>413</v>
      </c>
      <c r="F818" s="1" t="s">
        <v>91</v>
      </c>
      <c r="G818" s="1" t="str">
        <f t="shared" si="37"/>
        <v>Madagascar-HIV/AIDS,Tuberculosis,Malaria,RSSH</v>
      </c>
      <c r="H818" s="1">
        <v>1</v>
      </c>
      <c r="I818" s="1" t="s">
        <v>60</v>
      </c>
      <c r="J818" s="1" t="str">
        <f>IF(IFERROR(IF(M818="",INDEX('Review Approach Lookup'!D:D,MATCH('Eligible Components'!G818,'Review Approach Lookup'!A:A,0)),INDEX('Tableau FR Download'!I:I,MATCH(M818,'Tableau FR Download'!G:G,0))),"")=0,"TBC",IFERROR(IF(M818="",INDEX('Review Approach Lookup'!D:D,MATCH('Eligible Components'!G818,'Review Approach Lookup'!A:A,0)),INDEX('Tableau FR Download'!I:I,MATCH(M818,'Tableau FR Download'!G:G,0))),""))</f>
        <v/>
      </c>
      <c r="K818" s="1" t="s">
        <v>182</v>
      </c>
      <c r="L818" s="1">
        <f>_xlfn.MAXIFS('Tableau FR Download'!A:A,'Tableau FR Download'!B:B,'Eligible Components'!G818)</f>
        <v>0</v>
      </c>
      <c r="M818" s="1" t="str">
        <f>IF(L818=0,"",INDEX('Tableau FR Download'!G:G,MATCH('Eligible Components'!L818,'Tableau FR Download'!A:A,0)))</f>
        <v/>
      </c>
      <c r="N818" s="2" t="str">
        <f>IFERROR(IF(LEFT(INDEX('Tableau FR Download'!J:J,MATCH('Eligible Components'!M818,'Tableau FR Download'!G:G,0)),FIND(" - ",INDEX('Tableau FR Download'!J:J,MATCH('Eligible Components'!M818,'Tableau FR Download'!G:G,0)))-1) = 0,"",LEFT(INDEX('Tableau FR Download'!J:J,MATCH('Eligible Components'!M818,'Tableau FR Download'!G:G,0)),FIND(" - ",INDEX('Tableau FR Download'!J:J,MATCH('Eligible Components'!M818,'Tableau FR Download'!G:G,0)))-1)),"")</f>
        <v/>
      </c>
      <c r="O818" s="2" t="str">
        <f>IF(T818="No","",IFERROR(IF(INDEX('Tableau FR Download'!M:M,MATCH('Eligible Components'!M818,'Tableau FR Download'!G:G,0))=0,"",INDEX('Tableau FR Download'!M:M,MATCH('Eligible Components'!M818,'Tableau FR Download'!G:G,0))),""))</f>
        <v/>
      </c>
      <c r="P818" s="37" t="str">
        <f>IF(IFERROR(INDEX('Funding Request Tracker'!$G$6:$G$13,MATCH('Eligible Components'!N818,'Funding Request Tracker'!$F$6:$F$13,0)),"")=0,"",IFERROR(INDEX('Funding Request Tracker'!$G$6:$G$13,MATCH('Eligible Components'!N818,'Funding Request Tracker'!$F$6:$F$13,0)),""))</f>
        <v/>
      </c>
      <c r="Q818" s="37" t="str">
        <f>IF(IFERROR(INDEX('Tableau FR Download'!N:N,MATCH('Eligible Components'!M818,'Tableau FR Download'!G:G,0)),"")=0,"",IFERROR(INDEX('Tableau FR Download'!N:N,MATCH('Eligible Components'!M818,'Tableau FR Download'!G:G,0)),""))</f>
        <v/>
      </c>
      <c r="R818" s="37" t="str">
        <f>IF(IFERROR(INDEX('Tableau FR Download'!O:O,MATCH('Eligible Components'!M818,'Tableau FR Download'!G:G,0)),"")=0,"",IFERROR(INDEX('Tableau FR Download'!O:O,MATCH('Eligible Components'!M818,'Tableau FR Download'!G:G,0)),""))</f>
        <v/>
      </c>
      <c r="S818" s="13" t="str">
        <f t="shared" si="38"/>
        <v/>
      </c>
      <c r="T818" s="1" t="str">
        <f>IFERROR(INDEX('User Instructions'!$E$3:$E$10,MATCH('Eligible Components'!N818,'User Instructions'!$D$3:$D$10,0)),"")</f>
        <v/>
      </c>
      <c r="U818" s="1" t="str">
        <f>IFERROR(IF(INDEX('Tableau FR Download'!M:M,MATCH('Eligible Components'!M818,'Tableau FR Download'!G:G,0))=0,"",INDEX('Tableau FR Download'!M:M,MATCH('Eligible Components'!M818,'Tableau FR Download'!G:G,0))),"")</f>
        <v/>
      </c>
    </row>
    <row r="819" spans="1:21" hidden="1" x14ac:dyDescent="0.2">
      <c r="A819" s="1">
        <f t="shared" si="36"/>
        <v>0</v>
      </c>
      <c r="B819" s="1">
        <v>0</v>
      </c>
      <c r="C819" s="1" t="s">
        <v>85</v>
      </c>
      <c r="D819" s="1" t="s">
        <v>59</v>
      </c>
      <c r="E819" s="1" t="s">
        <v>414</v>
      </c>
      <c r="F819" s="1" t="s">
        <v>92</v>
      </c>
      <c r="G819" s="1" t="str">
        <f t="shared" si="37"/>
        <v>Madagascar-HIV/AIDS,Tuberculosis,RSSH</v>
      </c>
      <c r="H819" s="1">
        <v>1</v>
      </c>
      <c r="I819" s="1" t="s">
        <v>60</v>
      </c>
      <c r="J819" s="1" t="str">
        <f>IF(IFERROR(IF(M819="",INDEX('Review Approach Lookup'!D:D,MATCH('Eligible Components'!G819,'Review Approach Lookup'!A:A,0)),INDEX('Tableau FR Download'!I:I,MATCH(M819,'Tableau FR Download'!G:G,0))),"")=0,"TBC",IFERROR(IF(M819="",INDEX('Review Approach Lookup'!D:D,MATCH('Eligible Components'!G819,'Review Approach Lookup'!A:A,0)),INDEX('Tableau FR Download'!I:I,MATCH(M819,'Tableau FR Download'!G:G,0))),""))</f>
        <v/>
      </c>
      <c r="K819" s="1" t="s">
        <v>182</v>
      </c>
      <c r="L819" s="1">
        <f>_xlfn.MAXIFS('Tableau FR Download'!A:A,'Tableau FR Download'!B:B,'Eligible Components'!G819)</f>
        <v>0</v>
      </c>
      <c r="M819" s="1" t="str">
        <f>IF(L819=0,"",INDEX('Tableau FR Download'!G:G,MATCH('Eligible Components'!L819,'Tableau FR Download'!A:A,0)))</f>
        <v/>
      </c>
      <c r="N819" s="2" t="str">
        <f>IFERROR(IF(LEFT(INDEX('Tableau FR Download'!J:J,MATCH('Eligible Components'!M819,'Tableau FR Download'!G:G,0)),FIND(" - ",INDEX('Tableau FR Download'!J:J,MATCH('Eligible Components'!M819,'Tableau FR Download'!G:G,0)))-1) = 0,"",LEFT(INDEX('Tableau FR Download'!J:J,MATCH('Eligible Components'!M819,'Tableau FR Download'!G:G,0)),FIND(" - ",INDEX('Tableau FR Download'!J:J,MATCH('Eligible Components'!M819,'Tableau FR Download'!G:G,0)))-1)),"")</f>
        <v/>
      </c>
      <c r="O819" s="2" t="str">
        <f>IF(T819="No","",IFERROR(IF(INDEX('Tableau FR Download'!M:M,MATCH('Eligible Components'!M819,'Tableau FR Download'!G:G,0))=0,"",INDEX('Tableau FR Download'!M:M,MATCH('Eligible Components'!M819,'Tableau FR Download'!G:G,0))),""))</f>
        <v/>
      </c>
      <c r="P819" s="37" t="str">
        <f>IF(IFERROR(INDEX('Funding Request Tracker'!$G$6:$G$13,MATCH('Eligible Components'!N819,'Funding Request Tracker'!$F$6:$F$13,0)),"")=0,"",IFERROR(INDEX('Funding Request Tracker'!$G$6:$G$13,MATCH('Eligible Components'!N819,'Funding Request Tracker'!$F$6:$F$13,0)),""))</f>
        <v/>
      </c>
      <c r="Q819" s="37" t="str">
        <f>IF(IFERROR(INDEX('Tableau FR Download'!N:N,MATCH('Eligible Components'!M819,'Tableau FR Download'!G:G,0)),"")=0,"",IFERROR(INDEX('Tableau FR Download'!N:N,MATCH('Eligible Components'!M819,'Tableau FR Download'!G:G,0)),""))</f>
        <v/>
      </c>
      <c r="R819" s="37" t="str">
        <f>IF(IFERROR(INDEX('Tableau FR Download'!O:O,MATCH('Eligible Components'!M819,'Tableau FR Download'!G:G,0)),"")=0,"",IFERROR(INDEX('Tableau FR Download'!O:O,MATCH('Eligible Components'!M819,'Tableau FR Download'!G:G,0)),""))</f>
        <v/>
      </c>
      <c r="S819" s="13" t="str">
        <f t="shared" si="38"/>
        <v/>
      </c>
      <c r="T819" s="1" t="str">
        <f>IFERROR(INDEX('User Instructions'!$E$3:$E$10,MATCH('Eligible Components'!N819,'User Instructions'!$D$3:$D$10,0)),"")</f>
        <v/>
      </c>
      <c r="U819" s="1" t="str">
        <f>IFERROR(IF(INDEX('Tableau FR Download'!M:M,MATCH('Eligible Components'!M819,'Tableau FR Download'!G:G,0))=0,"",INDEX('Tableau FR Download'!M:M,MATCH('Eligible Components'!M819,'Tableau FR Download'!G:G,0))),"")</f>
        <v/>
      </c>
    </row>
    <row r="820" spans="1:21" hidden="1" x14ac:dyDescent="0.2">
      <c r="A820" s="1">
        <f t="shared" si="36"/>
        <v>1</v>
      </c>
      <c r="B820" s="1">
        <v>0</v>
      </c>
      <c r="C820" s="1" t="s">
        <v>85</v>
      </c>
      <c r="D820" s="1" t="s">
        <v>59</v>
      </c>
      <c r="E820" s="1" t="s">
        <v>28</v>
      </c>
      <c r="F820" s="1" t="s">
        <v>28</v>
      </c>
      <c r="G820" s="1" t="str">
        <f t="shared" si="37"/>
        <v>Madagascar-Malaria</v>
      </c>
      <c r="H820" s="1">
        <v>1</v>
      </c>
      <c r="I820" s="1" t="s">
        <v>60</v>
      </c>
      <c r="J820" s="1" t="str">
        <f>IF(IFERROR(IF(M820="",INDEX('Review Approach Lookup'!D:D,MATCH('Eligible Components'!G820,'Review Approach Lookup'!A:A,0)),INDEX('Tableau FR Download'!I:I,MATCH(M820,'Tableau FR Download'!G:G,0))),"")=0,"TBC",IFERROR(IF(M820="",INDEX('Review Approach Lookup'!D:D,MATCH('Eligible Components'!G820,'Review Approach Lookup'!A:A,0)),INDEX('Tableau FR Download'!I:I,MATCH(M820,'Tableau FR Download'!G:G,0))),""))</f>
        <v>Full Review</v>
      </c>
      <c r="K820" s="1" t="s">
        <v>182</v>
      </c>
      <c r="L820" s="1">
        <f>_xlfn.MAXIFS('Tableau FR Download'!A:A,'Tableau FR Download'!B:B,'Eligible Components'!G820)</f>
        <v>717</v>
      </c>
      <c r="M820" s="1" t="str">
        <f>IF(L820=0,"",INDEX('Tableau FR Download'!G:G,MATCH('Eligible Components'!L820,'Tableau FR Download'!A:A,0)))</f>
        <v>FR717-MDG-M</v>
      </c>
      <c r="N820" s="2" t="str">
        <f>IFERROR(IF(LEFT(INDEX('Tableau FR Download'!J:J,MATCH('Eligible Components'!M820,'Tableau FR Download'!G:G,0)),FIND(" - ",INDEX('Tableau FR Download'!J:J,MATCH('Eligible Components'!M820,'Tableau FR Download'!G:G,0)))-1) = 0,"",LEFT(INDEX('Tableau FR Download'!J:J,MATCH('Eligible Components'!M820,'Tableau FR Download'!G:G,0)),FIND(" - ",INDEX('Tableau FR Download'!J:J,MATCH('Eligible Components'!M820,'Tableau FR Download'!G:G,0)))-1)),"")</f>
        <v>Window 3</v>
      </c>
      <c r="O820" s="2" t="str">
        <f>IF(T820="No","",IFERROR(IF(INDEX('Tableau FR Download'!M:M,MATCH('Eligible Components'!M820,'Tableau FR Download'!G:G,0))=0,"",INDEX('Tableau FR Download'!M:M,MATCH('Eligible Components'!M820,'Tableau FR Download'!G:G,0))),""))</f>
        <v>Grant Making</v>
      </c>
      <c r="P820" s="37">
        <f>IF(IFERROR(INDEX('Funding Request Tracker'!$G$6:$G$13,MATCH('Eligible Components'!N820,'Funding Request Tracker'!$F$6:$F$13,0)),"")=0,"",IFERROR(INDEX('Funding Request Tracker'!$G$6:$G$13,MATCH('Eligible Components'!N820,'Funding Request Tracker'!$F$6:$F$13,0)),""))</f>
        <v>44074</v>
      </c>
      <c r="Q820" s="37">
        <f>IF(IFERROR(INDEX('Tableau FR Download'!N:N,MATCH('Eligible Components'!M820,'Tableau FR Download'!G:G,0)),"")=0,"",IFERROR(INDEX('Tableau FR Download'!N:N,MATCH('Eligible Components'!M820,'Tableau FR Download'!G:G,0)),""))</f>
        <v>44308</v>
      </c>
      <c r="R820" s="37">
        <f>IF(IFERROR(INDEX('Tableau FR Download'!O:O,MATCH('Eligible Components'!M820,'Tableau FR Download'!G:G,0)),"")=0,"",IFERROR(INDEX('Tableau FR Download'!O:O,MATCH('Eligible Components'!M820,'Tableau FR Download'!G:G,0)),""))</f>
        <v>44335</v>
      </c>
      <c r="S820" s="13">
        <f t="shared" si="38"/>
        <v>8.557377049180328</v>
      </c>
      <c r="T820" s="1" t="str">
        <f>IFERROR(INDEX('User Instructions'!$E$3:$E$10,MATCH('Eligible Components'!N820,'User Instructions'!$D$3:$D$10,0)),"")</f>
        <v>Yes</v>
      </c>
      <c r="U820" s="1" t="str">
        <f>IFERROR(IF(INDEX('Tableau FR Download'!M:M,MATCH('Eligible Components'!M820,'Tableau FR Download'!G:G,0))=0,"",INDEX('Tableau FR Download'!M:M,MATCH('Eligible Components'!M820,'Tableau FR Download'!G:G,0))),"")</f>
        <v>Grant Making</v>
      </c>
    </row>
    <row r="821" spans="1:21" hidden="1" x14ac:dyDescent="0.2">
      <c r="A821" s="1">
        <f t="shared" si="36"/>
        <v>0</v>
      </c>
      <c r="B821" s="1">
        <v>0</v>
      </c>
      <c r="C821" s="1" t="s">
        <v>85</v>
      </c>
      <c r="D821" s="1" t="s">
        <v>59</v>
      </c>
      <c r="E821" s="1" t="s">
        <v>415</v>
      </c>
      <c r="F821" s="1" t="s">
        <v>93</v>
      </c>
      <c r="G821" s="1" t="str">
        <f t="shared" si="37"/>
        <v>Madagascar-Malaria,RSSH</v>
      </c>
      <c r="H821" s="1">
        <v>1</v>
      </c>
      <c r="I821" s="1" t="s">
        <v>60</v>
      </c>
      <c r="J821" s="1" t="str">
        <f>IF(IFERROR(IF(M821="",INDEX('Review Approach Lookup'!D:D,MATCH('Eligible Components'!G821,'Review Approach Lookup'!A:A,0)),INDEX('Tableau FR Download'!I:I,MATCH(M821,'Tableau FR Download'!G:G,0))),"")=0,"TBC",IFERROR(IF(M821="",INDEX('Review Approach Lookup'!D:D,MATCH('Eligible Components'!G821,'Review Approach Lookup'!A:A,0)),INDEX('Tableau FR Download'!I:I,MATCH(M821,'Tableau FR Download'!G:G,0))),""))</f>
        <v/>
      </c>
      <c r="K821" s="1" t="s">
        <v>182</v>
      </c>
      <c r="L821" s="1">
        <f>_xlfn.MAXIFS('Tableau FR Download'!A:A,'Tableau FR Download'!B:B,'Eligible Components'!G821)</f>
        <v>0</v>
      </c>
      <c r="M821" s="1" t="str">
        <f>IF(L821=0,"",INDEX('Tableau FR Download'!G:G,MATCH('Eligible Components'!L821,'Tableau FR Download'!A:A,0)))</f>
        <v/>
      </c>
      <c r="N821" s="2" t="str">
        <f>IFERROR(IF(LEFT(INDEX('Tableau FR Download'!J:J,MATCH('Eligible Components'!M821,'Tableau FR Download'!G:G,0)),FIND(" - ",INDEX('Tableau FR Download'!J:J,MATCH('Eligible Components'!M821,'Tableau FR Download'!G:G,0)))-1) = 0,"",LEFT(INDEX('Tableau FR Download'!J:J,MATCH('Eligible Components'!M821,'Tableau FR Download'!G:G,0)),FIND(" - ",INDEX('Tableau FR Download'!J:J,MATCH('Eligible Components'!M821,'Tableau FR Download'!G:G,0)))-1)),"")</f>
        <v/>
      </c>
      <c r="O821" s="2" t="str">
        <f>IF(T821="No","",IFERROR(IF(INDEX('Tableau FR Download'!M:M,MATCH('Eligible Components'!M821,'Tableau FR Download'!G:G,0))=0,"",INDEX('Tableau FR Download'!M:M,MATCH('Eligible Components'!M821,'Tableau FR Download'!G:G,0))),""))</f>
        <v/>
      </c>
      <c r="P821" s="37" t="str">
        <f>IF(IFERROR(INDEX('Funding Request Tracker'!$G$6:$G$13,MATCH('Eligible Components'!N821,'Funding Request Tracker'!$F$6:$F$13,0)),"")=0,"",IFERROR(INDEX('Funding Request Tracker'!$G$6:$G$13,MATCH('Eligible Components'!N821,'Funding Request Tracker'!$F$6:$F$13,0)),""))</f>
        <v/>
      </c>
      <c r="Q821" s="37" t="str">
        <f>IF(IFERROR(INDEX('Tableau FR Download'!N:N,MATCH('Eligible Components'!M821,'Tableau FR Download'!G:G,0)),"")=0,"",IFERROR(INDEX('Tableau FR Download'!N:N,MATCH('Eligible Components'!M821,'Tableau FR Download'!G:G,0)),""))</f>
        <v/>
      </c>
      <c r="R821" s="37" t="str">
        <f>IF(IFERROR(INDEX('Tableau FR Download'!O:O,MATCH('Eligible Components'!M821,'Tableau FR Download'!G:G,0)),"")=0,"",IFERROR(INDEX('Tableau FR Download'!O:O,MATCH('Eligible Components'!M821,'Tableau FR Download'!G:G,0)),""))</f>
        <v/>
      </c>
      <c r="S821" s="13" t="str">
        <f t="shared" si="38"/>
        <v/>
      </c>
      <c r="T821" s="1" t="str">
        <f>IFERROR(INDEX('User Instructions'!$E$3:$E$10,MATCH('Eligible Components'!N821,'User Instructions'!$D$3:$D$10,0)),"")</f>
        <v/>
      </c>
      <c r="U821" s="1" t="str">
        <f>IFERROR(IF(INDEX('Tableau FR Download'!M:M,MATCH('Eligible Components'!M821,'Tableau FR Download'!G:G,0))=0,"",INDEX('Tableau FR Download'!M:M,MATCH('Eligible Components'!M821,'Tableau FR Download'!G:G,0))),"")</f>
        <v/>
      </c>
    </row>
    <row r="822" spans="1:21" hidden="1" x14ac:dyDescent="0.2">
      <c r="A822" s="1">
        <f t="shared" si="36"/>
        <v>1</v>
      </c>
      <c r="B822" s="1">
        <v>0</v>
      </c>
      <c r="C822" s="1" t="s">
        <v>85</v>
      </c>
      <c r="D822" s="1" t="s">
        <v>59</v>
      </c>
      <c r="E822" s="1" t="s">
        <v>94</v>
      </c>
      <c r="F822" s="1" t="s">
        <v>94</v>
      </c>
      <c r="G822" s="1" t="str">
        <f t="shared" si="37"/>
        <v>Madagascar-RSSH</v>
      </c>
      <c r="H822" s="1">
        <v>1</v>
      </c>
      <c r="I822" s="1" t="s">
        <v>60</v>
      </c>
      <c r="J822" s="1" t="str">
        <f>IF(IFERROR(IF(M822="",INDEX('Review Approach Lookup'!D:D,MATCH('Eligible Components'!G822,'Review Approach Lookup'!A:A,0)),INDEX('Tableau FR Download'!I:I,MATCH(M822,'Tableau FR Download'!G:G,0))),"")=0,"TBC",IFERROR(IF(M822="",INDEX('Review Approach Lookup'!D:D,MATCH('Eligible Components'!G822,'Review Approach Lookup'!A:A,0)),INDEX('Tableau FR Download'!I:I,MATCH(M822,'Tableau FR Download'!G:G,0))),""))</f>
        <v>Full Review</v>
      </c>
      <c r="K822" s="1" t="s">
        <v>182</v>
      </c>
      <c r="L822" s="1">
        <f>_xlfn.MAXIFS('Tableau FR Download'!A:A,'Tableau FR Download'!B:B,'Eligible Components'!G822)</f>
        <v>936</v>
      </c>
      <c r="M822" s="1" t="str">
        <f>IF(L822=0,"",INDEX('Tableau FR Download'!G:G,MATCH('Eligible Components'!L822,'Tableau FR Download'!A:A,0)))</f>
        <v>FR936-MDG-S</v>
      </c>
      <c r="N822" s="2" t="str">
        <f>IFERROR(IF(LEFT(INDEX('Tableau FR Download'!J:J,MATCH('Eligible Components'!M822,'Tableau FR Download'!G:G,0)),FIND(" - ",INDEX('Tableau FR Download'!J:J,MATCH('Eligible Components'!M822,'Tableau FR Download'!G:G,0)))-1) = 0,"",LEFT(INDEX('Tableau FR Download'!J:J,MATCH('Eligible Components'!M822,'Tableau FR Download'!G:G,0)),FIND(" - ",INDEX('Tableau FR Download'!J:J,MATCH('Eligible Components'!M822,'Tableau FR Download'!G:G,0)))-1)),"")</f>
        <v>Window 3</v>
      </c>
      <c r="O822" s="2" t="str">
        <f>IF(T822="No","",IFERROR(IF(INDEX('Tableau FR Download'!M:M,MATCH('Eligible Components'!M822,'Tableau FR Download'!G:G,0))=0,"",INDEX('Tableau FR Download'!M:M,MATCH('Eligible Components'!M822,'Tableau FR Download'!G:G,0))),""))</f>
        <v>Grant Making</v>
      </c>
      <c r="P822" s="37">
        <f>IF(IFERROR(INDEX('Funding Request Tracker'!$G$6:$G$13,MATCH('Eligible Components'!N822,'Funding Request Tracker'!$F$6:$F$13,0)),"")=0,"",IFERROR(INDEX('Funding Request Tracker'!$G$6:$G$13,MATCH('Eligible Components'!N822,'Funding Request Tracker'!$F$6:$F$13,0)),""))</f>
        <v>44074</v>
      </c>
      <c r="Q822" s="37">
        <f>IF(IFERROR(INDEX('Tableau FR Download'!N:N,MATCH('Eligible Components'!M822,'Tableau FR Download'!G:G,0)),"")=0,"",IFERROR(INDEX('Tableau FR Download'!N:N,MATCH('Eligible Components'!M822,'Tableau FR Download'!G:G,0)),""))</f>
        <v>44308</v>
      </c>
      <c r="R822" s="37">
        <f>IF(IFERROR(INDEX('Tableau FR Download'!O:O,MATCH('Eligible Components'!M822,'Tableau FR Download'!G:G,0)),"")=0,"",IFERROR(INDEX('Tableau FR Download'!O:O,MATCH('Eligible Components'!M822,'Tableau FR Download'!G:G,0)),""))</f>
        <v>44335</v>
      </c>
      <c r="S822" s="13">
        <f t="shared" si="38"/>
        <v>8.557377049180328</v>
      </c>
      <c r="T822" s="1" t="str">
        <f>IFERROR(INDEX('User Instructions'!$E$3:$E$10,MATCH('Eligible Components'!N822,'User Instructions'!$D$3:$D$10,0)),"")</f>
        <v>Yes</v>
      </c>
      <c r="U822" s="1" t="str">
        <f>IFERROR(IF(INDEX('Tableau FR Download'!M:M,MATCH('Eligible Components'!M822,'Tableau FR Download'!G:G,0))=0,"",INDEX('Tableau FR Download'!M:M,MATCH('Eligible Components'!M822,'Tableau FR Download'!G:G,0))),"")</f>
        <v>Grant Making</v>
      </c>
    </row>
    <row r="823" spans="1:21" hidden="1" x14ac:dyDescent="0.2">
      <c r="A823" s="1">
        <f t="shared" si="36"/>
        <v>1</v>
      </c>
      <c r="B823" s="1">
        <v>0</v>
      </c>
      <c r="C823" s="1" t="s">
        <v>85</v>
      </c>
      <c r="D823" s="1" t="s">
        <v>59</v>
      </c>
      <c r="E823" s="1" t="s">
        <v>416</v>
      </c>
      <c r="F823" s="1" t="s">
        <v>35</v>
      </c>
      <c r="G823" s="1" t="str">
        <f t="shared" si="37"/>
        <v>Madagascar-Tuberculosis</v>
      </c>
      <c r="H823" s="1">
        <v>1</v>
      </c>
      <c r="I823" s="1" t="s">
        <v>60</v>
      </c>
      <c r="J823" s="1" t="str">
        <f>IF(IFERROR(IF(M823="",INDEX('Review Approach Lookup'!D:D,MATCH('Eligible Components'!G823,'Review Approach Lookup'!A:A,0)),INDEX('Tableau FR Download'!I:I,MATCH(M823,'Tableau FR Download'!G:G,0))),"")=0,"TBC",IFERROR(IF(M823="",INDEX('Review Approach Lookup'!D:D,MATCH('Eligible Components'!G823,'Review Approach Lookup'!A:A,0)),INDEX('Tableau FR Download'!I:I,MATCH(M823,'Tableau FR Download'!G:G,0))),""))</f>
        <v>Full Review</v>
      </c>
      <c r="K823" s="1" t="s">
        <v>182</v>
      </c>
      <c r="L823" s="1">
        <f>_xlfn.MAXIFS('Tableau FR Download'!A:A,'Tableau FR Download'!B:B,'Eligible Components'!G823)</f>
        <v>697</v>
      </c>
      <c r="M823" s="1" t="str">
        <f>IF(L823=0,"",INDEX('Tableau FR Download'!G:G,MATCH('Eligible Components'!L823,'Tableau FR Download'!A:A,0)))</f>
        <v>FR697-MDG-T</v>
      </c>
      <c r="N823" s="2" t="str">
        <f>IFERROR(IF(LEFT(INDEX('Tableau FR Download'!J:J,MATCH('Eligible Components'!M823,'Tableau FR Download'!G:G,0)),FIND(" - ",INDEX('Tableau FR Download'!J:J,MATCH('Eligible Components'!M823,'Tableau FR Download'!G:G,0)))-1) = 0,"",LEFT(INDEX('Tableau FR Download'!J:J,MATCH('Eligible Components'!M823,'Tableau FR Download'!G:G,0)),FIND(" - ",INDEX('Tableau FR Download'!J:J,MATCH('Eligible Components'!M823,'Tableau FR Download'!G:G,0)))-1)),"")</f>
        <v>Window 1</v>
      </c>
      <c r="O823" s="2" t="str">
        <f>IF(T823="No","",IFERROR(IF(INDEX('Tableau FR Download'!M:M,MATCH('Eligible Components'!M823,'Tableau FR Download'!G:G,0))=0,"",INDEX('Tableau FR Download'!M:M,MATCH('Eligible Components'!M823,'Tableau FR Download'!G:G,0))),""))</f>
        <v>Grant Making</v>
      </c>
      <c r="P823" s="37">
        <f>IF(IFERROR(INDEX('Funding Request Tracker'!$G$6:$G$13,MATCH('Eligible Components'!N823,'Funding Request Tracker'!$F$6:$F$13,0)),"")=0,"",IFERROR(INDEX('Funding Request Tracker'!$G$6:$G$13,MATCH('Eligible Components'!N823,'Funding Request Tracker'!$F$6:$F$13,0)),""))</f>
        <v>43913</v>
      </c>
      <c r="Q823" s="37">
        <f>IF(IFERROR(INDEX('Tableau FR Download'!N:N,MATCH('Eligible Components'!M823,'Tableau FR Download'!G:G,0)),"")=0,"",IFERROR(INDEX('Tableau FR Download'!N:N,MATCH('Eligible Components'!M823,'Tableau FR Download'!G:G,0)),""))</f>
        <v>44154</v>
      </c>
      <c r="R823" s="37">
        <f>IF(IFERROR(INDEX('Tableau FR Download'!O:O,MATCH('Eligible Components'!M823,'Tableau FR Download'!G:G,0)),"")=0,"",IFERROR(INDEX('Tableau FR Download'!O:O,MATCH('Eligible Components'!M823,'Tableau FR Download'!G:G,0)),""))</f>
        <v>44175</v>
      </c>
      <c r="S823" s="13">
        <f t="shared" si="38"/>
        <v>8.5901639344262293</v>
      </c>
      <c r="T823" s="1" t="str">
        <f>IFERROR(INDEX('User Instructions'!$E$3:$E$10,MATCH('Eligible Components'!N823,'User Instructions'!$D$3:$D$10,0)),"")</f>
        <v>Yes</v>
      </c>
      <c r="U823" s="1" t="str">
        <f>IFERROR(IF(INDEX('Tableau FR Download'!M:M,MATCH('Eligible Components'!M823,'Tableau FR Download'!G:G,0))=0,"",INDEX('Tableau FR Download'!M:M,MATCH('Eligible Components'!M823,'Tableau FR Download'!G:G,0))),"")</f>
        <v>Grant Making</v>
      </c>
    </row>
    <row r="824" spans="1:21" hidden="1" x14ac:dyDescent="0.2">
      <c r="A824" s="1">
        <f t="shared" si="36"/>
        <v>0</v>
      </c>
      <c r="B824" s="1">
        <v>0</v>
      </c>
      <c r="C824" s="1" t="s">
        <v>85</v>
      </c>
      <c r="D824" s="1" t="s">
        <v>59</v>
      </c>
      <c r="E824" s="1" t="s">
        <v>417</v>
      </c>
      <c r="F824" s="1" t="s">
        <v>95</v>
      </c>
      <c r="G824" s="1" t="str">
        <f t="shared" si="37"/>
        <v>Madagascar-Tuberculosis,Malaria</v>
      </c>
      <c r="H824" s="1">
        <v>1</v>
      </c>
      <c r="I824" s="1" t="s">
        <v>60</v>
      </c>
      <c r="J824" s="1" t="str">
        <f>IF(IFERROR(IF(M824="",INDEX('Review Approach Lookup'!D:D,MATCH('Eligible Components'!G824,'Review Approach Lookup'!A:A,0)),INDEX('Tableau FR Download'!I:I,MATCH(M824,'Tableau FR Download'!G:G,0))),"")=0,"TBC",IFERROR(IF(M824="",INDEX('Review Approach Lookup'!D:D,MATCH('Eligible Components'!G824,'Review Approach Lookup'!A:A,0)),INDEX('Tableau FR Download'!I:I,MATCH(M824,'Tableau FR Download'!G:G,0))),""))</f>
        <v/>
      </c>
      <c r="K824" s="1" t="s">
        <v>182</v>
      </c>
      <c r="L824" s="1">
        <f>_xlfn.MAXIFS('Tableau FR Download'!A:A,'Tableau FR Download'!B:B,'Eligible Components'!G824)</f>
        <v>0</v>
      </c>
      <c r="M824" s="1" t="str">
        <f>IF(L824=0,"",INDEX('Tableau FR Download'!G:G,MATCH('Eligible Components'!L824,'Tableau FR Download'!A:A,0)))</f>
        <v/>
      </c>
      <c r="N824" s="2" t="str">
        <f>IFERROR(IF(LEFT(INDEX('Tableau FR Download'!J:J,MATCH('Eligible Components'!M824,'Tableau FR Download'!G:G,0)),FIND(" - ",INDEX('Tableau FR Download'!J:J,MATCH('Eligible Components'!M824,'Tableau FR Download'!G:G,0)))-1) = 0,"",LEFT(INDEX('Tableau FR Download'!J:J,MATCH('Eligible Components'!M824,'Tableau FR Download'!G:G,0)),FIND(" - ",INDEX('Tableau FR Download'!J:J,MATCH('Eligible Components'!M824,'Tableau FR Download'!G:G,0)))-1)),"")</f>
        <v/>
      </c>
      <c r="O824" s="2" t="str">
        <f>IF(T824="No","",IFERROR(IF(INDEX('Tableau FR Download'!M:M,MATCH('Eligible Components'!M824,'Tableau FR Download'!G:G,0))=0,"",INDEX('Tableau FR Download'!M:M,MATCH('Eligible Components'!M824,'Tableau FR Download'!G:G,0))),""))</f>
        <v/>
      </c>
      <c r="P824" s="37" t="str">
        <f>IF(IFERROR(INDEX('Funding Request Tracker'!$G$6:$G$13,MATCH('Eligible Components'!N824,'Funding Request Tracker'!$F$6:$F$13,0)),"")=0,"",IFERROR(INDEX('Funding Request Tracker'!$G$6:$G$13,MATCH('Eligible Components'!N824,'Funding Request Tracker'!$F$6:$F$13,0)),""))</f>
        <v/>
      </c>
      <c r="Q824" s="37" t="str">
        <f>IF(IFERROR(INDEX('Tableau FR Download'!N:N,MATCH('Eligible Components'!M824,'Tableau FR Download'!G:G,0)),"")=0,"",IFERROR(INDEX('Tableau FR Download'!N:N,MATCH('Eligible Components'!M824,'Tableau FR Download'!G:G,0)),""))</f>
        <v/>
      </c>
      <c r="R824" s="37" t="str">
        <f>IF(IFERROR(INDEX('Tableau FR Download'!O:O,MATCH('Eligible Components'!M824,'Tableau FR Download'!G:G,0)),"")=0,"",IFERROR(INDEX('Tableau FR Download'!O:O,MATCH('Eligible Components'!M824,'Tableau FR Download'!G:G,0)),""))</f>
        <v/>
      </c>
      <c r="S824" s="13" t="str">
        <f t="shared" si="38"/>
        <v/>
      </c>
      <c r="T824" s="1" t="str">
        <f>IFERROR(INDEX('User Instructions'!$E$3:$E$10,MATCH('Eligible Components'!N824,'User Instructions'!$D$3:$D$10,0)),"")</f>
        <v/>
      </c>
      <c r="U824" s="1" t="str">
        <f>IFERROR(IF(INDEX('Tableau FR Download'!M:M,MATCH('Eligible Components'!M824,'Tableau FR Download'!G:G,0))=0,"",INDEX('Tableau FR Download'!M:M,MATCH('Eligible Components'!M824,'Tableau FR Download'!G:G,0))),"")</f>
        <v/>
      </c>
    </row>
    <row r="825" spans="1:21" hidden="1" x14ac:dyDescent="0.2">
      <c r="A825" s="1">
        <f t="shared" si="36"/>
        <v>0</v>
      </c>
      <c r="B825" s="1">
        <v>0</v>
      </c>
      <c r="C825" s="1" t="s">
        <v>85</v>
      </c>
      <c r="D825" s="1" t="s">
        <v>59</v>
      </c>
      <c r="E825" s="1" t="s">
        <v>418</v>
      </c>
      <c r="F825" s="1" t="s">
        <v>96</v>
      </c>
      <c r="G825" s="1" t="str">
        <f t="shared" si="37"/>
        <v>Madagascar-Tuberculosis,Malaria,RSSH</v>
      </c>
      <c r="H825" s="1">
        <v>1</v>
      </c>
      <c r="I825" s="1" t="s">
        <v>60</v>
      </c>
      <c r="J825" s="1" t="str">
        <f>IF(IFERROR(IF(M825="",INDEX('Review Approach Lookup'!D:D,MATCH('Eligible Components'!G825,'Review Approach Lookup'!A:A,0)),INDEX('Tableau FR Download'!I:I,MATCH(M825,'Tableau FR Download'!G:G,0))),"")=0,"TBC",IFERROR(IF(M825="",INDEX('Review Approach Lookup'!D:D,MATCH('Eligible Components'!G825,'Review Approach Lookup'!A:A,0)),INDEX('Tableau FR Download'!I:I,MATCH(M825,'Tableau FR Download'!G:G,0))),""))</f>
        <v/>
      </c>
      <c r="K825" s="1" t="s">
        <v>182</v>
      </c>
      <c r="L825" s="1">
        <f>_xlfn.MAXIFS('Tableau FR Download'!A:A,'Tableau FR Download'!B:B,'Eligible Components'!G825)</f>
        <v>0</v>
      </c>
      <c r="M825" s="1" t="str">
        <f>IF(L825=0,"",INDEX('Tableau FR Download'!G:G,MATCH('Eligible Components'!L825,'Tableau FR Download'!A:A,0)))</f>
        <v/>
      </c>
      <c r="N825" s="2" t="str">
        <f>IFERROR(IF(LEFT(INDEX('Tableau FR Download'!J:J,MATCH('Eligible Components'!M825,'Tableau FR Download'!G:G,0)),FIND(" - ",INDEX('Tableau FR Download'!J:J,MATCH('Eligible Components'!M825,'Tableau FR Download'!G:G,0)))-1) = 0,"",LEFT(INDEX('Tableau FR Download'!J:J,MATCH('Eligible Components'!M825,'Tableau FR Download'!G:G,0)),FIND(" - ",INDEX('Tableau FR Download'!J:J,MATCH('Eligible Components'!M825,'Tableau FR Download'!G:G,0)))-1)),"")</f>
        <v/>
      </c>
      <c r="O825" s="2" t="str">
        <f>IF(T825="No","",IFERROR(IF(INDEX('Tableau FR Download'!M:M,MATCH('Eligible Components'!M825,'Tableau FR Download'!G:G,0))=0,"",INDEX('Tableau FR Download'!M:M,MATCH('Eligible Components'!M825,'Tableau FR Download'!G:G,0))),""))</f>
        <v/>
      </c>
      <c r="P825" s="37" t="str">
        <f>IF(IFERROR(INDEX('Funding Request Tracker'!$G$6:$G$13,MATCH('Eligible Components'!N825,'Funding Request Tracker'!$F$6:$F$13,0)),"")=0,"",IFERROR(INDEX('Funding Request Tracker'!$G$6:$G$13,MATCH('Eligible Components'!N825,'Funding Request Tracker'!$F$6:$F$13,0)),""))</f>
        <v/>
      </c>
      <c r="Q825" s="37" t="str">
        <f>IF(IFERROR(INDEX('Tableau FR Download'!N:N,MATCH('Eligible Components'!M825,'Tableau FR Download'!G:G,0)),"")=0,"",IFERROR(INDEX('Tableau FR Download'!N:N,MATCH('Eligible Components'!M825,'Tableau FR Download'!G:G,0)),""))</f>
        <v/>
      </c>
      <c r="R825" s="37" t="str">
        <f>IF(IFERROR(INDEX('Tableau FR Download'!O:O,MATCH('Eligible Components'!M825,'Tableau FR Download'!G:G,0)),"")=0,"",IFERROR(INDEX('Tableau FR Download'!O:O,MATCH('Eligible Components'!M825,'Tableau FR Download'!G:G,0)),""))</f>
        <v/>
      </c>
      <c r="S825" s="13" t="str">
        <f t="shared" si="38"/>
        <v/>
      </c>
      <c r="T825" s="1" t="str">
        <f>IFERROR(INDEX('User Instructions'!$E$3:$E$10,MATCH('Eligible Components'!N825,'User Instructions'!$D$3:$D$10,0)),"")</f>
        <v/>
      </c>
      <c r="U825" s="1" t="str">
        <f>IFERROR(IF(INDEX('Tableau FR Download'!M:M,MATCH('Eligible Components'!M825,'Tableau FR Download'!G:G,0))=0,"",INDEX('Tableau FR Download'!M:M,MATCH('Eligible Components'!M825,'Tableau FR Download'!G:G,0))),"")</f>
        <v/>
      </c>
    </row>
    <row r="826" spans="1:21" hidden="1" x14ac:dyDescent="0.2">
      <c r="A826" s="1">
        <f t="shared" si="36"/>
        <v>0</v>
      </c>
      <c r="B826" s="1">
        <v>0</v>
      </c>
      <c r="C826" s="1" t="s">
        <v>85</v>
      </c>
      <c r="D826" s="1" t="s">
        <v>59</v>
      </c>
      <c r="E826" s="1" t="s">
        <v>419</v>
      </c>
      <c r="F826" s="1" t="s">
        <v>97</v>
      </c>
      <c r="G826" s="1" t="str">
        <f t="shared" si="37"/>
        <v>Madagascar-Tuberculosis,RSSH</v>
      </c>
      <c r="H826" s="1">
        <v>1</v>
      </c>
      <c r="I826" s="1" t="s">
        <v>60</v>
      </c>
      <c r="J826" s="1" t="str">
        <f>IF(IFERROR(IF(M826="",INDEX('Review Approach Lookup'!D:D,MATCH('Eligible Components'!G826,'Review Approach Lookup'!A:A,0)),INDEX('Tableau FR Download'!I:I,MATCH(M826,'Tableau FR Download'!G:G,0))),"")=0,"TBC",IFERROR(IF(M826="",INDEX('Review Approach Lookup'!D:D,MATCH('Eligible Components'!G826,'Review Approach Lookup'!A:A,0)),INDEX('Tableau FR Download'!I:I,MATCH(M826,'Tableau FR Download'!G:G,0))),""))</f>
        <v/>
      </c>
      <c r="K826" s="1" t="s">
        <v>182</v>
      </c>
      <c r="L826" s="1">
        <f>_xlfn.MAXIFS('Tableau FR Download'!A:A,'Tableau FR Download'!B:B,'Eligible Components'!G826)</f>
        <v>0</v>
      </c>
      <c r="M826" s="1" t="str">
        <f>IF(L826=0,"",INDEX('Tableau FR Download'!G:G,MATCH('Eligible Components'!L826,'Tableau FR Download'!A:A,0)))</f>
        <v/>
      </c>
      <c r="N826" s="2" t="str">
        <f>IFERROR(IF(LEFT(INDEX('Tableau FR Download'!J:J,MATCH('Eligible Components'!M826,'Tableau FR Download'!G:G,0)),FIND(" - ",INDEX('Tableau FR Download'!J:J,MATCH('Eligible Components'!M826,'Tableau FR Download'!G:G,0)))-1) = 0,"",LEFT(INDEX('Tableau FR Download'!J:J,MATCH('Eligible Components'!M826,'Tableau FR Download'!G:G,0)),FIND(" - ",INDEX('Tableau FR Download'!J:J,MATCH('Eligible Components'!M826,'Tableau FR Download'!G:G,0)))-1)),"")</f>
        <v/>
      </c>
      <c r="O826" s="2" t="str">
        <f>IF(T826="No","",IFERROR(IF(INDEX('Tableau FR Download'!M:M,MATCH('Eligible Components'!M826,'Tableau FR Download'!G:G,0))=0,"",INDEX('Tableau FR Download'!M:M,MATCH('Eligible Components'!M826,'Tableau FR Download'!G:G,0))),""))</f>
        <v/>
      </c>
      <c r="P826" s="37" t="str">
        <f>IF(IFERROR(INDEX('Funding Request Tracker'!$G$6:$G$13,MATCH('Eligible Components'!N826,'Funding Request Tracker'!$F$6:$F$13,0)),"")=0,"",IFERROR(INDEX('Funding Request Tracker'!$G$6:$G$13,MATCH('Eligible Components'!N826,'Funding Request Tracker'!$F$6:$F$13,0)),""))</f>
        <v/>
      </c>
      <c r="Q826" s="37" t="str">
        <f>IF(IFERROR(INDEX('Tableau FR Download'!N:N,MATCH('Eligible Components'!M826,'Tableau FR Download'!G:G,0)),"")=0,"",IFERROR(INDEX('Tableau FR Download'!N:N,MATCH('Eligible Components'!M826,'Tableau FR Download'!G:G,0)),""))</f>
        <v/>
      </c>
      <c r="R826" s="37" t="str">
        <f>IF(IFERROR(INDEX('Tableau FR Download'!O:O,MATCH('Eligible Components'!M826,'Tableau FR Download'!G:G,0)),"")=0,"",IFERROR(INDEX('Tableau FR Download'!O:O,MATCH('Eligible Components'!M826,'Tableau FR Download'!G:G,0)),""))</f>
        <v/>
      </c>
      <c r="S826" s="13" t="str">
        <f t="shared" si="38"/>
        <v/>
      </c>
      <c r="T826" s="1" t="str">
        <f>IFERROR(INDEX('User Instructions'!$E$3:$E$10,MATCH('Eligible Components'!N826,'User Instructions'!$D$3:$D$10,0)),"")</f>
        <v/>
      </c>
      <c r="U826" s="1" t="str">
        <f>IFERROR(IF(INDEX('Tableau FR Download'!M:M,MATCH('Eligible Components'!M826,'Tableau FR Download'!G:G,0))=0,"",INDEX('Tableau FR Download'!M:M,MATCH('Eligible Components'!M826,'Tableau FR Download'!G:G,0))),"")</f>
        <v/>
      </c>
    </row>
    <row r="827" spans="1:21" hidden="1" x14ac:dyDescent="0.2">
      <c r="A827" s="1">
        <f t="shared" si="36"/>
        <v>0</v>
      </c>
      <c r="B827" s="1">
        <v>1</v>
      </c>
      <c r="C827" s="1" t="s">
        <v>85</v>
      </c>
      <c r="D827" s="1" t="s">
        <v>61</v>
      </c>
      <c r="E827" s="1" t="s">
        <v>26</v>
      </c>
      <c r="F827" s="1" t="s">
        <v>26</v>
      </c>
      <c r="G827" s="1" t="str">
        <f t="shared" si="37"/>
        <v>Malawi-HIV/AIDS</v>
      </c>
      <c r="H827" s="1">
        <v>1</v>
      </c>
      <c r="I827" s="1" t="s">
        <v>60</v>
      </c>
      <c r="J827" s="1" t="str">
        <f>IF(IFERROR(IF(M827="",INDEX('Review Approach Lookup'!D:D,MATCH('Eligible Components'!G827,'Review Approach Lookup'!A:A,0)),INDEX('Tableau FR Download'!I:I,MATCH(M827,'Tableau FR Download'!G:G,0))),"")=0,"TBC",IFERROR(IF(M827="",INDEX('Review Approach Lookup'!D:D,MATCH('Eligible Components'!G827,'Review Approach Lookup'!A:A,0)),INDEX('Tableau FR Download'!I:I,MATCH(M827,'Tableau FR Download'!G:G,0))),""))</f>
        <v>Tailored for National Strategic Plans</v>
      </c>
      <c r="K827" s="1" t="s">
        <v>184</v>
      </c>
      <c r="L827" s="1">
        <f>_xlfn.MAXIFS('Tableau FR Download'!A:A,'Tableau FR Download'!B:B,'Eligible Components'!G827)</f>
        <v>0</v>
      </c>
      <c r="M827" s="1" t="str">
        <f>IF(L827=0,"",INDEX('Tableau FR Download'!G:G,MATCH('Eligible Components'!L827,'Tableau FR Download'!A:A,0)))</f>
        <v/>
      </c>
      <c r="N827" s="2" t="str">
        <f>IFERROR(IF(LEFT(INDEX('Tableau FR Download'!J:J,MATCH('Eligible Components'!M827,'Tableau FR Download'!G:G,0)),FIND(" - ",INDEX('Tableau FR Download'!J:J,MATCH('Eligible Components'!M827,'Tableau FR Download'!G:G,0)))-1) = 0,"",LEFT(INDEX('Tableau FR Download'!J:J,MATCH('Eligible Components'!M827,'Tableau FR Download'!G:G,0)),FIND(" - ",INDEX('Tableau FR Download'!J:J,MATCH('Eligible Components'!M827,'Tableau FR Download'!G:G,0)))-1)),"")</f>
        <v/>
      </c>
      <c r="O827" s="2" t="str">
        <f>IF(T827="No","",IFERROR(IF(INDEX('Tableau FR Download'!M:M,MATCH('Eligible Components'!M827,'Tableau FR Download'!G:G,0))=0,"",INDEX('Tableau FR Download'!M:M,MATCH('Eligible Components'!M827,'Tableau FR Download'!G:G,0))),""))</f>
        <v/>
      </c>
      <c r="P827" s="37" t="str">
        <f>IF(IFERROR(INDEX('Funding Request Tracker'!$G$6:$G$13,MATCH('Eligible Components'!N827,'Funding Request Tracker'!$F$6:$F$13,0)),"")=0,"",IFERROR(INDEX('Funding Request Tracker'!$G$6:$G$13,MATCH('Eligible Components'!N827,'Funding Request Tracker'!$F$6:$F$13,0)),""))</f>
        <v/>
      </c>
      <c r="Q827" s="37" t="str">
        <f>IF(IFERROR(INDEX('Tableau FR Download'!N:N,MATCH('Eligible Components'!M827,'Tableau FR Download'!G:G,0)),"")=0,"",IFERROR(INDEX('Tableau FR Download'!N:N,MATCH('Eligible Components'!M827,'Tableau FR Download'!G:G,0)),""))</f>
        <v/>
      </c>
      <c r="R827" s="37" t="str">
        <f>IF(IFERROR(INDEX('Tableau FR Download'!O:O,MATCH('Eligible Components'!M827,'Tableau FR Download'!G:G,0)),"")=0,"",IFERROR(INDEX('Tableau FR Download'!O:O,MATCH('Eligible Components'!M827,'Tableau FR Download'!G:G,0)),""))</f>
        <v/>
      </c>
      <c r="S827" s="13" t="str">
        <f t="shared" si="38"/>
        <v/>
      </c>
      <c r="T827" s="1" t="str">
        <f>IFERROR(INDEX('User Instructions'!$E$3:$E$10,MATCH('Eligible Components'!N827,'User Instructions'!$D$3:$D$10,0)),"")</f>
        <v/>
      </c>
      <c r="U827" s="1" t="str">
        <f>IFERROR(IF(INDEX('Tableau FR Download'!M:M,MATCH('Eligible Components'!M827,'Tableau FR Download'!G:G,0))=0,"",INDEX('Tableau FR Download'!M:M,MATCH('Eligible Components'!M827,'Tableau FR Download'!G:G,0))),"")</f>
        <v/>
      </c>
    </row>
    <row r="828" spans="1:21" hidden="1" x14ac:dyDescent="0.2">
      <c r="A828" s="1">
        <f t="shared" si="36"/>
        <v>0</v>
      </c>
      <c r="B828" s="1">
        <v>0</v>
      </c>
      <c r="C828" s="1" t="s">
        <v>85</v>
      </c>
      <c r="D828" s="1" t="s">
        <v>61</v>
      </c>
      <c r="E828" s="1" t="s">
        <v>409</v>
      </c>
      <c r="F828" s="1" t="s">
        <v>86</v>
      </c>
      <c r="G828" s="1" t="str">
        <f t="shared" si="37"/>
        <v>Malawi-HIV/AIDS,Malaria</v>
      </c>
      <c r="H828" s="1">
        <v>1</v>
      </c>
      <c r="I828" s="1" t="s">
        <v>60</v>
      </c>
      <c r="J828" s="1" t="str">
        <f>IF(IFERROR(IF(M828="",INDEX('Review Approach Lookup'!D:D,MATCH('Eligible Components'!G828,'Review Approach Lookup'!A:A,0)),INDEX('Tableau FR Download'!I:I,MATCH(M828,'Tableau FR Download'!G:G,0))),"")=0,"TBC",IFERROR(IF(M828="",INDEX('Review Approach Lookup'!D:D,MATCH('Eligible Components'!G828,'Review Approach Lookup'!A:A,0)),INDEX('Tableau FR Download'!I:I,MATCH(M828,'Tableau FR Download'!G:G,0))),""))</f>
        <v/>
      </c>
      <c r="K828" s="1" t="s">
        <v>184</v>
      </c>
      <c r="L828" s="1">
        <f>_xlfn.MAXIFS('Tableau FR Download'!A:A,'Tableau FR Download'!B:B,'Eligible Components'!G828)</f>
        <v>0</v>
      </c>
      <c r="M828" s="1" t="str">
        <f>IF(L828=0,"",INDEX('Tableau FR Download'!G:G,MATCH('Eligible Components'!L828,'Tableau FR Download'!A:A,0)))</f>
        <v/>
      </c>
      <c r="N828" s="2" t="str">
        <f>IFERROR(IF(LEFT(INDEX('Tableau FR Download'!J:J,MATCH('Eligible Components'!M828,'Tableau FR Download'!G:G,0)),FIND(" - ",INDEX('Tableau FR Download'!J:J,MATCH('Eligible Components'!M828,'Tableau FR Download'!G:G,0)))-1) = 0,"",LEFT(INDEX('Tableau FR Download'!J:J,MATCH('Eligible Components'!M828,'Tableau FR Download'!G:G,0)),FIND(" - ",INDEX('Tableau FR Download'!J:J,MATCH('Eligible Components'!M828,'Tableau FR Download'!G:G,0)))-1)),"")</f>
        <v/>
      </c>
      <c r="O828" s="2" t="str">
        <f>IF(T828="No","",IFERROR(IF(INDEX('Tableau FR Download'!M:M,MATCH('Eligible Components'!M828,'Tableau FR Download'!G:G,0))=0,"",INDEX('Tableau FR Download'!M:M,MATCH('Eligible Components'!M828,'Tableau FR Download'!G:G,0))),""))</f>
        <v/>
      </c>
      <c r="P828" s="37" t="str">
        <f>IF(IFERROR(INDEX('Funding Request Tracker'!$G$6:$G$13,MATCH('Eligible Components'!N828,'Funding Request Tracker'!$F$6:$F$13,0)),"")=0,"",IFERROR(INDEX('Funding Request Tracker'!$G$6:$G$13,MATCH('Eligible Components'!N828,'Funding Request Tracker'!$F$6:$F$13,0)),""))</f>
        <v/>
      </c>
      <c r="Q828" s="37" t="str">
        <f>IF(IFERROR(INDEX('Tableau FR Download'!N:N,MATCH('Eligible Components'!M828,'Tableau FR Download'!G:G,0)),"")=0,"",IFERROR(INDEX('Tableau FR Download'!N:N,MATCH('Eligible Components'!M828,'Tableau FR Download'!G:G,0)),""))</f>
        <v/>
      </c>
      <c r="R828" s="37" t="str">
        <f>IF(IFERROR(INDEX('Tableau FR Download'!O:O,MATCH('Eligible Components'!M828,'Tableau FR Download'!G:G,0)),"")=0,"",IFERROR(INDEX('Tableau FR Download'!O:O,MATCH('Eligible Components'!M828,'Tableau FR Download'!G:G,0)),""))</f>
        <v/>
      </c>
      <c r="S828" s="13" t="str">
        <f t="shared" si="38"/>
        <v/>
      </c>
      <c r="T828" s="1" t="str">
        <f>IFERROR(INDEX('User Instructions'!$E$3:$E$10,MATCH('Eligible Components'!N828,'User Instructions'!$D$3:$D$10,0)),"")</f>
        <v/>
      </c>
      <c r="U828" s="1" t="str">
        <f>IFERROR(IF(INDEX('Tableau FR Download'!M:M,MATCH('Eligible Components'!M828,'Tableau FR Download'!G:G,0))=0,"",INDEX('Tableau FR Download'!M:M,MATCH('Eligible Components'!M828,'Tableau FR Download'!G:G,0))),"")</f>
        <v/>
      </c>
    </row>
    <row r="829" spans="1:21" hidden="1" x14ac:dyDescent="0.2">
      <c r="A829" s="1">
        <f t="shared" si="36"/>
        <v>0</v>
      </c>
      <c r="B829" s="1">
        <v>0</v>
      </c>
      <c r="C829" s="1" t="s">
        <v>85</v>
      </c>
      <c r="D829" s="1" t="s">
        <v>61</v>
      </c>
      <c r="E829" s="1" t="s">
        <v>410</v>
      </c>
      <c r="F829" s="1" t="s">
        <v>87</v>
      </c>
      <c r="G829" s="1" t="str">
        <f t="shared" si="37"/>
        <v>Malawi-HIV/AIDS,Malaria,RSSH</v>
      </c>
      <c r="H829" s="1">
        <v>1</v>
      </c>
      <c r="I829" s="1" t="s">
        <v>60</v>
      </c>
      <c r="J829" s="1" t="str">
        <f>IF(IFERROR(IF(M829="",INDEX('Review Approach Lookup'!D:D,MATCH('Eligible Components'!G829,'Review Approach Lookup'!A:A,0)),INDEX('Tableau FR Download'!I:I,MATCH(M829,'Tableau FR Download'!G:G,0))),"")=0,"TBC",IFERROR(IF(M829="",INDEX('Review Approach Lookup'!D:D,MATCH('Eligible Components'!G829,'Review Approach Lookup'!A:A,0)),INDEX('Tableau FR Download'!I:I,MATCH(M829,'Tableau FR Download'!G:G,0))),""))</f>
        <v/>
      </c>
      <c r="K829" s="1" t="s">
        <v>184</v>
      </c>
      <c r="L829" s="1">
        <f>_xlfn.MAXIFS('Tableau FR Download'!A:A,'Tableau FR Download'!B:B,'Eligible Components'!G829)</f>
        <v>0</v>
      </c>
      <c r="M829" s="1" t="str">
        <f>IF(L829=0,"",INDEX('Tableau FR Download'!G:G,MATCH('Eligible Components'!L829,'Tableau FR Download'!A:A,0)))</f>
        <v/>
      </c>
      <c r="N829" s="2" t="str">
        <f>IFERROR(IF(LEFT(INDEX('Tableau FR Download'!J:J,MATCH('Eligible Components'!M829,'Tableau FR Download'!G:G,0)),FIND(" - ",INDEX('Tableau FR Download'!J:J,MATCH('Eligible Components'!M829,'Tableau FR Download'!G:G,0)))-1) = 0,"",LEFT(INDEX('Tableau FR Download'!J:J,MATCH('Eligible Components'!M829,'Tableau FR Download'!G:G,0)),FIND(" - ",INDEX('Tableau FR Download'!J:J,MATCH('Eligible Components'!M829,'Tableau FR Download'!G:G,0)))-1)),"")</f>
        <v/>
      </c>
      <c r="O829" s="2" t="str">
        <f>IF(T829="No","",IFERROR(IF(INDEX('Tableau FR Download'!M:M,MATCH('Eligible Components'!M829,'Tableau FR Download'!G:G,0))=0,"",INDEX('Tableau FR Download'!M:M,MATCH('Eligible Components'!M829,'Tableau FR Download'!G:G,0))),""))</f>
        <v/>
      </c>
      <c r="P829" s="37" t="str">
        <f>IF(IFERROR(INDEX('Funding Request Tracker'!$G$6:$G$13,MATCH('Eligible Components'!N829,'Funding Request Tracker'!$F$6:$F$13,0)),"")=0,"",IFERROR(INDEX('Funding Request Tracker'!$G$6:$G$13,MATCH('Eligible Components'!N829,'Funding Request Tracker'!$F$6:$F$13,0)),""))</f>
        <v/>
      </c>
      <c r="Q829" s="37" t="str">
        <f>IF(IFERROR(INDEX('Tableau FR Download'!N:N,MATCH('Eligible Components'!M829,'Tableau FR Download'!G:G,0)),"")=0,"",IFERROR(INDEX('Tableau FR Download'!N:N,MATCH('Eligible Components'!M829,'Tableau FR Download'!G:G,0)),""))</f>
        <v/>
      </c>
      <c r="R829" s="37" t="str">
        <f>IF(IFERROR(INDEX('Tableau FR Download'!O:O,MATCH('Eligible Components'!M829,'Tableau FR Download'!G:G,0)),"")=0,"",IFERROR(INDEX('Tableau FR Download'!O:O,MATCH('Eligible Components'!M829,'Tableau FR Download'!G:G,0)),""))</f>
        <v/>
      </c>
      <c r="S829" s="13" t="str">
        <f t="shared" si="38"/>
        <v/>
      </c>
      <c r="T829" s="1" t="str">
        <f>IFERROR(INDEX('User Instructions'!$E$3:$E$10,MATCH('Eligible Components'!N829,'User Instructions'!$D$3:$D$10,0)),"")</f>
        <v/>
      </c>
      <c r="U829" s="1" t="str">
        <f>IFERROR(IF(INDEX('Tableau FR Download'!M:M,MATCH('Eligible Components'!M829,'Tableau FR Download'!G:G,0))=0,"",INDEX('Tableau FR Download'!M:M,MATCH('Eligible Components'!M829,'Tableau FR Download'!G:G,0))),"")</f>
        <v/>
      </c>
    </row>
    <row r="830" spans="1:21" hidden="1" x14ac:dyDescent="0.2">
      <c r="A830" s="1">
        <f t="shared" si="36"/>
        <v>0</v>
      </c>
      <c r="B830" s="1">
        <v>0</v>
      </c>
      <c r="C830" s="1" t="s">
        <v>85</v>
      </c>
      <c r="D830" s="1" t="s">
        <v>61</v>
      </c>
      <c r="E830" s="1" t="s">
        <v>411</v>
      </c>
      <c r="F830" s="1" t="s">
        <v>88</v>
      </c>
      <c r="G830" s="1" t="str">
        <f t="shared" si="37"/>
        <v>Malawi-HIV/AIDS,RSSH</v>
      </c>
      <c r="H830" s="1">
        <v>1</v>
      </c>
      <c r="I830" s="1" t="s">
        <v>60</v>
      </c>
      <c r="J830" s="1" t="str">
        <f>IF(IFERROR(IF(M830="",INDEX('Review Approach Lookup'!D:D,MATCH('Eligible Components'!G830,'Review Approach Lookup'!A:A,0)),INDEX('Tableau FR Download'!I:I,MATCH(M830,'Tableau FR Download'!G:G,0))),"")=0,"TBC",IFERROR(IF(M830="",INDEX('Review Approach Lookup'!D:D,MATCH('Eligible Components'!G830,'Review Approach Lookup'!A:A,0)),INDEX('Tableau FR Download'!I:I,MATCH(M830,'Tableau FR Download'!G:G,0))),""))</f>
        <v/>
      </c>
      <c r="K830" s="1" t="s">
        <v>184</v>
      </c>
      <c r="L830" s="1">
        <f>_xlfn.MAXIFS('Tableau FR Download'!A:A,'Tableau FR Download'!B:B,'Eligible Components'!G830)</f>
        <v>0</v>
      </c>
      <c r="M830" s="1" t="str">
        <f>IF(L830=0,"",INDEX('Tableau FR Download'!G:G,MATCH('Eligible Components'!L830,'Tableau FR Download'!A:A,0)))</f>
        <v/>
      </c>
      <c r="N830" s="2" t="str">
        <f>IFERROR(IF(LEFT(INDEX('Tableau FR Download'!J:J,MATCH('Eligible Components'!M830,'Tableau FR Download'!G:G,0)),FIND(" - ",INDEX('Tableau FR Download'!J:J,MATCH('Eligible Components'!M830,'Tableau FR Download'!G:G,0)))-1) = 0,"",LEFT(INDEX('Tableau FR Download'!J:J,MATCH('Eligible Components'!M830,'Tableau FR Download'!G:G,0)),FIND(" - ",INDEX('Tableau FR Download'!J:J,MATCH('Eligible Components'!M830,'Tableau FR Download'!G:G,0)))-1)),"")</f>
        <v/>
      </c>
      <c r="O830" s="2" t="str">
        <f>IF(T830="No","",IFERROR(IF(INDEX('Tableau FR Download'!M:M,MATCH('Eligible Components'!M830,'Tableau FR Download'!G:G,0))=0,"",INDEX('Tableau FR Download'!M:M,MATCH('Eligible Components'!M830,'Tableau FR Download'!G:G,0))),""))</f>
        <v/>
      </c>
      <c r="P830" s="37" t="str">
        <f>IF(IFERROR(INDEX('Funding Request Tracker'!$G$6:$G$13,MATCH('Eligible Components'!N830,'Funding Request Tracker'!$F$6:$F$13,0)),"")=0,"",IFERROR(INDEX('Funding Request Tracker'!$G$6:$G$13,MATCH('Eligible Components'!N830,'Funding Request Tracker'!$F$6:$F$13,0)),""))</f>
        <v/>
      </c>
      <c r="Q830" s="37" t="str">
        <f>IF(IFERROR(INDEX('Tableau FR Download'!N:N,MATCH('Eligible Components'!M830,'Tableau FR Download'!G:G,0)),"")=0,"",IFERROR(INDEX('Tableau FR Download'!N:N,MATCH('Eligible Components'!M830,'Tableau FR Download'!G:G,0)),""))</f>
        <v/>
      </c>
      <c r="R830" s="37" t="str">
        <f>IF(IFERROR(INDEX('Tableau FR Download'!O:O,MATCH('Eligible Components'!M830,'Tableau FR Download'!G:G,0)),"")=0,"",IFERROR(INDEX('Tableau FR Download'!O:O,MATCH('Eligible Components'!M830,'Tableau FR Download'!G:G,0)),""))</f>
        <v/>
      </c>
      <c r="S830" s="13" t="str">
        <f t="shared" si="38"/>
        <v/>
      </c>
      <c r="T830" s="1" t="str">
        <f>IFERROR(INDEX('User Instructions'!$E$3:$E$10,MATCH('Eligible Components'!N830,'User Instructions'!$D$3:$D$10,0)),"")</f>
        <v/>
      </c>
      <c r="U830" s="1" t="str">
        <f>IFERROR(IF(INDEX('Tableau FR Download'!M:M,MATCH('Eligible Components'!M830,'Tableau FR Download'!G:G,0))=0,"",INDEX('Tableau FR Download'!M:M,MATCH('Eligible Components'!M830,'Tableau FR Download'!G:G,0))),"")</f>
        <v/>
      </c>
    </row>
    <row r="831" spans="1:21" hidden="1" x14ac:dyDescent="0.2">
      <c r="A831" s="1">
        <f t="shared" si="36"/>
        <v>1</v>
      </c>
      <c r="B831" s="1">
        <v>0</v>
      </c>
      <c r="C831" s="1" t="s">
        <v>85</v>
      </c>
      <c r="D831" s="1" t="s">
        <v>61</v>
      </c>
      <c r="E831" s="1" t="s">
        <v>408</v>
      </c>
      <c r="F831" s="1" t="s">
        <v>89</v>
      </c>
      <c r="G831" s="1" t="str">
        <f t="shared" si="37"/>
        <v>Malawi-HIV/AIDS, Tuberculosis</v>
      </c>
      <c r="H831" s="1">
        <v>1</v>
      </c>
      <c r="I831" s="1" t="s">
        <v>60</v>
      </c>
      <c r="J831" s="1" t="str">
        <f>IF(IFERROR(IF(M831="",INDEX('Review Approach Lookup'!D:D,MATCH('Eligible Components'!G831,'Review Approach Lookup'!A:A,0)),INDEX('Tableau FR Download'!I:I,MATCH(M831,'Tableau FR Download'!G:G,0))),"")=0,"TBC",IFERROR(IF(M831="",INDEX('Review Approach Lookup'!D:D,MATCH('Eligible Components'!G831,'Review Approach Lookup'!A:A,0)),INDEX('Tableau FR Download'!I:I,MATCH(M831,'Tableau FR Download'!G:G,0))),""))</f>
        <v>Tailored for National Strategic Plans</v>
      </c>
      <c r="K831" s="1" t="s">
        <v>184</v>
      </c>
      <c r="L831" s="1">
        <f>_xlfn.MAXIFS('Tableau FR Download'!A:A,'Tableau FR Download'!B:B,'Eligible Components'!G831)</f>
        <v>689</v>
      </c>
      <c r="M831" s="1" t="str">
        <f>IF(L831=0,"",INDEX('Tableau FR Download'!G:G,MATCH('Eligible Components'!L831,'Tableau FR Download'!A:A,0)))</f>
        <v>FR689-MWI-C</v>
      </c>
      <c r="N831" s="2" t="str">
        <f>IFERROR(IF(LEFT(INDEX('Tableau FR Download'!J:J,MATCH('Eligible Components'!M831,'Tableau FR Download'!G:G,0)),FIND(" - ",INDEX('Tableau FR Download'!J:J,MATCH('Eligible Components'!M831,'Tableau FR Download'!G:G,0)))-1) = 0,"",LEFT(INDEX('Tableau FR Download'!J:J,MATCH('Eligible Components'!M831,'Tableau FR Download'!G:G,0)),FIND(" - ",INDEX('Tableau FR Download'!J:J,MATCH('Eligible Components'!M831,'Tableau FR Download'!G:G,0)))-1)),"")</f>
        <v>Window 1</v>
      </c>
      <c r="O831" s="2" t="str">
        <f>IF(T831="No","",IFERROR(IF(INDEX('Tableau FR Download'!M:M,MATCH('Eligible Components'!M831,'Tableau FR Download'!G:G,0))=0,"",INDEX('Tableau FR Download'!M:M,MATCH('Eligible Components'!M831,'Tableau FR Download'!G:G,0))),""))</f>
        <v>Grant Making</v>
      </c>
      <c r="P831" s="37">
        <f>IF(IFERROR(INDEX('Funding Request Tracker'!$G$6:$G$13,MATCH('Eligible Components'!N831,'Funding Request Tracker'!$F$6:$F$13,0)),"")=0,"",IFERROR(INDEX('Funding Request Tracker'!$G$6:$G$13,MATCH('Eligible Components'!N831,'Funding Request Tracker'!$F$6:$F$13,0)),""))</f>
        <v>43913</v>
      </c>
      <c r="Q831" s="37">
        <f>IF(IFERROR(INDEX('Tableau FR Download'!N:N,MATCH('Eligible Components'!M831,'Tableau FR Download'!G:G,0)),"")=0,"",IFERROR(INDEX('Tableau FR Download'!N:N,MATCH('Eligible Components'!M831,'Tableau FR Download'!G:G,0)),""))</f>
        <v>44091</v>
      </c>
      <c r="R831" s="37">
        <f>IF(IFERROR(INDEX('Tableau FR Download'!O:O,MATCH('Eligible Components'!M831,'Tableau FR Download'!G:G,0)),"")=0,"",IFERROR(INDEX('Tableau FR Download'!O:O,MATCH('Eligible Components'!M831,'Tableau FR Download'!G:G,0)),""))</f>
        <v>44125</v>
      </c>
      <c r="S831" s="13">
        <f t="shared" si="38"/>
        <v>6.9508196721311473</v>
      </c>
      <c r="T831" s="1" t="str">
        <f>IFERROR(INDEX('User Instructions'!$E$3:$E$10,MATCH('Eligible Components'!N831,'User Instructions'!$D$3:$D$10,0)),"")</f>
        <v>Yes</v>
      </c>
      <c r="U831" s="1" t="str">
        <f>IFERROR(IF(INDEX('Tableau FR Download'!M:M,MATCH('Eligible Components'!M831,'Tableau FR Download'!G:G,0))=0,"",INDEX('Tableau FR Download'!M:M,MATCH('Eligible Components'!M831,'Tableau FR Download'!G:G,0))),"")</f>
        <v>Grant Making</v>
      </c>
    </row>
    <row r="832" spans="1:21" hidden="1" x14ac:dyDescent="0.2">
      <c r="A832" s="1">
        <f t="shared" si="36"/>
        <v>0</v>
      </c>
      <c r="B832" s="1">
        <v>0</v>
      </c>
      <c r="C832" s="1" t="s">
        <v>85</v>
      </c>
      <c r="D832" s="1" t="s">
        <v>61</v>
      </c>
      <c r="E832" s="1" t="s">
        <v>412</v>
      </c>
      <c r="F832" s="1" t="s">
        <v>90</v>
      </c>
      <c r="G832" s="1" t="str">
        <f t="shared" si="37"/>
        <v>Malawi-HIV/AIDS,Tuberculosis,Malaria</v>
      </c>
      <c r="H832" s="1">
        <v>1</v>
      </c>
      <c r="I832" s="1" t="s">
        <v>60</v>
      </c>
      <c r="J832" s="1" t="str">
        <f>IF(IFERROR(IF(M832="",INDEX('Review Approach Lookup'!D:D,MATCH('Eligible Components'!G832,'Review Approach Lookup'!A:A,0)),INDEX('Tableau FR Download'!I:I,MATCH(M832,'Tableau FR Download'!G:G,0))),"")=0,"TBC",IFERROR(IF(M832="",INDEX('Review Approach Lookup'!D:D,MATCH('Eligible Components'!G832,'Review Approach Lookup'!A:A,0)),INDEX('Tableau FR Download'!I:I,MATCH(M832,'Tableau FR Download'!G:G,0))),""))</f>
        <v/>
      </c>
      <c r="K832" s="1" t="s">
        <v>184</v>
      </c>
      <c r="L832" s="1">
        <f>_xlfn.MAXIFS('Tableau FR Download'!A:A,'Tableau FR Download'!B:B,'Eligible Components'!G832)</f>
        <v>0</v>
      </c>
      <c r="M832" s="1" t="str">
        <f>IF(L832=0,"",INDEX('Tableau FR Download'!G:G,MATCH('Eligible Components'!L832,'Tableau FR Download'!A:A,0)))</f>
        <v/>
      </c>
      <c r="N832" s="2" t="str">
        <f>IFERROR(IF(LEFT(INDEX('Tableau FR Download'!J:J,MATCH('Eligible Components'!M832,'Tableau FR Download'!G:G,0)),FIND(" - ",INDEX('Tableau FR Download'!J:J,MATCH('Eligible Components'!M832,'Tableau FR Download'!G:G,0)))-1) = 0,"",LEFT(INDEX('Tableau FR Download'!J:J,MATCH('Eligible Components'!M832,'Tableau FR Download'!G:G,0)),FIND(" - ",INDEX('Tableau FR Download'!J:J,MATCH('Eligible Components'!M832,'Tableau FR Download'!G:G,0)))-1)),"")</f>
        <v/>
      </c>
      <c r="O832" s="2" t="str">
        <f>IF(T832="No","",IFERROR(IF(INDEX('Tableau FR Download'!M:M,MATCH('Eligible Components'!M832,'Tableau FR Download'!G:G,0))=0,"",INDEX('Tableau FR Download'!M:M,MATCH('Eligible Components'!M832,'Tableau FR Download'!G:G,0))),""))</f>
        <v/>
      </c>
      <c r="P832" s="37" t="str">
        <f>IF(IFERROR(INDEX('Funding Request Tracker'!$G$6:$G$13,MATCH('Eligible Components'!N832,'Funding Request Tracker'!$F$6:$F$13,0)),"")=0,"",IFERROR(INDEX('Funding Request Tracker'!$G$6:$G$13,MATCH('Eligible Components'!N832,'Funding Request Tracker'!$F$6:$F$13,0)),""))</f>
        <v/>
      </c>
      <c r="Q832" s="37" t="str">
        <f>IF(IFERROR(INDEX('Tableau FR Download'!N:N,MATCH('Eligible Components'!M832,'Tableau FR Download'!G:G,0)),"")=0,"",IFERROR(INDEX('Tableau FR Download'!N:N,MATCH('Eligible Components'!M832,'Tableau FR Download'!G:G,0)),""))</f>
        <v/>
      </c>
      <c r="R832" s="37" t="str">
        <f>IF(IFERROR(INDEX('Tableau FR Download'!O:O,MATCH('Eligible Components'!M832,'Tableau FR Download'!G:G,0)),"")=0,"",IFERROR(INDEX('Tableau FR Download'!O:O,MATCH('Eligible Components'!M832,'Tableau FR Download'!G:G,0)),""))</f>
        <v/>
      </c>
      <c r="S832" s="13" t="str">
        <f t="shared" si="38"/>
        <v/>
      </c>
      <c r="T832" s="1" t="str">
        <f>IFERROR(INDEX('User Instructions'!$E$3:$E$10,MATCH('Eligible Components'!N832,'User Instructions'!$D$3:$D$10,0)),"")</f>
        <v/>
      </c>
      <c r="U832" s="1" t="str">
        <f>IFERROR(IF(INDEX('Tableau FR Download'!M:M,MATCH('Eligible Components'!M832,'Tableau FR Download'!G:G,0))=0,"",INDEX('Tableau FR Download'!M:M,MATCH('Eligible Components'!M832,'Tableau FR Download'!G:G,0))),"")</f>
        <v/>
      </c>
    </row>
    <row r="833" spans="1:21" hidden="1" x14ac:dyDescent="0.2">
      <c r="A833" s="1">
        <f t="shared" si="36"/>
        <v>0</v>
      </c>
      <c r="B833" s="1">
        <v>0</v>
      </c>
      <c r="C833" s="1" t="s">
        <v>85</v>
      </c>
      <c r="D833" s="1" t="s">
        <v>61</v>
      </c>
      <c r="E833" s="1" t="s">
        <v>413</v>
      </c>
      <c r="F833" s="1" t="s">
        <v>91</v>
      </c>
      <c r="G833" s="1" t="str">
        <f t="shared" si="37"/>
        <v>Malawi-HIV/AIDS,Tuberculosis,Malaria,RSSH</v>
      </c>
      <c r="H833" s="1">
        <v>1</v>
      </c>
      <c r="I833" s="1" t="s">
        <v>60</v>
      </c>
      <c r="J833" s="1" t="str">
        <f>IF(IFERROR(IF(M833="",INDEX('Review Approach Lookup'!D:D,MATCH('Eligible Components'!G833,'Review Approach Lookup'!A:A,0)),INDEX('Tableau FR Download'!I:I,MATCH(M833,'Tableau FR Download'!G:G,0))),"")=0,"TBC",IFERROR(IF(M833="",INDEX('Review Approach Lookup'!D:D,MATCH('Eligible Components'!G833,'Review Approach Lookup'!A:A,0)),INDEX('Tableau FR Download'!I:I,MATCH(M833,'Tableau FR Download'!G:G,0))),""))</f>
        <v/>
      </c>
      <c r="K833" s="1" t="s">
        <v>184</v>
      </c>
      <c r="L833" s="1">
        <f>_xlfn.MAXIFS('Tableau FR Download'!A:A,'Tableau FR Download'!B:B,'Eligible Components'!G833)</f>
        <v>0</v>
      </c>
      <c r="M833" s="1" t="str">
        <f>IF(L833=0,"",INDEX('Tableau FR Download'!G:G,MATCH('Eligible Components'!L833,'Tableau FR Download'!A:A,0)))</f>
        <v/>
      </c>
      <c r="N833" s="2" t="str">
        <f>IFERROR(IF(LEFT(INDEX('Tableau FR Download'!J:J,MATCH('Eligible Components'!M833,'Tableau FR Download'!G:G,0)),FIND(" - ",INDEX('Tableau FR Download'!J:J,MATCH('Eligible Components'!M833,'Tableau FR Download'!G:G,0)))-1) = 0,"",LEFT(INDEX('Tableau FR Download'!J:J,MATCH('Eligible Components'!M833,'Tableau FR Download'!G:G,0)),FIND(" - ",INDEX('Tableau FR Download'!J:J,MATCH('Eligible Components'!M833,'Tableau FR Download'!G:G,0)))-1)),"")</f>
        <v/>
      </c>
      <c r="O833" s="2" t="str">
        <f>IF(T833="No","",IFERROR(IF(INDEX('Tableau FR Download'!M:M,MATCH('Eligible Components'!M833,'Tableau FR Download'!G:G,0))=0,"",INDEX('Tableau FR Download'!M:M,MATCH('Eligible Components'!M833,'Tableau FR Download'!G:G,0))),""))</f>
        <v/>
      </c>
      <c r="P833" s="37" t="str">
        <f>IF(IFERROR(INDEX('Funding Request Tracker'!$G$6:$G$13,MATCH('Eligible Components'!N833,'Funding Request Tracker'!$F$6:$F$13,0)),"")=0,"",IFERROR(INDEX('Funding Request Tracker'!$G$6:$G$13,MATCH('Eligible Components'!N833,'Funding Request Tracker'!$F$6:$F$13,0)),""))</f>
        <v/>
      </c>
      <c r="Q833" s="37" t="str">
        <f>IF(IFERROR(INDEX('Tableau FR Download'!N:N,MATCH('Eligible Components'!M833,'Tableau FR Download'!G:G,0)),"")=0,"",IFERROR(INDEX('Tableau FR Download'!N:N,MATCH('Eligible Components'!M833,'Tableau FR Download'!G:G,0)),""))</f>
        <v/>
      </c>
      <c r="R833" s="37" t="str">
        <f>IF(IFERROR(INDEX('Tableau FR Download'!O:O,MATCH('Eligible Components'!M833,'Tableau FR Download'!G:G,0)),"")=0,"",IFERROR(INDEX('Tableau FR Download'!O:O,MATCH('Eligible Components'!M833,'Tableau FR Download'!G:G,0)),""))</f>
        <v/>
      </c>
      <c r="S833" s="13" t="str">
        <f t="shared" si="38"/>
        <v/>
      </c>
      <c r="T833" s="1" t="str">
        <f>IFERROR(INDEX('User Instructions'!$E$3:$E$10,MATCH('Eligible Components'!N833,'User Instructions'!$D$3:$D$10,0)),"")</f>
        <v/>
      </c>
      <c r="U833" s="1" t="str">
        <f>IFERROR(IF(INDEX('Tableau FR Download'!M:M,MATCH('Eligible Components'!M833,'Tableau FR Download'!G:G,0))=0,"",INDEX('Tableau FR Download'!M:M,MATCH('Eligible Components'!M833,'Tableau FR Download'!G:G,0))),"")</f>
        <v/>
      </c>
    </row>
    <row r="834" spans="1:21" hidden="1" x14ac:dyDescent="0.2">
      <c r="A834" s="1">
        <f t="shared" ref="A834:A897" si="39">IF(B834=1,0,IF(AND(H834=1,OR(F834="HIV/AIDS",F834="Tuberculosis",F834="Malaria",M834&lt;&gt;"")),1,0))</f>
        <v>0</v>
      </c>
      <c r="B834" s="1">
        <v>0</v>
      </c>
      <c r="C834" s="1" t="s">
        <v>85</v>
      </c>
      <c r="D834" s="1" t="s">
        <v>61</v>
      </c>
      <c r="E834" s="1" t="s">
        <v>414</v>
      </c>
      <c r="F834" s="1" t="s">
        <v>92</v>
      </c>
      <c r="G834" s="1" t="str">
        <f t="shared" ref="G834:G897" si="40">_xlfn.CONCAT(D834,"-",F834)</f>
        <v>Malawi-HIV/AIDS,Tuberculosis,RSSH</v>
      </c>
      <c r="H834" s="1">
        <v>1</v>
      </c>
      <c r="I834" s="1" t="s">
        <v>60</v>
      </c>
      <c r="J834" s="1" t="str">
        <f>IF(IFERROR(IF(M834="",INDEX('Review Approach Lookup'!D:D,MATCH('Eligible Components'!G834,'Review Approach Lookup'!A:A,0)),INDEX('Tableau FR Download'!I:I,MATCH(M834,'Tableau FR Download'!G:G,0))),"")=0,"TBC",IFERROR(IF(M834="",INDEX('Review Approach Lookup'!D:D,MATCH('Eligible Components'!G834,'Review Approach Lookup'!A:A,0)),INDEX('Tableau FR Download'!I:I,MATCH(M834,'Tableau FR Download'!G:G,0))),""))</f>
        <v/>
      </c>
      <c r="K834" s="1" t="s">
        <v>184</v>
      </c>
      <c r="L834" s="1">
        <f>_xlfn.MAXIFS('Tableau FR Download'!A:A,'Tableau FR Download'!B:B,'Eligible Components'!G834)</f>
        <v>0</v>
      </c>
      <c r="M834" s="1" t="str">
        <f>IF(L834=0,"",INDEX('Tableau FR Download'!G:G,MATCH('Eligible Components'!L834,'Tableau FR Download'!A:A,0)))</f>
        <v/>
      </c>
      <c r="N834" s="2" t="str">
        <f>IFERROR(IF(LEFT(INDEX('Tableau FR Download'!J:J,MATCH('Eligible Components'!M834,'Tableau FR Download'!G:G,0)),FIND(" - ",INDEX('Tableau FR Download'!J:J,MATCH('Eligible Components'!M834,'Tableau FR Download'!G:G,0)))-1) = 0,"",LEFT(INDEX('Tableau FR Download'!J:J,MATCH('Eligible Components'!M834,'Tableau FR Download'!G:G,0)),FIND(" - ",INDEX('Tableau FR Download'!J:J,MATCH('Eligible Components'!M834,'Tableau FR Download'!G:G,0)))-1)),"")</f>
        <v/>
      </c>
      <c r="O834" s="2" t="str">
        <f>IF(T834="No","",IFERROR(IF(INDEX('Tableau FR Download'!M:M,MATCH('Eligible Components'!M834,'Tableau FR Download'!G:G,0))=0,"",INDEX('Tableau FR Download'!M:M,MATCH('Eligible Components'!M834,'Tableau FR Download'!G:G,0))),""))</f>
        <v/>
      </c>
      <c r="P834" s="37" t="str">
        <f>IF(IFERROR(INDEX('Funding Request Tracker'!$G$6:$G$13,MATCH('Eligible Components'!N834,'Funding Request Tracker'!$F$6:$F$13,0)),"")=0,"",IFERROR(INDEX('Funding Request Tracker'!$G$6:$G$13,MATCH('Eligible Components'!N834,'Funding Request Tracker'!$F$6:$F$13,0)),""))</f>
        <v/>
      </c>
      <c r="Q834" s="37" t="str">
        <f>IF(IFERROR(INDEX('Tableau FR Download'!N:N,MATCH('Eligible Components'!M834,'Tableau FR Download'!G:G,0)),"")=0,"",IFERROR(INDEX('Tableau FR Download'!N:N,MATCH('Eligible Components'!M834,'Tableau FR Download'!G:G,0)),""))</f>
        <v/>
      </c>
      <c r="R834" s="37" t="str">
        <f>IF(IFERROR(INDEX('Tableau FR Download'!O:O,MATCH('Eligible Components'!M834,'Tableau FR Download'!G:G,0)),"")=0,"",IFERROR(INDEX('Tableau FR Download'!O:O,MATCH('Eligible Components'!M834,'Tableau FR Download'!G:G,0)),""))</f>
        <v/>
      </c>
      <c r="S834" s="13" t="str">
        <f t="shared" ref="S834:S897" si="41">IFERROR((R834-P834)/30.5,"")</f>
        <v/>
      </c>
      <c r="T834" s="1" t="str">
        <f>IFERROR(INDEX('User Instructions'!$E$3:$E$10,MATCH('Eligible Components'!N834,'User Instructions'!$D$3:$D$10,0)),"")</f>
        <v/>
      </c>
      <c r="U834" s="1" t="str">
        <f>IFERROR(IF(INDEX('Tableau FR Download'!M:M,MATCH('Eligible Components'!M834,'Tableau FR Download'!G:G,0))=0,"",INDEX('Tableau FR Download'!M:M,MATCH('Eligible Components'!M834,'Tableau FR Download'!G:G,0))),"")</f>
        <v/>
      </c>
    </row>
    <row r="835" spans="1:21" hidden="1" x14ac:dyDescent="0.2">
      <c r="A835" s="1">
        <f t="shared" si="39"/>
        <v>1</v>
      </c>
      <c r="B835" s="1">
        <v>0</v>
      </c>
      <c r="C835" s="1" t="s">
        <v>85</v>
      </c>
      <c r="D835" s="1" t="s">
        <v>61</v>
      </c>
      <c r="E835" s="1" t="s">
        <v>28</v>
      </c>
      <c r="F835" s="1" t="s">
        <v>28</v>
      </c>
      <c r="G835" s="1" t="str">
        <f t="shared" si="40"/>
        <v>Malawi-Malaria</v>
      </c>
      <c r="H835" s="1">
        <v>1</v>
      </c>
      <c r="I835" s="1" t="s">
        <v>60</v>
      </c>
      <c r="J835" s="1" t="str">
        <f>IF(IFERROR(IF(M835="",INDEX('Review Approach Lookup'!D:D,MATCH('Eligible Components'!G835,'Review Approach Lookup'!A:A,0)),INDEX('Tableau FR Download'!I:I,MATCH(M835,'Tableau FR Download'!G:G,0))),"")=0,"TBC",IFERROR(IF(M835="",INDEX('Review Approach Lookup'!D:D,MATCH('Eligible Components'!G835,'Review Approach Lookup'!A:A,0)),INDEX('Tableau FR Download'!I:I,MATCH(M835,'Tableau FR Download'!G:G,0))),""))</f>
        <v>Full Review</v>
      </c>
      <c r="K835" s="1" t="s">
        <v>184</v>
      </c>
      <c r="L835" s="1">
        <f>_xlfn.MAXIFS('Tableau FR Download'!A:A,'Tableau FR Download'!B:B,'Eligible Components'!G835)</f>
        <v>690</v>
      </c>
      <c r="M835" s="1" t="str">
        <f>IF(L835=0,"",INDEX('Tableau FR Download'!G:G,MATCH('Eligible Components'!L835,'Tableau FR Download'!A:A,0)))</f>
        <v>FR690-MWI-M</v>
      </c>
      <c r="N835" s="2" t="str">
        <f>IFERROR(IF(LEFT(INDEX('Tableau FR Download'!J:J,MATCH('Eligible Components'!M835,'Tableau FR Download'!G:G,0)),FIND(" - ",INDEX('Tableau FR Download'!J:J,MATCH('Eligible Components'!M835,'Tableau FR Download'!G:G,0)))-1) = 0,"",LEFT(INDEX('Tableau FR Download'!J:J,MATCH('Eligible Components'!M835,'Tableau FR Download'!G:G,0)),FIND(" - ",INDEX('Tableau FR Download'!J:J,MATCH('Eligible Components'!M835,'Tableau FR Download'!G:G,0)))-1)),"")</f>
        <v>Window 1</v>
      </c>
      <c r="O835" s="2" t="str">
        <f>IF(T835="No","",IFERROR(IF(INDEX('Tableau FR Download'!M:M,MATCH('Eligible Components'!M835,'Tableau FR Download'!G:G,0))=0,"",INDEX('Tableau FR Download'!M:M,MATCH('Eligible Components'!M835,'Tableau FR Download'!G:G,0))),""))</f>
        <v>Grant Making</v>
      </c>
      <c r="P835" s="37">
        <f>IF(IFERROR(INDEX('Funding Request Tracker'!$G$6:$G$13,MATCH('Eligible Components'!N835,'Funding Request Tracker'!$F$6:$F$13,0)),"")=0,"",IFERROR(INDEX('Funding Request Tracker'!$G$6:$G$13,MATCH('Eligible Components'!N835,'Funding Request Tracker'!$F$6:$F$13,0)),""))</f>
        <v>43913</v>
      </c>
      <c r="Q835" s="37">
        <f>IF(IFERROR(INDEX('Tableau FR Download'!N:N,MATCH('Eligible Components'!M835,'Tableau FR Download'!G:G,0)),"")=0,"",IFERROR(INDEX('Tableau FR Download'!N:N,MATCH('Eligible Components'!M835,'Tableau FR Download'!G:G,0)),""))</f>
        <v>44091</v>
      </c>
      <c r="R835" s="37">
        <f>IF(IFERROR(INDEX('Tableau FR Download'!O:O,MATCH('Eligible Components'!M835,'Tableau FR Download'!G:G,0)),"")=0,"",IFERROR(INDEX('Tableau FR Download'!O:O,MATCH('Eligible Components'!M835,'Tableau FR Download'!G:G,0)),""))</f>
        <v>44125</v>
      </c>
      <c r="S835" s="13">
        <f t="shared" si="41"/>
        <v>6.9508196721311473</v>
      </c>
      <c r="T835" s="1" t="str">
        <f>IFERROR(INDEX('User Instructions'!$E$3:$E$10,MATCH('Eligible Components'!N835,'User Instructions'!$D$3:$D$10,0)),"")</f>
        <v>Yes</v>
      </c>
      <c r="U835" s="1" t="str">
        <f>IFERROR(IF(INDEX('Tableau FR Download'!M:M,MATCH('Eligible Components'!M835,'Tableau FR Download'!G:G,0))=0,"",INDEX('Tableau FR Download'!M:M,MATCH('Eligible Components'!M835,'Tableau FR Download'!G:G,0))),"")</f>
        <v>Grant Making</v>
      </c>
    </row>
    <row r="836" spans="1:21" hidden="1" x14ac:dyDescent="0.2">
      <c r="A836" s="1">
        <f t="shared" si="39"/>
        <v>0</v>
      </c>
      <c r="B836" s="1">
        <v>0</v>
      </c>
      <c r="C836" s="1" t="s">
        <v>85</v>
      </c>
      <c r="D836" s="1" t="s">
        <v>61</v>
      </c>
      <c r="E836" s="1" t="s">
        <v>415</v>
      </c>
      <c r="F836" s="1" t="s">
        <v>93</v>
      </c>
      <c r="G836" s="1" t="str">
        <f t="shared" si="40"/>
        <v>Malawi-Malaria,RSSH</v>
      </c>
      <c r="H836" s="1">
        <v>1</v>
      </c>
      <c r="I836" s="1" t="s">
        <v>60</v>
      </c>
      <c r="J836" s="1" t="str">
        <f>IF(IFERROR(IF(M836="",INDEX('Review Approach Lookup'!D:D,MATCH('Eligible Components'!G836,'Review Approach Lookup'!A:A,0)),INDEX('Tableau FR Download'!I:I,MATCH(M836,'Tableau FR Download'!G:G,0))),"")=0,"TBC",IFERROR(IF(M836="",INDEX('Review Approach Lookup'!D:D,MATCH('Eligible Components'!G836,'Review Approach Lookup'!A:A,0)),INDEX('Tableau FR Download'!I:I,MATCH(M836,'Tableau FR Download'!G:G,0))),""))</f>
        <v/>
      </c>
      <c r="K836" s="1" t="s">
        <v>184</v>
      </c>
      <c r="L836" s="1">
        <f>_xlfn.MAXIFS('Tableau FR Download'!A:A,'Tableau FR Download'!B:B,'Eligible Components'!G836)</f>
        <v>0</v>
      </c>
      <c r="M836" s="1" t="str">
        <f>IF(L836=0,"",INDEX('Tableau FR Download'!G:G,MATCH('Eligible Components'!L836,'Tableau FR Download'!A:A,0)))</f>
        <v/>
      </c>
      <c r="N836" s="2" t="str">
        <f>IFERROR(IF(LEFT(INDEX('Tableau FR Download'!J:J,MATCH('Eligible Components'!M836,'Tableau FR Download'!G:G,0)),FIND(" - ",INDEX('Tableau FR Download'!J:J,MATCH('Eligible Components'!M836,'Tableau FR Download'!G:G,0)))-1) = 0,"",LEFT(INDEX('Tableau FR Download'!J:J,MATCH('Eligible Components'!M836,'Tableau FR Download'!G:G,0)),FIND(" - ",INDEX('Tableau FR Download'!J:J,MATCH('Eligible Components'!M836,'Tableau FR Download'!G:G,0)))-1)),"")</f>
        <v/>
      </c>
      <c r="O836" s="2" t="str">
        <f>IF(T836="No","",IFERROR(IF(INDEX('Tableau FR Download'!M:M,MATCH('Eligible Components'!M836,'Tableau FR Download'!G:G,0))=0,"",INDEX('Tableau FR Download'!M:M,MATCH('Eligible Components'!M836,'Tableau FR Download'!G:G,0))),""))</f>
        <v/>
      </c>
      <c r="P836" s="37" t="str">
        <f>IF(IFERROR(INDEX('Funding Request Tracker'!$G$6:$G$13,MATCH('Eligible Components'!N836,'Funding Request Tracker'!$F$6:$F$13,0)),"")=0,"",IFERROR(INDEX('Funding Request Tracker'!$G$6:$G$13,MATCH('Eligible Components'!N836,'Funding Request Tracker'!$F$6:$F$13,0)),""))</f>
        <v/>
      </c>
      <c r="Q836" s="37" t="str">
        <f>IF(IFERROR(INDEX('Tableau FR Download'!N:N,MATCH('Eligible Components'!M836,'Tableau FR Download'!G:G,0)),"")=0,"",IFERROR(INDEX('Tableau FR Download'!N:N,MATCH('Eligible Components'!M836,'Tableau FR Download'!G:G,0)),""))</f>
        <v/>
      </c>
      <c r="R836" s="37" t="str">
        <f>IF(IFERROR(INDEX('Tableau FR Download'!O:O,MATCH('Eligible Components'!M836,'Tableau FR Download'!G:G,0)),"")=0,"",IFERROR(INDEX('Tableau FR Download'!O:O,MATCH('Eligible Components'!M836,'Tableau FR Download'!G:G,0)),""))</f>
        <v/>
      </c>
      <c r="S836" s="13" t="str">
        <f t="shared" si="41"/>
        <v/>
      </c>
      <c r="T836" s="1" t="str">
        <f>IFERROR(INDEX('User Instructions'!$E$3:$E$10,MATCH('Eligible Components'!N836,'User Instructions'!$D$3:$D$10,0)),"")</f>
        <v/>
      </c>
      <c r="U836" s="1" t="str">
        <f>IFERROR(IF(INDEX('Tableau FR Download'!M:M,MATCH('Eligible Components'!M836,'Tableau FR Download'!G:G,0))=0,"",INDEX('Tableau FR Download'!M:M,MATCH('Eligible Components'!M836,'Tableau FR Download'!G:G,0))),"")</f>
        <v/>
      </c>
    </row>
    <row r="837" spans="1:21" hidden="1" x14ac:dyDescent="0.2">
      <c r="A837" s="1">
        <f t="shared" si="39"/>
        <v>0</v>
      </c>
      <c r="B837" s="1">
        <v>0</v>
      </c>
      <c r="C837" s="1" t="s">
        <v>85</v>
      </c>
      <c r="D837" s="1" t="s">
        <v>61</v>
      </c>
      <c r="E837" s="1" t="s">
        <v>94</v>
      </c>
      <c r="F837" s="1" t="s">
        <v>94</v>
      </c>
      <c r="G837" s="1" t="str">
        <f t="shared" si="40"/>
        <v>Malawi-RSSH</v>
      </c>
      <c r="H837" s="1">
        <v>1</v>
      </c>
      <c r="I837" s="1" t="s">
        <v>60</v>
      </c>
      <c r="J837" s="1" t="str">
        <f>IF(IFERROR(IF(M837="",INDEX('Review Approach Lookup'!D:D,MATCH('Eligible Components'!G837,'Review Approach Lookup'!A:A,0)),INDEX('Tableau FR Download'!I:I,MATCH(M837,'Tableau FR Download'!G:G,0))),"")=0,"TBC",IFERROR(IF(M837="",INDEX('Review Approach Lookup'!D:D,MATCH('Eligible Components'!G837,'Review Approach Lookup'!A:A,0)),INDEX('Tableau FR Download'!I:I,MATCH(M837,'Tableau FR Download'!G:G,0))),""))</f>
        <v>TBC</v>
      </c>
      <c r="K837" s="1" t="s">
        <v>184</v>
      </c>
      <c r="L837" s="1">
        <f>_xlfn.MAXIFS('Tableau FR Download'!A:A,'Tableau FR Download'!B:B,'Eligible Components'!G837)</f>
        <v>0</v>
      </c>
      <c r="M837" s="1" t="str">
        <f>IF(L837=0,"",INDEX('Tableau FR Download'!G:G,MATCH('Eligible Components'!L837,'Tableau FR Download'!A:A,0)))</f>
        <v/>
      </c>
      <c r="N837" s="2" t="str">
        <f>IFERROR(IF(LEFT(INDEX('Tableau FR Download'!J:J,MATCH('Eligible Components'!M837,'Tableau FR Download'!G:G,0)),FIND(" - ",INDEX('Tableau FR Download'!J:J,MATCH('Eligible Components'!M837,'Tableau FR Download'!G:G,0)))-1) = 0,"",LEFT(INDEX('Tableau FR Download'!J:J,MATCH('Eligible Components'!M837,'Tableau FR Download'!G:G,0)),FIND(" - ",INDEX('Tableau FR Download'!J:J,MATCH('Eligible Components'!M837,'Tableau FR Download'!G:G,0)))-1)),"")</f>
        <v/>
      </c>
      <c r="O837" s="2" t="str">
        <f>IF(T837="No","",IFERROR(IF(INDEX('Tableau FR Download'!M:M,MATCH('Eligible Components'!M837,'Tableau FR Download'!G:G,0))=0,"",INDEX('Tableau FR Download'!M:M,MATCH('Eligible Components'!M837,'Tableau FR Download'!G:G,0))),""))</f>
        <v/>
      </c>
      <c r="P837" s="37" t="str">
        <f>IF(IFERROR(INDEX('Funding Request Tracker'!$G$6:$G$13,MATCH('Eligible Components'!N837,'Funding Request Tracker'!$F$6:$F$13,0)),"")=0,"",IFERROR(INDEX('Funding Request Tracker'!$G$6:$G$13,MATCH('Eligible Components'!N837,'Funding Request Tracker'!$F$6:$F$13,0)),""))</f>
        <v/>
      </c>
      <c r="Q837" s="37" t="str">
        <f>IF(IFERROR(INDEX('Tableau FR Download'!N:N,MATCH('Eligible Components'!M837,'Tableau FR Download'!G:G,0)),"")=0,"",IFERROR(INDEX('Tableau FR Download'!N:N,MATCH('Eligible Components'!M837,'Tableau FR Download'!G:G,0)),""))</f>
        <v/>
      </c>
      <c r="R837" s="37" t="str">
        <f>IF(IFERROR(INDEX('Tableau FR Download'!O:O,MATCH('Eligible Components'!M837,'Tableau FR Download'!G:G,0)),"")=0,"",IFERROR(INDEX('Tableau FR Download'!O:O,MATCH('Eligible Components'!M837,'Tableau FR Download'!G:G,0)),""))</f>
        <v/>
      </c>
      <c r="S837" s="13" t="str">
        <f t="shared" si="41"/>
        <v/>
      </c>
      <c r="T837" s="1" t="str">
        <f>IFERROR(INDEX('User Instructions'!$E$3:$E$10,MATCH('Eligible Components'!N837,'User Instructions'!$D$3:$D$10,0)),"")</f>
        <v/>
      </c>
      <c r="U837" s="1" t="str">
        <f>IFERROR(IF(INDEX('Tableau FR Download'!M:M,MATCH('Eligible Components'!M837,'Tableau FR Download'!G:G,0))=0,"",INDEX('Tableau FR Download'!M:M,MATCH('Eligible Components'!M837,'Tableau FR Download'!G:G,0))),"")</f>
        <v/>
      </c>
    </row>
    <row r="838" spans="1:21" hidden="1" x14ac:dyDescent="0.2">
      <c r="A838" s="1">
        <f t="shared" si="39"/>
        <v>0</v>
      </c>
      <c r="B838" s="1">
        <v>1</v>
      </c>
      <c r="C838" s="1" t="s">
        <v>85</v>
      </c>
      <c r="D838" s="1" t="s">
        <v>61</v>
      </c>
      <c r="E838" s="1" t="s">
        <v>416</v>
      </c>
      <c r="F838" s="1" t="s">
        <v>35</v>
      </c>
      <c r="G838" s="1" t="str">
        <f t="shared" si="40"/>
        <v>Malawi-Tuberculosis</v>
      </c>
      <c r="H838" s="1">
        <v>1</v>
      </c>
      <c r="I838" s="1" t="s">
        <v>60</v>
      </c>
      <c r="J838" s="1" t="str">
        <f>IF(IFERROR(IF(M838="",INDEX('Review Approach Lookup'!D:D,MATCH('Eligible Components'!G838,'Review Approach Lookup'!A:A,0)),INDEX('Tableau FR Download'!I:I,MATCH(M838,'Tableau FR Download'!G:G,0))),"")=0,"TBC",IFERROR(IF(M838="",INDEX('Review Approach Lookup'!D:D,MATCH('Eligible Components'!G838,'Review Approach Lookup'!A:A,0)),INDEX('Tableau FR Download'!I:I,MATCH(M838,'Tableau FR Download'!G:G,0))),""))</f>
        <v>Tailored for National Strategic Plans</v>
      </c>
      <c r="K838" s="1" t="s">
        <v>184</v>
      </c>
      <c r="L838" s="1">
        <f>_xlfn.MAXIFS('Tableau FR Download'!A:A,'Tableau FR Download'!B:B,'Eligible Components'!G838)</f>
        <v>0</v>
      </c>
      <c r="M838" s="1" t="str">
        <f>IF(L838=0,"",INDEX('Tableau FR Download'!G:G,MATCH('Eligible Components'!L838,'Tableau FR Download'!A:A,0)))</f>
        <v/>
      </c>
      <c r="N838" s="2" t="str">
        <f>IFERROR(IF(LEFT(INDEX('Tableau FR Download'!J:J,MATCH('Eligible Components'!M838,'Tableau FR Download'!G:G,0)),FIND(" - ",INDEX('Tableau FR Download'!J:J,MATCH('Eligible Components'!M838,'Tableau FR Download'!G:G,0)))-1) = 0,"",LEFT(INDEX('Tableau FR Download'!J:J,MATCH('Eligible Components'!M838,'Tableau FR Download'!G:G,0)),FIND(" - ",INDEX('Tableau FR Download'!J:J,MATCH('Eligible Components'!M838,'Tableau FR Download'!G:G,0)))-1)),"")</f>
        <v/>
      </c>
      <c r="O838" s="2" t="str">
        <f>IF(T838="No","",IFERROR(IF(INDEX('Tableau FR Download'!M:M,MATCH('Eligible Components'!M838,'Tableau FR Download'!G:G,0))=0,"",INDEX('Tableau FR Download'!M:M,MATCH('Eligible Components'!M838,'Tableau FR Download'!G:G,0))),""))</f>
        <v/>
      </c>
      <c r="P838" s="37" t="str">
        <f>IF(IFERROR(INDEX('Funding Request Tracker'!$G$6:$G$13,MATCH('Eligible Components'!N838,'Funding Request Tracker'!$F$6:$F$13,0)),"")=0,"",IFERROR(INDEX('Funding Request Tracker'!$G$6:$G$13,MATCH('Eligible Components'!N838,'Funding Request Tracker'!$F$6:$F$13,0)),""))</f>
        <v/>
      </c>
      <c r="Q838" s="37" t="str">
        <f>IF(IFERROR(INDEX('Tableau FR Download'!N:N,MATCH('Eligible Components'!M838,'Tableau FR Download'!G:G,0)),"")=0,"",IFERROR(INDEX('Tableau FR Download'!N:N,MATCH('Eligible Components'!M838,'Tableau FR Download'!G:G,0)),""))</f>
        <v/>
      </c>
      <c r="R838" s="37" t="str">
        <f>IF(IFERROR(INDEX('Tableau FR Download'!O:O,MATCH('Eligible Components'!M838,'Tableau FR Download'!G:G,0)),"")=0,"",IFERROR(INDEX('Tableau FR Download'!O:O,MATCH('Eligible Components'!M838,'Tableau FR Download'!G:G,0)),""))</f>
        <v/>
      </c>
      <c r="S838" s="13" t="str">
        <f t="shared" si="41"/>
        <v/>
      </c>
      <c r="T838" s="1" t="str">
        <f>IFERROR(INDEX('User Instructions'!$E$3:$E$10,MATCH('Eligible Components'!N838,'User Instructions'!$D$3:$D$10,0)),"")</f>
        <v/>
      </c>
      <c r="U838" s="1" t="str">
        <f>IFERROR(IF(INDEX('Tableau FR Download'!M:M,MATCH('Eligible Components'!M838,'Tableau FR Download'!G:G,0))=0,"",INDEX('Tableau FR Download'!M:M,MATCH('Eligible Components'!M838,'Tableau FR Download'!G:G,0))),"")</f>
        <v/>
      </c>
    </row>
    <row r="839" spans="1:21" hidden="1" x14ac:dyDescent="0.2">
      <c r="A839" s="1">
        <f t="shared" si="39"/>
        <v>0</v>
      </c>
      <c r="B839" s="1">
        <v>0</v>
      </c>
      <c r="C839" s="1" t="s">
        <v>85</v>
      </c>
      <c r="D839" s="1" t="s">
        <v>61</v>
      </c>
      <c r="E839" s="1" t="s">
        <v>417</v>
      </c>
      <c r="F839" s="1" t="s">
        <v>95</v>
      </c>
      <c r="G839" s="1" t="str">
        <f t="shared" si="40"/>
        <v>Malawi-Tuberculosis,Malaria</v>
      </c>
      <c r="H839" s="1">
        <v>1</v>
      </c>
      <c r="I839" s="1" t="s">
        <v>60</v>
      </c>
      <c r="J839" s="1" t="str">
        <f>IF(IFERROR(IF(M839="",INDEX('Review Approach Lookup'!D:D,MATCH('Eligible Components'!G839,'Review Approach Lookup'!A:A,0)),INDEX('Tableau FR Download'!I:I,MATCH(M839,'Tableau FR Download'!G:G,0))),"")=0,"TBC",IFERROR(IF(M839="",INDEX('Review Approach Lookup'!D:D,MATCH('Eligible Components'!G839,'Review Approach Lookup'!A:A,0)),INDEX('Tableau FR Download'!I:I,MATCH(M839,'Tableau FR Download'!G:G,0))),""))</f>
        <v/>
      </c>
      <c r="K839" s="1" t="s">
        <v>184</v>
      </c>
      <c r="L839" s="1">
        <f>_xlfn.MAXIFS('Tableau FR Download'!A:A,'Tableau FR Download'!B:B,'Eligible Components'!G839)</f>
        <v>0</v>
      </c>
      <c r="M839" s="1" t="str">
        <f>IF(L839=0,"",INDEX('Tableau FR Download'!G:G,MATCH('Eligible Components'!L839,'Tableau FR Download'!A:A,0)))</f>
        <v/>
      </c>
      <c r="N839" s="2" t="str">
        <f>IFERROR(IF(LEFT(INDEX('Tableau FR Download'!J:J,MATCH('Eligible Components'!M839,'Tableau FR Download'!G:G,0)),FIND(" - ",INDEX('Tableau FR Download'!J:J,MATCH('Eligible Components'!M839,'Tableau FR Download'!G:G,0)))-1) = 0,"",LEFT(INDEX('Tableau FR Download'!J:J,MATCH('Eligible Components'!M839,'Tableau FR Download'!G:G,0)),FIND(" - ",INDEX('Tableau FR Download'!J:J,MATCH('Eligible Components'!M839,'Tableau FR Download'!G:G,0)))-1)),"")</f>
        <v/>
      </c>
      <c r="O839" s="2" t="str">
        <f>IF(T839="No","",IFERROR(IF(INDEX('Tableau FR Download'!M:M,MATCH('Eligible Components'!M839,'Tableau FR Download'!G:G,0))=0,"",INDEX('Tableau FR Download'!M:M,MATCH('Eligible Components'!M839,'Tableau FR Download'!G:G,0))),""))</f>
        <v/>
      </c>
      <c r="P839" s="37" t="str">
        <f>IF(IFERROR(INDEX('Funding Request Tracker'!$G$6:$G$13,MATCH('Eligible Components'!N839,'Funding Request Tracker'!$F$6:$F$13,0)),"")=0,"",IFERROR(INDEX('Funding Request Tracker'!$G$6:$G$13,MATCH('Eligible Components'!N839,'Funding Request Tracker'!$F$6:$F$13,0)),""))</f>
        <v/>
      </c>
      <c r="Q839" s="37" t="str">
        <f>IF(IFERROR(INDEX('Tableau FR Download'!N:N,MATCH('Eligible Components'!M839,'Tableau FR Download'!G:G,0)),"")=0,"",IFERROR(INDEX('Tableau FR Download'!N:N,MATCH('Eligible Components'!M839,'Tableau FR Download'!G:G,0)),""))</f>
        <v/>
      </c>
      <c r="R839" s="37" t="str">
        <f>IF(IFERROR(INDEX('Tableau FR Download'!O:O,MATCH('Eligible Components'!M839,'Tableau FR Download'!G:G,0)),"")=0,"",IFERROR(INDEX('Tableau FR Download'!O:O,MATCH('Eligible Components'!M839,'Tableau FR Download'!G:G,0)),""))</f>
        <v/>
      </c>
      <c r="S839" s="13" t="str">
        <f t="shared" si="41"/>
        <v/>
      </c>
      <c r="T839" s="1" t="str">
        <f>IFERROR(INDEX('User Instructions'!$E$3:$E$10,MATCH('Eligible Components'!N839,'User Instructions'!$D$3:$D$10,0)),"")</f>
        <v/>
      </c>
      <c r="U839" s="1" t="str">
        <f>IFERROR(IF(INDEX('Tableau FR Download'!M:M,MATCH('Eligible Components'!M839,'Tableau FR Download'!G:G,0))=0,"",INDEX('Tableau FR Download'!M:M,MATCH('Eligible Components'!M839,'Tableau FR Download'!G:G,0))),"")</f>
        <v/>
      </c>
    </row>
    <row r="840" spans="1:21" hidden="1" x14ac:dyDescent="0.2">
      <c r="A840" s="1">
        <f t="shared" si="39"/>
        <v>0</v>
      </c>
      <c r="B840" s="1">
        <v>0</v>
      </c>
      <c r="C840" s="1" t="s">
        <v>85</v>
      </c>
      <c r="D840" s="1" t="s">
        <v>61</v>
      </c>
      <c r="E840" s="1" t="s">
        <v>418</v>
      </c>
      <c r="F840" s="1" t="s">
        <v>96</v>
      </c>
      <c r="G840" s="1" t="str">
        <f t="shared" si="40"/>
        <v>Malawi-Tuberculosis,Malaria,RSSH</v>
      </c>
      <c r="H840" s="1">
        <v>1</v>
      </c>
      <c r="I840" s="1" t="s">
        <v>60</v>
      </c>
      <c r="J840" s="1" t="str">
        <f>IF(IFERROR(IF(M840="",INDEX('Review Approach Lookup'!D:D,MATCH('Eligible Components'!G840,'Review Approach Lookup'!A:A,0)),INDEX('Tableau FR Download'!I:I,MATCH(M840,'Tableau FR Download'!G:G,0))),"")=0,"TBC",IFERROR(IF(M840="",INDEX('Review Approach Lookup'!D:D,MATCH('Eligible Components'!G840,'Review Approach Lookup'!A:A,0)),INDEX('Tableau FR Download'!I:I,MATCH(M840,'Tableau FR Download'!G:G,0))),""))</f>
        <v/>
      </c>
      <c r="K840" s="1" t="s">
        <v>184</v>
      </c>
      <c r="L840" s="1">
        <f>_xlfn.MAXIFS('Tableau FR Download'!A:A,'Tableau FR Download'!B:B,'Eligible Components'!G840)</f>
        <v>0</v>
      </c>
      <c r="M840" s="1" t="str">
        <f>IF(L840=0,"",INDEX('Tableau FR Download'!G:G,MATCH('Eligible Components'!L840,'Tableau FR Download'!A:A,0)))</f>
        <v/>
      </c>
      <c r="N840" s="2" t="str">
        <f>IFERROR(IF(LEFT(INDEX('Tableau FR Download'!J:J,MATCH('Eligible Components'!M840,'Tableau FR Download'!G:G,0)),FIND(" - ",INDEX('Tableau FR Download'!J:J,MATCH('Eligible Components'!M840,'Tableau FR Download'!G:G,0)))-1) = 0,"",LEFT(INDEX('Tableau FR Download'!J:J,MATCH('Eligible Components'!M840,'Tableau FR Download'!G:G,0)),FIND(" - ",INDEX('Tableau FR Download'!J:J,MATCH('Eligible Components'!M840,'Tableau FR Download'!G:G,0)))-1)),"")</f>
        <v/>
      </c>
      <c r="O840" s="2" t="str">
        <f>IF(T840="No","",IFERROR(IF(INDEX('Tableau FR Download'!M:M,MATCH('Eligible Components'!M840,'Tableau FR Download'!G:G,0))=0,"",INDEX('Tableau FR Download'!M:M,MATCH('Eligible Components'!M840,'Tableau FR Download'!G:G,0))),""))</f>
        <v/>
      </c>
      <c r="P840" s="37" t="str">
        <f>IF(IFERROR(INDEX('Funding Request Tracker'!$G$6:$G$13,MATCH('Eligible Components'!N840,'Funding Request Tracker'!$F$6:$F$13,0)),"")=0,"",IFERROR(INDEX('Funding Request Tracker'!$G$6:$G$13,MATCH('Eligible Components'!N840,'Funding Request Tracker'!$F$6:$F$13,0)),""))</f>
        <v/>
      </c>
      <c r="Q840" s="37" t="str">
        <f>IF(IFERROR(INDEX('Tableau FR Download'!N:N,MATCH('Eligible Components'!M840,'Tableau FR Download'!G:G,0)),"")=0,"",IFERROR(INDEX('Tableau FR Download'!N:N,MATCH('Eligible Components'!M840,'Tableau FR Download'!G:G,0)),""))</f>
        <v/>
      </c>
      <c r="R840" s="37" t="str">
        <f>IF(IFERROR(INDEX('Tableau FR Download'!O:O,MATCH('Eligible Components'!M840,'Tableau FR Download'!G:G,0)),"")=0,"",IFERROR(INDEX('Tableau FR Download'!O:O,MATCH('Eligible Components'!M840,'Tableau FR Download'!G:G,0)),""))</f>
        <v/>
      </c>
      <c r="S840" s="13" t="str">
        <f t="shared" si="41"/>
        <v/>
      </c>
      <c r="T840" s="1" t="str">
        <f>IFERROR(INDEX('User Instructions'!$E$3:$E$10,MATCH('Eligible Components'!N840,'User Instructions'!$D$3:$D$10,0)),"")</f>
        <v/>
      </c>
      <c r="U840" s="1" t="str">
        <f>IFERROR(IF(INDEX('Tableau FR Download'!M:M,MATCH('Eligible Components'!M840,'Tableau FR Download'!G:G,0))=0,"",INDEX('Tableau FR Download'!M:M,MATCH('Eligible Components'!M840,'Tableau FR Download'!G:G,0))),"")</f>
        <v/>
      </c>
    </row>
    <row r="841" spans="1:21" hidden="1" x14ac:dyDescent="0.2">
      <c r="A841" s="1">
        <f t="shared" si="39"/>
        <v>0</v>
      </c>
      <c r="B841" s="1">
        <v>0</v>
      </c>
      <c r="C841" s="1" t="s">
        <v>85</v>
      </c>
      <c r="D841" s="1" t="s">
        <v>61</v>
      </c>
      <c r="E841" s="1" t="s">
        <v>419</v>
      </c>
      <c r="F841" s="1" t="s">
        <v>97</v>
      </c>
      <c r="G841" s="1" t="str">
        <f t="shared" si="40"/>
        <v>Malawi-Tuberculosis,RSSH</v>
      </c>
      <c r="H841" s="1">
        <v>1</v>
      </c>
      <c r="I841" s="1" t="s">
        <v>60</v>
      </c>
      <c r="J841" s="1" t="str">
        <f>IF(IFERROR(IF(M841="",INDEX('Review Approach Lookup'!D:D,MATCH('Eligible Components'!G841,'Review Approach Lookup'!A:A,0)),INDEX('Tableau FR Download'!I:I,MATCH(M841,'Tableau FR Download'!G:G,0))),"")=0,"TBC",IFERROR(IF(M841="",INDEX('Review Approach Lookup'!D:D,MATCH('Eligible Components'!G841,'Review Approach Lookup'!A:A,0)),INDEX('Tableau FR Download'!I:I,MATCH(M841,'Tableau FR Download'!G:G,0))),""))</f>
        <v/>
      </c>
      <c r="K841" s="1" t="s">
        <v>184</v>
      </c>
      <c r="L841" s="1">
        <f>_xlfn.MAXIFS('Tableau FR Download'!A:A,'Tableau FR Download'!B:B,'Eligible Components'!G841)</f>
        <v>0</v>
      </c>
      <c r="M841" s="1" t="str">
        <f>IF(L841=0,"",INDEX('Tableau FR Download'!G:G,MATCH('Eligible Components'!L841,'Tableau FR Download'!A:A,0)))</f>
        <v/>
      </c>
      <c r="N841" s="2" t="str">
        <f>IFERROR(IF(LEFT(INDEX('Tableau FR Download'!J:J,MATCH('Eligible Components'!M841,'Tableau FR Download'!G:G,0)),FIND(" - ",INDEX('Tableau FR Download'!J:J,MATCH('Eligible Components'!M841,'Tableau FR Download'!G:G,0)))-1) = 0,"",LEFT(INDEX('Tableau FR Download'!J:J,MATCH('Eligible Components'!M841,'Tableau FR Download'!G:G,0)),FIND(" - ",INDEX('Tableau FR Download'!J:J,MATCH('Eligible Components'!M841,'Tableau FR Download'!G:G,0)))-1)),"")</f>
        <v/>
      </c>
      <c r="O841" s="2" t="str">
        <f>IF(T841="No","",IFERROR(IF(INDEX('Tableau FR Download'!M:M,MATCH('Eligible Components'!M841,'Tableau FR Download'!G:G,0))=0,"",INDEX('Tableau FR Download'!M:M,MATCH('Eligible Components'!M841,'Tableau FR Download'!G:G,0))),""))</f>
        <v/>
      </c>
      <c r="P841" s="37" t="str">
        <f>IF(IFERROR(INDEX('Funding Request Tracker'!$G$6:$G$13,MATCH('Eligible Components'!N841,'Funding Request Tracker'!$F$6:$F$13,0)),"")=0,"",IFERROR(INDEX('Funding Request Tracker'!$G$6:$G$13,MATCH('Eligible Components'!N841,'Funding Request Tracker'!$F$6:$F$13,0)),""))</f>
        <v/>
      </c>
      <c r="Q841" s="37" t="str">
        <f>IF(IFERROR(INDEX('Tableau FR Download'!N:N,MATCH('Eligible Components'!M841,'Tableau FR Download'!G:G,0)),"")=0,"",IFERROR(INDEX('Tableau FR Download'!N:N,MATCH('Eligible Components'!M841,'Tableau FR Download'!G:G,0)),""))</f>
        <v/>
      </c>
      <c r="R841" s="37" t="str">
        <f>IF(IFERROR(INDEX('Tableau FR Download'!O:O,MATCH('Eligible Components'!M841,'Tableau FR Download'!G:G,0)),"")=0,"",IFERROR(INDEX('Tableau FR Download'!O:O,MATCH('Eligible Components'!M841,'Tableau FR Download'!G:G,0)),""))</f>
        <v/>
      </c>
      <c r="S841" s="13" t="str">
        <f t="shared" si="41"/>
        <v/>
      </c>
      <c r="T841" s="1" t="str">
        <f>IFERROR(INDEX('User Instructions'!$E$3:$E$10,MATCH('Eligible Components'!N841,'User Instructions'!$D$3:$D$10,0)),"")</f>
        <v/>
      </c>
      <c r="U841" s="1" t="str">
        <f>IFERROR(IF(INDEX('Tableau FR Download'!M:M,MATCH('Eligible Components'!M841,'Tableau FR Download'!G:G,0))=0,"",INDEX('Tableau FR Download'!M:M,MATCH('Eligible Components'!M841,'Tableau FR Download'!G:G,0))),"")</f>
        <v/>
      </c>
    </row>
    <row r="842" spans="1:21" hidden="1" x14ac:dyDescent="0.2">
      <c r="A842" s="1">
        <f t="shared" si="39"/>
        <v>1</v>
      </c>
      <c r="B842" s="1">
        <v>0</v>
      </c>
      <c r="C842" s="1" t="s">
        <v>85</v>
      </c>
      <c r="D842" s="1" t="s">
        <v>131</v>
      </c>
      <c r="E842" s="1" t="s">
        <v>26</v>
      </c>
      <c r="F842" s="1" t="s">
        <v>26</v>
      </c>
      <c r="G842" s="1" t="str">
        <f t="shared" si="40"/>
        <v>Malaysia-HIV/AIDS</v>
      </c>
      <c r="H842" s="1">
        <v>1</v>
      </c>
      <c r="I842" s="1" t="s">
        <v>25</v>
      </c>
      <c r="J842" s="1" t="str">
        <f>IF(IFERROR(IF(M842="",INDEX('Review Approach Lookup'!D:D,MATCH('Eligible Components'!G842,'Review Approach Lookup'!A:A,0)),INDEX('Tableau FR Download'!I:I,MATCH(M842,'Tableau FR Download'!G:G,0))),"")=0,"TBC",IFERROR(IF(M842="",INDEX('Review Approach Lookup'!D:D,MATCH('Eligible Components'!G842,'Review Approach Lookup'!A:A,0)),INDEX('Tableau FR Download'!I:I,MATCH(M842,'Tableau FR Download'!G:G,0))),""))</f>
        <v>Tailored for Transition</v>
      </c>
      <c r="K842" s="1" t="s">
        <v>188</v>
      </c>
      <c r="L842" s="1">
        <f>_xlfn.MAXIFS('Tableau FR Download'!A:A,'Tableau FR Download'!B:B,'Eligible Components'!G842)</f>
        <v>1046</v>
      </c>
      <c r="M842" s="1" t="str">
        <f>IF(L842=0,"",INDEX('Tableau FR Download'!G:G,MATCH('Eligible Components'!L842,'Tableau FR Download'!A:A,0)))</f>
        <v>FR1046-MYS-H</v>
      </c>
      <c r="N842" s="2" t="str">
        <f>IFERROR(IF(LEFT(INDEX('Tableau FR Download'!J:J,MATCH('Eligible Components'!M842,'Tableau FR Download'!G:G,0)),FIND(" - ",INDEX('Tableau FR Download'!J:J,MATCH('Eligible Components'!M842,'Tableau FR Download'!G:G,0)))-1) = 0,"",LEFT(INDEX('Tableau FR Download'!J:J,MATCH('Eligible Components'!M842,'Tableau FR Download'!G:G,0)),FIND(" - ",INDEX('Tableau FR Download'!J:J,MATCH('Eligible Components'!M842,'Tableau FR Download'!G:G,0)))-1)),"")</f>
        <v>Window 6</v>
      </c>
      <c r="O842" s="2" t="str">
        <f>IF(T842="No","",IFERROR(IF(INDEX('Tableau FR Download'!M:M,MATCH('Eligible Components'!M842,'Tableau FR Download'!G:G,0))=0,"",INDEX('Tableau FR Download'!M:M,MATCH('Eligible Components'!M842,'Tableau FR Download'!G:G,0))),""))</f>
        <v>Grant Making</v>
      </c>
      <c r="P842" s="37">
        <f>IF(IFERROR(INDEX('Funding Request Tracker'!$G$6:$G$13,MATCH('Eligible Components'!N842,'Funding Request Tracker'!$F$6:$F$13,0)),"")=0,"",IFERROR(INDEX('Funding Request Tracker'!$G$6:$G$13,MATCH('Eligible Components'!N842,'Funding Request Tracker'!$F$6:$F$13,0)),""))</f>
        <v>44449</v>
      </c>
      <c r="Q842" s="37">
        <f>IF(IFERROR(INDEX('Tableau FR Download'!N:N,MATCH('Eligible Components'!M842,'Tableau FR Download'!G:G,0)),"")=0,"",IFERROR(INDEX('Tableau FR Download'!N:N,MATCH('Eligible Components'!M842,'Tableau FR Download'!G:G,0)),""))</f>
        <v>44651</v>
      </c>
      <c r="R842" s="37">
        <f>IF(IFERROR(INDEX('Tableau FR Download'!O:O,MATCH('Eligible Components'!M842,'Tableau FR Download'!G:G,0)),"")=0,"",IFERROR(INDEX('Tableau FR Download'!O:O,MATCH('Eligible Components'!M842,'Tableau FR Download'!G:G,0)),""))</f>
        <v>44679</v>
      </c>
      <c r="S842" s="13">
        <f t="shared" si="41"/>
        <v>7.5409836065573774</v>
      </c>
      <c r="T842" s="1" t="str">
        <f>IFERROR(INDEX('User Instructions'!$E$3:$E$10,MATCH('Eligible Components'!N842,'User Instructions'!$D$3:$D$10,0)),"")</f>
        <v>Yes</v>
      </c>
      <c r="U842" s="1" t="str">
        <f>IFERROR(IF(INDEX('Tableau FR Download'!M:M,MATCH('Eligible Components'!M842,'Tableau FR Download'!G:G,0))=0,"",INDEX('Tableau FR Download'!M:M,MATCH('Eligible Components'!M842,'Tableau FR Download'!G:G,0))),"")</f>
        <v>Grant Making</v>
      </c>
    </row>
    <row r="843" spans="1:21" hidden="1" x14ac:dyDescent="0.2">
      <c r="A843" s="1">
        <f t="shared" si="39"/>
        <v>0</v>
      </c>
      <c r="B843" s="1">
        <v>0</v>
      </c>
      <c r="C843" s="1" t="s">
        <v>85</v>
      </c>
      <c r="D843" s="1" t="s">
        <v>131</v>
      </c>
      <c r="E843" s="1" t="s">
        <v>409</v>
      </c>
      <c r="F843" s="1" t="s">
        <v>86</v>
      </c>
      <c r="G843" s="1" t="str">
        <f t="shared" si="40"/>
        <v>Malaysia-HIV/AIDS,Malaria</v>
      </c>
      <c r="H843" s="1">
        <v>0</v>
      </c>
      <c r="I843" s="1" t="s">
        <v>25</v>
      </c>
      <c r="J843" s="1" t="str">
        <f>IF(IFERROR(IF(M843="",INDEX('Review Approach Lookup'!D:D,MATCH('Eligible Components'!G843,'Review Approach Lookup'!A:A,0)),INDEX('Tableau FR Download'!I:I,MATCH(M843,'Tableau FR Download'!G:G,0))),"")=0,"TBC",IFERROR(IF(M843="",INDEX('Review Approach Lookup'!D:D,MATCH('Eligible Components'!G843,'Review Approach Lookup'!A:A,0)),INDEX('Tableau FR Download'!I:I,MATCH(M843,'Tableau FR Download'!G:G,0))),""))</f>
        <v/>
      </c>
      <c r="K843" s="1" t="s">
        <v>188</v>
      </c>
      <c r="L843" s="1">
        <f>_xlfn.MAXIFS('Tableau FR Download'!A:A,'Tableau FR Download'!B:B,'Eligible Components'!G843)</f>
        <v>0</v>
      </c>
      <c r="M843" s="1" t="str">
        <f>IF(L843=0,"",INDEX('Tableau FR Download'!G:G,MATCH('Eligible Components'!L843,'Tableau FR Download'!A:A,0)))</f>
        <v/>
      </c>
      <c r="N843" s="2" t="str">
        <f>IFERROR(IF(LEFT(INDEX('Tableau FR Download'!J:J,MATCH('Eligible Components'!M843,'Tableau FR Download'!G:G,0)),FIND(" - ",INDEX('Tableau FR Download'!J:J,MATCH('Eligible Components'!M843,'Tableau FR Download'!G:G,0)))-1) = 0,"",LEFT(INDEX('Tableau FR Download'!J:J,MATCH('Eligible Components'!M843,'Tableau FR Download'!G:G,0)),FIND(" - ",INDEX('Tableau FR Download'!J:J,MATCH('Eligible Components'!M843,'Tableau FR Download'!G:G,0)))-1)),"")</f>
        <v/>
      </c>
      <c r="O843" s="2" t="str">
        <f>IF(T843="No","",IFERROR(IF(INDEX('Tableau FR Download'!M:M,MATCH('Eligible Components'!M843,'Tableau FR Download'!G:G,0))=0,"",INDEX('Tableau FR Download'!M:M,MATCH('Eligible Components'!M843,'Tableau FR Download'!G:G,0))),""))</f>
        <v/>
      </c>
      <c r="P843" s="37" t="str">
        <f>IF(IFERROR(INDEX('Funding Request Tracker'!$G$6:$G$13,MATCH('Eligible Components'!N843,'Funding Request Tracker'!$F$6:$F$13,0)),"")=0,"",IFERROR(INDEX('Funding Request Tracker'!$G$6:$G$13,MATCH('Eligible Components'!N843,'Funding Request Tracker'!$F$6:$F$13,0)),""))</f>
        <v/>
      </c>
      <c r="Q843" s="37" t="str">
        <f>IF(IFERROR(INDEX('Tableau FR Download'!N:N,MATCH('Eligible Components'!M843,'Tableau FR Download'!G:G,0)),"")=0,"",IFERROR(INDEX('Tableau FR Download'!N:N,MATCH('Eligible Components'!M843,'Tableau FR Download'!G:G,0)),""))</f>
        <v/>
      </c>
      <c r="R843" s="37" t="str">
        <f>IF(IFERROR(INDEX('Tableau FR Download'!O:O,MATCH('Eligible Components'!M843,'Tableau FR Download'!G:G,0)),"")=0,"",IFERROR(INDEX('Tableau FR Download'!O:O,MATCH('Eligible Components'!M843,'Tableau FR Download'!G:G,0)),""))</f>
        <v/>
      </c>
      <c r="S843" s="13" t="str">
        <f t="shared" si="41"/>
        <v/>
      </c>
      <c r="T843" s="1" t="str">
        <f>IFERROR(INDEX('User Instructions'!$E$3:$E$10,MATCH('Eligible Components'!N843,'User Instructions'!$D$3:$D$10,0)),"")</f>
        <v/>
      </c>
      <c r="U843" s="1" t="str">
        <f>IFERROR(IF(INDEX('Tableau FR Download'!M:M,MATCH('Eligible Components'!M843,'Tableau FR Download'!G:G,0))=0,"",INDEX('Tableau FR Download'!M:M,MATCH('Eligible Components'!M843,'Tableau FR Download'!G:G,0))),"")</f>
        <v/>
      </c>
    </row>
    <row r="844" spans="1:21" hidden="1" x14ac:dyDescent="0.2">
      <c r="A844" s="1">
        <f t="shared" si="39"/>
        <v>0</v>
      </c>
      <c r="B844" s="1">
        <v>0</v>
      </c>
      <c r="C844" s="1" t="s">
        <v>85</v>
      </c>
      <c r="D844" s="1" t="s">
        <v>131</v>
      </c>
      <c r="E844" s="1" t="s">
        <v>410</v>
      </c>
      <c r="F844" s="1" t="s">
        <v>87</v>
      </c>
      <c r="G844" s="1" t="str">
        <f t="shared" si="40"/>
        <v>Malaysia-HIV/AIDS,Malaria,RSSH</v>
      </c>
      <c r="H844" s="1">
        <v>0</v>
      </c>
      <c r="I844" s="1" t="s">
        <v>25</v>
      </c>
      <c r="J844" s="1" t="str">
        <f>IF(IFERROR(IF(M844="",INDEX('Review Approach Lookup'!D:D,MATCH('Eligible Components'!G844,'Review Approach Lookup'!A:A,0)),INDEX('Tableau FR Download'!I:I,MATCH(M844,'Tableau FR Download'!G:G,0))),"")=0,"TBC",IFERROR(IF(M844="",INDEX('Review Approach Lookup'!D:D,MATCH('Eligible Components'!G844,'Review Approach Lookup'!A:A,0)),INDEX('Tableau FR Download'!I:I,MATCH(M844,'Tableau FR Download'!G:G,0))),""))</f>
        <v/>
      </c>
      <c r="K844" s="1" t="s">
        <v>188</v>
      </c>
      <c r="L844" s="1">
        <f>_xlfn.MAXIFS('Tableau FR Download'!A:A,'Tableau FR Download'!B:B,'Eligible Components'!G844)</f>
        <v>0</v>
      </c>
      <c r="M844" s="1" t="str">
        <f>IF(L844=0,"",INDEX('Tableau FR Download'!G:G,MATCH('Eligible Components'!L844,'Tableau FR Download'!A:A,0)))</f>
        <v/>
      </c>
      <c r="N844" s="2" t="str">
        <f>IFERROR(IF(LEFT(INDEX('Tableau FR Download'!J:J,MATCH('Eligible Components'!M844,'Tableau FR Download'!G:G,0)),FIND(" - ",INDEX('Tableau FR Download'!J:J,MATCH('Eligible Components'!M844,'Tableau FR Download'!G:G,0)))-1) = 0,"",LEFT(INDEX('Tableau FR Download'!J:J,MATCH('Eligible Components'!M844,'Tableau FR Download'!G:G,0)),FIND(" - ",INDEX('Tableau FR Download'!J:J,MATCH('Eligible Components'!M844,'Tableau FR Download'!G:G,0)))-1)),"")</f>
        <v/>
      </c>
      <c r="O844" s="2" t="str">
        <f>IF(T844="No","",IFERROR(IF(INDEX('Tableau FR Download'!M:M,MATCH('Eligible Components'!M844,'Tableau FR Download'!G:G,0))=0,"",INDEX('Tableau FR Download'!M:M,MATCH('Eligible Components'!M844,'Tableau FR Download'!G:G,0))),""))</f>
        <v/>
      </c>
      <c r="P844" s="37" t="str">
        <f>IF(IFERROR(INDEX('Funding Request Tracker'!$G$6:$G$13,MATCH('Eligible Components'!N844,'Funding Request Tracker'!$F$6:$F$13,0)),"")=0,"",IFERROR(INDEX('Funding Request Tracker'!$G$6:$G$13,MATCH('Eligible Components'!N844,'Funding Request Tracker'!$F$6:$F$13,0)),""))</f>
        <v/>
      </c>
      <c r="Q844" s="37" t="str">
        <f>IF(IFERROR(INDEX('Tableau FR Download'!N:N,MATCH('Eligible Components'!M844,'Tableau FR Download'!G:G,0)),"")=0,"",IFERROR(INDEX('Tableau FR Download'!N:N,MATCH('Eligible Components'!M844,'Tableau FR Download'!G:G,0)),""))</f>
        <v/>
      </c>
      <c r="R844" s="37" t="str">
        <f>IF(IFERROR(INDEX('Tableau FR Download'!O:O,MATCH('Eligible Components'!M844,'Tableau FR Download'!G:G,0)),"")=0,"",IFERROR(INDEX('Tableau FR Download'!O:O,MATCH('Eligible Components'!M844,'Tableau FR Download'!G:G,0)),""))</f>
        <v/>
      </c>
      <c r="S844" s="13" t="str">
        <f t="shared" si="41"/>
        <v/>
      </c>
      <c r="T844" s="1" t="str">
        <f>IFERROR(INDEX('User Instructions'!$E$3:$E$10,MATCH('Eligible Components'!N844,'User Instructions'!$D$3:$D$10,0)),"")</f>
        <v/>
      </c>
      <c r="U844" s="1" t="str">
        <f>IFERROR(IF(INDEX('Tableau FR Download'!M:M,MATCH('Eligible Components'!M844,'Tableau FR Download'!G:G,0))=0,"",INDEX('Tableau FR Download'!M:M,MATCH('Eligible Components'!M844,'Tableau FR Download'!G:G,0))),"")</f>
        <v/>
      </c>
    </row>
    <row r="845" spans="1:21" hidden="1" x14ac:dyDescent="0.2">
      <c r="A845" s="1">
        <f t="shared" si="39"/>
        <v>0</v>
      </c>
      <c r="B845" s="1">
        <v>0</v>
      </c>
      <c r="C845" s="1" t="s">
        <v>85</v>
      </c>
      <c r="D845" s="1" t="s">
        <v>131</v>
      </c>
      <c r="E845" s="1" t="s">
        <v>411</v>
      </c>
      <c r="F845" s="1" t="s">
        <v>88</v>
      </c>
      <c r="G845" s="1" t="str">
        <f t="shared" si="40"/>
        <v>Malaysia-HIV/AIDS,RSSH</v>
      </c>
      <c r="H845" s="1">
        <v>1</v>
      </c>
      <c r="I845" s="1" t="s">
        <v>25</v>
      </c>
      <c r="J845" s="1" t="str">
        <f>IF(IFERROR(IF(M845="",INDEX('Review Approach Lookup'!D:D,MATCH('Eligible Components'!G845,'Review Approach Lookup'!A:A,0)),INDEX('Tableau FR Download'!I:I,MATCH(M845,'Tableau FR Download'!G:G,0))),"")=0,"TBC",IFERROR(IF(M845="",INDEX('Review Approach Lookup'!D:D,MATCH('Eligible Components'!G845,'Review Approach Lookup'!A:A,0)),INDEX('Tableau FR Download'!I:I,MATCH(M845,'Tableau FR Download'!G:G,0))),""))</f>
        <v/>
      </c>
      <c r="K845" s="1" t="s">
        <v>188</v>
      </c>
      <c r="L845" s="1">
        <f>_xlfn.MAXIFS('Tableau FR Download'!A:A,'Tableau FR Download'!B:B,'Eligible Components'!G845)</f>
        <v>0</v>
      </c>
      <c r="M845" s="1" t="str">
        <f>IF(L845=0,"",INDEX('Tableau FR Download'!G:G,MATCH('Eligible Components'!L845,'Tableau FR Download'!A:A,0)))</f>
        <v/>
      </c>
      <c r="N845" s="2" t="str">
        <f>IFERROR(IF(LEFT(INDEX('Tableau FR Download'!J:J,MATCH('Eligible Components'!M845,'Tableau FR Download'!G:G,0)),FIND(" - ",INDEX('Tableau FR Download'!J:J,MATCH('Eligible Components'!M845,'Tableau FR Download'!G:G,0)))-1) = 0,"",LEFT(INDEX('Tableau FR Download'!J:J,MATCH('Eligible Components'!M845,'Tableau FR Download'!G:G,0)),FIND(" - ",INDEX('Tableau FR Download'!J:J,MATCH('Eligible Components'!M845,'Tableau FR Download'!G:G,0)))-1)),"")</f>
        <v/>
      </c>
      <c r="O845" s="2" t="str">
        <f>IF(T845="No","",IFERROR(IF(INDEX('Tableau FR Download'!M:M,MATCH('Eligible Components'!M845,'Tableau FR Download'!G:G,0))=0,"",INDEX('Tableau FR Download'!M:M,MATCH('Eligible Components'!M845,'Tableau FR Download'!G:G,0))),""))</f>
        <v/>
      </c>
      <c r="P845" s="37" t="str">
        <f>IF(IFERROR(INDEX('Funding Request Tracker'!$G$6:$G$13,MATCH('Eligible Components'!N845,'Funding Request Tracker'!$F$6:$F$13,0)),"")=0,"",IFERROR(INDEX('Funding Request Tracker'!$G$6:$G$13,MATCH('Eligible Components'!N845,'Funding Request Tracker'!$F$6:$F$13,0)),""))</f>
        <v/>
      </c>
      <c r="Q845" s="37" t="str">
        <f>IF(IFERROR(INDEX('Tableau FR Download'!N:N,MATCH('Eligible Components'!M845,'Tableau FR Download'!G:G,0)),"")=0,"",IFERROR(INDEX('Tableau FR Download'!N:N,MATCH('Eligible Components'!M845,'Tableau FR Download'!G:G,0)),""))</f>
        <v/>
      </c>
      <c r="R845" s="37" t="str">
        <f>IF(IFERROR(INDEX('Tableau FR Download'!O:O,MATCH('Eligible Components'!M845,'Tableau FR Download'!G:G,0)),"")=0,"",IFERROR(INDEX('Tableau FR Download'!O:O,MATCH('Eligible Components'!M845,'Tableau FR Download'!G:G,0)),""))</f>
        <v/>
      </c>
      <c r="S845" s="13" t="str">
        <f t="shared" si="41"/>
        <v/>
      </c>
      <c r="T845" s="1" t="str">
        <f>IFERROR(INDEX('User Instructions'!$E$3:$E$10,MATCH('Eligible Components'!N845,'User Instructions'!$D$3:$D$10,0)),"")</f>
        <v/>
      </c>
      <c r="U845" s="1" t="str">
        <f>IFERROR(IF(INDEX('Tableau FR Download'!M:M,MATCH('Eligible Components'!M845,'Tableau FR Download'!G:G,0))=0,"",INDEX('Tableau FR Download'!M:M,MATCH('Eligible Components'!M845,'Tableau FR Download'!G:G,0))),"")</f>
        <v/>
      </c>
    </row>
    <row r="846" spans="1:21" hidden="1" x14ac:dyDescent="0.2">
      <c r="A846" s="1">
        <f t="shared" si="39"/>
        <v>0</v>
      </c>
      <c r="B846" s="1">
        <v>0</v>
      </c>
      <c r="C846" s="1" t="s">
        <v>85</v>
      </c>
      <c r="D846" s="1" t="s">
        <v>131</v>
      </c>
      <c r="E846" s="1" t="s">
        <v>408</v>
      </c>
      <c r="F846" s="1" t="s">
        <v>89</v>
      </c>
      <c r="G846" s="1" t="str">
        <f t="shared" si="40"/>
        <v>Malaysia-HIV/AIDS, Tuberculosis</v>
      </c>
      <c r="H846" s="1">
        <v>0</v>
      </c>
      <c r="I846" s="1" t="s">
        <v>25</v>
      </c>
      <c r="J846" s="1" t="str">
        <f>IF(IFERROR(IF(M846="",INDEX('Review Approach Lookup'!D:D,MATCH('Eligible Components'!G846,'Review Approach Lookup'!A:A,0)),INDEX('Tableau FR Download'!I:I,MATCH(M846,'Tableau FR Download'!G:G,0))),"")=0,"TBC",IFERROR(IF(M846="",INDEX('Review Approach Lookup'!D:D,MATCH('Eligible Components'!G846,'Review Approach Lookup'!A:A,0)),INDEX('Tableau FR Download'!I:I,MATCH(M846,'Tableau FR Download'!G:G,0))),""))</f>
        <v/>
      </c>
      <c r="K846" s="1" t="s">
        <v>188</v>
      </c>
      <c r="L846" s="1">
        <f>_xlfn.MAXIFS('Tableau FR Download'!A:A,'Tableau FR Download'!B:B,'Eligible Components'!G846)</f>
        <v>0</v>
      </c>
      <c r="M846" s="1" t="str">
        <f>IF(L846=0,"",INDEX('Tableau FR Download'!G:G,MATCH('Eligible Components'!L846,'Tableau FR Download'!A:A,0)))</f>
        <v/>
      </c>
      <c r="N846" s="2" t="str">
        <f>IFERROR(IF(LEFT(INDEX('Tableau FR Download'!J:J,MATCH('Eligible Components'!M846,'Tableau FR Download'!G:G,0)),FIND(" - ",INDEX('Tableau FR Download'!J:J,MATCH('Eligible Components'!M846,'Tableau FR Download'!G:G,0)))-1) = 0,"",LEFT(INDEX('Tableau FR Download'!J:J,MATCH('Eligible Components'!M846,'Tableau FR Download'!G:G,0)),FIND(" - ",INDEX('Tableau FR Download'!J:J,MATCH('Eligible Components'!M846,'Tableau FR Download'!G:G,0)))-1)),"")</f>
        <v/>
      </c>
      <c r="O846" s="2" t="str">
        <f>IF(T846="No","",IFERROR(IF(INDEX('Tableau FR Download'!M:M,MATCH('Eligible Components'!M846,'Tableau FR Download'!G:G,0))=0,"",INDEX('Tableau FR Download'!M:M,MATCH('Eligible Components'!M846,'Tableau FR Download'!G:G,0))),""))</f>
        <v/>
      </c>
      <c r="P846" s="37" t="str">
        <f>IF(IFERROR(INDEX('Funding Request Tracker'!$G$6:$G$13,MATCH('Eligible Components'!N846,'Funding Request Tracker'!$F$6:$F$13,0)),"")=0,"",IFERROR(INDEX('Funding Request Tracker'!$G$6:$G$13,MATCH('Eligible Components'!N846,'Funding Request Tracker'!$F$6:$F$13,0)),""))</f>
        <v/>
      </c>
      <c r="Q846" s="37" t="str">
        <f>IF(IFERROR(INDEX('Tableau FR Download'!N:N,MATCH('Eligible Components'!M846,'Tableau FR Download'!G:G,0)),"")=0,"",IFERROR(INDEX('Tableau FR Download'!N:N,MATCH('Eligible Components'!M846,'Tableau FR Download'!G:G,0)),""))</f>
        <v/>
      </c>
      <c r="R846" s="37" t="str">
        <f>IF(IFERROR(INDEX('Tableau FR Download'!O:O,MATCH('Eligible Components'!M846,'Tableau FR Download'!G:G,0)),"")=0,"",IFERROR(INDEX('Tableau FR Download'!O:O,MATCH('Eligible Components'!M846,'Tableau FR Download'!G:G,0)),""))</f>
        <v/>
      </c>
      <c r="S846" s="13" t="str">
        <f t="shared" si="41"/>
        <v/>
      </c>
      <c r="T846" s="1" t="str">
        <f>IFERROR(INDEX('User Instructions'!$E$3:$E$10,MATCH('Eligible Components'!N846,'User Instructions'!$D$3:$D$10,0)),"")</f>
        <v/>
      </c>
      <c r="U846" s="1" t="str">
        <f>IFERROR(IF(INDEX('Tableau FR Download'!M:M,MATCH('Eligible Components'!M846,'Tableau FR Download'!G:G,0))=0,"",INDEX('Tableau FR Download'!M:M,MATCH('Eligible Components'!M846,'Tableau FR Download'!G:G,0))),"")</f>
        <v/>
      </c>
    </row>
    <row r="847" spans="1:21" hidden="1" x14ac:dyDescent="0.2">
      <c r="A847" s="1">
        <f t="shared" si="39"/>
        <v>0</v>
      </c>
      <c r="B847" s="1">
        <v>0</v>
      </c>
      <c r="C847" s="1" t="s">
        <v>85</v>
      </c>
      <c r="D847" s="1" t="s">
        <v>131</v>
      </c>
      <c r="E847" s="1" t="s">
        <v>412</v>
      </c>
      <c r="F847" s="1" t="s">
        <v>90</v>
      </c>
      <c r="G847" s="1" t="str">
        <f t="shared" si="40"/>
        <v>Malaysia-HIV/AIDS,Tuberculosis,Malaria</v>
      </c>
      <c r="H847" s="1">
        <v>0</v>
      </c>
      <c r="I847" s="1" t="s">
        <v>25</v>
      </c>
      <c r="J847" s="1" t="str">
        <f>IF(IFERROR(IF(M847="",INDEX('Review Approach Lookup'!D:D,MATCH('Eligible Components'!G847,'Review Approach Lookup'!A:A,0)),INDEX('Tableau FR Download'!I:I,MATCH(M847,'Tableau FR Download'!G:G,0))),"")=0,"TBC",IFERROR(IF(M847="",INDEX('Review Approach Lookup'!D:D,MATCH('Eligible Components'!G847,'Review Approach Lookup'!A:A,0)),INDEX('Tableau FR Download'!I:I,MATCH(M847,'Tableau FR Download'!G:G,0))),""))</f>
        <v/>
      </c>
      <c r="K847" s="1" t="s">
        <v>188</v>
      </c>
      <c r="L847" s="1">
        <f>_xlfn.MAXIFS('Tableau FR Download'!A:A,'Tableau FR Download'!B:B,'Eligible Components'!G847)</f>
        <v>0</v>
      </c>
      <c r="M847" s="1" t="str">
        <f>IF(L847=0,"",INDEX('Tableau FR Download'!G:G,MATCH('Eligible Components'!L847,'Tableau FR Download'!A:A,0)))</f>
        <v/>
      </c>
      <c r="N847" s="2" t="str">
        <f>IFERROR(IF(LEFT(INDEX('Tableau FR Download'!J:J,MATCH('Eligible Components'!M847,'Tableau FR Download'!G:G,0)),FIND(" - ",INDEX('Tableau FR Download'!J:J,MATCH('Eligible Components'!M847,'Tableau FR Download'!G:G,0)))-1) = 0,"",LEFT(INDEX('Tableau FR Download'!J:J,MATCH('Eligible Components'!M847,'Tableau FR Download'!G:G,0)),FIND(" - ",INDEX('Tableau FR Download'!J:J,MATCH('Eligible Components'!M847,'Tableau FR Download'!G:G,0)))-1)),"")</f>
        <v/>
      </c>
      <c r="O847" s="2" t="str">
        <f>IF(T847="No","",IFERROR(IF(INDEX('Tableau FR Download'!M:M,MATCH('Eligible Components'!M847,'Tableau FR Download'!G:G,0))=0,"",INDEX('Tableau FR Download'!M:M,MATCH('Eligible Components'!M847,'Tableau FR Download'!G:G,0))),""))</f>
        <v/>
      </c>
      <c r="P847" s="37" t="str">
        <f>IF(IFERROR(INDEX('Funding Request Tracker'!$G$6:$G$13,MATCH('Eligible Components'!N847,'Funding Request Tracker'!$F$6:$F$13,0)),"")=0,"",IFERROR(INDEX('Funding Request Tracker'!$G$6:$G$13,MATCH('Eligible Components'!N847,'Funding Request Tracker'!$F$6:$F$13,0)),""))</f>
        <v/>
      </c>
      <c r="Q847" s="37" t="str">
        <f>IF(IFERROR(INDEX('Tableau FR Download'!N:N,MATCH('Eligible Components'!M847,'Tableau FR Download'!G:G,0)),"")=0,"",IFERROR(INDEX('Tableau FR Download'!N:N,MATCH('Eligible Components'!M847,'Tableau FR Download'!G:G,0)),""))</f>
        <v/>
      </c>
      <c r="R847" s="37" t="str">
        <f>IF(IFERROR(INDEX('Tableau FR Download'!O:O,MATCH('Eligible Components'!M847,'Tableau FR Download'!G:G,0)),"")=0,"",IFERROR(INDEX('Tableau FR Download'!O:O,MATCH('Eligible Components'!M847,'Tableau FR Download'!G:G,0)),""))</f>
        <v/>
      </c>
      <c r="S847" s="13" t="str">
        <f t="shared" si="41"/>
        <v/>
      </c>
      <c r="T847" s="1" t="str">
        <f>IFERROR(INDEX('User Instructions'!$E$3:$E$10,MATCH('Eligible Components'!N847,'User Instructions'!$D$3:$D$10,0)),"")</f>
        <v/>
      </c>
      <c r="U847" s="1" t="str">
        <f>IFERROR(IF(INDEX('Tableau FR Download'!M:M,MATCH('Eligible Components'!M847,'Tableau FR Download'!G:G,0))=0,"",INDEX('Tableau FR Download'!M:M,MATCH('Eligible Components'!M847,'Tableau FR Download'!G:G,0))),"")</f>
        <v/>
      </c>
    </row>
    <row r="848" spans="1:21" hidden="1" x14ac:dyDescent="0.2">
      <c r="A848" s="1">
        <f t="shared" si="39"/>
        <v>0</v>
      </c>
      <c r="B848" s="1">
        <v>0</v>
      </c>
      <c r="C848" s="1" t="s">
        <v>85</v>
      </c>
      <c r="D848" s="1" t="s">
        <v>131</v>
      </c>
      <c r="E848" s="1" t="s">
        <v>413</v>
      </c>
      <c r="F848" s="1" t="s">
        <v>91</v>
      </c>
      <c r="G848" s="1" t="str">
        <f t="shared" si="40"/>
        <v>Malaysia-HIV/AIDS,Tuberculosis,Malaria,RSSH</v>
      </c>
      <c r="H848" s="1">
        <v>0</v>
      </c>
      <c r="I848" s="1" t="s">
        <v>25</v>
      </c>
      <c r="J848" s="1" t="str">
        <f>IF(IFERROR(IF(M848="",INDEX('Review Approach Lookup'!D:D,MATCH('Eligible Components'!G848,'Review Approach Lookup'!A:A,0)),INDEX('Tableau FR Download'!I:I,MATCH(M848,'Tableau FR Download'!G:G,0))),"")=0,"TBC",IFERROR(IF(M848="",INDEX('Review Approach Lookup'!D:D,MATCH('Eligible Components'!G848,'Review Approach Lookup'!A:A,0)),INDEX('Tableau FR Download'!I:I,MATCH(M848,'Tableau FR Download'!G:G,0))),""))</f>
        <v/>
      </c>
      <c r="K848" s="1" t="s">
        <v>188</v>
      </c>
      <c r="L848" s="1">
        <f>_xlfn.MAXIFS('Tableau FR Download'!A:A,'Tableau FR Download'!B:B,'Eligible Components'!G848)</f>
        <v>0</v>
      </c>
      <c r="M848" s="1" t="str">
        <f>IF(L848=0,"",INDEX('Tableau FR Download'!G:G,MATCH('Eligible Components'!L848,'Tableau FR Download'!A:A,0)))</f>
        <v/>
      </c>
      <c r="N848" s="2" t="str">
        <f>IFERROR(IF(LEFT(INDEX('Tableau FR Download'!J:J,MATCH('Eligible Components'!M848,'Tableau FR Download'!G:G,0)),FIND(" - ",INDEX('Tableau FR Download'!J:J,MATCH('Eligible Components'!M848,'Tableau FR Download'!G:G,0)))-1) = 0,"",LEFT(INDEX('Tableau FR Download'!J:J,MATCH('Eligible Components'!M848,'Tableau FR Download'!G:G,0)),FIND(" - ",INDEX('Tableau FR Download'!J:J,MATCH('Eligible Components'!M848,'Tableau FR Download'!G:G,0)))-1)),"")</f>
        <v/>
      </c>
      <c r="O848" s="2" t="str">
        <f>IF(T848="No","",IFERROR(IF(INDEX('Tableau FR Download'!M:M,MATCH('Eligible Components'!M848,'Tableau FR Download'!G:G,0))=0,"",INDEX('Tableau FR Download'!M:M,MATCH('Eligible Components'!M848,'Tableau FR Download'!G:G,0))),""))</f>
        <v/>
      </c>
      <c r="P848" s="37" t="str">
        <f>IF(IFERROR(INDEX('Funding Request Tracker'!$G$6:$G$13,MATCH('Eligible Components'!N848,'Funding Request Tracker'!$F$6:$F$13,0)),"")=0,"",IFERROR(INDEX('Funding Request Tracker'!$G$6:$G$13,MATCH('Eligible Components'!N848,'Funding Request Tracker'!$F$6:$F$13,0)),""))</f>
        <v/>
      </c>
      <c r="Q848" s="37" t="str">
        <f>IF(IFERROR(INDEX('Tableau FR Download'!N:N,MATCH('Eligible Components'!M848,'Tableau FR Download'!G:G,0)),"")=0,"",IFERROR(INDEX('Tableau FR Download'!N:N,MATCH('Eligible Components'!M848,'Tableau FR Download'!G:G,0)),""))</f>
        <v/>
      </c>
      <c r="R848" s="37" t="str">
        <f>IF(IFERROR(INDEX('Tableau FR Download'!O:O,MATCH('Eligible Components'!M848,'Tableau FR Download'!G:G,0)),"")=0,"",IFERROR(INDEX('Tableau FR Download'!O:O,MATCH('Eligible Components'!M848,'Tableau FR Download'!G:G,0)),""))</f>
        <v/>
      </c>
      <c r="S848" s="13" t="str">
        <f t="shared" si="41"/>
        <v/>
      </c>
      <c r="T848" s="1" t="str">
        <f>IFERROR(INDEX('User Instructions'!$E$3:$E$10,MATCH('Eligible Components'!N848,'User Instructions'!$D$3:$D$10,0)),"")</f>
        <v/>
      </c>
      <c r="U848" s="1" t="str">
        <f>IFERROR(IF(INDEX('Tableau FR Download'!M:M,MATCH('Eligible Components'!M848,'Tableau FR Download'!G:G,0))=0,"",INDEX('Tableau FR Download'!M:M,MATCH('Eligible Components'!M848,'Tableau FR Download'!G:G,0))),"")</f>
        <v/>
      </c>
    </row>
    <row r="849" spans="1:21" hidden="1" x14ac:dyDescent="0.2">
      <c r="A849" s="1">
        <f t="shared" si="39"/>
        <v>0</v>
      </c>
      <c r="B849" s="1">
        <v>0</v>
      </c>
      <c r="C849" s="1" t="s">
        <v>85</v>
      </c>
      <c r="D849" s="1" t="s">
        <v>131</v>
      </c>
      <c r="E849" s="1" t="s">
        <v>414</v>
      </c>
      <c r="F849" s="1" t="s">
        <v>92</v>
      </c>
      <c r="G849" s="1" t="str">
        <f t="shared" si="40"/>
        <v>Malaysia-HIV/AIDS,Tuberculosis,RSSH</v>
      </c>
      <c r="H849" s="1">
        <v>0</v>
      </c>
      <c r="I849" s="1" t="s">
        <v>25</v>
      </c>
      <c r="J849" s="1" t="str">
        <f>IF(IFERROR(IF(M849="",INDEX('Review Approach Lookup'!D:D,MATCH('Eligible Components'!G849,'Review Approach Lookup'!A:A,0)),INDEX('Tableau FR Download'!I:I,MATCH(M849,'Tableau FR Download'!G:G,0))),"")=0,"TBC",IFERROR(IF(M849="",INDEX('Review Approach Lookup'!D:D,MATCH('Eligible Components'!G849,'Review Approach Lookup'!A:A,0)),INDEX('Tableau FR Download'!I:I,MATCH(M849,'Tableau FR Download'!G:G,0))),""))</f>
        <v/>
      </c>
      <c r="K849" s="1" t="s">
        <v>188</v>
      </c>
      <c r="L849" s="1">
        <f>_xlfn.MAXIFS('Tableau FR Download'!A:A,'Tableau FR Download'!B:B,'Eligible Components'!G849)</f>
        <v>0</v>
      </c>
      <c r="M849" s="1" t="str">
        <f>IF(L849=0,"",INDEX('Tableau FR Download'!G:G,MATCH('Eligible Components'!L849,'Tableau FR Download'!A:A,0)))</f>
        <v/>
      </c>
      <c r="N849" s="2" t="str">
        <f>IFERROR(IF(LEFT(INDEX('Tableau FR Download'!J:J,MATCH('Eligible Components'!M849,'Tableau FR Download'!G:G,0)),FIND(" - ",INDEX('Tableau FR Download'!J:J,MATCH('Eligible Components'!M849,'Tableau FR Download'!G:G,0)))-1) = 0,"",LEFT(INDEX('Tableau FR Download'!J:J,MATCH('Eligible Components'!M849,'Tableau FR Download'!G:G,0)),FIND(" - ",INDEX('Tableau FR Download'!J:J,MATCH('Eligible Components'!M849,'Tableau FR Download'!G:G,0)))-1)),"")</f>
        <v/>
      </c>
      <c r="O849" s="2" t="str">
        <f>IF(T849="No","",IFERROR(IF(INDEX('Tableau FR Download'!M:M,MATCH('Eligible Components'!M849,'Tableau FR Download'!G:G,0))=0,"",INDEX('Tableau FR Download'!M:M,MATCH('Eligible Components'!M849,'Tableau FR Download'!G:G,0))),""))</f>
        <v/>
      </c>
      <c r="P849" s="37" t="str">
        <f>IF(IFERROR(INDEX('Funding Request Tracker'!$G$6:$G$13,MATCH('Eligible Components'!N849,'Funding Request Tracker'!$F$6:$F$13,0)),"")=0,"",IFERROR(INDEX('Funding Request Tracker'!$G$6:$G$13,MATCH('Eligible Components'!N849,'Funding Request Tracker'!$F$6:$F$13,0)),""))</f>
        <v/>
      </c>
      <c r="Q849" s="37" t="str">
        <f>IF(IFERROR(INDEX('Tableau FR Download'!N:N,MATCH('Eligible Components'!M849,'Tableau FR Download'!G:G,0)),"")=0,"",IFERROR(INDEX('Tableau FR Download'!N:N,MATCH('Eligible Components'!M849,'Tableau FR Download'!G:G,0)),""))</f>
        <v/>
      </c>
      <c r="R849" s="37" t="str">
        <f>IF(IFERROR(INDEX('Tableau FR Download'!O:O,MATCH('Eligible Components'!M849,'Tableau FR Download'!G:G,0)),"")=0,"",IFERROR(INDEX('Tableau FR Download'!O:O,MATCH('Eligible Components'!M849,'Tableau FR Download'!G:G,0)),""))</f>
        <v/>
      </c>
      <c r="S849" s="13" t="str">
        <f t="shared" si="41"/>
        <v/>
      </c>
      <c r="T849" s="1" t="str">
        <f>IFERROR(INDEX('User Instructions'!$E$3:$E$10,MATCH('Eligible Components'!N849,'User Instructions'!$D$3:$D$10,0)),"")</f>
        <v/>
      </c>
      <c r="U849" s="1" t="str">
        <f>IFERROR(IF(INDEX('Tableau FR Download'!M:M,MATCH('Eligible Components'!M849,'Tableau FR Download'!G:G,0))=0,"",INDEX('Tableau FR Download'!M:M,MATCH('Eligible Components'!M849,'Tableau FR Download'!G:G,0))),"")</f>
        <v/>
      </c>
    </row>
    <row r="850" spans="1:21" hidden="1" x14ac:dyDescent="0.2">
      <c r="A850" s="1">
        <f t="shared" si="39"/>
        <v>0</v>
      </c>
      <c r="B850" s="1">
        <v>0</v>
      </c>
      <c r="C850" s="1" t="s">
        <v>85</v>
      </c>
      <c r="D850" s="1" t="s">
        <v>131</v>
      </c>
      <c r="E850" s="1" t="s">
        <v>28</v>
      </c>
      <c r="F850" s="1" t="s">
        <v>28</v>
      </c>
      <c r="G850" s="1" t="str">
        <f t="shared" si="40"/>
        <v>Malaysia-Malaria</v>
      </c>
      <c r="H850" s="1">
        <v>0</v>
      </c>
      <c r="I850" s="1" t="s">
        <v>25</v>
      </c>
      <c r="J850" s="1" t="str">
        <f>IF(IFERROR(IF(M850="",INDEX('Review Approach Lookup'!D:D,MATCH('Eligible Components'!G850,'Review Approach Lookup'!A:A,0)),INDEX('Tableau FR Download'!I:I,MATCH(M850,'Tableau FR Download'!G:G,0))),"")=0,"TBC",IFERROR(IF(M850="",INDEX('Review Approach Lookup'!D:D,MATCH('Eligible Components'!G850,'Review Approach Lookup'!A:A,0)),INDEX('Tableau FR Download'!I:I,MATCH(M850,'Tableau FR Download'!G:G,0))),""))</f>
        <v/>
      </c>
      <c r="K850" s="1" t="s">
        <v>188</v>
      </c>
      <c r="L850" s="1">
        <f>_xlfn.MAXIFS('Tableau FR Download'!A:A,'Tableau FR Download'!B:B,'Eligible Components'!G850)</f>
        <v>0</v>
      </c>
      <c r="M850" s="1" t="str">
        <f>IF(L850=0,"",INDEX('Tableau FR Download'!G:G,MATCH('Eligible Components'!L850,'Tableau FR Download'!A:A,0)))</f>
        <v/>
      </c>
      <c r="N850" s="2" t="str">
        <f>IFERROR(IF(LEFT(INDEX('Tableau FR Download'!J:J,MATCH('Eligible Components'!M850,'Tableau FR Download'!G:G,0)),FIND(" - ",INDEX('Tableau FR Download'!J:J,MATCH('Eligible Components'!M850,'Tableau FR Download'!G:G,0)))-1) = 0,"",LEFT(INDEX('Tableau FR Download'!J:J,MATCH('Eligible Components'!M850,'Tableau FR Download'!G:G,0)),FIND(" - ",INDEX('Tableau FR Download'!J:J,MATCH('Eligible Components'!M850,'Tableau FR Download'!G:G,0)))-1)),"")</f>
        <v/>
      </c>
      <c r="O850" s="2" t="str">
        <f>IF(T850="No","",IFERROR(IF(INDEX('Tableau FR Download'!M:M,MATCH('Eligible Components'!M850,'Tableau FR Download'!G:G,0))=0,"",INDEX('Tableau FR Download'!M:M,MATCH('Eligible Components'!M850,'Tableau FR Download'!G:G,0))),""))</f>
        <v/>
      </c>
      <c r="P850" s="37" t="str">
        <f>IF(IFERROR(INDEX('Funding Request Tracker'!$G$6:$G$13,MATCH('Eligible Components'!N850,'Funding Request Tracker'!$F$6:$F$13,0)),"")=0,"",IFERROR(INDEX('Funding Request Tracker'!$G$6:$G$13,MATCH('Eligible Components'!N850,'Funding Request Tracker'!$F$6:$F$13,0)),""))</f>
        <v/>
      </c>
      <c r="Q850" s="37" t="str">
        <f>IF(IFERROR(INDEX('Tableau FR Download'!N:N,MATCH('Eligible Components'!M850,'Tableau FR Download'!G:G,0)),"")=0,"",IFERROR(INDEX('Tableau FR Download'!N:N,MATCH('Eligible Components'!M850,'Tableau FR Download'!G:G,0)),""))</f>
        <v/>
      </c>
      <c r="R850" s="37" t="str">
        <f>IF(IFERROR(INDEX('Tableau FR Download'!O:O,MATCH('Eligible Components'!M850,'Tableau FR Download'!G:G,0)),"")=0,"",IFERROR(INDEX('Tableau FR Download'!O:O,MATCH('Eligible Components'!M850,'Tableau FR Download'!G:G,0)),""))</f>
        <v/>
      </c>
      <c r="S850" s="13" t="str">
        <f t="shared" si="41"/>
        <v/>
      </c>
      <c r="T850" s="1" t="str">
        <f>IFERROR(INDEX('User Instructions'!$E$3:$E$10,MATCH('Eligible Components'!N850,'User Instructions'!$D$3:$D$10,0)),"")</f>
        <v/>
      </c>
      <c r="U850" s="1" t="str">
        <f>IFERROR(IF(INDEX('Tableau FR Download'!M:M,MATCH('Eligible Components'!M850,'Tableau FR Download'!G:G,0))=0,"",INDEX('Tableau FR Download'!M:M,MATCH('Eligible Components'!M850,'Tableau FR Download'!G:G,0))),"")</f>
        <v/>
      </c>
    </row>
    <row r="851" spans="1:21" hidden="1" x14ac:dyDescent="0.2">
      <c r="A851" s="1">
        <f t="shared" si="39"/>
        <v>0</v>
      </c>
      <c r="B851" s="1">
        <v>0</v>
      </c>
      <c r="C851" s="1" t="s">
        <v>85</v>
      </c>
      <c r="D851" s="1" t="s">
        <v>131</v>
      </c>
      <c r="E851" s="1" t="s">
        <v>415</v>
      </c>
      <c r="F851" s="1" t="s">
        <v>93</v>
      </c>
      <c r="G851" s="1" t="str">
        <f t="shared" si="40"/>
        <v>Malaysia-Malaria,RSSH</v>
      </c>
      <c r="H851" s="1">
        <v>0</v>
      </c>
      <c r="I851" s="1" t="s">
        <v>25</v>
      </c>
      <c r="J851" s="1" t="str">
        <f>IF(IFERROR(IF(M851="",INDEX('Review Approach Lookup'!D:D,MATCH('Eligible Components'!G851,'Review Approach Lookup'!A:A,0)),INDEX('Tableau FR Download'!I:I,MATCH(M851,'Tableau FR Download'!G:G,0))),"")=0,"TBC",IFERROR(IF(M851="",INDEX('Review Approach Lookup'!D:D,MATCH('Eligible Components'!G851,'Review Approach Lookup'!A:A,0)),INDEX('Tableau FR Download'!I:I,MATCH(M851,'Tableau FR Download'!G:G,0))),""))</f>
        <v/>
      </c>
      <c r="K851" s="1" t="s">
        <v>188</v>
      </c>
      <c r="L851" s="1">
        <f>_xlfn.MAXIFS('Tableau FR Download'!A:A,'Tableau FR Download'!B:B,'Eligible Components'!G851)</f>
        <v>0</v>
      </c>
      <c r="M851" s="1" t="str">
        <f>IF(L851=0,"",INDEX('Tableau FR Download'!G:G,MATCH('Eligible Components'!L851,'Tableau FR Download'!A:A,0)))</f>
        <v/>
      </c>
      <c r="N851" s="2" t="str">
        <f>IFERROR(IF(LEFT(INDEX('Tableau FR Download'!J:J,MATCH('Eligible Components'!M851,'Tableau FR Download'!G:G,0)),FIND(" - ",INDEX('Tableau FR Download'!J:J,MATCH('Eligible Components'!M851,'Tableau FR Download'!G:G,0)))-1) = 0,"",LEFT(INDEX('Tableau FR Download'!J:J,MATCH('Eligible Components'!M851,'Tableau FR Download'!G:G,0)),FIND(" - ",INDEX('Tableau FR Download'!J:J,MATCH('Eligible Components'!M851,'Tableau FR Download'!G:G,0)))-1)),"")</f>
        <v/>
      </c>
      <c r="O851" s="2" t="str">
        <f>IF(T851="No","",IFERROR(IF(INDEX('Tableau FR Download'!M:M,MATCH('Eligible Components'!M851,'Tableau FR Download'!G:G,0))=0,"",INDEX('Tableau FR Download'!M:M,MATCH('Eligible Components'!M851,'Tableau FR Download'!G:G,0))),""))</f>
        <v/>
      </c>
      <c r="P851" s="37" t="str">
        <f>IF(IFERROR(INDEX('Funding Request Tracker'!$G$6:$G$13,MATCH('Eligible Components'!N851,'Funding Request Tracker'!$F$6:$F$13,0)),"")=0,"",IFERROR(INDEX('Funding Request Tracker'!$G$6:$G$13,MATCH('Eligible Components'!N851,'Funding Request Tracker'!$F$6:$F$13,0)),""))</f>
        <v/>
      </c>
      <c r="Q851" s="37" t="str">
        <f>IF(IFERROR(INDEX('Tableau FR Download'!N:N,MATCH('Eligible Components'!M851,'Tableau FR Download'!G:G,0)),"")=0,"",IFERROR(INDEX('Tableau FR Download'!N:N,MATCH('Eligible Components'!M851,'Tableau FR Download'!G:G,0)),""))</f>
        <v/>
      </c>
      <c r="R851" s="37" t="str">
        <f>IF(IFERROR(INDEX('Tableau FR Download'!O:O,MATCH('Eligible Components'!M851,'Tableau FR Download'!G:G,0)),"")=0,"",IFERROR(INDEX('Tableau FR Download'!O:O,MATCH('Eligible Components'!M851,'Tableau FR Download'!G:G,0)),""))</f>
        <v/>
      </c>
      <c r="S851" s="13" t="str">
        <f t="shared" si="41"/>
        <v/>
      </c>
      <c r="T851" s="1" t="str">
        <f>IFERROR(INDEX('User Instructions'!$E$3:$E$10,MATCH('Eligible Components'!N851,'User Instructions'!$D$3:$D$10,0)),"")</f>
        <v/>
      </c>
      <c r="U851" s="1" t="str">
        <f>IFERROR(IF(INDEX('Tableau FR Download'!M:M,MATCH('Eligible Components'!M851,'Tableau FR Download'!G:G,0))=0,"",INDEX('Tableau FR Download'!M:M,MATCH('Eligible Components'!M851,'Tableau FR Download'!G:G,0))),"")</f>
        <v/>
      </c>
    </row>
    <row r="852" spans="1:21" hidden="1" x14ac:dyDescent="0.2">
      <c r="A852" s="1">
        <f t="shared" si="39"/>
        <v>0</v>
      </c>
      <c r="B852" s="1">
        <v>0</v>
      </c>
      <c r="C852" s="1" t="s">
        <v>85</v>
      </c>
      <c r="D852" s="1" t="s">
        <v>131</v>
      </c>
      <c r="E852" s="1" t="s">
        <v>94</v>
      </c>
      <c r="F852" s="1" t="s">
        <v>94</v>
      </c>
      <c r="G852" s="1" t="str">
        <f t="shared" si="40"/>
        <v>Malaysia-RSSH</v>
      </c>
      <c r="H852" s="1">
        <v>1</v>
      </c>
      <c r="I852" s="1" t="s">
        <v>25</v>
      </c>
      <c r="J852" s="1" t="str">
        <f>IF(IFERROR(IF(M852="",INDEX('Review Approach Lookup'!D:D,MATCH('Eligible Components'!G852,'Review Approach Lookup'!A:A,0)),INDEX('Tableau FR Download'!I:I,MATCH(M852,'Tableau FR Download'!G:G,0))),"")=0,"TBC",IFERROR(IF(M852="",INDEX('Review Approach Lookup'!D:D,MATCH('Eligible Components'!G852,'Review Approach Lookup'!A:A,0)),INDEX('Tableau FR Download'!I:I,MATCH(M852,'Tableau FR Download'!G:G,0))),""))</f>
        <v>TBC</v>
      </c>
      <c r="K852" s="1" t="s">
        <v>188</v>
      </c>
      <c r="L852" s="1">
        <f>_xlfn.MAXIFS('Tableau FR Download'!A:A,'Tableau FR Download'!B:B,'Eligible Components'!G852)</f>
        <v>0</v>
      </c>
      <c r="M852" s="1" t="str">
        <f>IF(L852=0,"",INDEX('Tableau FR Download'!G:G,MATCH('Eligible Components'!L852,'Tableau FR Download'!A:A,0)))</f>
        <v/>
      </c>
      <c r="N852" s="2" t="str">
        <f>IFERROR(IF(LEFT(INDEX('Tableau FR Download'!J:J,MATCH('Eligible Components'!M852,'Tableau FR Download'!G:G,0)),FIND(" - ",INDEX('Tableau FR Download'!J:J,MATCH('Eligible Components'!M852,'Tableau FR Download'!G:G,0)))-1) = 0,"",LEFT(INDEX('Tableau FR Download'!J:J,MATCH('Eligible Components'!M852,'Tableau FR Download'!G:G,0)),FIND(" - ",INDEX('Tableau FR Download'!J:J,MATCH('Eligible Components'!M852,'Tableau FR Download'!G:G,0)))-1)),"")</f>
        <v/>
      </c>
      <c r="O852" s="2" t="str">
        <f>IF(T852="No","",IFERROR(IF(INDEX('Tableau FR Download'!M:M,MATCH('Eligible Components'!M852,'Tableau FR Download'!G:G,0))=0,"",INDEX('Tableau FR Download'!M:M,MATCH('Eligible Components'!M852,'Tableau FR Download'!G:G,0))),""))</f>
        <v/>
      </c>
      <c r="P852" s="37" t="str">
        <f>IF(IFERROR(INDEX('Funding Request Tracker'!$G$6:$G$13,MATCH('Eligible Components'!N852,'Funding Request Tracker'!$F$6:$F$13,0)),"")=0,"",IFERROR(INDEX('Funding Request Tracker'!$G$6:$G$13,MATCH('Eligible Components'!N852,'Funding Request Tracker'!$F$6:$F$13,0)),""))</f>
        <v/>
      </c>
      <c r="Q852" s="37" t="str">
        <f>IF(IFERROR(INDEX('Tableau FR Download'!N:N,MATCH('Eligible Components'!M852,'Tableau FR Download'!G:G,0)),"")=0,"",IFERROR(INDEX('Tableau FR Download'!N:N,MATCH('Eligible Components'!M852,'Tableau FR Download'!G:G,0)),""))</f>
        <v/>
      </c>
      <c r="R852" s="37" t="str">
        <f>IF(IFERROR(INDEX('Tableau FR Download'!O:O,MATCH('Eligible Components'!M852,'Tableau FR Download'!G:G,0)),"")=0,"",IFERROR(INDEX('Tableau FR Download'!O:O,MATCH('Eligible Components'!M852,'Tableau FR Download'!G:G,0)),""))</f>
        <v/>
      </c>
      <c r="S852" s="13" t="str">
        <f t="shared" si="41"/>
        <v/>
      </c>
      <c r="T852" s="1" t="str">
        <f>IFERROR(INDEX('User Instructions'!$E$3:$E$10,MATCH('Eligible Components'!N852,'User Instructions'!$D$3:$D$10,0)),"")</f>
        <v/>
      </c>
      <c r="U852" s="1" t="str">
        <f>IFERROR(IF(INDEX('Tableau FR Download'!M:M,MATCH('Eligible Components'!M852,'Tableau FR Download'!G:G,0))=0,"",INDEX('Tableau FR Download'!M:M,MATCH('Eligible Components'!M852,'Tableau FR Download'!G:G,0))),"")</f>
        <v/>
      </c>
    </row>
    <row r="853" spans="1:21" hidden="1" x14ac:dyDescent="0.2">
      <c r="A853" s="1">
        <f t="shared" si="39"/>
        <v>0</v>
      </c>
      <c r="B853" s="1">
        <v>0</v>
      </c>
      <c r="C853" s="1" t="s">
        <v>85</v>
      </c>
      <c r="D853" s="1" t="s">
        <v>131</v>
      </c>
      <c r="E853" s="1" t="s">
        <v>416</v>
      </c>
      <c r="F853" s="1" t="s">
        <v>35</v>
      </c>
      <c r="G853" s="1" t="str">
        <f t="shared" si="40"/>
        <v>Malaysia-Tuberculosis</v>
      </c>
      <c r="H853" s="1">
        <v>0</v>
      </c>
      <c r="I853" s="1" t="s">
        <v>25</v>
      </c>
      <c r="J853" s="1" t="str">
        <f>IF(IFERROR(IF(M853="",INDEX('Review Approach Lookup'!D:D,MATCH('Eligible Components'!G853,'Review Approach Lookup'!A:A,0)),INDEX('Tableau FR Download'!I:I,MATCH(M853,'Tableau FR Download'!G:G,0))),"")=0,"TBC",IFERROR(IF(M853="",INDEX('Review Approach Lookup'!D:D,MATCH('Eligible Components'!G853,'Review Approach Lookup'!A:A,0)),INDEX('Tableau FR Download'!I:I,MATCH(M853,'Tableau FR Download'!G:G,0))),""))</f>
        <v/>
      </c>
      <c r="K853" s="1" t="s">
        <v>188</v>
      </c>
      <c r="L853" s="1">
        <f>_xlfn.MAXIFS('Tableau FR Download'!A:A,'Tableau FR Download'!B:B,'Eligible Components'!G853)</f>
        <v>0</v>
      </c>
      <c r="M853" s="1" t="str">
        <f>IF(L853=0,"",INDEX('Tableau FR Download'!G:G,MATCH('Eligible Components'!L853,'Tableau FR Download'!A:A,0)))</f>
        <v/>
      </c>
      <c r="N853" s="2" t="str">
        <f>IFERROR(IF(LEFT(INDEX('Tableau FR Download'!J:J,MATCH('Eligible Components'!M853,'Tableau FR Download'!G:G,0)),FIND(" - ",INDEX('Tableau FR Download'!J:J,MATCH('Eligible Components'!M853,'Tableau FR Download'!G:G,0)))-1) = 0,"",LEFT(INDEX('Tableau FR Download'!J:J,MATCH('Eligible Components'!M853,'Tableau FR Download'!G:G,0)),FIND(" - ",INDEX('Tableau FR Download'!J:J,MATCH('Eligible Components'!M853,'Tableau FR Download'!G:G,0)))-1)),"")</f>
        <v/>
      </c>
      <c r="O853" s="2" t="str">
        <f>IF(T853="No","",IFERROR(IF(INDEX('Tableau FR Download'!M:M,MATCH('Eligible Components'!M853,'Tableau FR Download'!G:G,0))=0,"",INDEX('Tableau FR Download'!M:M,MATCH('Eligible Components'!M853,'Tableau FR Download'!G:G,0))),""))</f>
        <v/>
      </c>
      <c r="P853" s="37" t="str">
        <f>IF(IFERROR(INDEX('Funding Request Tracker'!$G$6:$G$13,MATCH('Eligible Components'!N853,'Funding Request Tracker'!$F$6:$F$13,0)),"")=0,"",IFERROR(INDEX('Funding Request Tracker'!$G$6:$G$13,MATCH('Eligible Components'!N853,'Funding Request Tracker'!$F$6:$F$13,0)),""))</f>
        <v/>
      </c>
      <c r="Q853" s="37" t="str">
        <f>IF(IFERROR(INDEX('Tableau FR Download'!N:N,MATCH('Eligible Components'!M853,'Tableau FR Download'!G:G,0)),"")=0,"",IFERROR(INDEX('Tableau FR Download'!N:N,MATCH('Eligible Components'!M853,'Tableau FR Download'!G:G,0)),""))</f>
        <v/>
      </c>
      <c r="R853" s="37" t="str">
        <f>IF(IFERROR(INDEX('Tableau FR Download'!O:O,MATCH('Eligible Components'!M853,'Tableau FR Download'!G:G,0)),"")=0,"",IFERROR(INDEX('Tableau FR Download'!O:O,MATCH('Eligible Components'!M853,'Tableau FR Download'!G:G,0)),""))</f>
        <v/>
      </c>
      <c r="S853" s="13" t="str">
        <f t="shared" si="41"/>
        <v/>
      </c>
      <c r="T853" s="1" t="str">
        <f>IFERROR(INDEX('User Instructions'!$E$3:$E$10,MATCH('Eligible Components'!N853,'User Instructions'!$D$3:$D$10,0)),"")</f>
        <v/>
      </c>
      <c r="U853" s="1" t="str">
        <f>IFERROR(IF(INDEX('Tableau FR Download'!M:M,MATCH('Eligible Components'!M853,'Tableau FR Download'!G:G,0))=0,"",INDEX('Tableau FR Download'!M:M,MATCH('Eligible Components'!M853,'Tableau FR Download'!G:G,0))),"")</f>
        <v/>
      </c>
    </row>
    <row r="854" spans="1:21" hidden="1" x14ac:dyDescent="0.2">
      <c r="A854" s="1">
        <f t="shared" si="39"/>
        <v>0</v>
      </c>
      <c r="B854" s="1">
        <v>0</v>
      </c>
      <c r="C854" s="1" t="s">
        <v>85</v>
      </c>
      <c r="D854" s="1" t="s">
        <v>131</v>
      </c>
      <c r="E854" s="1" t="s">
        <v>417</v>
      </c>
      <c r="F854" s="1" t="s">
        <v>95</v>
      </c>
      <c r="G854" s="1" t="str">
        <f t="shared" si="40"/>
        <v>Malaysia-Tuberculosis,Malaria</v>
      </c>
      <c r="H854" s="1">
        <v>0</v>
      </c>
      <c r="I854" s="1" t="s">
        <v>25</v>
      </c>
      <c r="J854" s="1" t="str">
        <f>IF(IFERROR(IF(M854="",INDEX('Review Approach Lookup'!D:D,MATCH('Eligible Components'!G854,'Review Approach Lookup'!A:A,0)),INDEX('Tableau FR Download'!I:I,MATCH(M854,'Tableau FR Download'!G:G,0))),"")=0,"TBC",IFERROR(IF(M854="",INDEX('Review Approach Lookup'!D:D,MATCH('Eligible Components'!G854,'Review Approach Lookup'!A:A,0)),INDEX('Tableau FR Download'!I:I,MATCH(M854,'Tableau FR Download'!G:G,0))),""))</f>
        <v/>
      </c>
      <c r="K854" s="1" t="s">
        <v>188</v>
      </c>
      <c r="L854" s="1">
        <f>_xlfn.MAXIFS('Tableau FR Download'!A:A,'Tableau FR Download'!B:B,'Eligible Components'!G854)</f>
        <v>0</v>
      </c>
      <c r="M854" s="1" t="str">
        <f>IF(L854=0,"",INDEX('Tableau FR Download'!G:G,MATCH('Eligible Components'!L854,'Tableau FR Download'!A:A,0)))</f>
        <v/>
      </c>
      <c r="N854" s="2" t="str">
        <f>IFERROR(IF(LEFT(INDEX('Tableau FR Download'!J:J,MATCH('Eligible Components'!M854,'Tableau FR Download'!G:G,0)),FIND(" - ",INDEX('Tableau FR Download'!J:J,MATCH('Eligible Components'!M854,'Tableau FR Download'!G:G,0)))-1) = 0,"",LEFT(INDEX('Tableau FR Download'!J:J,MATCH('Eligible Components'!M854,'Tableau FR Download'!G:G,0)),FIND(" - ",INDEX('Tableau FR Download'!J:J,MATCH('Eligible Components'!M854,'Tableau FR Download'!G:G,0)))-1)),"")</f>
        <v/>
      </c>
      <c r="O854" s="2" t="str">
        <f>IF(T854="No","",IFERROR(IF(INDEX('Tableau FR Download'!M:M,MATCH('Eligible Components'!M854,'Tableau FR Download'!G:G,0))=0,"",INDEX('Tableau FR Download'!M:M,MATCH('Eligible Components'!M854,'Tableau FR Download'!G:G,0))),""))</f>
        <v/>
      </c>
      <c r="P854" s="37" t="str">
        <f>IF(IFERROR(INDEX('Funding Request Tracker'!$G$6:$G$13,MATCH('Eligible Components'!N854,'Funding Request Tracker'!$F$6:$F$13,0)),"")=0,"",IFERROR(INDEX('Funding Request Tracker'!$G$6:$G$13,MATCH('Eligible Components'!N854,'Funding Request Tracker'!$F$6:$F$13,0)),""))</f>
        <v/>
      </c>
      <c r="Q854" s="37" t="str">
        <f>IF(IFERROR(INDEX('Tableau FR Download'!N:N,MATCH('Eligible Components'!M854,'Tableau FR Download'!G:G,0)),"")=0,"",IFERROR(INDEX('Tableau FR Download'!N:N,MATCH('Eligible Components'!M854,'Tableau FR Download'!G:G,0)),""))</f>
        <v/>
      </c>
      <c r="R854" s="37" t="str">
        <f>IF(IFERROR(INDEX('Tableau FR Download'!O:O,MATCH('Eligible Components'!M854,'Tableau FR Download'!G:G,0)),"")=0,"",IFERROR(INDEX('Tableau FR Download'!O:O,MATCH('Eligible Components'!M854,'Tableau FR Download'!G:G,0)),""))</f>
        <v/>
      </c>
      <c r="S854" s="13" t="str">
        <f t="shared" si="41"/>
        <v/>
      </c>
      <c r="T854" s="1" t="str">
        <f>IFERROR(INDEX('User Instructions'!$E$3:$E$10,MATCH('Eligible Components'!N854,'User Instructions'!$D$3:$D$10,0)),"")</f>
        <v/>
      </c>
      <c r="U854" s="1" t="str">
        <f>IFERROR(IF(INDEX('Tableau FR Download'!M:M,MATCH('Eligible Components'!M854,'Tableau FR Download'!G:G,0))=0,"",INDEX('Tableau FR Download'!M:M,MATCH('Eligible Components'!M854,'Tableau FR Download'!G:G,0))),"")</f>
        <v/>
      </c>
    </row>
    <row r="855" spans="1:21" hidden="1" x14ac:dyDescent="0.2">
      <c r="A855" s="1">
        <f t="shared" si="39"/>
        <v>0</v>
      </c>
      <c r="B855" s="1">
        <v>0</v>
      </c>
      <c r="C855" s="1" t="s">
        <v>85</v>
      </c>
      <c r="D855" s="1" t="s">
        <v>131</v>
      </c>
      <c r="E855" s="1" t="s">
        <v>418</v>
      </c>
      <c r="F855" s="1" t="s">
        <v>96</v>
      </c>
      <c r="G855" s="1" t="str">
        <f t="shared" si="40"/>
        <v>Malaysia-Tuberculosis,Malaria,RSSH</v>
      </c>
      <c r="H855" s="1">
        <v>0</v>
      </c>
      <c r="I855" s="1" t="s">
        <v>25</v>
      </c>
      <c r="J855" s="1" t="str">
        <f>IF(IFERROR(IF(M855="",INDEX('Review Approach Lookup'!D:D,MATCH('Eligible Components'!G855,'Review Approach Lookup'!A:A,0)),INDEX('Tableau FR Download'!I:I,MATCH(M855,'Tableau FR Download'!G:G,0))),"")=0,"TBC",IFERROR(IF(M855="",INDEX('Review Approach Lookup'!D:D,MATCH('Eligible Components'!G855,'Review Approach Lookup'!A:A,0)),INDEX('Tableau FR Download'!I:I,MATCH(M855,'Tableau FR Download'!G:G,0))),""))</f>
        <v/>
      </c>
      <c r="K855" s="1" t="s">
        <v>188</v>
      </c>
      <c r="L855" s="1">
        <f>_xlfn.MAXIFS('Tableau FR Download'!A:A,'Tableau FR Download'!B:B,'Eligible Components'!G855)</f>
        <v>0</v>
      </c>
      <c r="M855" s="1" t="str">
        <f>IF(L855=0,"",INDEX('Tableau FR Download'!G:G,MATCH('Eligible Components'!L855,'Tableau FR Download'!A:A,0)))</f>
        <v/>
      </c>
      <c r="N855" s="2" t="str">
        <f>IFERROR(IF(LEFT(INDEX('Tableau FR Download'!J:J,MATCH('Eligible Components'!M855,'Tableau FR Download'!G:G,0)),FIND(" - ",INDEX('Tableau FR Download'!J:J,MATCH('Eligible Components'!M855,'Tableau FR Download'!G:G,0)))-1) = 0,"",LEFT(INDEX('Tableau FR Download'!J:J,MATCH('Eligible Components'!M855,'Tableau FR Download'!G:G,0)),FIND(" - ",INDEX('Tableau FR Download'!J:J,MATCH('Eligible Components'!M855,'Tableau FR Download'!G:G,0)))-1)),"")</f>
        <v/>
      </c>
      <c r="O855" s="2" t="str">
        <f>IF(T855="No","",IFERROR(IF(INDEX('Tableau FR Download'!M:M,MATCH('Eligible Components'!M855,'Tableau FR Download'!G:G,0))=0,"",INDEX('Tableau FR Download'!M:M,MATCH('Eligible Components'!M855,'Tableau FR Download'!G:G,0))),""))</f>
        <v/>
      </c>
      <c r="P855" s="37" t="str">
        <f>IF(IFERROR(INDEX('Funding Request Tracker'!$G$6:$G$13,MATCH('Eligible Components'!N855,'Funding Request Tracker'!$F$6:$F$13,0)),"")=0,"",IFERROR(INDEX('Funding Request Tracker'!$G$6:$G$13,MATCH('Eligible Components'!N855,'Funding Request Tracker'!$F$6:$F$13,0)),""))</f>
        <v/>
      </c>
      <c r="Q855" s="37" t="str">
        <f>IF(IFERROR(INDEX('Tableau FR Download'!N:N,MATCH('Eligible Components'!M855,'Tableau FR Download'!G:G,0)),"")=0,"",IFERROR(INDEX('Tableau FR Download'!N:N,MATCH('Eligible Components'!M855,'Tableau FR Download'!G:G,0)),""))</f>
        <v/>
      </c>
      <c r="R855" s="37" t="str">
        <f>IF(IFERROR(INDEX('Tableau FR Download'!O:O,MATCH('Eligible Components'!M855,'Tableau FR Download'!G:G,0)),"")=0,"",IFERROR(INDEX('Tableau FR Download'!O:O,MATCH('Eligible Components'!M855,'Tableau FR Download'!G:G,0)),""))</f>
        <v/>
      </c>
      <c r="S855" s="13" t="str">
        <f t="shared" si="41"/>
        <v/>
      </c>
      <c r="T855" s="1" t="str">
        <f>IFERROR(INDEX('User Instructions'!$E$3:$E$10,MATCH('Eligible Components'!N855,'User Instructions'!$D$3:$D$10,0)),"")</f>
        <v/>
      </c>
      <c r="U855" s="1" t="str">
        <f>IFERROR(IF(INDEX('Tableau FR Download'!M:M,MATCH('Eligible Components'!M855,'Tableau FR Download'!G:G,0))=0,"",INDEX('Tableau FR Download'!M:M,MATCH('Eligible Components'!M855,'Tableau FR Download'!G:G,0))),"")</f>
        <v/>
      </c>
    </row>
    <row r="856" spans="1:21" hidden="1" x14ac:dyDescent="0.2">
      <c r="A856" s="1">
        <f t="shared" si="39"/>
        <v>0</v>
      </c>
      <c r="B856" s="1">
        <v>0</v>
      </c>
      <c r="C856" s="1" t="s">
        <v>85</v>
      </c>
      <c r="D856" s="1" t="s">
        <v>131</v>
      </c>
      <c r="E856" s="1" t="s">
        <v>419</v>
      </c>
      <c r="F856" s="1" t="s">
        <v>97</v>
      </c>
      <c r="G856" s="1" t="str">
        <f t="shared" si="40"/>
        <v>Malaysia-Tuberculosis,RSSH</v>
      </c>
      <c r="H856" s="1">
        <v>0</v>
      </c>
      <c r="I856" s="1" t="s">
        <v>25</v>
      </c>
      <c r="J856" s="1" t="str">
        <f>IF(IFERROR(IF(M856="",INDEX('Review Approach Lookup'!D:D,MATCH('Eligible Components'!G856,'Review Approach Lookup'!A:A,0)),INDEX('Tableau FR Download'!I:I,MATCH(M856,'Tableau FR Download'!G:G,0))),"")=0,"TBC",IFERROR(IF(M856="",INDEX('Review Approach Lookup'!D:D,MATCH('Eligible Components'!G856,'Review Approach Lookup'!A:A,0)),INDEX('Tableau FR Download'!I:I,MATCH(M856,'Tableau FR Download'!G:G,0))),""))</f>
        <v/>
      </c>
      <c r="K856" s="1" t="s">
        <v>188</v>
      </c>
      <c r="L856" s="1">
        <f>_xlfn.MAXIFS('Tableau FR Download'!A:A,'Tableau FR Download'!B:B,'Eligible Components'!G856)</f>
        <v>0</v>
      </c>
      <c r="M856" s="1" t="str">
        <f>IF(L856=0,"",INDEX('Tableau FR Download'!G:G,MATCH('Eligible Components'!L856,'Tableau FR Download'!A:A,0)))</f>
        <v/>
      </c>
      <c r="N856" s="2" t="str">
        <f>IFERROR(IF(LEFT(INDEX('Tableau FR Download'!J:J,MATCH('Eligible Components'!M856,'Tableau FR Download'!G:G,0)),FIND(" - ",INDEX('Tableau FR Download'!J:J,MATCH('Eligible Components'!M856,'Tableau FR Download'!G:G,0)))-1) = 0,"",LEFT(INDEX('Tableau FR Download'!J:J,MATCH('Eligible Components'!M856,'Tableau FR Download'!G:G,0)),FIND(" - ",INDEX('Tableau FR Download'!J:J,MATCH('Eligible Components'!M856,'Tableau FR Download'!G:G,0)))-1)),"")</f>
        <v/>
      </c>
      <c r="O856" s="2" t="str">
        <f>IF(T856="No","",IFERROR(IF(INDEX('Tableau FR Download'!M:M,MATCH('Eligible Components'!M856,'Tableau FR Download'!G:G,0))=0,"",INDEX('Tableau FR Download'!M:M,MATCH('Eligible Components'!M856,'Tableau FR Download'!G:G,0))),""))</f>
        <v/>
      </c>
      <c r="P856" s="37" t="str">
        <f>IF(IFERROR(INDEX('Funding Request Tracker'!$G$6:$G$13,MATCH('Eligible Components'!N856,'Funding Request Tracker'!$F$6:$F$13,0)),"")=0,"",IFERROR(INDEX('Funding Request Tracker'!$G$6:$G$13,MATCH('Eligible Components'!N856,'Funding Request Tracker'!$F$6:$F$13,0)),""))</f>
        <v/>
      </c>
      <c r="Q856" s="37" t="str">
        <f>IF(IFERROR(INDEX('Tableau FR Download'!N:N,MATCH('Eligible Components'!M856,'Tableau FR Download'!G:G,0)),"")=0,"",IFERROR(INDEX('Tableau FR Download'!N:N,MATCH('Eligible Components'!M856,'Tableau FR Download'!G:G,0)),""))</f>
        <v/>
      </c>
      <c r="R856" s="37" t="str">
        <f>IF(IFERROR(INDEX('Tableau FR Download'!O:O,MATCH('Eligible Components'!M856,'Tableau FR Download'!G:G,0)),"")=0,"",IFERROR(INDEX('Tableau FR Download'!O:O,MATCH('Eligible Components'!M856,'Tableau FR Download'!G:G,0)),""))</f>
        <v/>
      </c>
      <c r="S856" s="13" t="str">
        <f t="shared" si="41"/>
        <v/>
      </c>
      <c r="T856" s="1" t="str">
        <f>IFERROR(INDEX('User Instructions'!$E$3:$E$10,MATCH('Eligible Components'!N856,'User Instructions'!$D$3:$D$10,0)),"")</f>
        <v/>
      </c>
      <c r="U856" s="1" t="str">
        <f>IFERROR(IF(INDEX('Tableau FR Download'!M:M,MATCH('Eligible Components'!M856,'Tableau FR Download'!G:G,0))=0,"",INDEX('Tableau FR Download'!M:M,MATCH('Eligible Components'!M856,'Tableau FR Download'!G:G,0))),"")</f>
        <v/>
      </c>
    </row>
    <row r="857" spans="1:21" hidden="1" x14ac:dyDescent="0.2">
      <c r="A857" s="1">
        <f t="shared" si="39"/>
        <v>0</v>
      </c>
      <c r="B857" s="1">
        <v>1</v>
      </c>
      <c r="C857" s="1" t="s">
        <v>85</v>
      </c>
      <c r="D857" s="1" t="s">
        <v>132</v>
      </c>
      <c r="E857" s="1" t="s">
        <v>26</v>
      </c>
      <c r="F857" s="1" t="s">
        <v>26</v>
      </c>
      <c r="G857" s="1" t="str">
        <f t="shared" si="40"/>
        <v>Mali-HIV/AIDS</v>
      </c>
      <c r="H857" s="1">
        <v>1</v>
      </c>
      <c r="I857" s="1" t="s">
        <v>42</v>
      </c>
      <c r="J857" s="1" t="str">
        <f>IF(IFERROR(IF(M857="",INDEX('Review Approach Lookup'!D:D,MATCH('Eligible Components'!G857,'Review Approach Lookup'!A:A,0)),INDEX('Tableau FR Download'!I:I,MATCH(M857,'Tableau FR Download'!G:G,0))),"")=0,"TBC",IFERROR(IF(M857="",INDEX('Review Approach Lookup'!D:D,MATCH('Eligible Components'!G857,'Review Approach Lookup'!A:A,0)),INDEX('Tableau FR Download'!I:I,MATCH(M857,'Tableau FR Download'!G:G,0))),""))</f>
        <v>Full Review</v>
      </c>
      <c r="K857" s="1" t="s">
        <v>184</v>
      </c>
      <c r="L857" s="1">
        <f>_xlfn.MAXIFS('Tableau FR Download'!A:A,'Tableau FR Download'!B:B,'Eligible Components'!G857)</f>
        <v>0</v>
      </c>
      <c r="M857" s="1" t="str">
        <f>IF(L857=0,"",INDEX('Tableau FR Download'!G:G,MATCH('Eligible Components'!L857,'Tableau FR Download'!A:A,0)))</f>
        <v/>
      </c>
      <c r="N857" s="2" t="str">
        <f>IFERROR(IF(LEFT(INDEX('Tableau FR Download'!J:J,MATCH('Eligible Components'!M857,'Tableau FR Download'!G:G,0)),FIND(" - ",INDEX('Tableau FR Download'!J:J,MATCH('Eligible Components'!M857,'Tableau FR Download'!G:G,0)))-1) = 0,"",LEFT(INDEX('Tableau FR Download'!J:J,MATCH('Eligible Components'!M857,'Tableau FR Download'!G:G,0)),FIND(" - ",INDEX('Tableau FR Download'!J:J,MATCH('Eligible Components'!M857,'Tableau FR Download'!G:G,0)))-1)),"")</f>
        <v/>
      </c>
      <c r="O857" s="2" t="str">
        <f>IF(T857="No","",IFERROR(IF(INDEX('Tableau FR Download'!M:M,MATCH('Eligible Components'!M857,'Tableau FR Download'!G:G,0))=0,"",INDEX('Tableau FR Download'!M:M,MATCH('Eligible Components'!M857,'Tableau FR Download'!G:G,0))),""))</f>
        <v/>
      </c>
      <c r="P857" s="37" t="str">
        <f>IF(IFERROR(INDEX('Funding Request Tracker'!$G$6:$G$13,MATCH('Eligible Components'!N857,'Funding Request Tracker'!$F$6:$F$13,0)),"")=0,"",IFERROR(INDEX('Funding Request Tracker'!$G$6:$G$13,MATCH('Eligible Components'!N857,'Funding Request Tracker'!$F$6:$F$13,0)),""))</f>
        <v/>
      </c>
      <c r="Q857" s="37" t="str">
        <f>IF(IFERROR(INDEX('Tableau FR Download'!N:N,MATCH('Eligible Components'!M857,'Tableau FR Download'!G:G,0)),"")=0,"",IFERROR(INDEX('Tableau FR Download'!N:N,MATCH('Eligible Components'!M857,'Tableau FR Download'!G:G,0)),""))</f>
        <v/>
      </c>
      <c r="R857" s="37" t="str">
        <f>IF(IFERROR(INDEX('Tableau FR Download'!O:O,MATCH('Eligible Components'!M857,'Tableau FR Download'!G:G,0)),"")=0,"",IFERROR(INDEX('Tableau FR Download'!O:O,MATCH('Eligible Components'!M857,'Tableau FR Download'!G:G,0)),""))</f>
        <v/>
      </c>
      <c r="S857" s="13" t="str">
        <f t="shared" si="41"/>
        <v/>
      </c>
      <c r="T857" s="1" t="str">
        <f>IFERROR(INDEX('User Instructions'!$E$3:$E$10,MATCH('Eligible Components'!N857,'User Instructions'!$D$3:$D$10,0)),"")</f>
        <v/>
      </c>
      <c r="U857" s="1" t="str">
        <f>IFERROR(IF(INDEX('Tableau FR Download'!M:M,MATCH('Eligible Components'!M857,'Tableau FR Download'!G:G,0))=0,"",INDEX('Tableau FR Download'!M:M,MATCH('Eligible Components'!M857,'Tableau FR Download'!G:G,0))),"")</f>
        <v/>
      </c>
    </row>
    <row r="858" spans="1:21" hidden="1" x14ac:dyDescent="0.2">
      <c r="A858" s="1">
        <f t="shared" si="39"/>
        <v>0</v>
      </c>
      <c r="B858" s="1">
        <v>0</v>
      </c>
      <c r="C858" s="1" t="s">
        <v>85</v>
      </c>
      <c r="D858" s="1" t="s">
        <v>132</v>
      </c>
      <c r="E858" s="1" t="s">
        <v>409</v>
      </c>
      <c r="F858" s="1" t="s">
        <v>86</v>
      </c>
      <c r="G858" s="1" t="str">
        <f t="shared" si="40"/>
        <v>Mali-HIV/AIDS,Malaria</v>
      </c>
      <c r="H858" s="1">
        <v>1</v>
      </c>
      <c r="I858" s="1" t="s">
        <v>42</v>
      </c>
      <c r="J858" s="1" t="str">
        <f>IF(IFERROR(IF(M858="",INDEX('Review Approach Lookup'!D:D,MATCH('Eligible Components'!G858,'Review Approach Lookup'!A:A,0)),INDEX('Tableau FR Download'!I:I,MATCH(M858,'Tableau FR Download'!G:G,0))),"")=0,"TBC",IFERROR(IF(M858="",INDEX('Review Approach Lookup'!D:D,MATCH('Eligible Components'!G858,'Review Approach Lookup'!A:A,0)),INDEX('Tableau FR Download'!I:I,MATCH(M858,'Tableau FR Download'!G:G,0))),""))</f>
        <v/>
      </c>
      <c r="K858" s="1" t="s">
        <v>184</v>
      </c>
      <c r="L858" s="1">
        <f>_xlfn.MAXIFS('Tableau FR Download'!A:A,'Tableau FR Download'!B:B,'Eligible Components'!G858)</f>
        <v>0</v>
      </c>
      <c r="M858" s="1" t="str">
        <f>IF(L858=0,"",INDEX('Tableau FR Download'!G:G,MATCH('Eligible Components'!L858,'Tableau FR Download'!A:A,0)))</f>
        <v/>
      </c>
      <c r="N858" s="2" t="str">
        <f>IFERROR(IF(LEFT(INDEX('Tableau FR Download'!J:J,MATCH('Eligible Components'!M858,'Tableau FR Download'!G:G,0)),FIND(" - ",INDEX('Tableau FR Download'!J:J,MATCH('Eligible Components'!M858,'Tableau FR Download'!G:G,0)))-1) = 0,"",LEFT(INDEX('Tableau FR Download'!J:J,MATCH('Eligible Components'!M858,'Tableau FR Download'!G:G,0)),FIND(" - ",INDEX('Tableau FR Download'!J:J,MATCH('Eligible Components'!M858,'Tableau FR Download'!G:G,0)))-1)),"")</f>
        <v/>
      </c>
      <c r="O858" s="2" t="str">
        <f>IF(T858="No","",IFERROR(IF(INDEX('Tableau FR Download'!M:M,MATCH('Eligible Components'!M858,'Tableau FR Download'!G:G,0))=0,"",INDEX('Tableau FR Download'!M:M,MATCH('Eligible Components'!M858,'Tableau FR Download'!G:G,0))),""))</f>
        <v/>
      </c>
      <c r="P858" s="37" t="str">
        <f>IF(IFERROR(INDEX('Funding Request Tracker'!$G$6:$G$13,MATCH('Eligible Components'!N858,'Funding Request Tracker'!$F$6:$F$13,0)),"")=0,"",IFERROR(INDEX('Funding Request Tracker'!$G$6:$G$13,MATCH('Eligible Components'!N858,'Funding Request Tracker'!$F$6:$F$13,0)),""))</f>
        <v/>
      </c>
      <c r="Q858" s="37" t="str">
        <f>IF(IFERROR(INDEX('Tableau FR Download'!N:N,MATCH('Eligible Components'!M858,'Tableau FR Download'!G:G,0)),"")=0,"",IFERROR(INDEX('Tableau FR Download'!N:N,MATCH('Eligible Components'!M858,'Tableau FR Download'!G:G,0)),""))</f>
        <v/>
      </c>
      <c r="R858" s="37" t="str">
        <f>IF(IFERROR(INDEX('Tableau FR Download'!O:O,MATCH('Eligible Components'!M858,'Tableau FR Download'!G:G,0)),"")=0,"",IFERROR(INDEX('Tableau FR Download'!O:O,MATCH('Eligible Components'!M858,'Tableau FR Download'!G:G,0)),""))</f>
        <v/>
      </c>
      <c r="S858" s="13" t="str">
        <f t="shared" si="41"/>
        <v/>
      </c>
      <c r="T858" s="1" t="str">
        <f>IFERROR(INDEX('User Instructions'!$E$3:$E$10,MATCH('Eligible Components'!N858,'User Instructions'!$D$3:$D$10,0)),"")</f>
        <v/>
      </c>
      <c r="U858" s="1" t="str">
        <f>IFERROR(IF(INDEX('Tableau FR Download'!M:M,MATCH('Eligible Components'!M858,'Tableau FR Download'!G:G,0))=0,"",INDEX('Tableau FR Download'!M:M,MATCH('Eligible Components'!M858,'Tableau FR Download'!G:G,0))),"")</f>
        <v/>
      </c>
    </row>
    <row r="859" spans="1:21" hidden="1" x14ac:dyDescent="0.2">
      <c r="A859" s="1">
        <f t="shared" si="39"/>
        <v>0</v>
      </c>
      <c r="B859" s="1">
        <v>0</v>
      </c>
      <c r="C859" s="1" t="s">
        <v>85</v>
      </c>
      <c r="D859" s="1" t="s">
        <v>132</v>
      </c>
      <c r="E859" s="1" t="s">
        <v>410</v>
      </c>
      <c r="F859" s="1" t="s">
        <v>87</v>
      </c>
      <c r="G859" s="1" t="str">
        <f t="shared" si="40"/>
        <v>Mali-HIV/AIDS,Malaria,RSSH</v>
      </c>
      <c r="H859" s="1">
        <v>1</v>
      </c>
      <c r="I859" s="1" t="s">
        <v>42</v>
      </c>
      <c r="J859" s="1" t="str">
        <f>IF(IFERROR(IF(M859="",INDEX('Review Approach Lookup'!D:D,MATCH('Eligible Components'!G859,'Review Approach Lookup'!A:A,0)),INDEX('Tableau FR Download'!I:I,MATCH(M859,'Tableau FR Download'!G:G,0))),"")=0,"TBC",IFERROR(IF(M859="",INDEX('Review Approach Lookup'!D:D,MATCH('Eligible Components'!G859,'Review Approach Lookup'!A:A,0)),INDEX('Tableau FR Download'!I:I,MATCH(M859,'Tableau FR Download'!G:G,0))),""))</f>
        <v/>
      </c>
      <c r="K859" s="1" t="s">
        <v>184</v>
      </c>
      <c r="L859" s="1">
        <f>_xlfn.MAXIFS('Tableau FR Download'!A:A,'Tableau FR Download'!B:B,'Eligible Components'!G859)</f>
        <v>0</v>
      </c>
      <c r="M859" s="1" t="str">
        <f>IF(L859=0,"",INDEX('Tableau FR Download'!G:G,MATCH('Eligible Components'!L859,'Tableau FR Download'!A:A,0)))</f>
        <v/>
      </c>
      <c r="N859" s="2" t="str">
        <f>IFERROR(IF(LEFT(INDEX('Tableau FR Download'!J:J,MATCH('Eligible Components'!M859,'Tableau FR Download'!G:G,0)),FIND(" - ",INDEX('Tableau FR Download'!J:J,MATCH('Eligible Components'!M859,'Tableau FR Download'!G:G,0)))-1) = 0,"",LEFT(INDEX('Tableau FR Download'!J:J,MATCH('Eligible Components'!M859,'Tableau FR Download'!G:G,0)),FIND(" - ",INDEX('Tableau FR Download'!J:J,MATCH('Eligible Components'!M859,'Tableau FR Download'!G:G,0)))-1)),"")</f>
        <v/>
      </c>
      <c r="O859" s="2" t="str">
        <f>IF(T859="No","",IFERROR(IF(INDEX('Tableau FR Download'!M:M,MATCH('Eligible Components'!M859,'Tableau FR Download'!G:G,0))=0,"",INDEX('Tableau FR Download'!M:M,MATCH('Eligible Components'!M859,'Tableau FR Download'!G:G,0))),""))</f>
        <v/>
      </c>
      <c r="P859" s="37" t="str">
        <f>IF(IFERROR(INDEX('Funding Request Tracker'!$G$6:$G$13,MATCH('Eligible Components'!N859,'Funding Request Tracker'!$F$6:$F$13,0)),"")=0,"",IFERROR(INDEX('Funding Request Tracker'!$G$6:$G$13,MATCH('Eligible Components'!N859,'Funding Request Tracker'!$F$6:$F$13,0)),""))</f>
        <v/>
      </c>
      <c r="Q859" s="37" t="str">
        <f>IF(IFERROR(INDEX('Tableau FR Download'!N:N,MATCH('Eligible Components'!M859,'Tableau FR Download'!G:G,0)),"")=0,"",IFERROR(INDEX('Tableau FR Download'!N:N,MATCH('Eligible Components'!M859,'Tableau FR Download'!G:G,0)),""))</f>
        <v/>
      </c>
      <c r="R859" s="37" t="str">
        <f>IF(IFERROR(INDEX('Tableau FR Download'!O:O,MATCH('Eligible Components'!M859,'Tableau FR Download'!G:G,0)),"")=0,"",IFERROR(INDEX('Tableau FR Download'!O:O,MATCH('Eligible Components'!M859,'Tableau FR Download'!G:G,0)),""))</f>
        <v/>
      </c>
      <c r="S859" s="13" t="str">
        <f t="shared" si="41"/>
        <v/>
      </c>
      <c r="T859" s="1" t="str">
        <f>IFERROR(INDEX('User Instructions'!$E$3:$E$10,MATCH('Eligible Components'!N859,'User Instructions'!$D$3:$D$10,0)),"")</f>
        <v/>
      </c>
      <c r="U859" s="1" t="str">
        <f>IFERROR(IF(INDEX('Tableau FR Download'!M:M,MATCH('Eligible Components'!M859,'Tableau FR Download'!G:G,0))=0,"",INDEX('Tableau FR Download'!M:M,MATCH('Eligible Components'!M859,'Tableau FR Download'!G:G,0))),"")</f>
        <v/>
      </c>
    </row>
    <row r="860" spans="1:21" hidden="1" x14ac:dyDescent="0.2">
      <c r="A860" s="1">
        <f t="shared" si="39"/>
        <v>0</v>
      </c>
      <c r="B860" s="1">
        <v>0</v>
      </c>
      <c r="C860" s="1" t="s">
        <v>85</v>
      </c>
      <c r="D860" s="1" t="s">
        <v>132</v>
      </c>
      <c r="E860" s="1" t="s">
        <v>411</v>
      </c>
      <c r="F860" s="1" t="s">
        <v>88</v>
      </c>
      <c r="G860" s="1" t="str">
        <f t="shared" si="40"/>
        <v>Mali-HIV/AIDS,RSSH</v>
      </c>
      <c r="H860" s="1">
        <v>1</v>
      </c>
      <c r="I860" s="1" t="s">
        <v>42</v>
      </c>
      <c r="J860" s="1" t="str">
        <f>IF(IFERROR(IF(M860="",INDEX('Review Approach Lookup'!D:D,MATCH('Eligible Components'!G860,'Review Approach Lookup'!A:A,0)),INDEX('Tableau FR Download'!I:I,MATCH(M860,'Tableau FR Download'!G:G,0))),"")=0,"TBC",IFERROR(IF(M860="",INDEX('Review Approach Lookup'!D:D,MATCH('Eligible Components'!G860,'Review Approach Lookup'!A:A,0)),INDEX('Tableau FR Download'!I:I,MATCH(M860,'Tableau FR Download'!G:G,0))),""))</f>
        <v/>
      </c>
      <c r="K860" s="1" t="s">
        <v>184</v>
      </c>
      <c r="L860" s="1">
        <f>_xlfn.MAXIFS('Tableau FR Download'!A:A,'Tableau FR Download'!B:B,'Eligible Components'!G860)</f>
        <v>0</v>
      </c>
      <c r="M860" s="1" t="str">
        <f>IF(L860=0,"",INDEX('Tableau FR Download'!G:G,MATCH('Eligible Components'!L860,'Tableau FR Download'!A:A,0)))</f>
        <v/>
      </c>
      <c r="N860" s="2" t="str">
        <f>IFERROR(IF(LEFT(INDEX('Tableau FR Download'!J:J,MATCH('Eligible Components'!M860,'Tableau FR Download'!G:G,0)),FIND(" - ",INDEX('Tableau FR Download'!J:J,MATCH('Eligible Components'!M860,'Tableau FR Download'!G:G,0)))-1) = 0,"",LEFT(INDEX('Tableau FR Download'!J:J,MATCH('Eligible Components'!M860,'Tableau FR Download'!G:G,0)),FIND(" - ",INDEX('Tableau FR Download'!J:J,MATCH('Eligible Components'!M860,'Tableau FR Download'!G:G,0)))-1)),"")</f>
        <v/>
      </c>
      <c r="O860" s="2" t="str">
        <f>IF(T860="No","",IFERROR(IF(INDEX('Tableau FR Download'!M:M,MATCH('Eligible Components'!M860,'Tableau FR Download'!G:G,0))=0,"",INDEX('Tableau FR Download'!M:M,MATCH('Eligible Components'!M860,'Tableau FR Download'!G:G,0))),""))</f>
        <v/>
      </c>
      <c r="P860" s="37" t="str">
        <f>IF(IFERROR(INDEX('Funding Request Tracker'!$G$6:$G$13,MATCH('Eligible Components'!N860,'Funding Request Tracker'!$F$6:$F$13,0)),"")=0,"",IFERROR(INDEX('Funding Request Tracker'!$G$6:$G$13,MATCH('Eligible Components'!N860,'Funding Request Tracker'!$F$6:$F$13,0)),""))</f>
        <v/>
      </c>
      <c r="Q860" s="37" t="str">
        <f>IF(IFERROR(INDEX('Tableau FR Download'!N:N,MATCH('Eligible Components'!M860,'Tableau FR Download'!G:G,0)),"")=0,"",IFERROR(INDEX('Tableau FR Download'!N:N,MATCH('Eligible Components'!M860,'Tableau FR Download'!G:G,0)),""))</f>
        <v/>
      </c>
      <c r="R860" s="37" t="str">
        <f>IF(IFERROR(INDEX('Tableau FR Download'!O:O,MATCH('Eligible Components'!M860,'Tableau FR Download'!G:G,0)),"")=0,"",IFERROR(INDEX('Tableau FR Download'!O:O,MATCH('Eligible Components'!M860,'Tableau FR Download'!G:G,0)),""))</f>
        <v/>
      </c>
      <c r="S860" s="13" t="str">
        <f t="shared" si="41"/>
        <v/>
      </c>
      <c r="T860" s="1" t="str">
        <f>IFERROR(INDEX('User Instructions'!$E$3:$E$10,MATCH('Eligible Components'!N860,'User Instructions'!$D$3:$D$10,0)),"")</f>
        <v/>
      </c>
      <c r="U860" s="1" t="str">
        <f>IFERROR(IF(INDEX('Tableau FR Download'!M:M,MATCH('Eligible Components'!M860,'Tableau FR Download'!G:G,0))=0,"",INDEX('Tableau FR Download'!M:M,MATCH('Eligible Components'!M860,'Tableau FR Download'!G:G,0))),"")</f>
        <v/>
      </c>
    </row>
    <row r="861" spans="1:21" hidden="1" x14ac:dyDescent="0.2">
      <c r="A861" s="1">
        <f t="shared" si="39"/>
        <v>0</v>
      </c>
      <c r="B861" s="1">
        <v>0</v>
      </c>
      <c r="C861" s="1" t="s">
        <v>85</v>
      </c>
      <c r="D861" s="1" t="s">
        <v>132</v>
      </c>
      <c r="E861" s="1" t="s">
        <v>408</v>
      </c>
      <c r="F861" s="1" t="s">
        <v>89</v>
      </c>
      <c r="G861" s="1" t="str">
        <f t="shared" si="40"/>
        <v>Mali-HIV/AIDS, Tuberculosis</v>
      </c>
      <c r="H861" s="1">
        <v>1</v>
      </c>
      <c r="I861" s="1" t="s">
        <v>42</v>
      </c>
      <c r="J861" s="1" t="str">
        <f>IF(IFERROR(IF(M861="",INDEX('Review Approach Lookup'!D:D,MATCH('Eligible Components'!G861,'Review Approach Lookup'!A:A,0)),INDEX('Tableau FR Download'!I:I,MATCH(M861,'Tableau FR Download'!G:G,0))),"")=0,"TBC",IFERROR(IF(M861="",INDEX('Review Approach Lookup'!D:D,MATCH('Eligible Components'!G861,'Review Approach Lookup'!A:A,0)),INDEX('Tableau FR Download'!I:I,MATCH(M861,'Tableau FR Download'!G:G,0))),""))</f>
        <v/>
      </c>
      <c r="K861" s="1" t="s">
        <v>184</v>
      </c>
      <c r="L861" s="1">
        <f>_xlfn.MAXIFS('Tableau FR Download'!A:A,'Tableau FR Download'!B:B,'Eligible Components'!G861)</f>
        <v>0</v>
      </c>
      <c r="M861" s="1" t="str">
        <f>IF(L861=0,"",INDEX('Tableau FR Download'!G:G,MATCH('Eligible Components'!L861,'Tableau FR Download'!A:A,0)))</f>
        <v/>
      </c>
      <c r="N861" s="2" t="str">
        <f>IFERROR(IF(LEFT(INDEX('Tableau FR Download'!J:J,MATCH('Eligible Components'!M861,'Tableau FR Download'!G:G,0)),FIND(" - ",INDEX('Tableau FR Download'!J:J,MATCH('Eligible Components'!M861,'Tableau FR Download'!G:G,0)))-1) = 0,"",LEFT(INDEX('Tableau FR Download'!J:J,MATCH('Eligible Components'!M861,'Tableau FR Download'!G:G,0)),FIND(" - ",INDEX('Tableau FR Download'!J:J,MATCH('Eligible Components'!M861,'Tableau FR Download'!G:G,0)))-1)),"")</f>
        <v/>
      </c>
      <c r="O861" s="2" t="str">
        <f>IF(T861="No","",IFERROR(IF(INDEX('Tableau FR Download'!M:M,MATCH('Eligible Components'!M861,'Tableau FR Download'!G:G,0))=0,"",INDEX('Tableau FR Download'!M:M,MATCH('Eligible Components'!M861,'Tableau FR Download'!G:G,0))),""))</f>
        <v/>
      </c>
      <c r="P861" s="37" t="str">
        <f>IF(IFERROR(INDEX('Funding Request Tracker'!$G$6:$G$13,MATCH('Eligible Components'!N861,'Funding Request Tracker'!$F$6:$F$13,0)),"")=0,"",IFERROR(INDEX('Funding Request Tracker'!$G$6:$G$13,MATCH('Eligible Components'!N861,'Funding Request Tracker'!$F$6:$F$13,0)),""))</f>
        <v/>
      </c>
      <c r="Q861" s="37" t="str">
        <f>IF(IFERROR(INDEX('Tableau FR Download'!N:N,MATCH('Eligible Components'!M861,'Tableau FR Download'!G:G,0)),"")=0,"",IFERROR(INDEX('Tableau FR Download'!N:N,MATCH('Eligible Components'!M861,'Tableau FR Download'!G:G,0)),""))</f>
        <v/>
      </c>
      <c r="R861" s="37" t="str">
        <f>IF(IFERROR(INDEX('Tableau FR Download'!O:O,MATCH('Eligible Components'!M861,'Tableau FR Download'!G:G,0)),"")=0,"",IFERROR(INDEX('Tableau FR Download'!O:O,MATCH('Eligible Components'!M861,'Tableau FR Download'!G:G,0)),""))</f>
        <v/>
      </c>
      <c r="S861" s="13" t="str">
        <f t="shared" si="41"/>
        <v/>
      </c>
      <c r="T861" s="1" t="str">
        <f>IFERROR(INDEX('User Instructions'!$E$3:$E$10,MATCH('Eligible Components'!N861,'User Instructions'!$D$3:$D$10,0)),"")</f>
        <v/>
      </c>
      <c r="U861" s="1" t="str">
        <f>IFERROR(IF(INDEX('Tableau FR Download'!M:M,MATCH('Eligible Components'!M861,'Tableau FR Download'!G:G,0))=0,"",INDEX('Tableau FR Download'!M:M,MATCH('Eligible Components'!M861,'Tableau FR Download'!G:G,0))),"")</f>
        <v/>
      </c>
    </row>
    <row r="862" spans="1:21" hidden="1" x14ac:dyDescent="0.2">
      <c r="A862" s="1">
        <f t="shared" si="39"/>
        <v>0</v>
      </c>
      <c r="B862" s="1">
        <v>0</v>
      </c>
      <c r="C862" s="1" t="s">
        <v>85</v>
      </c>
      <c r="D862" s="1" t="s">
        <v>132</v>
      </c>
      <c r="E862" s="1" t="s">
        <v>412</v>
      </c>
      <c r="F862" s="1" t="s">
        <v>90</v>
      </c>
      <c r="G862" s="1" t="str">
        <f t="shared" si="40"/>
        <v>Mali-HIV/AIDS,Tuberculosis,Malaria</v>
      </c>
      <c r="H862" s="1">
        <v>1</v>
      </c>
      <c r="I862" s="1" t="s">
        <v>42</v>
      </c>
      <c r="J862" s="1" t="str">
        <f>IF(IFERROR(IF(M862="",INDEX('Review Approach Lookup'!D:D,MATCH('Eligible Components'!G862,'Review Approach Lookup'!A:A,0)),INDEX('Tableau FR Download'!I:I,MATCH(M862,'Tableau FR Download'!G:G,0))),"")=0,"TBC",IFERROR(IF(M862="",INDEX('Review Approach Lookup'!D:D,MATCH('Eligible Components'!G862,'Review Approach Lookup'!A:A,0)),INDEX('Tableau FR Download'!I:I,MATCH(M862,'Tableau FR Download'!G:G,0))),""))</f>
        <v/>
      </c>
      <c r="K862" s="1" t="s">
        <v>184</v>
      </c>
      <c r="L862" s="1">
        <f>_xlfn.MAXIFS('Tableau FR Download'!A:A,'Tableau FR Download'!B:B,'Eligible Components'!G862)</f>
        <v>0</v>
      </c>
      <c r="M862" s="1" t="str">
        <f>IF(L862=0,"",INDEX('Tableau FR Download'!G:G,MATCH('Eligible Components'!L862,'Tableau FR Download'!A:A,0)))</f>
        <v/>
      </c>
      <c r="N862" s="2" t="str">
        <f>IFERROR(IF(LEFT(INDEX('Tableau FR Download'!J:J,MATCH('Eligible Components'!M862,'Tableau FR Download'!G:G,0)),FIND(" - ",INDEX('Tableau FR Download'!J:J,MATCH('Eligible Components'!M862,'Tableau FR Download'!G:G,0)))-1) = 0,"",LEFT(INDEX('Tableau FR Download'!J:J,MATCH('Eligible Components'!M862,'Tableau FR Download'!G:G,0)),FIND(" - ",INDEX('Tableau FR Download'!J:J,MATCH('Eligible Components'!M862,'Tableau FR Download'!G:G,0)))-1)),"")</f>
        <v/>
      </c>
      <c r="O862" s="2" t="str">
        <f>IF(T862="No","",IFERROR(IF(INDEX('Tableau FR Download'!M:M,MATCH('Eligible Components'!M862,'Tableau FR Download'!G:G,0))=0,"",INDEX('Tableau FR Download'!M:M,MATCH('Eligible Components'!M862,'Tableau FR Download'!G:G,0))),""))</f>
        <v/>
      </c>
      <c r="P862" s="37" t="str">
        <f>IF(IFERROR(INDEX('Funding Request Tracker'!$G$6:$G$13,MATCH('Eligible Components'!N862,'Funding Request Tracker'!$F$6:$F$13,0)),"")=0,"",IFERROR(INDEX('Funding Request Tracker'!$G$6:$G$13,MATCH('Eligible Components'!N862,'Funding Request Tracker'!$F$6:$F$13,0)),""))</f>
        <v/>
      </c>
      <c r="Q862" s="37" t="str">
        <f>IF(IFERROR(INDEX('Tableau FR Download'!N:N,MATCH('Eligible Components'!M862,'Tableau FR Download'!G:G,0)),"")=0,"",IFERROR(INDEX('Tableau FR Download'!N:N,MATCH('Eligible Components'!M862,'Tableau FR Download'!G:G,0)),""))</f>
        <v/>
      </c>
      <c r="R862" s="37" t="str">
        <f>IF(IFERROR(INDEX('Tableau FR Download'!O:O,MATCH('Eligible Components'!M862,'Tableau FR Download'!G:G,0)),"")=0,"",IFERROR(INDEX('Tableau FR Download'!O:O,MATCH('Eligible Components'!M862,'Tableau FR Download'!G:G,0)),""))</f>
        <v/>
      </c>
      <c r="S862" s="13" t="str">
        <f t="shared" si="41"/>
        <v/>
      </c>
      <c r="T862" s="1" t="str">
        <f>IFERROR(INDEX('User Instructions'!$E$3:$E$10,MATCH('Eligible Components'!N862,'User Instructions'!$D$3:$D$10,0)),"")</f>
        <v/>
      </c>
      <c r="U862" s="1" t="str">
        <f>IFERROR(IF(INDEX('Tableau FR Download'!M:M,MATCH('Eligible Components'!M862,'Tableau FR Download'!G:G,0))=0,"",INDEX('Tableau FR Download'!M:M,MATCH('Eligible Components'!M862,'Tableau FR Download'!G:G,0))),"")</f>
        <v/>
      </c>
    </row>
    <row r="863" spans="1:21" hidden="1" x14ac:dyDescent="0.2">
      <c r="A863" s="1">
        <f t="shared" si="39"/>
        <v>0</v>
      </c>
      <c r="B863" s="1">
        <v>0</v>
      </c>
      <c r="C863" s="1" t="s">
        <v>85</v>
      </c>
      <c r="D863" s="1" t="s">
        <v>132</v>
      </c>
      <c r="E863" s="1" t="s">
        <v>413</v>
      </c>
      <c r="F863" s="1" t="s">
        <v>91</v>
      </c>
      <c r="G863" s="1" t="str">
        <f t="shared" si="40"/>
        <v>Mali-HIV/AIDS,Tuberculosis,Malaria,RSSH</v>
      </c>
      <c r="H863" s="1">
        <v>1</v>
      </c>
      <c r="I863" s="1" t="s">
        <v>42</v>
      </c>
      <c r="J863" s="1" t="str">
        <f>IF(IFERROR(IF(M863="",INDEX('Review Approach Lookup'!D:D,MATCH('Eligible Components'!G863,'Review Approach Lookup'!A:A,0)),INDEX('Tableau FR Download'!I:I,MATCH(M863,'Tableau FR Download'!G:G,0))),"")=0,"TBC",IFERROR(IF(M863="",INDEX('Review Approach Lookup'!D:D,MATCH('Eligible Components'!G863,'Review Approach Lookup'!A:A,0)),INDEX('Tableau FR Download'!I:I,MATCH(M863,'Tableau FR Download'!G:G,0))),""))</f>
        <v/>
      </c>
      <c r="K863" s="1" t="s">
        <v>184</v>
      </c>
      <c r="L863" s="1">
        <f>_xlfn.MAXIFS('Tableau FR Download'!A:A,'Tableau FR Download'!B:B,'Eligible Components'!G863)</f>
        <v>0</v>
      </c>
      <c r="M863" s="1" t="str">
        <f>IF(L863=0,"",INDEX('Tableau FR Download'!G:G,MATCH('Eligible Components'!L863,'Tableau FR Download'!A:A,0)))</f>
        <v/>
      </c>
      <c r="N863" s="2" t="str">
        <f>IFERROR(IF(LEFT(INDEX('Tableau FR Download'!J:J,MATCH('Eligible Components'!M863,'Tableau FR Download'!G:G,0)),FIND(" - ",INDEX('Tableau FR Download'!J:J,MATCH('Eligible Components'!M863,'Tableau FR Download'!G:G,0)))-1) = 0,"",LEFT(INDEX('Tableau FR Download'!J:J,MATCH('Eligible Components'!M863,'Tableau FR Download'!G:G,0)),FIND(" - ",INDEX('Tableau FR Download'!J:J,MATCH('Eligible Components'!M863,'Tableau FR Download'!G:G,0)))-1)),"")</f>
        <v/>
      </c>
      <c r="O863" s="2" t="str">
        <f>IF(T863="No","",IFERROR(IF(INDEX('Tableau FR Download'!M:M,MATCH('Eligible Components'!M863,'Tableau FR Download'!G:G,0))=0,"",INDEX('Tableau FR Download'!M:M,MATCH('Eligible Components'!M863,'Tableau FR Download'!G:G,0))),""))</f>
        <v/>
      </c>
      <c r="P863" s="37" t="str">
        <f>IF(IFERROR(INDEX('Funding Request Tracker'!$G$6:$G$13,MATCH('Eligible Components'!N863,'Funding Request Tracker'!$F$6:$F$13,0)),"")=0,"",IFERROR(INDEX('Funding Request Tracker'!$G$6:$G$13,MATCH('Eligible Components'!N863,'Funding Request Tracker'!$F$6:$F$13,0)),""))</f>
        <v/>
      </c>
      <c r="Q863" s="37" t="str">
        <f>IF(IFERROR(INDEX('Tableau FR Download'!N:N,MATCH('Eligible Components'!M863,'Tableau FR Download'!G:G,0)),"")=0,"",IFERROR(INDEX('Tableau FR Download'!N:N,MATCH('Eligible Components'!M863,'Tableau FR Download'!G:G,0)),""))</f>
        <v/>
      </c>
      <c r="R863" s="37" t="str">
        <f>IF(IFERROR(INDEX('Tableau FR Download'!O:O,MATCH('Eligible Components'!M863,'Tableau FR Download'!G:G,0)),"")=0,"",IFERROR(INDEX('Tableau FR Download'!O:O,MATCH('Eligible Components'!M863,'Tableau FR Download'!G:G,0)),""))</f>
        <v/>
      </c>
      <c r="S863" s="13" t="str">
        <f t="shared" si="41"/>
        <v/>
      </c>
      <c r="T863" s="1" t="str">
        <f>IFERROR(INDEX('User Instructions'!$E$3:$E$10,MATCH('Eligible Components'!N863,'User Instructions'!$D$3:$D$10,0)),"")</f>
        <v/>
      </c>
      <c r="U863" s="1" t="str">
        <f>IFERROR(IF(INDEX('Tableau FR Download'!M:M,MATCH('Eligible Components'!M863,'Tableau FR Download'!G:G,0))=0,"",INDEX('Tableau FR Download'!M:M,MATCH('Eligible Components'!M863,'Tableau FR Download'!G:G,0))),"")</f>
        <v/>
      </c>
    </row>
    <row r="864" spans="1:21" hidden="1" x14ac:dyDescent="0.2">
      <c r="A864" s="1">
        <f t="shared" si="39"/>
        <v>1</v>
      </c>
      <c r="B864" s="1">
        <v>0</v>
      </c>
      <c r="C864" s="1" t="s">
        <v>85</v>
      </c>
      <c r="D864" s="1" t="s">
        <v>132</v>
      </c>
      <c r="E864" s="1" t="s">
        <v>414</v>
      </c>
      <c r="F864" s="1" t="s">
        <v>92</v>
      </c>
      <c r="G864" s="1" t="str">
        <f t="shared" si="40"/>
        <v>Mali-HIV/AIDS,Tuberculosis,RSSH</v>
      </c>
      <c r="H864" s="1">
        <v>1</v>
      </c>
      <c r="I864" s="1" t="s">
        <v>42</v>
      </c>
      <c r="J864" s="1" t="str">
        <f>IF(IFERROR(IF(M864="",INDEX('Review Approach Lookup'!D:D,MATCH('Eligible Components'!G864,'Review Approach Lookup'!A:A,0)),INDEX('Tableau FR Download'!I:I,MATCH(M864,'Tableau FR Download'!G:G,0))),"")=0,"TBC",IFERROR(IF(M864="",INDEX('Review Approach Lookup'!D:D,MATCH('Eligible Components'!G864,'Review Approach Lookup'!A:A,0)),INDEX('Tableau FR Download'!I:I,MATCH(M864,'Tableau FR Download'!G:G,0))),""))</f>
        <v>Full Review</v>
      </c>
      <c r="K864" s="1" t="s">
        <v>184</v>
      </c>
      <c r="L864" s="1">
        <f>_xlfn.MAXIFS('Tableau FR Download'!A:A,'Tableau FR Download'!B:B,'Eligible Components'!G864)</f>
        <v>780</v>
      </c>
      <c r="M864" s="1" t="str">
        <f>IF(L864=0,"",INDEX('Tableau FR Download'!G:G,MATCH('Eligible Components'!L864,'Tableau FR Download'!A:A,0)))</f>
        <v>FR780-MLI-Z</v>
      </c>
      <c r="N864" s="2" t="str">
        <f>IFERROR(IF(LEFT(INDEX('Tableau FR Download'!J:J,MATCH('Eligible Components'!M864,'Tableau FR Download'!G:G,0)),FIND(" - ",INDEX('Tableau FR Download'!J:J,MATCH('Eligible Components'!M864,'Tableau FR Download'!G:G,0)))-1) = 0,"",LEFT(INDEX('Tableau FR Download'!J:J,MATCH('Eligible Components'!M864,'Tableau FR Download'!G:G,0)),FIND(" - ",INDEX('Tableau FR Download'!J:J,MATCH('Eligible Components'!M864,'Tableau FR Download'!G:G,0)))-1)),"")</f>
        <v>Window 2c</v>
      </c>
      <c r="O864" s="2" t="str">
        <f>IF(T864="No","",IFERROR(IF(INDEX('Tableau FR Download'!M:M,MATCH('Eligible Components'!M864,'Tableau FR Download'!G:G,0))=0,"",INDEX('Tableau FR Download'!M:M,MATCH('Eligible Components'!M864,'Tableau FR Download'!G:G,0))),""))</f>
        <v>Grant Making</v>
      </c>
      <c r="P864" s="37">
        <f>IF(IFERROR(INDEX('Funding Request Tracker'!$G$6:$G$13,MATCH('Eligible Components'!N864,'Funding Request Tracker'!$F$6:$F$13,0)),"")=0,"",IFERROR(INDEX('Funding Request Tracker'!$G$6:$G$13,MATCH('Eligible Components'!N864,'Funding Request Tracker'!$F$6:$F$13,0)),""))</f>
        <v>44012</v>
      </c>
      <c r="Q864" s="37">
        <f>IF(IFERROR(INDEX('Tableau FR Download'!N:N,MATCH('Eligible Components'!M864,'Tableau FR Download'!G:G,0)),"")=0,"",IFERROR(INDEX('Tableau FR Download'!N:N,MATCH('Eligible Components'!M864,'Tableau FR Download'!G:G,0)),""))</f>
        <v>44161</v>
      </c>
      <c r="R864" s="37">
        <f>IF(IFERROR(INDEX('Tableau FR Download'!O:O,MATCH('Eligible Components'!M864,'Tableau FR Download'!G:G,0)),"")=0,"",IFERROR(INDEX('Tableau FR Download'!O:O,MATCH('Eligible Components'!M864,'Tableau FR Download'!G:G,0)),""))</f>
        <v>44182</v>
      </c>
      <c r="S864" s="13">
        <f t="shared" si="41"/>
        <v>5.5737704918032787</v>
      </c>
      <c r="T864" s="1" t="str">
        <f>IFERROR(INDEX('User Instructions'!$E$3:$E$10,MATCH('Eligible Components'!N864,'User Instructions'!$D$3:$D$10,0)),"")</f>
        <v>Yes</v>
      </c>
      <c r="U864" s="1" t="str">
        <f>IFERROR(IF(INDEX('Tableau FR Download'!M:M,MATCH('Eligible Components'!M864,'Tableau FR Download'!G:G,0))=0,"",INDEX('Tableau FR Download'!M:M,MATCH('Eligible Components'!M864,'Tableau FR Download'!G:G,0))),"")</f>
        <v>Grant Making</v>
      </c>
    </row>
    <row r="865" spans="1:21" hidden="1" x14ac:dyDescent="0.2">
      <c r="A865" s="1">
        <f t="shared" si="39"/>
        <v>1</v>
      </c>
      <c r="B865" s="1">
        <v>0</v>
      </c>
      <c r="C865" s="1" t="s">
        <v>85</v>
      </c>
      <c r="D865" s="1" t="s">
        <v>132</v>
      </c>
      <c r="E865" s="1" t="s">
        <v>28</v>
      </c>
      <c r="F865" s="1" t="s">
        <v>28</v>
      </c>
      <c r="G865" s="1" t="str">
        <f t="shared" si="40"/>
        <v>Mali-Malaria</v>
      </c>
      <c r="H865" s="1">
        <v>1</v>
      </c>
      <c r="I865" s="1" t="s">
        <v>42</v>
      </c>
      <c r="J865" s="1" t="str">
        <f>IF(IFERROR(IF(M865="",INDEX('Review Approach Lookup'!D:D,MATCH('Eligible Components'!G865,'Review Approach Lookup'!A:A,0)),INDEX('Tableau FR Download'!I:I,MATCH(M865,'Tableau FR Download'!G:G,0))),"")=0,"TBC",IFERROR(IF(M865="",INDEX('Review Approach Lookup'!D:D,MATCH('Eligible Components'!G865,'Review Approach Lookup'!A:A,0)),INDEX('Tableau FR Download'!I:I,MATCH(M865,'Tableau FR Download'!G:G,0))),""))</f>
        <v>Full Review</v>
      </c>
      <c r="K865" s="1" t="s">
        <v>184</v>
      </c>
      <c r="L865" s="1">
        <f>_xlfn.MAXIFS('Tableau FR Download'!A:A,'Tableau FR Download'!B:B,'Eligible Components'!G865)</f>
        <v>1035</v>
      </c>
      <c r="M865" s="1" t="str">
        <f>IF(L865=0,"",INDEX('Tableau FR Download'!G:G,MATCH('Eligible Components'!L865,'Tableau FR Download'!A:A,0)))</f>
        <v>FR1035-MLI-M</v>
      </c>
      <c r="N865" s="2" t="str">
        <f>IFERROR(IF(LEFT(INDEX('Tableau FR Download'!J:J,MATCH('Eligible Components'!M865,'Tableau FR Download'!G:G,0)),FIND(" - ",INDEX('Tableau FR Download'!J:J,MATCH('Eligible Components'!M865,'Tableau FR Download'!G:G,0)))-1) = 0,"",LEFT(INDEX('Tableau FR Download'!J:J,MATCH('Eligible Components'!M865,'Tableau FR Download'!G:G,0)),FIND(" - ",INDEX('Tableau FR Download'!J:J,MATCH('Eligible Components'!M865,'Tableau FR Download'!G:G,0)))-1)),"")</f>
        <v>Window 5</v>
      </c>
      <c r="O865" s="2" t="str">
        <f>IF(T865="No","",IFERROR(IF(INDEX('Tableau FR Download'!M:M,MATCH('Eligible Components'!M865,'Tableau FR Download'!G:G,0))=0,"",INDEX('Tableau FR Download'!M:M,MATCH('Eligible Components'!M865,'Tableau FR Download'!G:G,0))),""))</f>
        <v>Grant Making</v>
      </c>
      <c r="P865" s="37">
        <f>IF(IFERROR(INDEX('Funding Request Tracker'!$G$6:$G$13,MATCH('Eligible Components'!N865,'Funding Request Tracker'!$F$6:$F$13,0)),"")=0,"",IFERROR(INDEX('Funding Request Tracker'!$G$6:$G$13,MATCH('Eligible Components'!N865,'Funding Request Tracker'!$F$6:$F$13,0)),""))</f>
        <v>44316</v>
      </c>
      <c r="Q865" s="37">
        <f>IF(IFERROR(INDEX('Tableau FR Download'!N:N,MATCH('Eligible Components'!M865,'Tableau FR Download'!G:G,0)),"")=0,"",IFERROR(INDEX('Tableau FR Download'!N:N,MATCH('Eligible Components'!M865,'Tableau FR Download'!G:G,0)),""))</f>
        <v>44518</v>
      </c>
      <c r="R865" s="37">
        <f>IF(IFERROR(INDEX('Tableau FR Download'!O:O,MATCH('Eligible Components'!M865,'Tableau FR Download'!G:G,0)),"")=0,"",IFERROR(INDEX('Tableau FR Download'!O:O,MATCH('Eligible Components'!M865,'Tableau FR Download'!G:G,0)),""))</f>
        <v>44543</v>
      </c>
      <c r="S865" s="13">
        <f t="shared" si="41"/>
        <v>7.442622950819672</v>
      </c>
      <c r="T865" s="1" t="str">
        <f>IFERROR(INDEX('User Instructions'!$E$3:$E$10,MATCH('Eligible Components'!N865,'User Instructions'!$D$3:$D$10,0)),"")</f>
        <v>Yes</v>
      </c>
      <c r="U865" s="1" t="str">
        <f>IFERROR(IF(INDEX('Tableau FR Download'!M:M,MATCH('Eligible Components'!M865,'Tableau FR Download'!G:G,0))=0,"",INDEX('Tableau FR Download'!M:M,MATCH('Eligible Components'!M865,'Tableau FR Download'!G:G,0))),"")</f>
        <v>Grant Making</v>
      </c>
    </row>
    <row r="866" spans="1:21" hidden="1" x14ac:dyDescent="0.2">
      <c r="A866" s="1">
        <f t="shared" si="39"/>
        <v>0</v>
      </c>
      <c r="B866" s="1">
        <v>0</v>
      </c>
      <c r="C866" s="1" t="s">
        <v>85</v>
      </c>
      <c r="D866" s="1" t="s">
        <v>132</v>
      </c>
      <c r="E866" s="1" t="s">
        <v>415</v>
      </c>
      <c r="F866" s="1" t="s">
        <v>93</v>
      </c>
      <c r="G866" s="1" t="str">
        <f t="shared" si="40"/>
        <v>Mali-Malaria,RSSH</v>
      </c>
      <c r="H866" s="1">
        <v>1</v>
      </c>
      <c r="I866" s="1" t="s">
        <v>42</v>
      </c>
      <c r="J866" s="1" t="str">
        <f>IF(IFERROR(IF(M866="",INDEX('Review Approach Lookup'!D:D,MATCH('Eligible Components'!G866,'Review Approach Lookup'!A:A,0)),INDEX('Tableau FR Download'!I:I,MATCH(M866,'Tableau FR Download'!G:G,0))),"")=0,"TBC",IFERROR(IF(M866="",INDEX('Review Approach Lookup'!D:D,MATCH('Eligible Components'!G866,'Review Approach Lookup'!A:A,0)),INDEX('Tableau FR Download'!I:I,MATCH(M866,'Tableau FR Download'!G:G,0))),""))</f>
        <v/>
      </c>
      <c r="K866" s="1" t="s">
        <v>184</v>
      </c>
      <c r="L866" s="1">
        <f>_xlfn.MAXIFS('Tableau FR Download'!A:A,'Tableau FR Download'!B:B,'Eligible Components'!G866)</f>
        <v>0</v>
      </c>
      <c r="M866" s="1" t="str">
        <f>IF(L866=0,"",INDEX('Tableau FR Download'!G:G,MATCH('Eligible Components'!L866,'Tableau FR Download'!A:A,0)))</f>
        <v/>
      </c>
      <c r="N866" s="2" t="str">
        <f>IFERROR(IF(LEFT(INDEX('Tableau FR Download'!J:J,MATCH('Eligible Components'!M866,'Tableau FR Download'!G:G,0)),FIND(" - ",INDEX('Tableau FR Download'!J:J,MATCH('Eligible Components'!M866,'Tableau FR Download'!G:G,0)))-1) = 0,"",LEFT(INDEX('Tableau FR Download'!J:J,MATCH('Eligible Components'!M866,'Tableau FR Download'!G:G,0)),FIND(" - ",INDEX('Tableau FR Download'!J:J,MATCH('Eligible Components'!M866,'Tableau FR Download'!G:G,0)))-1)),"")</f>
        <v/>
      </c>
      <c r="O866" s="2" t="str">
        <f>IF(T866="No","",IFERROR(IF(INDEX('Tableau FR Download'!M:M,MATCH('Eligible Components'!M866,'Tableau FR Download'!G:G,0))=0,"",INDEX('Tableau FR Download'!M:M,MATCH('Eligible Components'!M866,'Tableau FR Download'!G:G,0))),""))</f>
        <v/>
      </c>
      <c r="P866" s="37" t="str">
        <f>IF(IFERROR(INDEX('Funding Request Tracker'!$G$6:$G$13,MATCH('Eligible Components'!N866,'Funding Request Tracker'!$F$6:$F$13,0)),"")=0,"",IFERROR(INDEX('Funding Request Tracker'!$G$6:$G$13,MATCH('Eligible Components'!N866,'Funding Request Tracker'!$F$6:$F$13,0)),""))</f>
        <v/>
      </c>
      <c r="Q866" s="37" t="str">
        <f>IF(IFERROR(INDEX('Tableau FR Download'!N:N,MATCH('Eligible Components'!M866,'Tableau FR Download'!G:G,0)),"")=0,"",IFERROR(INDEX('Tableau FR Download'!N:N,MATCH('Eligible Components'!M866,'Tableau FR Download'!G:G,0)),""))</f>
        <v/>
      </c>
      <c r="R866" s="37" t="str">
        <f>IF(IFERROR(INDEX('Tableau FR Download'!O:O,MATCH('Eligible Components'!M866,'Tableau FR Download'!G:G,0)),"")=0,"",IFERROR(INDEX('Tableau FR Download'!O:O,MATCH('Eligible Components'!M866,'Tableau FR Download'!G:G,0)),""))</f>
        <v/>
      </c>
      <c r="S866" s="13" t="str">
        <f t="shared" si="41"/>
        <v/>
      </c>
      <c r="T866" s="1" t="str">
        <f>IFERROR(INDEX('User Instructions'!$E$3:$E$10,MATCH('Eligible Components'!N866,'User Instructions'!$D$3:$D$10,0)),"")</f>
        <v/>
      </c>
      <c r="U866" s="1" t="str">
        <f>IFERROR(IF(INDEX('Tableau FR Download'!M:M,MATCH('Eligible Components'!M866,'Tableau FR Download'!G:G,0))=0,"",INDEX('Tableau FR Download'!M:M,MATCH('Eligible Components'!M866,'Tableau FR Download'!G:G,0))),"")</f>
        <v/>
      </c>
    </row>
    <row r="867" spans="1:21" hidden="1" x14ac:dyDescent="0.2">
      <c r="A867" s="1">
        <f t="shared" si="39"/>
        <v>0</v>
      </c>
      <c r="B867" s="1">
        <v>0</v>
      </c>
      <c r="C867" s="1" t="s">
        <v>85</v>
      </c>
      <c r="D867" s="1" t="s">
        <v>132</v>
      </c>
      <c r="E867" s="1" t="s">
        <v>94</v>
      </c>
      <c r="F867" s="1" t="s">
        <v>94</v>
      </c>
      <c r="G867" s="1" t="str">
        <f t="shared" si="40"/>
        <v>Mali-RSSH</v>
      </c>
      <c r="H867" s="1">
        <v>1</v>
      </c>
      <c r="I867" s="1" t="s">
        <v>42</v>
      </c>
      <c r="J867" s="1" t="str">
        <f>IF(IFERROR(IF(M867="",INDEX('Review Approach Lookup'!D:D,MATCH('Eligible Components'!G867,'Review Approach Lookup'!A:A,0)),INDEX('Tableau FR Download'!I:I,MATCH(M867,'Tableau FR Download'!G:G,0))),"")=0,"TBC",IFERROR(IF(M867="",INDEX('Review Approach Lookup'!D:D,MATCH('Eligible Components'!G867,'Review Approach Lookup'!A:A,0)),INDEX('Tableau FR Download'!I:I,MATCH(M867,'Tableau FR Download'!G:G,0))),""))</f>
        <v>TBC</v>
      </c>
      <c r="K867" s="1" t="s">
        <v>184</v>
      </c>
      <c r="L867" s="1">
        <f>_xlfn.MAXIFS('Tableau FR Download'!A:A,'Tableau FR Download'!B:B,'Eligible Components'!G867)</f>
        <v>0</v>
      </c>
      <c r="M867" s="1" t="str">
        <f>IF(L867=0,"",INDEX('Tableau FR Download'!G:G,MATCH('Eligible Components'!L867,'Tableau FR Download'!A:A,0)))</f>
        <v/>
      </c>
      <c r="N867" s="2" t="str">
        <f>IFERROR(IF(LEFT(INDEX('Tableau FR Download'!J:J,MATCH('Eligible Components'!M867,'Tableau FR Download'!G:G,0)),FIND(" - ",INDEX('Tableau FR Download'!J:J,MATCH('Eligible Components'!M867,'Tableau FR Download'!G:G,0)))-1) = 0,"",LEFT(INDEX('Tableau FR Download'!J:J,MATCH('Eligible Components'!M867,'Tableau FR Download'!G:G,0)),FIND(" - ",INDEX('Tableau FR Download'!J:J,MATCH('Eligible Components'!M867,'Tableau FR Download'!G:G,0)))-1)),"")</f>
        <v/>
      </c>
      <c r="O867" s="2" t="str">
        <f>IF(T867="No","",IFERROR(IF(INDEX('Tableau FR Download'!M:M,MATCH('Eligible Components'!M867,'Tableau FR Download'!G:G,0))=0,"",INDEX('Tableau FR Download'!M:M,MATCH('Eligible Components'!M867,'Tableau FR Download'!G:G,0))),""))</f>
        <v/>
      </c>
      <c r="P867" s="37" t="str">
        <f>IF(IFERROR(INDEX('Funding Request Tracker'!$G$6:$G$13,MATCH('Eligible Components'!N867,'Funding Request Tracker'!$F$6:$F$13,0)),"")=0,"",IFERROR(INDEX('Funding Request Tracker'!$G$6:$G$13,MATCH('Eligible Components'!N867,'Funding Request Tracker'!$F$6:$F$13,0)),""))</f>
        <v/>
      </c>
      <c r="Q867" s="37" t="str">
        <f>IF(IFERROR(INDEX('Tableau FR Download'!N:N,MATCH('Eligible Components'!M867,'Tableau FR Download'!G:G,0)),"")=0,"",IFERROR(INDEX('Tableau FR Download'!N:N,MATCH('Eligible Components'!M867,'Tableau FR Download'!G:G,0)),""))</f>
        <v/>
      </c>
      <c r="R867" s="37" t="str">
        <f>IF(IFERROR(INDEX('Tableau FR Download'!O:O,MATCH('Eligible Components'!M867,'Tableau FR Download'!G:G,0)),"")=0,"",IFERROR(INDEX('Tableau FR Download'!O:O,MATCH('Eligible Components'!M867,'Tableau FR Download'!G:G,0)),""))</f>
        <v/>
      </c>
      <c r="S867" s="13" t="str">
        <f t="shared" si="41"/>
        <v/>
      </c>
      <c r="T867" s="1" t="str">
        <f>IFERROR(INDEX('User Instructions'!$E$3:$E$10,MATCH('Eligible Components'!N867,'User Instructions'!$D$3:$D$10,0)),"")</f>
        <v/>
      </c>
      <c r="U867" s="1" t="str">
        <f>IFERROR(IF(INDEX('Tableau FR Download'!M:M,MATCH('Eligible Components'!M867,'Tableau FR Download'!G:G,0))=0,"",INDEX('Tableau FR Download'!M:M,MATCH('Eligible Components'!M867,'Tableau FR Download'!G:G,0))),"")</f>
        <v/>
      </c>
    </row>
    <row r="868" spans="1:21" hidden="1" x14ac:dyDescent="0.2">
      <c r="A868" s="1">
        <f t="shared" si="39"/>
        <v>0</v>
      </c>
      <c r="B868" s="1">
        <v>1</v>
      </c>
      <c r="C868" s="1" t="s">
        <v>85</v>
      </c>
      <c r="D868" s="1" t="s">
        <v>132</v>
      </c>
      <c r="E868" s="1" t="s">
        <v>416</v>
      </c>
      <c r="F868" s="1" t="s">
        <v>35</v>
      </c>
      <c r="G868" s="1" t="str">
        <f t="shared" si="40"/>
        <v>Mali-Tuberculosis</v>
      </c>
      <c r="H868" s="1">
        <v>1</v>
      </c>
      <c r="I868" s="1" t="s">
        <v>42</v>
      </c>
      <c r="J868" s="1" t="str">
        <f>IF(IFERROR(IF(M868="",INDEX('Review Approach Lookup'!D:D,MATCH('Eligible Components'!G868,'Review Approach Lookup'!A:A,0)),INDEX('Tableau FR Download'!I:I,MATCH(M868,'Tableau FR Download'!G:G,0))),"")=0,"TBC",IFERROR(IF(M868="",INDEX('Review Approach Lookup'!D:D,MATCH('Eligible Components'!G868,'Review Approach Lookup'!A:A,0)),INDEX('Tableau FR Download'!I:I,MATCH(M868,'Tableau FR Download'!G:G,0))),""))</f>
        <v>Full Review</v>
      </c>
      <c r="K868" s="1" t="s">
        <v>184</v>
      </c>
      <c r="L868" s="1">
        <f>_xlfn.MAXIFS('Tableau FR Download'!A:A,'Tableau FR Download'!B:B,'Eligible Components'!G868)</f>
        <v>0</v>
      </c>
      <c r="M868" s="1" t="str">
        <f>IF(L868=0,"",INDEX('Tableau FR Download'!G:G,MATCH('Eligible Components'!L868,'Tableau FR Download'!A:A,0)))</f>
        <v/>
      </c>
      <c r="N868" s="2" t="str">
        <f>IFERROR(IF(LEFT(INDEX('Tableau FR Download'!J:J,MATCH('Eligible Components'!M868,'Tableau FR Download'!G:G,0)),FIND(" - ",INDEX('Tableau FR Download'!J:J,MATCH('Eligible Components'!M868,'Tableau FR Download'!G:G,0)))-1) = 0,"",LEFT(INDEX('Tableau FR Download'!J:J,MATCH('Eligible Components'!M868,'Tableau FR Download'!G:G,0)),FIND(" - ",INDEX('Tableau FR Download'!J:J,MATCH('Eligible Components'!M868,'Tableau FR Download'!G:G,0)))-1)),"")</f>
        <v/>
      </c>
      <c r="O868" s="2" t="str">
        <f>IF(T868="No","",IFERROR(IF(INDEX('Tableau FR Download'!M:M,MATCH('Eligible Components'!M868,'Tableau FR Download'!G:G,0))=0,"",INDEX('Tableau FR Download'!M:M,MATCH('Eligible Components'!M868,'Tableau FR Download'!G:G,0))),""))</f>
        <v/>
      </c>
      <c r="P868" s="37" t="str">
        <f>IF(IFERROR(INDEX('Funding Request Tracker'!$G$6:$G$13,MATCH('Eligible Components'!N868,'Funding Request Tracker'!$F$6:$F$13,0)),"")=0,"",IFERROR(INDEX('Funding Request Tracker'!$G$6:$G$13,MATCH('Eligible Components'!N868,'Funding Request Tracker'!$F$6:$F$13,0)),""))</f>
        <v/>
      </c>
      <c r="Q868" s="37" t="str">
        <f>IF(IFERROR(INDEX('Tableau FR Download'!N:N,MATCH('Eligible Components'!M868,'Tableau FR Download'!G:G,0)),"")=0,"",IFERROR(INDEX('Tableau FR Download'!N:N,MATCH('Eligible Components'!M868,'Tableau FR Download'!G:G,0)),""))</f>
        <v/>
      </c>
      <c r="R868" s="37" t="str">
        <f>IF(IFERROR(INDEX('Tableau FR Download'!O:O,MATCH('Eligible Components'!M868,'Tableau FR Download'!G:G,0)),"")=0,"",IFERROR(INDEX('Tableau FR Download'!O:O,MATCH('Eligible Components'!M868,'Tableau FR Download'!G:G,0)),""))</f>
        <v/>
      </c>
      <c r="S868" s="13" t="str">
        <f t="shared" si="41"/>
        <v/>
      </c>
      <c r="T868" s="1" t="str">
        <f>IFERROR(INDEX('User Instructions'!$E$3:$E$10,MATCH('Eligible Components'!N868,'User Instructions'!$D$3:$D$10,0)),"")</f>
        <v/>
      </c>
      <c r="U868" s="1" t="str">
        <f>IFERROR(IF(INDEX('Tableau FR Download'!M:M,MATCH('Eligible Components'!M868,'Tableau FR Download'!G:G,0))=0,"",INDEX('Tableau FR Download'!M:M,MATCH('Eligible Components'!M868,'Tableau FR Download'!G:G,0))),"")</f>
        <v/>
      </c>
    </row>
    <row r="869" spans="1:21" hidden="1" x14ac:dyDescent="0.2">
      <c r="A869" s="1">
        <f t="shared" si="39"/>
        <v>0</v>
      </c>
      <c r="B869" s="1">
        <v>0</v>
      </c>
      <c r="C869" s="1" t="s">
        <v>85</v>
      </c>
      <c r="D869" s="1" t="s">
        <v>132</v>
      </c>
      <c r="E869" s="1" t="s">
        <v>417</v>
      </c>
      <c r="F869" s="1" t="s">
        <v>95</v>
      </c>
      <c r="G869" s="1" t="str">
        <f t="shared" si="40"/>
        <v>Mali-Tuberculosis,Malaria</v>
      </c>
      <c r="H869" s="1">
        <v>1</v>
      </c>
      <c r="I869" s="1" t="s">
        <v>42</v>
      </c>
      <c r="J869" s="1" t="str">
        <f>IF(IFERROR(IF(M869="",INDEX('Review Approach Lookup'!D:D,MATCH('Eligible Components'!G869,'Review Approach Lookup'!A:A,0)),INDEX('Tableau FR Download'!I:I,MATCH(M869,'Tableau FR Download'!G:G,0))),"")=0,"TBC",IFERROR(IF(M869="",INDEX('Review Approach Lookup'!D:D,MATCH('Eligible Components'!G869,'Review Approach Lookup'!A:A,0)),INDEX('Tableau FR Download'!I:I,MATCH(M869,'Tableau FR Download'!G:G,0))),""))</f>
        <v/>
      </c>
      <c r="K869" s="1" t="s">
        <v>184</v>
      </c>
      <c r="L869" s="1">
        <f>_xlfn.MAXIFS('Tableau FR Download'!A:A,'Tableau FR Download'!B:B,'Eligible Components'!G869)</f>
        <v>0</v>
      </c>
      <c r="M869" s="1" t="str">
        <f>IF(L869=0,"",INDEX('Tableau FR Download'!G:G,MATCH('Eligible Components'!L869,'Tableau FR Download'!A:A,0)))</f>
        <v/>
      </c>
      <c r="N869" s="2" t="str">
        <f>IFERROR(IF(LEFT(INDEX('Tableau FR Download'!J:J,MATCH('Eligible Components'!M869,'Tableau FR Download'!G:G,0)),FIND(" - ",INDEX('Tableau FR Download'!J:J,MATCH('Eligible Components'!M869,'Tableau FR Download'!G:G,0)))-1) = 0,"",LEFT(INDEX('Tableau FR Download'!J:J,MATCH('Eligible Components'!M869,'Tableau FR Download'!G:G,0)),FIND(" - ",INDEX('Tableau FR Download'!J:J,MATCH('Eligible Components'!M869,'Tableau FR Download'!G:G,0)))-1)),"")</f>
        <v/>
      </c>
      <c r="O869" s="2" t="str">
        <f>IF(T869="No","",IFERROR(IF(INDEX('Tableau FR Download'!M:M,MATCH('Eligible Components'!M869,'Tableau FR Download'!G:G,0))=0,"",INDEX('Tableau FR Download'!M:M,MATCH('Eligible Components'!M869,'Tableau FR Download'!G:G,0))),""))</f>
        <v/>
      </c>
      <c r="P869" s="37" t="str">
        <f>IF(IFERROR(INDEX('Funding Request Tracker'!$G$6:$G$13,MATCH('Eligible Components'!N869,'Funding Request Tracker'!$F$6:$F$13,0)),"")=0,"",IFERROR(INDEX('Funding Request Tracker'!$G$6:$G$13,MATCH('Eligible Components'!N869,'Funding Request Tracker'!$F$6:$F$13,0)),""))</f>
        <v/>
      </c>
      <c r="Q869" s="37" t="str">
        <f>IF(IFERROR(INDEX('Tableau FR Download'!N:N,MATCH('Eligible Components'!M869,'Tableau FR Download'!G:G,0)),"")=0,"",IFERROR(INDEX('Tableau FR Download'!N:N,MATCH('Eligible Components'!M869,'Tableau FR Download'!G:G,0)),""))</f>
        <v/>
      </c>
      <c r="R869" s="37" t="str">
        <f>IF(IFERROR(INDEX('Tableau FR Download'!O:O,MATCH('Eligible Components'!M869,'Tableau FR Download'!G:G,0)),"")=0,"",IFERROR(INDEX('Tableau FR Download'!O:O,MATCH('Eligible Components'!M869,'Tableau FR Download'!G:G,0)),""))</f>
        <v/>
      </c>
      <c r="S869" s="13" t="str">
        <f t="shared" si="41"/>
        <v/>
      </c>
      <c r="T869" s="1" t="str">
        <f>IFERROR(INDEX('User Instructions'!$E$3:$E$10,MATCH('Eligible Components'!N869,'User Instructions'!$D$3:$D$10,0)),"")</f>
        <v/>
      </c>
      <c r="U869" s="1" t="str">
        <f>IFERROR(IF(INDEX('Tableau FR Download'!M:M,MATCH('Eligible Components'!M869,'Tableau FR Download'!G:G,0))=0,"",INDEX('Tableau FR Download'!M:M,MATCH('Eligible Components'!M869,'Tableau FR Download'!G:G,0))),"")</f>
        <v/>
      </c>
    </row>
    <row r="870" spans="1:21" hidden="1" x14ac:dyDescent="0.2">
      <c r="A870" s="1">
        <f t="shared" si="39"/>
        <v>0</v>
      </c>
      <c r="B870" s="1">
        <v>0</v>
      </c>
      <c r="C870" s="1" t="s">
        <v>85</v>
      </c>
      <c r="D870" s="1" t="s">
        <v>132</v>
      </c>
      <c r="E870" s="1" t="s">
        <v>418</v>
      </c>
      <c r="F870" s="1" t="s">
        <v>96</v>
      </c>
      <c r="G870" s="1" t="str">
        <f t="shared" si="40"/>
        <v>Mali-Tuberculosis,Malaria,RSSH</v>
      </c>
      <c r="H870" s="1">
        <v>1</v>
      </c>
      <c r="I870" s="1" t="s">
        <v>42</v>
      </c>
      <c r="J870" s="1" t="str">
        <f>IF(IFERROR(IF(M870="",INDEX('Review Approach Lookup'!D:D,MATCH('Eligible Components'!G870,'Review Approach Lookup'!A:A,0)),INDEX('Tableau FR Download'!I:I,MATCH(M870,'Tableau FR Download'!G:G,0))),"")=0,"TBC",IFERROR(IF(M870="",INDEX('Review Approach Lookup'!D:D,MATCH('Eligible Components'!G870,'Review Approach Lookup'!A:A,0)),INDEX('Tableau FR Download'!I:I,MATCH(M870,'Tableau FR Download'!G:G,0))),""))</f>
        <v/>
      </c>
      <c r="K870" s="1" t="s">
        <v>184</v>
      </c>
      <c r="L870" s="1">
        <f>_xlfn.MAXIFS('Tableau FR Download'!A:A,'Tableau FR Download'!B:B,'Eligible Components'!G870)</f>
        <v>0</v>
      </c>
      <c r="M870" s="1" t="str">
        <f>IF(L870=0,"",INDEX('Tableau FR Download'!G:G,MATCH('Eligible Components'!L870,'Tableau FR Download'!A:A,0)))</f>
        <v/>
      </c>
      <c r="N870" s="2" t="str">
        <f>IFERROR(IF(LEFT(INDEX('Tableau FR Download'!J:J,MATCH('Eligible Components'!M870,'Tableau FR Download'!G:G,0)),FIND(" - ",INDEX('Tableau FR Download'!J:J,MATCH('Eligible Components'!M870,'Tableau FR Download'!G:G,0)))-1) = 0,"",LEFT(INDEX('Tableau FR Download'!J:J,MATCH('Eligible Components'!M870,'Tableau FR Download'!G:G,0)),FIND(" - ",INDEX('Tableau FR Download'!J:J,MATCH('Eligible Components'!M870,'Tableau FR Download'!G:G,0)))-1)),"")</f>
        <v/>
      </c>
      <c r="O870" s="2" t="str">
        <f>IF(T870="No","",IFERROR(IF(INDEX('Tableau FR Download'!M:M,MATCH('Eligible Components'!M870,'Tableau FR Download'!G:G,0))=0,"",INDEX('Tableau FR Download'!M:M,MATCH('Eligible Components'!M870,'Tableau FR Download'!G:G,0))),""))</f>
        <v/>
      </c>
      <c r="P870" s="37" t="str">
        <f>IF(IFERROR(INDEX('Funding Request Tracker'!$G$6:$G$13,MATCH('Eligible Components'!N870,'Funding Request Tracker'!$F$6:$F$13,0)),"")=0,"",IFERROR(INDEX('Funding Request Tracker'!$G$6:$G$13,MATCH('Eligible Components'!N870,'Funding Request Tracker'!$F$6:$F$13,0)),""))</f>
        <v/>
      </c>
      <c r="Q870" s="37" t="str">
        <f>IF(IFERROR(INDEX('Tableau FR Download'!N:N,MATCH('Eligible Components'!M870,'Tableau FR Download'!G:G,0)),"")=0,"",IFERROR(INDEX('Tableau FR Download'!N:N,MATCH('Eligible Components'!M870,'Tableau FR Download'!G:G,0)),""))</f>
        <v/>
      </c>
      <c r="R870" s="37" t="str">
        <f>IF(IFERROR(INDEX('Tableau FR Download'!O:O,MATCH('Eligible Components'!M870,'Tableau FR Download'!G:G,0)),"")=0,"",IFERROR(INDEX('Tableau FR Download'!O:O,MATCH('Eligible Components'!M870,'Tableau FR Download'!G:G,0)),""))</f>
        <v/>
      </c>
      <c r="S870" s="13" t="str">
        <f t="shared" si="41"/>
        <v/>
      </c>
      <c r="T870" s="1" t="str">
        <f>IFERROR(INDEX('User Instructions'!$E$3:$E$10,MATCH('Eligible Components'!N870,'User Instructions'!$D$3:$D$10,0)),"")</f>
        <v/>
      </c>
      <c r="U870" s="1" t="str">
        <f>IFERROR(IF(INDEX('Tableau FR Download'!M:M,MATCH('Eligible Components'!M870,'Tableau FR Download'!G:G,0))=0,"",INDEX('Tableau FR Download'!M:M,MATCH('Eligible Components'!M870,'Tableau FR Download'!G:G,0))),"")</f>
        <v/>
      </c>
    </row>
    <row r="871" spans="1:21" hidden="1" x14ac:dyDescent="0.2">
      <c r="A871" s="1">
        <f t="shared" si="39"/>
        <v>0</v>
      </c>
      <c r="B871" s="1">
        <v>0</v>
      </c>
      <c r="C871" s="1" t="s">
        <v>85</v>
      </c>
      <c r="D871" s="1" t="s">
        <v>132</v>
      </c>
      <c r="E871" s="1" t="s">
        <v>419</v>
      </c>
      <c r="F871" s="1" t="s">
        <v>97</v>
      </c>
      <c r="G871" s="1" t="str">
        <f t="shared" si="40"/>
        <v>Mali-Tuberculosis,RSSH</v>
      </c>
      <c r="H871" s="1">
        <v>1</v>
      </c>
      <c r="I871" s="1" t="s">
        <v>42</v>
      </c>
      <c r="J871" s="1" t="str">
        <f>IF(IFERROR(IF(M871="",INDEX('Review Approach Lookup'!D:D,MATCH('Eligible Components'!G871,'Review Approach Lookup'!A:A,0)),INDEX('Tableau FR Download'!I:I,MATCH(M871,'Tableau FR Download'!G:G,0))),"")=0,"TBC",IFERROR(IF(M871="",INDEX('Review Approach Lookup'!D:D,MATCH('Eligible Components'!G871,'Review Approach Lookup'!A:A,0)),INDEX('Tableau FR Download'!I:I,MATCH(M871,'Tableau FR Download'!G:G,0))),""))</f>
        <v/>
      </c>
      <c r="K871" s="1" t="s">
        <v>184</v>
      </c>
      <c r="L871" s="1">
        <f>_xlfn.MAXIFS('Tableau FR Download'!A:A,'Tableau FR Download'!B:B,'Eligible Components'!G871)</f>
        <v>0</v>
      </c>
      <c r="M871" s="1" t="str">
        <f>IF(L871=0,"",INDEX('Tableau FR Download'!G:G,MATCH('Eligible Components'!L871,'Tableau FR Download'!A:A,0)))</f>
        <v/>
      </c>
      <c r="N871" s="2" t="str">
        <f>IFERROR(IF(LEFT(INDEX('Tableau FR Download'!J:J,MATCH('Eligible Components'!M871,'Tableau FR Download'!G:G,0)),FIND(" - ",INDEX('Tableau FR Download'!J:J,MATCH('Eligible Components'!M871,'Tableau FR Download'!G:G,0)))-1) = 0,"",LEFT(INDEX('Tableau FR Download'!J:J,MATCH('Eligible Components'!M871,'Tableau FR Download'!G:G,0)),FIND(" - ",INDEX('Tableau FR Download'!J:J,MATCH('Eligible Components'!M871,'Tableau FR Download'!G:G,0)))-1)),"")</f>
        <v/>
      </c>
      <c r="O871" s="2" t="str">
        <f>IF(T871="No","",IFERROR(IF(INDEX('Tableau FR Download'!M:M,MATCH('Eligible Components'!M871,'Tableau FR Download'!G:G,0))=0,"",INDEX('Tableau FR Download'!M:M,MATCH('Eligible Components'!M871,'Tableau FR Download'!G:G,0))),""))</f>
        <v/>
      </c>
      <c r="P871" s="37" t="str">
        <f>IF(IFERROR(INDEX('Funding Request Tracker'!$G$6:$G$13,MATCH('Eligible Components'!N871,'Funding Request Tracker'!$F$6:$F$13,0)),"")=0,"",IFERROR(INDEX('Funding Request Tracker'!$G$6:$G$13,MATCH('Eligible Components'!N871,'Funding Request Tracker'!$F$6:$F$13,0)),""))</f>
        <v/>
      </c>
      <c r="Q871" s="37" t="str">
        <f>IF(IFERROR(INDEX('Tableau FR Download'!N:N,MATCH('Eligible Components'!M871,'Tableau FR Download'!G:G,0)),"")=0,"",IFERROR(INDEX('Tableau FR Download'!N:N,MATCH('Eligible Components'!M871,'Tableau FR Download'!G:G,0)),""))</f>
        <v/>
      </c>
      <c r="R871" s="37" t="str">
        <f>IF(IFERROR(INDEX('Tableau FR Download'!O:O,MATCH('Eligible Components'!M871,'Tableau FR Download'!G:G,0)),"")=0,"",IFERROR(INDEX('Tableau FR Download'!O:O,MATCH('Eligible Components'!M871,'Tableau FR Download'!G:G,0)),""))</f>
        <v/>
      </c>
      <c r="S871" s="13" t="str">
        <f t="shared" si="41"/>
        <v/>
      </c>
      <c r="T871" s="1" t="str">
        <f>IFERROR(INDEX('User Instructions'!$E$3:$E$10,MATCH('Eligible Components'!N871,'User Instructions'!$D$3:$D$10,0)),"")</f>
        <v/>
      </c>
      <c r="U871" s="1" t="str">
        <f>IFERROR(IF(INDEX('Tableau FR Download'!M:M,MATCH('Eligible Components'!M871,'Tableau FR Download'!G:G,0))=0,"",INDEX('Tableau FR Download'!M:M,MATCH('Eligible Components'!M871,'Tableau FR Download'!G:G,0))),"")</f>
        <v/>
      </c>
    </row>
    <row r="872" spans="1:21" hidden="1" x14ac:dyDescent="0.2">
      <c r="A872" s="1">
        <f t="shared" si="39"/>
        <v>0</v>
      </c>
      <c r="B872" s="1">
        <v>1</v>
      </c>
      <c r="C872" s="1" t="s">
        <v>85</v>
      </c>
      <c r="D872" s="1" t="s">
        <v>133</v>
      </c>
      <c r="E872" s="1" t="s">
        <v>26</v>
      </c>
      <c r="F872" s="1" t="s">
        <v>26</v>
      </c>
      <c r="G872" s="1" t="str">
        <f t="shared" si="40"/>
        <v>Mauritania-HIV/AIDS</v>
      </c>
      <c r="H872" s="1">
        <v>1</v>
      </c>
      <c r="I872" s="1" t="s">
        <v>48</v>
      </c>
      <c r="J872" s="1" t="str">
        <f>IF(IFERROR(IF(M872="",INDEX('Review Approach Lookup'!D:D,MATCH('Eligible Components'!G872,'Review Approach Lookup'!A:A,0)),INDEX('Tableau FR Download'!I:I,MATCH(M872,'Tableau FR Download'!G:G,0))),"")=0,"TBC",IFERROR(IF(M872="",INDEX('Review Approach Lookup'!D:D,MATCH('Eligible Components'!G872,'Review Approach Lookup'!A:A,0)),INDEX('Tableau FR Download'!I:I,MATCH(M872,'Tableau FR Download'!G:G,0))),""))</f>
        <v>Tailored for Focused Portfolios</v>
      </c>
      <c r="K872" s="1" t="s">
        <v>188</v>
      </c>
      <c r="L872" s="1">
        <f>_xlfn.MAXIFS('Tableau FR Download'!A:A,'Tableau FR Download'!B:B,'Eligible Components'!G872)</f>
        <v>0</v>
      </c>
      <c r="M872" s="1" t="str">
        <f>IF(L872=0,"",INDEX('Tableau FR Download'!G:G,MATCH('Eligible Components'!L872,'Tableau FR Download'!A:A,0)))</f>
        <v/>
      </c>
      <c r="N872" s="2" t="str">
        <f>IFERROR(IF(LEFT(INDEX('Tableau FR Download'!J:J,MATCH('Eligible Components'!M872,'Tableau FR Download'!G:G,0)),FIND(" - ",INDEX('Tableau FR Download'!J:J,MATCH('Eligible Components'!M872,'Tableau FR Download'!G:G,0)))-1) = 0,"",LEFT(INDEX('Tableau FR Download'!J:J,MATCH('Eligible Components'!M872,'Tableau FR Download'!G:G,0)),FIND(" - ",INDEX('Tableau FR Download'!J:J,MATCH('Eligible Components'!M872,'Tableau FR Download'!G:G,0)))-1)),"")</f>
        <v/>
      </c>
      <c r="O872" s="2" t="str">
        <f>IF(T872="No","",IFERROR(IF(INDEX('Tableau FR Download'!M:M,MATCH('Eligible Components'!M872,'Tableau FR Download'!G:G,0))=0,"",INDEX('Tableau FR Download'!M:M,MATCH('Eligible Components'!M872,'Tableau FR Download'!G:G,0))),""))</f>
        <v/>
      </c>
      <c r="P872" s="37" t="str">
        <f>IF(IFERROR(INDEX('Funding Request Tracker'!$G$6:$G$13,MATCH('Eligible Components'!N872,'Funding Request Tracker'!$F$6:$F$13,0)),"")=0,"",IFERROR(INDEX('Funding Request Tracker'!$G$6:$G$13,MATCH('Eligible Components'!N872,'Funding Request Tracker'!$F$6:$F$13,0)),""))</f>
        <v/>
      </c>
      <c r="Q872" s="37" t="str">
        <f>IF(IFERROR(INDEX('Tableau FR Download'!N:N,MATCH('Eligible Components'!M872,'Tableau FR Download'!G:G,0)),"")=0,"",IFERROR(INDEX('Tableau FR Download'!N:N,MATCH('Eligible Components'!M872,'Tableau FR Download'!G:G,0)),""))</f>
        <v/>
      </c>
      <c r="R872" s="37" t="str">
        <f>IF(IFERROR(INDEX('Tableau FR Download'!O:O,MATCH('Eligible Components'!M872,'Tableau FR Download'!G:G,0)),"")=0,"",IFERROR(INDEX('Tableau FR Download'!O:O,MATCH('Eligible Components'!M872,'Tableau FR Download'!G:G,0)),""))</f>
        <v/>
      </c>
      <c r="S872" s="13" t="str">
        <f t="shared" si="41"/>
        <v/>
      </c>
      <c r="T872" s="1" t="str">
        <f>IFERROR(INDEX('User Instructions'!$E$3:$E$10,MATCH('Eligible Components'!N872,'User Instructions'!$D$3:$D$10,0)),"")</f>
        <v/>
      </c>
      <c r="U872" s="1" t="str">
        <f>IFERROR(IF(INDEX('Tableau FR Download'!M:M,MATCH('Eligible Components'!M872,'Tableau FR Download'!G:G,0))=0,"",INDEX('Tableau FR Download'!M:M,MATCH('Eligible Components'!M872,'Tableau FR Download'!G:G,0))),"")</f>
        <v/>
      </c>
    </row>
    <row r="873" spans="1:21" hidden="1" x14ac:dyDescent="0.2">
      <c r="A873" s="1">
        <f t="shared" si="39"/>
        <v>0</v>
      </c>
      <c r="B873" s="1">
        <v>0</v>
      </c>
      <c r="C873" s="1" t="s">
        <v>85</v>
      </c>
      <c r="D873" s="1" t="s">
        <v>133</v>
      </c>
      <c r="E873" s="1" t="s">
        <v>409</v>
      </c>
      <c r="F873" s="1" t="s">
        <v>86</v>
      </c>
      <c r="G873" s="1" t="str">
        <f t="shared" si="40"/>
        <v>Mauritania-HIV/AIDS,Malaria</v>
      </c>
      <c r="H873" s="1">
        <v>1</v>
      </c>
      <c r="I873" s="1" t="s">
        <v>48</v>
      </c>
      <c r="J873" s="1" t="str">
        <f>IF(IFERROR(IF(M873="",INDEX('Review Approach Lookup'!D:D,MATCH('Eligible Components'!G873,'Review Approach Lookup'!A:A,0)),INDEX('Tableau FR Download'!I:I,MATCH(M873,'Tableau FR Download'!G:G,0))),"")=0,"TBC",IFERROR(IF(M873="",INDEX('Review Approach Lookup'!D:D,MATCH('Eligible Components'!G873,'Review Approach Lookup'!A:A,0)),INDEX('Tableau FR Download'!I:I,MATCH(M873,'Tableau FR Download'!G:G,0))),""))</f>
        <v/>
      </c>
      <c r="K873" s="1" t="s">
        <v>188</v>
      </c>
      <c r="L873" s="1">
        <f>_xlfn.MAXIFS('Tableau FR Download'!A:A,'Tableau FR Download'!B:B,'Eligible Components'!G873)</f>
        <v>0</v>
      </c>
      <c r="M873" s="1" t="str">
        <f>IF(L873=0,"",INDEX('Tableau FR Download'!G:G,MATCH('Eligible Components'!L873,'Tableau FR Download'!A:A,0)))</f>
        <v/>
      </c>
      <c r="N873" s="2" t="str">
        <f>IFERROR(IF(LEFT(INDEX('Tableau FR Download'!J:J,MATCH('Eligible Components'!M873,'Tableau FR Download'!G:G,0)),FIND(" - ",INDEX('Tableau FR Download'!J:J,MATCH('Eligible Components'!M873,'Tableau FR Download'!G:G,0)))-1) = 0,"",LEFT(INDEX('Tableau FR Download'!J:J,MATCH('Eligible Components'!M873,'Tableau FR Download'!G:G,0)),FIND(" - ",INDEX('Tableau FR Download'!J:J,MATCH('Eligible Components'!M873,'Tableau FR Download'!G:G,0)))-1)),"")</f>
        <v/>
      </c>
      <c r="O873" s="2" t="str">
        <f>IF(T873="No","",IFERROR(IF(INDEX('Tableau FR Download'!M:M,MATCH('Eligible Components'!M873,'Tableau FR Download'!G:G,0))=0,"",INDEX('Tableau FR Download'!M:M,MATCH('Eligible Components'!M873,'Tableau FR Download'!G:G,0))),""))</f>
        <v/>
      </c>
      <c r="P873" s="37" t="str">
        <f>IF(IFERROR(INDEX('Funding Request Tracker'!$G$6:$G$13,MATCH('Eligible Components'!N873,'Funding Request Tracker'!$F$6:$F$13,0)),"")=0,"",IFERROR(INDEX('Funding Request Tracker'!$G$6:$G$13,MATCH('Eligible Components'!N873,'Funding Request Tracker'!$F$6:$F$13,0)),""))</f>
        <v/>
      </c>
      <c r="Q873" s="37" t="str">
        <f>IF(IFERROR(INDEX('Tableau FR Download'!N:N,MATCH('Eligible Components'!M873,'Tableau FR Download'!G:G,0)),"")=0,"",IFERROR(INDEX('Tableau FR Download'!N:N,MATCH('Eligible Components'!M873,'Tableau FR Download'!G:G,0)),""))</f>
        <v/>
      </c>
      <c r="R873" s="37" t="str">
        <f>IF(IFERROR(INDEX('Tableau FR Download'!O:O,MATCH('Eligible Components'!M873,'Tableau FR Download'!G:G,0)),"")=0,"",IFERROR(INDEX('Tableau FR Download'!O:O,MATCH('Eligible Components'!M873,'Tableau FR Download'!G:G,0)),""))</f>
        <v/>
      </c>
      <c r="S873" s="13" t="str">
        <f t="shared" si="41"/>
        <v/>
      </c>
      <c r="T873" s="1" t="str">
        <f>IFERROR(INDEX('User Instructions'!$E$3:$E$10,MATCH('Eligible Components'!N873,'User Instructions'!$D$3:$D$10,0)),"")</f>
        <v/>
      </c>
      <c r="U873" s="1" t="str">
        <f>IFERROR(IF(INDEX('Tableau FR Download'!M:M,MATCH('Eligible Components'!M873,'Tableau FR Download'!G:G,0))=0,"",INDEX('Tableau FR Download'!M:M,MATCH('Eligible Components'!M873,'Tableau FR Download'!G:G,0))),"")</f>
        <v/>
      </c>
    </row>
    <row r="874" spans="1:21" hidden="1" x14ac:dyDescent="0.2">
      <c r="A874" s="1">
        <f t="shared" si="39"/>
        <v>0</v>
      </c>
      <c r="B874" s="1">
        <v>0</v>
      </c>
      <c r="C874" s="1" t="s">
        <v>85</v>
      </c>
      <c r="D874" s="1" t="s">
        <v>133</v>
      </c>
      <c r="E874" s="1" t="s">
        <v>410</v>
      </c>
      <c r="F874" s="1" t="s">
        <v>87</v>
      </c>
      <c r="G874" s="1" t="str">
        <f t="shared" si="40"/>
        <v>Mauritania-HIV/AIDS,Malaria,RSSH</v>
      </c>
      <c r="H874" s="1">
        <v>1</v>
      </c>
      <c r="I874" s="1" t="s">
        <v>48</v>
      </c>
      <c r="J874" s="1" t="str">
        <f>IF(IFERROR(IF(M874="",INDEX('Review Approach Lookup'!D:D,MATCH('Eligible Components'!G874,'Review Approach Lookup'!A:A,0)),INDEX('Tableau FR Download'!I:I,MATCH(M874,'Tableau FR Download'!G:G,0))),"")=0,"TBC",IFERROR(IF(M874="",INDEX('Review Approach Lookup'!D:D,MATCH('Eligible Components'!G874,'Review Approach Lookup'!A:A,0)),INDEX('Tableau FR Download'!I:I,MATCH(M874,'Tableau FR Download'!G:G,0))),""))</f>
        <v/>
      </c>
      <c r="K874" s="1" t="s">
        <v>188</v>
      </c>
      <c r="L874" s="1">
        <f>_xlfn.MAXIFS('Tableau FR Download'!A:A,'Tableau FR Download'!B:B,'Eligible Components'!G874)</f>
        <v>0</v>
      </c>
      <c r="M874" s="1" t="str">
        <f>IF(L874=0,"",INDEX('Tableau FR Download'!G:G,MATCH('Eligible Components'!L874,'Tableau FR Download'!A:A,0)))</f>
        <v/>
      </c>
      <c r="N874" s="2" t="str">
        <f>IFERROR(IF(LEFT(INDEX('Tableau FR Download'!J:J,MATCH('Eligible Components'!M874,'Tableau FR Download'!G:G,0)),FIND(" - ",INDEX('Tableau FR Download'!J:J,MATCH('Eligible Components'!M874,'Tableau FR Download'!G:G,0)))-1) = 0,"",LEFT(INDEX('Tableau FR Download'!J:J,MATCH('Eligible Components'!M874,'Tableau FR Download'!G:G,0)),FIND(" - ",INDEX('Tableau FR Download'!J:J,MATCH('Eligible Components'!M874,'Tableau FR Download'!G:G,0)))-1)),"")</f>
        <v/>
      </c>
      <c r="O874" s="2" t="str">
        <f>IF(T874="No","",IFERROR(IF(INDEX('Tableau FR Download'!M:M,MATCH('Eligible Components'!M874,'Tableau FR Download'!G:G,0))=0,"",INDEX('Tableau FR Download'!M:M,MATCH('Eligible Components'!M874,'Tableau FR Download'!G:G,0))),""))</f>
        <v/>
      </c>
      <c r="P874" s="37" t="str">
        <f>IF(IFERROR(INDEX('Funding Request Tracker'!$G$6:$G$13,MATCH('Eligible Components'!N874,'Funding Request Tracker'!$F$6:$F$13,0)),"")=0,"",IFERROR(INDEX('Funding Request Tracker'!$G$6:$G$13,MATCH('Eligible Components'!N874,'Funding Request Tracker'!$F$6:$F$13,0)),""))</f>
        <v/>
      </c>
      <c r="Q874" s="37" t="str">
        <f>IF(IFERROR(INDEX('Tableau FR Download'!N:N,MATCH('Eligible Components'!M874,'Tableau FR Download'!G:G,0)),"")=0,"",IFERROR(INDEX('Tableau FR Download'!N:N,MATCH('Eligible Components'!M874,'Tableau FR Download'!G:G,0)),""))</f>
        <v/>
      </c>
      <c r="R874" s="37" t="str">
        <f>IF(IFERROR(INDEX('Tableau FR Download'!O:O,MATCH('Eligible Components'!M874,'Tableau FR Download'!G:G,0)),"")=0,"",IFERROR(INDEX('Tableau FR Download'!O:O,MATCH('Eligible Components'!M874,'Tableau FR Download'!G:G,0)),""))</f>
        <v/>
      </c>
      <c r="S874" s="13" t="str">
        <f t="shared" si="41"/>
        <v/>
      </c>
      <c r="T874" s="1" t="str">
        <f>IFERROR(INDEX('User Instructions'!$E$3:$E$10,MATCH('Eligible Components'!N874,'User Instructions'!$D$3:$D$10,0)),"")</f>
        <v/>
      </c>
      <c r="U874" s="1" t="str">
        <f>IFERROR(IF(INDEX('Tableau FR Download'!M:M,MATCH('Eligible Components'!M874,'Tableau FR Download'!G:G,0))=0,"",INDEX('Tableau FR Download'!M:M,MATCH('Eligible Components'!M874,'Tableau FR Download'!G:G,0))),"")</f>
        <v/>
      </c>
    </row>
    <row r="875" spans="1:21" hidden="1" x14ac:dyDescent="0.2">
      <c r="A875" s="1">
        <f t="shared" si="39"/>
        <v>0</v>
      </c>
      <c r="B875" s="1">
        <v>0</v>
      </c>
      <c r="C875" s="1" t="s">
        <v>85</v>
      </c>
      <c r="D875" s="1" t="s">
        <v>133</v>
      </c>
      <c r="E875" s="1" t="s">
        <v>411</v>
      </c>
      <c r="F875" s="1" t="s">
        <v>88</v>
      </c>
      <c r="G875" s="1" t="str">
        <f t="shared" si="40"/>
        <v>Mauritania-HIV/AIDS,RSSH</v>
      </c>
      <c r="H875" s="1">
        <v>1</v>
      </c>
      <c r="I875" s="1" t="s">
        <v>48</v>
      </c>
      <c r="J875" s="1" t="str">
        <f>IF(IFERROR(IF(M875="",INDEX('Review Approach Lookup'!D:D,MATCH('Eligible Components'!G875,'Review Approach Lookup'!A:A,0)),INDEX('Tableau FR Download'!I:I,MATCH(M875,'Tableau FR Download'!G:G,0))),"")=0,"TBC",IFERROR(IF(M875="",INDEX('Review Approach Lookup'!D:D,MATCH('Eligible Components'!G875,'Review Approach Lookup'!A:A,0)),INDEX('Tableau FR Download'!I:I,MATCH(M875,'Tableau FR Download'!G:G,0))),""))</f>
        <v/>
      </c>
      <c r="K875" s="1" t="s">
        <v>188</v>
      </c>
      <c r="L875" s="1">
        <f>_xlfn.MAXIFS('Tableau FR Download'!A:A,'Tableau FR Download'!B:B,'Eligible Components'!G875)</f>
        <v>0</v>
      </c>
      <c r="M875" s="1" t="str">
        <f>IF(L875=0,"",INDEX('Tableau FR Download'!G:G,MATCH('Eligible Components'!L875,'Tableau FR Download'!A:A,0)))</f>
        <v/>
      </c>
      <c r="N875" s="2" t="str">
        <f>IFERROR(IF(LEFT(INDEX('Tableau FR Download'!J:J,MATCH('Eligible Components'!M875,'Tableau FR Download'!G:G,0)),FIND(" - ",INDEX('Tableau FR Download'!J:J,MATCH('Eligible Components'!M875,'Tableau FR Download'!G:G,0)))-1) = 0,"",LEFT(INDEX('Tableau FR Download'!J:J,MATCH('Eligible Components'!M875,'Tableau FR Download'!G:G,0)),FIND(" - ",INDEX('Tableau FR Download'!J:J,MATCH('Eligible Components'!M875,'Tableau FR Download'!G:G,0)))-1)),"")</f>
        <v/>
      </c>
      <c r="O875" s="2" t="str">
        <f>IF(T875="No","",IFERROR(IF(INDEX('Tableau FR Download'!M:M,MATCH('Eligible Components'!M875,'Tableau FR Download'!G:G,0))=0,"",INDEX('Tableau FR Download'!M:M,MATCH('Eligible Components'!M875,'Tableau FR Download'!G:G,0))),""))</f>
        <v/>
      </c>
      <c r="P875" s="37" t="str">
        <f>IF(IFERROR(INDEX('Funding Request Tracker'!$G$6:$G$13,MATCH('Eligible Components'!N875,'Funding Request Tracker'!$F$6:$F$13,0)),"")=0,"",IFERROR(INDEX('Funding Request Tracker'!$G$6:$G$13,MATCH('Eligible Components'!N875,'Funding Request Tracker'!$F$6:$F$13,0)),""))</f>
        <v/>
      </c>
      <c r="Q875" s="37" t="str">
        <f>IF(IFERROR(INDEX('Tableau FR Download'!N:N,MATCH('Eligible Components'!M875,'Tableau FR Download'!G:G,0)),"")=0,"",IFERROR(INDEX('Tableau FR Download'!N:N,MATCH('Eligible Components'!M875,'Tableau FR Download'!G:G,0)),""))</f>
        <v/>
      </c>
      <c r="R875" s="37" t="str">
        <f>IF(IFERROR(INDEX('Tableau FR Download'!O:O,MATCH('Eligible Components'!M875,'Tableau FR Download'!G:G,0)),"")=0,"",IFERROR(INDEX('Tableau FR Download'!O:O,MATCH('Eligible Components'!M875,'Tableau FR Download'!G:G,0)),""))</f>
        <v/>
      </c>
      <c r="S875" s="13" t="str">
        <f t="shared" si="41"/>
        <v/>
      </c>
      <c r="T875" s="1" t="str">
        <f>IFERROR(INDEX('User Instructions'!$E$3:$E$10,MATCH('Eligible Components'!N875,'User Instructions'!$D$3:$D$10,0)),"")</f>
        <v/>
      </c>
      <c r="U875" s="1" t="str">
        <f>IFERROR(IF(INDEX('Tableau FR Download'!M:M,MATCH('Eligible Components'!M875,'Tableau FR Download'!G:G,0))=0,"",INDEX('Tableau FR Download'!M:M,MATCH('Eligible Components'!M875,'Tableau FR Download'!G:G,0))),"")</f>
        <v/>
      </c>
    </row>
    <row r="876" spans="1:21" hidden="1" x14ac:dyDescent="0.2">
      <c r="A876" s="1">
        <f t="shared" si="39"/>
        <v>0</v>
      </c>
      <c r="B876" s="1">
        <v>0</v>
      </c>
      <c r="C876" s="1" t="s">
        <v>85</v>
      </c>
      <c r="D876" s="1" t="s">
        <v>133</v>
      </c>
      <c r="E876" s="1" t="s">
        <v>408</v>
      </c>
      <c r="F876" s="1" t="s">
        <v>89</v>
      </c>
      <c r="G876" s="1" t="str">
        <f t="shared" si="40"/>
        <v>Mauritania-HIV/AIDS, Tuberculosis</v>
      </c>
      <c r="H876" s="1">
        <v>1</v>
      </c>
      <c r="I876" s="1" t="s">
        <v>48</v>
      </c>
      <c r="J876" s="1" t="str">
        <f>IF(IFERROR(IF(M876="",INDEX('Review Approach Lookup'!D:D,MATCH('Eligible Components'!G876,'Review Approach Lookup'!A:A,0)),INDEX('Tableau FR Download'!I:I,MATCH(M876,'Tableau FR Download'!G:G,0))),"")=0,"TBC",IFERROR(IF(M876="",INDEX('Review Approach Lookup'!D:D,MATCH('Eligible Components'!G876,'Review Approach Lookup'!A:A,0)),INDEX('Tableau FR Download'!I:I,MATCH(M876,'Tableau FR Download'!G:G,0))),""))</f>
        <v/>
      </c>
      <c r="K876" s="1" t="s">
        <v>188</v>
      </c>
      <c r="L876" s="1">
        <f>_xlfn.MAXIFS('Tableau FR Download'!A:A,'Tableau FR Download'!B:B,'Eligible Components'!G876)</f>
        <v>0</v>
      </c>
      <c r="M876" s="1" t="str">
        <f>IF(L876=0,"",INDEX('Tableau FR Download'!G:G,MATCH('Eligible Components'!L876,'Tableau FR Download'!A:A,0)))</f>
        <v/>
      </c>
      <c r="N876" s="2" t="str">
        <f>IFERROR(IF(LEFT(INDEX('Tableau FR Download'!J:J,MATCH('Eligible Components'!M876,'Tableau FR Download'!G:G,0)),FIND(" - ",INDEX('Tableau FR Download'!J:J,MATCH('Eligible Components'!M876,'Tableau FR Download'!G:G,0)))-1) = 0,"",LEFT(INDEX('Tableau FR Download'!J:J,MATCH('Eligible Components'!M876,'Tableau FR Download'!G:G,0)),FIND(" - ",INDEX('Tableau FR Download'!J:J,MATCH('Eligible Components'!M876,'Tableau FR Download'!G:G,0)))-1)),"")</f>
        <v/>
      </c>
      <c r="O876" s="2" t="str">
        <f>IF(T876="No","",IFERROR(IF(INDEX('Tableau FR Download'!M:M,MATCH('Eligible Components'!M876,'Tableau FR Download'!G:G,0))=0,"",INDEX('Tableau FR Download'!M:M,MATCH('Eligible Components'!M876,'Tableau FR Download'!G:G,0))),""))</f>
        <v/>
      </c>
      <c r="P876" s="37" t="str">
        <f>IF(IFERROR(INDEX('Funding Request Tracker'!$G$6:$G$13,MATCH('Eligible Components'!N876,'Funding Request Tracker'!$F$6:$F$13,0)),"")=0,"",IFERROR(INDEX('Funding Request Tracker'!$G$6:$G$13,MATCH('Eligible Components'!N876,'Funding Request Tracker'!$F$6:$F$13,0)),""))</f>
        <v/>
      </c>
      <c r="Q876" s="37" t="str">
        <f>IF(IFERROR(INDEX('Tableau FR Download'!N:N,MATCH('Eligible Components'!M876,'Tableau FR Download'!G:G,0)),"")=0,"",IFERROR(INDEX('Tableau FR Download'!N:N,MATCH('Eligible Components'!M876,'Tableau FR Download'!G:G,0)),""))</f>
        <v/>
      </c>
      <c r="R876" s="37" t="str">
        <f>IF(IFERROR(INDEX('Tableau FR Download'!O:O,MATCH('Eligible Components'!M876,'Tableau FR Download'!G:G,0)),"")=0,"",IFERROR(INDEX('Tableau FR Download'!O:O,MATCH('Eligible Components'!M876,'Tableau FR Download'!G:G,0)),""))</f>
        <v/>
      </c>
      <c r="S876" s="13" t="str">
        <f t="shared" si="41"/>
        <v/>
      </c>
      <c r="T876" s="1" t="str">
        <f>IFERROR(INDEX('User Instructions'!$E$3:$E$10,MATCH('Eligible Components'!N876,'User Instructions'!$D$3:$D$10,0)),"")</f>
        <v/>
      </c>
      <c r="U876" s="1" t="str">
        <f>IFERROR(IF(INDEX('Tableau FR Download'!M:M,MATCH('Eligible Components'!M876,'Tableau FR Download'!G:G,0))=0,"",INDEX('Tableau FR Download'!M:M,MATCH('Eligible Components'!M876,'Tableau FR Download'!G:G,0))),"")</f>
        <v/>
      </c>
    </row>
    <row r="877" spans="1:21" hidden="1" x14ac:dyDescent="0.2">
      <c r="A877" s="1">
        <f t="shared" si="39"/>
        <v>1</v>
      </c>
      <c r="B877" s="1">
        <v>0</v>
      </c>
      <c r="C877" s="1" t="s">
        <v>85</v>
      </c>
      <c r="D877" s="1" t="s">
        <v>133</v>
      </c>
      <c r="E877" s="1" t="s">
        <v>412</v>
      </c>
      <c r="F877" s="1" t="s">
        <v>90</v>
      </c>
      <c r="G877" s="1" t="str">
        <f t="shared" si="40"/>
        <v>Mauritania-HIV/AIDS,Tuberculosis,Malaria</v>
      </c>
      <c r="H877" s="1">
        <v>1</v>
      </c>
      <c r="I877" s="1" t="s">
        <v>48</v>
      </c>
      <c r="J877" s="1" t="str">
        <f>IF(IFERROR(IF(M877="",INDEX('Review Approach Lookup'!D:D,MATCH('Eligible Components'!G877,'Review Approach Lookup'!A:A,0)),INDEX('Tableau FR Download'!I:I,MATCH(M877,'Tableau FR Download'!G:G,0))),"")=0,"TBC",IFERROR(IF(M877="",INDEX('Review Approach Lookup'!D:D,MATCH('Eligible Components'!G877,'Review Approach Lookup'!A:A,0)),INDEX('Tableau FR Download'!I:I,MATCH(M877,'Tableau FR Download'!G:G,0))),""))</f>
        <v>Tailored for Focused Portfolios</v>
      </c>
      <c r="K877" s="1" t="s">
        <v>188</v>
      </c>
      <c r="L877" s="1">
        <f>_xlfn.MAXIFS('Tableau FR Download'!A:A,'Tableau FR Download'!B:B,'Eligible Components'!G877)</f>
        <v>1019</v>
      </c>
      <c r="M877" s="1" t="str">
        <f>IF(L877=0,"",INDEX('Tableau FR Download'!G:G,MATCH('Eligible Components'!L877,'Tableau FR Download'!A:A,0)))</f>
        <v>FR1019-MRT-Z</v>
      </c>
      <c r="N877" s="2" t="str">
        <f>IFERROR(IF(LEFT(INDEX('Tableau FR Download'!J:J,MATCH('Eligible Components'!M877,'Tableau FR Download'!G:G,0)),FIND(" - ",INDEX('Tableau FR Download'!J:J,MATCH('Eligible Components'!M877,'Tableau FR Download'!G:G,0)))-1) = 0,"",LEFT(INDEX('Tableau FR Download'!J:J,MATCH('Eligible Components'!M877,'Tableau FR Download'!G:G,0)),FIND(" - ",INDEX('Tableau FR Download'!J:J,MATCH('Eligible Components'!M877,'Tableau FR Download'!G:G,0)))-1)),"")</f>
        <v>Window 5</v>
      </c>
      <c r="O877" s="2" t="str">
        <f>IF(T877="No","",IFERROR(IF(INDEX('Tableau FR Download'!M:M,MATCH('Eligible Components'!M877,'Tableau FR Download'!G:G,0))=0,"",INDEX('Tableau FR Download'!M:M,MATCH('Eligible Components'!M877,'Tableau FR Download'!G:G,0))),""))</f>
        <v>Grant Making</v>
      </c>
      <c r="P877" s="37">
        <f>IF(IFERROR(INDEX('Funding Request Tracker'!$G$6:$G$13,MATCH('Eligible Components'!N877,'Funding Request Tracker'!$F$6:$F$13,0)),"")=0,"",IFERROR(INDEX('Funding Request Tracker'!$G$6:$G$13,MATCH('Eligible Components'!N877,'Funding Request Tracker'!$F$6:$F$13,0)),""))</f>
        <v>44316</v>
      </c>
      <c r="Q877" s="37">
        <f>IF(IFERROR(INDEX('Tableau FR Download'!N:N,MATCH('Eligible Components'!M877,'Tableau FR Download'!G:G,0)),"")=0,"",IFERROR(INDEX('Tableau FR Download'!N:N,MATCH('Eligible Components'!M877,'Tableau FR Download'!G:G,0)),""))</f>
        <v>44518</v>
      </c>
      <c r="R877" s="37">
        <f>IF(IFERROR(INDEX('Tableau FR Download'!O:O,MATCH('Eligible Components'!M877,'Tableau FR Download'!G:G,0)),"")=0,"",IFERROR(INDEX('Tableau FR Download'!O:O,MATCH('Eligible Components'!M877,'Tableau FR Download'!G:G,0)),""))</f>
        <v>44543</v>
      </c>
      <c r="S877" s="13">
        <f t="shared" si="41"/>
        <v>7.442622950819672</v>
      </c>
      <c r="T877" s="1" t="str">
        <f>IFERROR(INDEX('User Instructions'!$E$3:$E$10,MATCH('Eligible Components'!N877,'User Instructions'!$D$3:$D$10,0)),"")</f>
        <v>Yes</v>
      </c>
      <c r="U877" s="1" t="str">
        <f>IFERROR(IF(INDEX('Tableau FR Download'!M:M,MATCH('Eligible Components'!M877,'Tableau FR Download'!G:G,0))=0,"",INDEX('Tableau FR Download'!M:M,MATCH('Eligible Components'!M877,'Tableau FR Download'!G:G,0))),"")</f>
        <v>Grant Making</v>
      </c>
    </row>
    <row r="878" spans="1:21" hidden="1" x14ac:dyDescent="0.2">
      <c r="A878" s="1">
        <f t="shared" si="39"/>
        <v>0</v>
      </c>
      <c r="B878" s="1">
        <v>0</v>
      </c>
      <c r="C878" s="1" t="s">
        <v>85</v>
      </c>
      <c r="D878" s="1" t="s">
        <v>133</v>
      </c>
      <c r="E878" s="1" t="s">
        <v>413</v>
      </c>
      <c r="F878" s="1" t="s">
        <v>91</v>
      </c>
      <c r="G878" s="1" t="str">
        <f t="shared" si="40"/>
        <v>Mauritania-HIV/AIDS,Tuberculosis,Malaria,RSSH</v>
      </c>
      <c r="H878" s="1">
        <v>1</v>
      </c>
      <c r="I878" s="1" t="s">
        <v>48</v>
      </c>
      <c r="J878" s="1" t="str">
        <f>IF(IFERROR(IF(M878="",INDEX('Review Approach Lookup'!D:D,MATCH('Eligible Components'!G878,'Review Approach Lookup'!A:A,0)),INDEX('Tableau FR Download'!I:I,MATCH(M878,'Tableau FR Download'!G:G,0))),"")=0,"TBC",IFERROR(IF(M878="",INDEX('Review Approach Lookup'!D:D,MATCH('Eligible Components'!G878,'Review Approach Lookup'!A:A,0)),INDEX('Tableau FR Download'!I:I,MATCH(M878,'Tableau FR Download'!G:G,0))),""))</f>
        <v/>
      </c>
      <c r="K878" s="1" t="s">
        <v>188</v>
      </c>
      <c r="L878" s="1">
        <f>_xlfn.MAXIFS('Tableau FR Download'!A:A,'Tableau FR Download'!B:B,'Eligible Components'!G878)</f>
        <v>0</v>
      </c>
      <c r="M878" s="1" t="str">
        <f>IF(L878=0,"",INDEX('Tableau FR Download'!G:G,MATCH('Eligible Components'!L878,'Tableau FR Download'!A:A,0)))</f>
        <v/>
      </c>
      <c r="N878" s="2" t="str">
        <f>IFERROR(IF(LEFT(INDEX('Tableau FR Download'!J:J,MATCH('Eligible Components'!M878,'Tableau FR Download'!G:G,0)),FIND(" - ",INDEX('Tableau FR Download'!J:J,MATCH('Eligible Components'!M878,'Tableau FR Download'!G:G,0)))-1) = 0,"",LEFT(INDEX('Tableau FR Download'!J:J,MATCH('Eligible Components'!M878,'Tableau FR Download'!G:G,0)),FIND(" - ",INDEX('Tableau FR Download'!J:J,MATCH('Eligible Components'!M878,'Tableau FR Download'!G:G,0)))-1)),"")</f>
        <v/>
      </c>
      <c r="O878" s="2" t="str">
        <f>IF(T878="No","",IFERROR(IF(INDEX('Tableau FR Download'!M:M,MATCH('Eligible Components'!M878,'Tableau FR Download'!G:G,0))=0,"",INDEX('Tableau FR Download'!M:M,MATCH('Eligible Components'!M878,'Tableau FR Download'!G:G,0))),""))</f>
        <v/>
      </c>
      <c r="P878" s="37" t="str">
        <f>IF(IFERROR(INDEX('Funding Request Tracker'!$G$6:$G$13,MATCH('Eligible Components'!N878,'Funding Request Tracker'!$F$6:$F$13,0)),"")=0,"",IFERROR(INDEX('Funding Request Tracker'!$G$6:$G$13,MATCH('Eligible Components'!N878,'Funding Request Tracker'!$F$6:$F$13,0)),""))</f>
        <v/>
      </c>
      <c r="Q878" s="37" t="str">
        <f>IF(IFERROR(INDEX('Tableau FR Download'!N:N,MATCH('Eligible Components'!M878,'Tableau FR Download'!G:G,0)),"")=0,"",IFERROR(INDEX('Tableau FR Download'!N:N,MATCH('Eligible Components'!M878,'Tableau FR Download'!G:G,0)),""))</f>
        <v/>
      </c>
      <c r="R878" s="37" t="str">
        <f>IF(IFERROR(INDEX('Tableau FR Download'!O:O,MATCH('Eligible Components'!M878,'Tableau FR Download'!G:G,0)),"")=0,"",IFERROR(INDEX('Tableau FR Download'!O:O,MATCH('Eligible Components'!M878,'Tableau FR Download'!G:G,0)),""))</f>
        <v/>
      </c>
      <c r="S878" s="13" t="str">
        <f t="shared" si="41"/>
        <v/>
      </c>
      <c r="T878" s="1" t="str">
        <f>IFERROR(INDEX('User Instructions'!$E$3:$E$10,MATCH('Eligible Components'!N878,'User Instructions'!$D$3:$D$10,0)),"")</f>
        <v/>
      </c>
      <c r="U878" s="1" t="str">
        <f>IFERROR(IF(INDEX('Tableau FR Download'!M:M,MATCH('Eligible Components'!M878,'Tableau FR Download'!G:G,0))=0,"",INDEX('Tableau FR Download'!M:M,MATCH('Eligible Components'!M878,'Tableau FR Download'!G:G,0))),"")</f>
        <v/>
      </c>
    </row>
    <row r="879" spans="1:21" hidden="1" x14ac:dyDescent="0.2">
      <c r="A879" s="1">
        <f t="shared" si="39"/>
        <v>0</v>
      </c>
      <c r="B879" s="1">
        <v>0</v>
      </c>
      <c r="C879" s="1" t="s">
        <v>85</v>
      </c>
      <c r="D879" s="1" t="s">
        <v>133</v>
      </c>
      <c r="E879" s="1" t="s">
        <v>414</v>
      </c>
      <c r="F879" s="1" t="s">
        <v>92</v>
      </c>
      <c r="G879" s="1" t="str">
        <f t="shared" si="40"/>
        <v>Mauritania-HIV/AIDS,Tuberculosis,RSSH</v>
      </c>
      <c r="H879" s="1">
        <v>1</v>
      </c>
      <c r="I879" s="1" t="s">
        <v>48</v>
      </c>
      <c r="J879" s="1" t="str">
        <f>IF(IFERROR(IF(M879="",INDEX('Review Approach Lookup'!D:D,MATCH('Eligible Components'!G879,'Review Approach Lookup'!A:A,0)),INDEX('Tableau FR Download'!I:I,MATCH(M879,'Tableau FR Download'!G:G,0))),"")=0,"TBC",IFERROR(IF(M879="",INDEX('Review Approach Lookup'!D:D,MATCH('Eligible Components'!G879,'Review Approach Lookup'!A:A,0)),INDEX('Tableau FR Download'!I:I,MATCH(M879,'Tableau FR Download'!G:G,0))),""))</f>
        <v/>
      </c>
      <c r="K879" s="1" t="s">
        <v>188</v>
      </c>
      <c r="L879" s="1">
        <f>_xlfn.MAXIFS('Tableau FR Download'!A:A,'Tableau FR Download'!B:B,'Eligible Components'!G879)</f>
        <v>0</v>
      </c>
      <c r="M879" s="1" t="str">
        <f>IF(L879=0,"",INDEX('Tableau FR Download'!G:G,MATCH('Eligible Components'!L879,'Tableau FR Download'!A:A,0)))</f>
        <v/>
      </c>
      <c r="N879" s="2" t="str">
        <f>IFERROR(IF(LEFT(INDEX('Tableau FR Download'!J:J,MATCH('Eligible Components'!M879,'Tableau FR Download'!G:G,0)),FIND(" - ",INDEX('Tableau FR Download'!J:J,MATCH('Eligible Components'!M879,'Tableau FR Download'!G:G,0)))-1) = 0,"",LEFT(INDEX('Tableau FR Download'!J:J,MATCH('Eligible Components'!M879,'Tableau FR Download'!G:G,0)),FIND(" - ",INDEX('Tableau FR Download'!J:J,MATCH('Eligible Components'!M879,'Tableau FR Download'!G:G,0)))-1)),"")</f>
        <v/>
      </c>
      <c r="O879" s="2" t="str">
        <f>IF(T879="No","",IFERROR(IF(INDEX('Tableau FR Download'!M:M,MATCH('Eligible Components'!M879,'Tableau FR Download'!G:G,0))=0,"",INDEX('Tableau FR Download'!M:M,MATCH('Eligible Components'!M879,'Tableau FR Download'!G:G,0))),""))</f>
        <v/>
      </c>
      <c r="P879" s="37" t="str">
        <f>IF(IFERROR(INDEX('Funding Request Tracker'!$G$6:$G$13,MATCH('Eligible Components'!N879,'Funding Request Tracker'!$F$6:$F$13,0)),"")=0,"",IFERROR(INDEX('Funding Request Tracker'!$G$6:$G$13,MATCH('Eligible Components'!N879,'Funding Request Tracker'!$F$6:$F$13,0)),""))</f>
        <v/>
      </c>
      <c r="Q879" s="37" t="str">
        <f>IF(IFERROR(INDEX('Tableau FR Download'!N:N,MATCH('Eligible Components'!M879,'Tableau FR Download'!G:G,0)),"")=0,"",IFERROR(INDEX('Tableau FR Download'!N:N,MATCH('Eligible Components'!M879,'Tableau FR Download'!G:G,0)),""))</f>
        <v/>
      </c>
      <c r="R879" s="37" t="str">
        <f>IF(IFERROR(INDEX('Tableau FR Download'!O:O,MATCH('Eligible Components'!M879,'Tableau FR Download'!G:G,0)),"")=0,"",IFERROR(INDEX('Tableau FR Download'!O:O,MATCH('Eligible Components'!M879,'Tableau FR Download'!G:G,0)),""))</f>
        <v/>
      </c>
      <c r="S879" s="13" t="str">
        <f t="shared" si="41"/>
        <v/>
      </c>
      <c r="T879" s="1" t="str">
        <f>IFERROR(INDEX('User Instructions'!$E$3:$E$10,MATCH('Eligible Components'!N879,'User Instructions'!$D$3:$D$10,0)),"")</f>
        <v/>
      </c>
      <c r="U879" s="1" t="str">
        <f>IFERROR(IF(INDEX('Tableau FR Download'!M:M,MATCH('Eligible Components'!M879,'Tableau FR Download'!G:G,0))=0,"",INDEX('Tableau FR Download'!M:M,MATCH('Eligible Components'!M879,'Tableau FR Download'!G:G,0))),"")</f>
        <v/>
      </c>
    </row>
    <row r="880" spans="1:21" hidden="1" x14ac:dyDescent="0.2">
      <c r="A880" s="1">
        <f t="shared" si="39"/>
        <v>0</v>
      </c>
      <c r="B880" s="1">
        <v>1</v>
      </c>
      <c r="C880" s="1" t="s">
        <v>85</v>
      </c>
      <c r="D880" s="1" t="s">
        <v>133</v>
      </c>
      <c r="E880" s="1" t="s">
        <v>28</v>
      </c>
      <c r="F880" s="1" t="s">
        <v>28</v>
      </c>
      <c r="G880" s="1" t="str">
        <f t="shared" si="40"/>
        <v>Mauritania-Malaria</v>
      </c>
      <c r="H880" s="1">
        <v>1</v>
      </c>
      <c r="I880" s="1" t="s">
        <v>48</v>
      </c>
      <c r="J880" s="1" t="str">
        <f>IF(IFERROR(IF(M880="",INDEX('Review Approach Lookup'!D:D,MATCH('Eligible Components'!G880,'Review Approach Lookup'!A:A,0)),INDEX('Tableau FR Download'!I:I,MATCH(M880,'Tableau FR Download'!G:G,0))),"")=0,"TBC",IFERROR(IF(M880="",INDEX('Review Approach Lookup'!D:D,MATCH('Eligible Components'!G880,'Review Approach Lookup'!A:A,0)),INDEX('Tableau FR Download'!I:I,MATCH(M880,'Tableau FR Download'!G:G,0))),""))</f>
        <v>Tailored for Focused Portfolios</v>
      </c>
      <c r="K880" s="1" t="s">
        <v>188</v>
      </c>
      <c r="L880" s="1">
        <f>_xlfn.MAXIFS('Tableau FR Download'!A:A,'Tableau FR Download'!B:B,'Eligible Components'!G880)</f>
        <v>0</v>
      </c>
      <c r="M880" s="1" t="str">
        <f>IF(L880=0,"",INDEX('Tableau FR Download'!G:G,MATCH('Eligible Components'!L880,'Tableau FR Download'!A:A,0)))</f>
        <v/>
      </c>
      <c r="N880" s="2" t="str">
        <f>IFERROR(IF(LEFT(INDEX('Tableau FR Download'!J:J,MATCH('Eligible Components'!M880,'Tableau FR Download'!G:G,0)),FIND(" - ",INDEX('Tableau FR Download'!J:J,MATCH('Eligible Components'!M880,'Tableau FR Download'!G:G,0)))-1) = 0,"",LEFT(INDEX('Tableau FR Download'!J:J,MATCH('Eligible Components'!M880,'Tableau FR Download'!G:G,0)),FIND(" - ",INDEX('Tableau FR Download'!J:J,MATCH('Eligible Components'!M880,'Tableau FR Download'!G:G,0)))-1)),"")</f>
        <v/>
      </c>
      <c r="O880" s="2" t="str">
        <f>IF(T880="No","",IFERROR(IF(INDEX('Tableau FR Download'!M:M,MATCH('Eligible Components'!M880,'Tableau FR Download'!G:G,0))=0,"",INDEX('Tableau FR Download'!M:M,MATCH('Eligible Components'!M880,'Tableau FR Download'!G:G,0))),""))</f>
        <v/>
      </c>
      <c r="P880" s="37" t="str">
        <f>IF(IFERROR(INDEX('Funding Request Tracker'!$G$6:$G$13,MATCH('Eligible Components'!N880,'Funding Request Tracker'!$F$6:$F$13,0)),"")=0,"",IFERROR(INDEX('Funding Request Tracker'!$G$6:$G$13,MATCH('Eligible Components'!N880,'Funding Request Tracker'!$F$6:$F$13,0)),""))</f>
        <v/>
      </c>
      <c r="Q880" s="37" t="str">
        <f>IF(IFERROR(INDEX('Tableau FR Download'!N:N,MATCH('Eligible Components'!M880,'Tableau FR Download'!G:G,0)),"")=0,"",IFERROR(INDEX('Tableau FR Download'!N:N,MATCH('Eligible Components'!M880,'Tableau FR Download'!G:G,0)),""))</f>
        <v/>
      </c>
      <c r="R880" s="37" t="str">
        <f>IF(IFERROR(INDEX('Tableau FR Download'!O:O,MATCH('Eligible Components'!M880,'Tableau FR Download'!G:G,0)),"")=0,"",IFERROR(INDEX('Tableau FR Download'!O:O,MATCH('Eligible Components'!M880,'Tableau FR Download'!G:G,0)),""))</f>
        <v/>
      </c>
      <c r="S880" s="13" t="str">
        <f t="shared" si="41"/>
        <v/>
      </c>
      <c r="T880" s="1" t="str">
        <f>IFERROR(INDEX('User Instructions'!$E$3:$E$10,MATCH('Eligible Components'!N880,'User Instructions'!$D$3:$D$10,0)),"")</f>
        <v/>
      </c>
      <c r="U880" s="1" t="str">
        <f>IFERROR(IF(INDEX('Tableau FR Download'!M:M,MATCH('Eligible Components'!M880,'Tableau FR Download'!G:G,0))=0,"",INDEX('Tableau FR Download'!M:M,MATCH('Eligible Components'!M880,'Tableau FR Download'!G:G,0))),"")</f>
        <v/>
      </c>
    </row>
    <row r="881" spans="1:21" hidden="1" x14ac:dyDescent="0.2">
      <c r="A881" s="1">
        <f t="shared" si="39"/>
        <v>0</v>
      </c>
      <c r="B881" s="1">
        <v>0</v>
      </c>
      <c r="C881" s="1" t="s">
        <v>85</v>
      </c>
      <c r="D881" s="1" t="s">
        <v>133</v>
      </c>
      <c r="E881" s="1" t="s">
        <v>415</v>
      </c>
      <c r="F881" s="1" t="s">
        <v>93</v>
      </c>
      <c r="G881" s="1" t="str">
        <f t="shared" si="40"/>
        <v>Mauritania-Malaria,RSSH</v>
      </c>
      <c r="H881" s="1">
        <v>1</v>
      </c>
      <c r="I881" s="1" t="s">
        <v>48</v>
      </c>
      <c r="J881" s="1" t="str">
        <f>IF(IFERROR(IF(M881="",INDEX('Review Approach Lookup'!D:D,MATCH('Eligible Components'!G881,'Review Approach Lookup'!A:A,0)),INDEX('Tableau FR Download'!I:I,MATCH(M881,'Tableau FR Download'!G:G,0))),"")=0,"TBC",IFERROR(IF(M881="",INDEX('Review Approach Lookup'!D:D,MATCH('Eligible Components'!G881,'Review Approach Lookup'!A:A,0)),INDEX('Tableau FR Download'!I:I,MATCH(M881,'Tableau FR Download'!G:G,0))),""))</f>
        <v/>
      </c>
      <c r="K881" s="1" t="s">
        <v>188</v>
      </c>
      <c r="L881" s="1">
        <f>_xlfn.MAXIFS('Tableau FR Download'!A:A,'Tableau FR Download'!B:B,'Eligible Components'!G881)</f>
        <v>0</v>
      </c>
      <c r="M881" s="1" t="str">
        <f>IF(L881=0,"",INDEX('Tableau FR Download'!G:G,MATCH('Eligible Components'!L881,'Tableau FR Download'!A:A,0)))</f>
        <v/>
      </c>
      <c r="N881" s="2" t="str">
        <f>IFERROR(IF(LEFT(INDEX('Tableau FR Download'!J:J,MATCH('Eligible Components'!M881,'Tableau FR Download'!G:G,0)),FIND(" - ",INDEX('Tableau FR Download'!J:J,MATCH('Eligible Components'!M881,'Tableau FR Download'!G:G,0)))-1) = 0,"",LEFT(INDEX('Tableau FR Download'!J:J,MATCH('Eligible Components'!M881,'Tableau FR Download'!G:G,0)),FIND(" - ",INDEX('Tableau FR Download'!J:J,MATCH('Eligible Components'!M881,'Tableau FR Download'!G:G,0)))-1)),"")</f>
        <v/>
      </c>
      <c r="O881" s="2" t="str">
        <f>IF(T881="No","",IFERROR(IF(INDEX('Tableau FR Download'!M:M,MATCH('Eligible Components'!M881,'Tableau FR Download'!G:G,0))=0,"",INDEX('Tableau FR Download'!M:M,MATCH('Eligible Components'!M881,'Tableau FR Download'!G:G,0))),""))</f>
        <v/>
      </c>
      <c r="P881" s="37" t="str">
        <f>IF(IFERROR(INDEX('Funding Request Tracker'!$G$6:$G$13,MATCH('Eligible Components'!N881,'Funding Request Tracker'!$F$6:$F$13,0)),"")=0,"",IFERROR(INDEX('Funding Request Tracker'!$G$6:$G$13,MATCH('Eligible Components'!N881,'Funding Request Tracker'!$F$6:$F$13,0)),""))</f>
        <v/>
      </c>
      <c r="Q881" s="37" t="str">
        <f>IF(IFERROR(INDEX('Tableau FR Download'!N:N,MATCH('Eligible Components'!M881,'Tableau FR Download'!G:G,0)),"")=0,"",IFERROR(INDEX('Tableau FR Download'!N:N,MATCH('Eligible Components'!M881,'Tableau FR Download'!G:G,0)),""))</f>
        <v/>
      </c>
      <c r="R881" s="37" t="str">
        <f>IF(IFERROR(INDEX('Tableau FR Download'!O:O,MATCH('Eligible Components'!M881,'Tableau FR Download'!G:G,0)),"")=0,"",IFERROR(INDEX('Tableau FR Download'!O:O,MATCH('Eligible Components'!M881,'Tableau FR Download'!G:G,0)),""))</f>
        <v/>
      </c>
      <c r="S881" s="13" t="str">
        <f t="shared" si="41"/>
        <v/>
      </c>
      <c r="T881" s="1" t="str">
        <f>IFERROR(INDEX('User Instructions'!$E$3:$E$10,MATCH('Eligible Components'!N881,'User Instructions'!$D$3:$D$10,0)),"")</f>
        <v/>
      </c>
      <c r="U881" s="1" t="str">
        <f>IFERROR(IF(INDEX('Tableau FR Download'!M:M,MATCH('Eligible Components'!M881,'Tableau FR Download'!G:G,0))=0,"",INDEX('Tableau FR Download'!M:M,MATCH('Eligible Components'!M881,'Tableau FR Download'!G:G,0))),"")</f>
        <v/>
      </c>
    </row>
    <row r="882" spans="1:21" hidden="1" x14ac:dyDescent="0.2">
      <c r="A882" s="1">
        <f t="shared" si="39"/>
        <v>0</v>
      </c>
      <c r="B882" s="1">
        <v>0</v>
      </c>
      <c r="C882" s="1" t="s">
        <v>85</v>
      </c>
      <c r="D882" s="1" t="s">
        <v>133</v>
      </c>
      <c r="E882" s="1" t="s">
        <v>94</v>
      </c>
      <c r="F882" s="1" t="s">
        <v>94</v>
      </c>
      <c r="G882" s="1" t="str">
        <f t="shared" si="40"/>
        <v>Mauritania-RSSH</v>
      </c>
      <c r="H882" s="1">
        <v>1</v>
      </c>
      <c r="I882" s="1" t="s">
        <v>48</v>
      </c>
      <c r="J882" s="1" t="str">
        <f>IF(IFERROR(IF(M882="",INDEX('Review Approach Lookup'!D:D,MATCH('Eligible Components'!G882,'Review Approach Lookup'!A:A,0)),INDEX('Tableau FR Download'!I:I,MATCH(M882,'Tableau FR Download'!G:G,0))),"")=0,"TBC",IFERROR(IF(M882="",INDEX('Review Approach Lookup'!D:D,MATCH('Eligible Components'!G882,'Review Approach Lookup'!A:A,0)),INDEX('Tableau FR Download'!I:I,MATCH(M882,'Tableau FR Download'!G:G,0))),""))</f>
        <v>TBC</v>
      </c>
      <c r="K882" s="1" t="s">
        <v>188</v>
      </c>
      <c r="L882" s="1">
        <f>_xlfn.MAXIFS('Tableau FR Download'!A:A,'Tableau FR Download'!B:B,'Eligible Components'!G882)</f>
        <v>0</v>
      </c>
      <c r="M882" s="1" t="str">
        <f>IF(L882=0,"",INDEX('Tableau FR Download'!G:G,MATCH('Eligible Components'!L882,'Tableau FR Download'!A:A,0)))</f>
        <v/>
      </c>
      <c r="N882" s="2" t="str">
        <f>IFERROR(IF(LEFT(INDEX('Tableau FR Download'!J:J,MATCH('Eligible Components'!M882,'Tableau FR Download'!G:G,0)),FIND(" - ",INDEX('Tableau FR Download'!J:J,MATCH('Eligible Components'!M882,'Tableau FR Download'!G:G,0)))-1) = 0,"",LEFT(INDEX('Tableau FR Download'!J:J,MATCH('Eligible Components'!M882,'Tableau FR Download'!G:G,0)),FIND(" - ",INDEX('Tableau FR Download'!J:J,MATCH('Eligible Components'!M882,'Tableau FR Download'!G:G,0)))-1)),"")</f>
        <v/>
      </c>
      <c r="O882" s="2" t="str">
        <f>IF(T882="No","",IFERROR(IF(INDEX('Tableau FR Download'!M:M,MATCH('Eligible Components'!M882,'Tableau FR Download'!G:G,0))=0,"",INDEX('Tableau FR Download'!M:M,MATCH('Eligible Components'!M882,'Tableau FR Download'!G:G,0))),""))</f>
        <v/>
      </c>
      <c r="P882" s="37" t="str">
        <f>IF(IFERROR(INDEX('Funding Request Tracker'!$G$6:$G$13,MATCH('Eligible Components'!N882,'Funding Request Tracker'!$F$6:$F$13,0)),"")=0,"",IFERROR(INDEX('Funding Request Tracker'!$G$6:$G$13,MATCH('Eligible Components'!N882,'Funding Request Tracker'!$F$6:$F$13,0)),""))</f>
        <v/>
      </c>
      <c r="Q882" s="37" t="str">
        <f>IF(IFERROR(INDEX('Tableau FR Download'!N:N,MATCH('Eligible Components'!M882,'Tableau FR Download'!G:G,0)),"")=0,"",IFERROR(INDEX('Tableau FR Download'!N:N,MATCH('Eligible Components'!M882,'Tableau FR Download'!G:G,0)),""))</f>
        <v/>
      </c>
      <c r="R882" s="37" t="str">
        <f>IF(IFERROR(INDEX('Tableau FR Download'!O:O,MATCH('Eligible Components'!M882,'Tableau FR Download'!G:G,0)),"")=0,"",IFERROR(INDEX('Tableau FR Download'!O:O,MATCH('Eligible Components'!M882,'Tableau FR Download'!G:G,0)),""))</f>
        <v/>
      </c>
      <c r="S882" s="13" t="str">
        <f t="shared" si="41"/>
        <v/>
      </c>
      <c r="T882" s="1" t="str">
        <f>IFERROR(INDEX('User Instructions'!$E$3:$E$10,MATCH('Eligible Components'!N882,'User Instructions'!$D$3:$D$10,0)),"")</f>
        <v/>
      </c>
      <c r="U882" s="1" t="str">
        <f>IFERROR(IF(INDEX('Tableau FR Download'!M:M,MATCH('Eligible Components'!M882,'Tableau FR Download'!G:G,0))=0,"",INDEX('Tableau FR Download'!M:M,MATCH('Eligible Components'!M882,'Tableau FR Download'!G:G,0))),"")</f>
        <v/>
      </c>
    </row>
    <row r="883" spans="1:21" hidden="1" x14ac:dyDescent="0.2">
      <c r="A883" s="1">
        <f t="shared" si="39"/>
        <v>0</v>
      </c>
      <c r="B883" s="1">
        <v>1</v>
      </c>
      <c r="C883" s="1" t="s">
        <v>85</v>
      </c>
      <c r="D883" s="1" t="s">
        <v>133</v>
      </c>
      <c r="E883" s="1" t="s">
        <v>416</v>
      </c>
      <c r="F883" s="1" t="s">
        <v>35</v>
      </c>
      <c r="G883" s="1" t="str">
        <f t="shared" si="40"/>
        <v>Mauritania-Tuberculosis</v>
      </c>
      <c r="H883" s="1">
        <v>1</v>
      </c>
      <c r="I883" s="1" t="s">
        <v>48</v>
      </c>
      <c r="J883" s="1" t="str">
        <f>IF(IFERROR(IF(M883="",INDEX('Review Approach Lookup'!D:D,MATCH('Eligible Components'!G883,'Review Approach Lookup'!A:A,0)),INDEX('Tableau FR Download'!I:I,MATCH(M883,'Tableau FR Download'!G:G,0))),"")=0,"TBC",IFERROR(IF(M883="",INDEX('Review Approach Lookup'!D:D,MATCH('Eligible Components'!G883,'Review Approach Lookup'!A:A,0)),INDEX('Tableau FR Download'!I:I,MATCH(M883,'Tableau FR Download'!G:G,0))),""))</f>
        <v>Tailored for Focused Portfolios</v>
      </c>
      <c r="K883" s="1" t="s">
        <v>188</v>
      </c>
      <c r="L883" s="1">
        <f>_xlfn.MAXIFS('Tableau FR Download'!A:A,'Tableau FR Download'!B:B,'Eligible Components'!G883)</f>
        <v>0</v>
      </c>
      <c r="M883" s="1" t="str">
        <f>IF(L883=0,"",INDEX('Tableau FR Download'!G:G,MATCH('Eligible Components'!L883,'Tableau FR Download'!A:A,0)))</f>
        <v/>
      </c>
      <c r="N883" s="2" t="str">
        <f>IFERROR(IF(LEFT(INDEX('Tableau FR Download'!J:J,MATCH('Eligible Components'!M883,'Tableau FR Download'!G:G,0)),FIND(" - ",INDEX('Tableau FR Download'!J:J,MATCH('Eligible Components'!M883,'Tableau FR Download'!G:G,0)))-1) = 0,"",LEFT(INDEX('Tableau FR Download'!J:J,MATCH('Eligible Components'!M883,'Tableau FR Download'!G:G,0)),FIND(" - ",INDEX('Tableau FR Download'!J:J,MATCH('Eligible Components'!M883,'Tableau FR Download'!G:G,0)))-1)),"")</f>
        <v/>
      </c>
      <c r="O883" s="2" t="str">
        <f>IF(T883="No","",IFERROR(IF(INDEX('Tableau FR Download'!M:M,MATCH('Eligible Components'!M883,'Tableau FR Download'!G:G,0))=0,"",INDEX('Tableau FR Download'!M:M,MATCH('Eligible Components'!M883,'Tableau FR Download'!G:G,0))),""))</f>
        <v/>
      </c>
      <c r="P883" s="37" t="str">
        <f>IF(IFERROR(INDEX('Funding Request Tracker'!$G$6:$G$13,MATCH('Eligible Components'!N883,'Funding Request Tracker'!$F$6:$F$13,0)),"")=0,"",IFERROR(INDEX('Funding Request Tracker'!$G$6:$G$13,MATCH('Eligible Components'!N883,'Funding Request Tracker'!$F$6:$F$13,0)),""))</f>
        <v/>
      </c>
      <c r="Q883" s="37" t="str">
        <f>IF(IFERROR(INDEX('Tableau FR Download'!N:N,MATCH('Eligible Components'!M883,'Tableau FR Download'!G:G,0)),"")=0,"",IFERROR(INDEX('Tableau FR Download'!N:N,MATCH('Eligible Components'!M883,'Tableau FR Download'!G:G,0)),""))</f>
        <v/>
      </c>
      <c r="R883" s="37" t="str">
        <f>IF(IFERROR(INDEX('Tableau FR Download'!O:O,MATCH('Eligible Components'!M883,'Tableau FR Download'!G:G,0)),"")=0,"",IFERROR(INDEX('Tableau FR Download'!O:O,MATCH('Eligible Components'!M883,'Tableau FR Download'!G:G,0)),""))</f>
        <v/>
      </c>
      <c r="S883" s="13" t="str">
        <f t="shared" si="41"/>
        <v/>
      </c>
      <c r="T883" s="1" t="str">
        <f>IFERROR(INDEX('User Instructions'!$E$3:$E$10,MATCH('Eligible Components'!N883,'User Instructions'!$D$3:$D$10,0)),"")</f>
        <v/>
      </c>
      <c r="U883" s="1" t="str">
        <f>IFERROR(IF(INDEX('Tableau FR Download'!M:M,MATCH('Eligible Components'!M883,'Tableau FR Download'!G:G,0))=0,"",INDEX('Tableau FR Download'!M:M,MATCH('Eligible Components'!M883,'Tableau FR Download'!G:G,0))),"")</f>
        <v/>
      </c>
    </row>
    <row r="884" spans="1:21" hidden="1" x14ac:dyDescent="0.2">
      <c r="A884" s="1">
        <f t="shared" si="39"/>
        <v>0</v>
      </c>
      <c r="B884" s="1">
        <v>0</v>
      </c>
      <c r="C884" s="1" t="s">
        <v>85</v>
      </c>
      <c r="D884" s="1" t="s">
        <v>133</v>
      </c>
      <c r="E884" s="1" t="s">
        <v>417</v>
      </c>
      <c r="F884" s="1" t="s">
        <v>95</v>
      </c>
      <c r="G884" s="1" t="str">
        <f t="shared" si="40"/>
        <v>Mauritania-Tuberculosis,Malaria</v>
      </c>
      <c r="H884" s="1">
        <v>1</v>
      </c>
      <c r="I884" s="1" t="s">
        <v>48</v>
      </c>
      <c r="J884" s="1" t="str">
        <f>IF(IFERROR(IF(M884="",INDEX('Review Approach Lookup'!D:D,MATCH('Eligible Components'!G884,'Review Approach Lookup'!A:A,0)),INDEX('Tableau FR Download'!I:I,MATCH(M884,'Tableau FR Download'!G:G,0))),"")=0,"TBC",IFERROR(IF(M884="",INDEX('Review Approach Lookup'!D:D,MATCH('Eligible Components'!G884,'Review Approach Lookup'!A:A,0)),INDEX('Tableau FR Download'!I:I,MATCH(M884,'Tableau FR Download'!G:G,0))),""))</f>
        <v/>
      </c>
      <c r="K884" s="1" t="s">
        <v>188</v>
      </c>
      <c r="L884" s="1">
        <f>_xlfn.MAXIFS('Tableau FR Download'!A:A,'Tableau FR Download'!B:B,'Eligible Components'!G884)</f>
        <v>0</v>
      </c>
      <c r="M884" s="1" t="str">
        <f>IF(L884=0,"",INDEX('Tableau FR Download'!G:G,MATCH('Eligible Components'!L884,'Tableau FR Download'!A:A,0)))</f>
        <v/>
      </c>
      <c r="N884" s="2" t="str">
        <f>IFERROR(IF(LEFT(INDEX('Tableau FR Download'!J:J,MATCH('Eligible Components'!M884,'Tableau FR Download'!G:G,0)),FIND(" - ",INDEX('Tableau FR Download'!J:J,MATCH('Eligible Components'!M884,'Tableau FR Download'!G:G,0)))-1) = 0,"",LEFT(INDEX('Tableau FR Download'!J:J,MATCH('Eligible Components'!M884,'Tableau FR Download'!G:G,0)),FIND(" - ",INDEX('Tableau FR Download'!J:J,MATCH('Eligible Components'!M884,'Tableau FR Download'!G:G,0)))-1)),"")</f>
        <v/>
      </c>
      <c r="O884" s="2" t="str">
        <f>IF(T884="No","",IFERROR(IF(INDEX('Tableau FR Download'!M:M,MATCH('Eligible Components'!M884,'Tableau FR Download'!G:G,0))=0,"",INDEX('Tableau FR Download'!M:M,MATCH('Eligible Components'!M884,'Tableau FR Download'!G:G,0))),""))</f>
        <v/>
      </c>
      <c r="P884" s="37" t="str">
        <f>IF(IFERROR(INDEX('Funding Request Tracker'!$G$6:$G$13,MATCH('Eligible Components'!N884,'Funding Request Tracker'!$F$6:$F$13,0)),"")=0,"",IFERROR(INDEX('Funding Request Tracker'!$G$6:$G$13,MATCH('Eligible Components'!N884,'Funding Request Tracker'!$F$6:$F$13,0)),""))</f>
        <v/>
      </c>
      <c r="Q884" s="37" t="str">
        <f>IF(IFERROR(INDEX('Tableau FR Download'!N:N,MATCH('Eligible Components'!M884,'Tableau FR Download'!G:G,0)),"")=0,"",IFERROR(INDEX('Tableau FR Download'!N:N,MATCH('Eligible Components'!M884,'Tableau FR Download'!G:G,0)),""))</f>
        <v/>
      </c>
      <c r="R884" s="37" t="str">
        <f>IF(IFERROR(INDEX('Tableau FR Download'!O:O,MATCH('Eligible Components'!M884,'Tableau FR Download'!G:G,0)),"")=0,"",IFERROR(INDEX('Tableau FR Download'!O:O,MATCH('Eligible Components'!M884,'Tableau FR Download'!G:G,0)),""))</f>
        <v/>
      </c>
      <c r="S884" s="13" t="str">
        <f t="shared" si="41"/>
        <v/>
      </c>
      <c r="T884" s="1" t="str">
        <f>IFERROR(INDEX('User Instructions'!$E$3:$E$10,MATCH('Eligible Components'!N884,'User Instructions'!$D$3:$D$10,0)),"")</f>
        <v/>
      </c>
      <c r="U884" s="1" t="str">
        <f>IFERROR(IF(INDEX('Tableau FR Download'!M:M,MATCH('Eligible Components'!M884,'Tableau FR Download'!G:G,0))=0,"",INDEX('Tableau FR Download'!M:M,MATCH('Eligible Components'!M884,'Tableau FR Download'!G:G,0))),"")</f>
        <v/>
      </c>
    </row>
    <row r="885" spans="1:21" hidden="1" x14ac:dyDescent="0.2">
      <c r="A885" s="1">
        <f t="shared" si="39"/>
        <v>0</v>
      </c>
      <c r="B885" s="1">
        <v>0</v>
      </c>
      <c r="C885" s="1" t="s">
        <v>85</v>
      </c>
      <c r="D885" s="1" t="s">
        <v>133</v>
      </c>
      <c r="E885" s="1" t="s">
        <v>418</v>
      </c>
      <c r="F885" s="1" t="s">
        <v>96</v>
      </c>
      <c r="G885" s="1" t="str">
        <f t="shared" si="40"/>
        <v>Mauritania-Tuberculosis,Malaria,RSSH</v>
      </c>
      <c r="H885" s="1">
        <v>1</v>
      </c>
      <c r="I885" s="1" t="s">
        <v>48</v>
      </c>
      <c r="J885" s="1" t="str">
        <f>IF(IFERROR(IF(M885="",INDEX('Review Approach Lookup'!D:D,MATCH('Eligible Components'!G885,'Review Approach Lookup'!A:A,0)),INDEX('Tableau FR Download'!I:I,MATCH(M885,'Tableau FR Download'!G:G,0))),"")=0,"TBC",IFERROR(IF(M885="",INDEX('Review Approach Lookup'!D:D,MATCH('Eligible Components'!G885,'Review Approach Lookup'!A:A,0)),INDEX('Tableau FR Download'!I:I,MATCH(M885,'Tableau FR Download'!G:G,0))),""))</f>
        <v/>
      </c>
      <c r="K885" s="1" t="s">
        <v>188</v>
      </c>
      <c r="L885" s="1">
        <f>_xlfn.MAXIFS('Tableau FR Download'!A:A,'Tableau FR Download'!B:B,'Eligible Components'!G885)</f>
        <v>0</v>
      </c>
      <c r="M885" s="1" t="str">
        <f>IF(L885=0,"",INDEX('Tableau FR Download'!G:G,MATCH('Eligible Components'!L885,'Tableau FR Download'!A:A,0)))</f>
        <v/>
      </c>
      <c r="N885" s="2" t="str">
        <f>IFERROR(IF(LEFT(INDEX('Tableau FR Download'!J:J,MATCH('Eligible Components'!M885,'Tableau FR Download'!G:G,0)),FIND(" - ",INDEX('Tableau FR Download'!J:J,MATCH('Eligible Components'!M885,'Tableau FR Download'!G:G,0)))-1) = 0,"",LEFT(INDEX('Tableau FR Download'!J:J,MATCH('Eligible Components'!M885,'Tableau FR Download'!G:G,0)),FIND(" - ",INDEX('Tableau FR Download'!J:J,MATCH('Eligible Components'!M885,'Tableau FR Download'!G:G,0)))-1)),"")</f>
        <v/>
      </c>
      <c r="O885" s="2" t="str">
        <f>IF(T885="No","",IFERROR(IF(INDEX('Tableau FR Download'!M:M,MATCH('Eligible Components'!M885,'Tableau FR Download'!G:G,0))=0,"",INDEX('Tableau FR Download'!M:M,MATCH('Eligible Components'!M885,'Tableau FR Download'!G:G,0))),""))</f>
        <v/>
      </c>
      <c r="P885" s="37" t="str">
        <f>IF(IFERROR(INDEX('Funding Request Tracker'!$G$6:$G$13,MATCH('Eligible Components'!N885,'Funding Request Tracker'!$F$6:$F$13,0)),"")=0,"",IFERROR(INDEX('Funding Request Tracker'!$G$6:$G$13,MATCH('Eligible Components'!N885,'Funding Request Tracker'!$F$6:$F$13,0)),""))</f>
        <v/>
      </c>
      <c r="Q885" s="37" t="str">
        <f>IF(IFERROR(INDEX('Tableau FR Download'!N:N,MATCH('Eligible Components'!M885,'Tableau FR Download'!G:G,0)),"")=0,"",IFERROR(INDEX('Tableau FR Download'!N:N,MATCH('Eligible Components'!M885,'Tableau FR Download'!G:G,0)),""))</f>
        <v/>
      </c>
      <c r="R885" s="37" t="str">
        <f>IF(IFERROR(INDEX('Tableau FR Download'!O:O,MATCH('Eligible Components'!M885,'Tableau FR Download'!G:G,0)),"")=0,"",IFERROR(INDEX('Tableau FR Download'!O:O,MATCH('Eligible Components'!M885,'Tableau FR Download'!G:G,0)),""))</f>
        <v/>
      </c>
      <c r="S885" s="13" t="str">
        <f t="shared" si="41"/>
        <v/>
      </c>
      <c r="T885" s="1" t="str">
        <f>IFERROR(INDEX('User Instructions'!$E$3:$E$10,MATCH('Eligible Components'!N885,'User Instructions'!$D$3:$D$10,0)),"")</f>
        <v/>
      </c>
      <c r="U885" s="1" t="str">
        <f>IFERROR(IF(INDEX('Tableau FR Download'!M:M,MATCH('Eligible Components'!M885,'Tableau FR Download'!G:G,0))=0,"",INDEX('Tableau FR Download'!M:M,MATCH('Eligible Components'!M885,'Tableau FR Download'!G:G,0))),"")</f>
        <v/>
      </c>
    </row>
    <row r="886" spans="1:21" hidden="1" x14ac:dyDescent="0.2">
      <c r="A886" s="1">
        <f t="shared" si="39"/>
        <v>0</v>
      </c>
      <c r="B886" s="1">
        <v>0</v>
      </c>
      <c r="C886" s="1" t="s">
        <v>85</v>
      </c>
      <c r="D886" s="1" t="s">
        <v>133</v>
      </c>
      <c r="E886" s="1" t="s">
        <v>419</v>
      </c>
      <c r="F886" s="1" t="s">
        <v>97</v>
      </c>
      <c r="G886" s="1" t="str">
        <f t="shared" si="40"/>
        <v>Mauritania-Tuberculosis,RSSH</v>
      </c>
      <c r="H886" s="1">
        <v>1</v>
      </c>
      <c r="I886" s="1" t="s">
        <v>48</v>
      </c>
      <c r="J886" s="1" t="str">
        <f>IF(IFERROR(IF(M886="",INDEX('Review Approach Lookup'!D:D,MATCH('Eligible Components'!G886,'Review Approach Lookup'!A:A,0)),INDEX('Tableau FR Download'!I:I,MATCH(M886,'Tableau FR Download'!G:G,0))),"")=0,"TBC",IFERROR(IF(M886="",INDEX('Review Approach Lookup'!D:D,MATCH('Eligible Components'!G886,'Review Approach Lookup'!A:A,0)),INDEX('Tableau FR Download'!I:I,MATCH(M886,'Tableau FR Download'!G:G,0))),""))</f>
        <v/>
      </c>
      <c r="K886" s="1" t="s">
        <v>188</v>
      </c>
      <c r="L886" s="1">
        <f>_xlfn.MAXIFS('Tableau FR Download'!A:A,'Tableau FR Download'!B:B,'Eligible Components'!G886)</f>
        <v>0</v>
      </c>
      <c r="M886" s="1" t="str">
        <f>IF(L886=0,"",INDEX('Tableau FR Download'!G:G,MATCH('Eligible Components'!L886,'Tableau FR Download'!A:A,0)))</f>
        <v/>
      </c>
      <c r="N886" s="2" t="str">
        <f>IFERROR(IF(LEFT(INDEX('Tableau FR Download'!J:J,MATCH('Eligible Components'!M886,'Tableau FR Download'!G:G,0)),FIND(" - ",INDEX('Tableau FR Download'!J:J,MATCH('Eligible Components'!M886,'Tableau FR Download'!G:G,0)))-1) = 0,"",LEFT(INDEX('Tableau FR Download'!J:J,MATCH('Eligible Components'!M886,'Tableau FR Download'!G:G,0)),FIND(" - ",INDEX('Tableau FR Download'!J:J,MATCH('Eligible Components'!M886,'Tableau FR Download'!G:G,0)))-1)),"")</f>
        <v/>
      </c>
      <c r="O886" s="2" t="str">
        <f>IF(T886="No","",IFERROR(IF(INDEX('Tableau FR Download'!M:M,MATCH('Eligible Components'!M886,'Tableau FR Download'!G:G,0))=0,"",INDEX('Tableau FR Download'!M:M,MATCH('Eligible Components'!M886,'Tableau FR Download'!G:G,0))),""))</f>
        <v/>
      </c>
      <c r="P886" s="37" t="str">
        <f>IF(IFERROR(INDEX('Funding Request Tracker'!$G$6:$G$13,MATCH('Eligible Components'!N886,'Funding Request Tracker'!$F$6:$F$13,0)),"")=0,"",IFERROR(INDEX('Funding Request Tracker'!$G$6:$G$13,MATCH('Eligible Components'!N886,'Funding Request Tracker'!$F$6:$F$13,0)),""))</f>
        <v/>
      </c>
      <c r="Q886" s="37" t="str">
        <f>IF(IFERROR(INDEX('Tableau FR Download'!N:N,MATCH('Eligible Components'!M886,'Tableau FR Download'!G:G,0)),"")=0,"",IFERROR(INDEX('Tableau FR Download'!N:N,MATCH('Eligible Components'!M886,'Tableau FR Download'!G:G,0)),""))</f>
        <v/>
      </c>
      <c r="R886" s="37" t="str">
        <f>IF(IFERROR(INDEX('Tableau FR Download'!O:O,MATCH('Eligible Components'!M886,'Tableau FR Download'!G:G,0)),"")=0,"",IFERROR(INDEX('Tableau FR Download'!O:O,MATCH('Eligible Components'!M886,'Tableau FR Download'!G:G,0)),""))</f>
        <v/>
      </c>
      <c r="S886" s="13" t="str">
        <f t="shared" si="41"/>
        <v/>
      </c>
      <c r="T886" s="1" t="str">
        <f>IFERROR(INDEX('User Instructions'!$E$3:$E$10,MATCH('Eligible Components'!N886,'User Instructions'!$D$3:$D$10,0)),"")</f>
        <v/>
      </c>
      <c r="U886" s="1" t="str">
        <f>IFERROR(IF(INDEX('Tableau FR Download'!M:M,MATCH('Eligible Components'!M886,'Tableau FR Download'!G:G,0))=0,"",INDEX('Tableau FR Download'!M:M,MATCH('Eligible Components'!M886,'Tableau FR Download'!G:G,0))),"")</f>
        <v/>
      </c>
    </row>
    <row r="887" spans="1:21" hidden="1" x14ac:dyDescent="0.2">
      <c r="A887" s="1">
        <f t="shared" si="39"/>
        <v>1</v>
      </c>
      <c r="B887" s="1">
        <v>0</v>
      </c>
      <c r="C887" s="1" t="s">
        <v>85</v>
      </c>
      <c r="D887" s="1" t="s">
        <v>134</v>
      </c>
      <c r="E887" s="1" t="s">
        <v>26</v>
      </c>
      <c r="F887" s="1" t="s">
        <v>26</v>
      </c>
      <c r="G887" s="1" t="str">
        <f t="shared" si="40"/>
        <v>Mauritius-HIV/AIDS</v>
      </c>
      <c r="H887" s="1">
        <v>1</v>
      </c>
      <c r="I887" s="1" t="s">
        <v>60</v>
      </c>
      <c r="J887" s="1" t="str">
        <f>IF(IFERROR(IF(M887="",INDEX('Review Approach Lookup'!D:D,MATCH('Eligible Components'!G887,'Review Approach Lookup'!A:A,0)),INDEX('Tableau FR Download'!I:I,MATCH(M887,'Tableau FR Download'!G:G,0))),"")=0,"TBC",IFERROR(IF(M887="",INDEX('Review Approach Lookup'!D:D,MATCH('Eligible Components'!G887,'Review Approach Lookup'!A:A,0)),INDEX('Tableau FR Download'!I:I,MATCH(M887,'Tableau FR Download'!G:G,0))),""))</f>
        <v>Tailored for Transition</v>
      </c>
      <c r="K887" s="1" t="s">
        <v>188</v>
      </c>
      <c r="L887" s="1">
        <f>_xlfn.MAXIFS('Tableau FR Download'!A:A,'Tableau FR Download'!B:B,'Eligible Components'!G887)</f>
        <v>869</v>
      </c>
      <c r="M887" s="1" t="str">
        <f>IF(L887=0,"",INDEX('Tableau FR Download'!G:G,MATCH('Eligible Components'!L887,'Tableau FR Download'!A:A,0)))</f>
        <v>FR869-MUS-H</v>
      </c>
      <c r="N887" s="2" t="str">
        <f>IFERROR(IF(LEFT(INDEX('Tableau FR Download'!J:J,MATCH('Eligible Components'!M887,'Tableau FR Download'!G:G,0)),FIND(" - ",INDEX('Tableau FR Download'!J:J,MATCH('Eligible Components'!M887,'Tableau FR Download'!G:G,0)))-1) = 0,"",LEFT(INDEX('Tableau FR Download'!J:J,MATCH('Eligible Components'!M887,'Tableau FR Download'!G:G,0)),FIND(" - ",INDEX('Tableau FR Download'!J:J,MATCH('Eligible Components'!M887,'Tableau FR Download'!G:G,0)))-1)),"")</f>
        <v>Window 3</v>
      </c>
      <c r="O887" s="2" t="str">
        <f>IF(T887="No","",IFERROR(IF(INDEX('Tableau FR Download'!M:M,MATCH('Eligible Components'!M887,'Tableau FR Download'!G:G,0))=0,"",INDEX('Tableau FR Download'!M:M,MATCH('Eligible Components'!M887,'Tableau FR Download'!G:G,0))),""))</f>
        <v>Grant Making</v>
      </c>
      <c r="P887" s="37">
        <f>IF(IFERROR(INDEX('Funding Request Tracker'!$G$6:$G$13,MATCH('Eligible Components'!N887,'Funding Request Tracker'!$F$6:$F$13,0)),"")=0,"",IFERROR(INDEX('Funding Request Tracker'!$G$6:$G$13,MATCH('Eligible Components'!N887,'Funding Request Tracker'!$F$6:$F$13,0)),""))</f>
        <v>44074</v>
      </c>
      <c r="Q887" s="37">
        <f>IF(IFERROR(INDEX('Tableau FR Download'!N:N,MATCH('Eligible Components'!M887,'Tableau FR Download'!G:G,0)),"")=0,"",IFERROR(INDEX('Tableau FR Download'!N:N,MATCH('Eligible Components'!M887,'Tableau FR Download'!G:G,0)),""))</f>
        <v>44154</v>
      </c>
      <c r="R887" s="37">
        <f>IF(IFERROR(INDEX('Tableau FR Download'!O:O,MATCH('Eligible Components'!M887,'Tableau FR Download'!G:G,0)),"")=0,"",IFERROR(INDEX('Tableau FR Download'!O:O,MATCH('Eligible Components'!M887,'Tableau FR Download'!G:G,0)),""))</f>
        <v>44175</v>
      </c>
      <c r="S887" s="13">
        <f t="shared" si="41"/>
        <v>3.3114754098360657</v>
      </c>
      <c r="T887" s="1" t="str">
        <f>IFERROR(INDEX('User Instructions'!$E$3:$E$10,MATCH('Eligible Components'!N887,'User Instructions'!$D$3:$D$10,0)),"")</f>
        <v>Yes</v>
      </c>
      <c r="U887" s="1" t="str">
        <f>IFERROR(IF(INDEX('Tableau FR Download'!M:M,MATCH('Eligible Components'!M887,'Tableau FR Download'!G:G,0))=0,"",INDEX('Tableau FR Download'!M:M,MATCH('Eligible Components'!M887,'Tableau FR Download'!G:G,0))),"")</f>
        <v>Grant Making</v>
      </c>
    </row>
    <row r="888" spans="1:21" hidden="1" x14ac:dyDescent="0.2">
      <c r="A888" s="1">
        <f t="shared" si="39"/>
        <v>0</v>
      </c>
      <c r="B888" s="1">
        <v>0</v>
      </c>
      <c r="C888" s="1" t="s">
        <v>85</v>
      </c>
      <c r="D888" s="1" t="s">
        <v>134</v>
      </c>
      <c r="E888" s="1" t="s">
        <v>409</v>
      </c>
      <c r="F888" s="1" t="s">
        <v>86</v>
      </c>
      <c r="G888" s="1" t="str">
        <f t="shared" si="40"/>
        <v>Mauritius-HIV/AIDS,Malaria</v>
      </c>
      <c r="H888" s="1">
        <v>0</v>
      </c>
      <c r="I888" s="1" t="s">
        <v>60</v>
      </c>
      <c r="J888" s="1" t="str">
        <f>IF(IFERROR(IF(M888="",INDEX('Review Approach Lookup'!D:D,MATCH('Eligible Components'!G888,'Review Approach Lookup'!A:A,0)),INDEX('Tableau FR Download'!I:I,MATCH(M888,'Tableau FR Download'!G:G,0))),"")=0,"TBC",IFERROR(IF(M888="",INDEX('Review Approach Lookup'!D:D,MATCH('Eligible Components'!G888,'Review Approach Lookup'!A:A,0)),INDEX('Tableau FR Download'!I:I,MATCH(M888,'Tableau FR Download'!G:G,0))),""))</f>
        <v/>
      </c>
      <c r="K888" s="1" t="s">
        <v>188</v>
      </c>
      <c r="L888" s="1">
        <f>_xlfn.MAXIFS('Tableau FR Download'!A:A,'Tableau FR Download'!B:B,'Eligible Components'!G888)</f>
        <v>0</v>
      </c>
      <c r="M888" s="1" t="str">
        <f>IF(L888=0,"",INDEX('Tableau FR Download'!G:G,MATCH('Eligible Components'!L888,'Tableau FR Download'!A:A,0)))</f>
        <v/>
      </c>
      <c r="N888" s="2" t="str">
        <f>IFERROR(IF(LEFT(INDEX('Tableau FR Download'!J:J,MATCH('Eligible Components'!M888,'Tableau FR Download'!G:G,0)),FIND(" - ",INDEX('Tableau FR Download'!J:J,MATCH('Eligible Components'!M888,'Tableau FR Download'!G:G,0)))-1) = 0,"",LEFT(INDEX('Tableau FR Download'!J:J,MATCH('Eligible Components'!M888,'Tableau FR Download'!G:G,0)),FIND(" - ",INDEX('Tableau FR Download'!J:J,MATCH('Eligible Components'!M888,'Tableau FR Download'!G:G,0)))-1)),"")</f>
        <v/>
      </c>
      <c r="O888" s="2" t="str">
        <f>IF(T888="No","",IFERROR(IF(INDEX('Tableau FR Download'!M:M,MATCH('Eligible Components'!M888,'Tableau FR Download'!G:G,0))=0,"",INDEX('Tableau FR Download'!M:M,MATCH('Eligible Components'!M888,'Tableau FR Download'!G:G,0))),""))</f>
        <v/>
      </c>
      <c r="P888" s="37" t="str">
        <f>IF(IFERROR(INDEX('Funding Request Tracker'!$G$6:$G$13,MATCH('Eligible Components'!N888,'Funding Request Tracker'!$F$6:$F$13,0)),"")=0,"",IFERROR(INDEX('Funding Request Tracker'!$G$6:$G$13,MATCH('Eligible Components'!N888,'Funding Request Tracker'!$F$6:$F$13,0)),""))</f>
        <v/>
      </c>
      <c r="Q888" s="37" t="str">
        <f>IF(IFERROR(INDEX('Tableau FR Download'!N:N,MATCH('Eligible Components'!M888,'Tableau FR Download'!G:G,0)),"")=0,"",IFERROR(INDEX('Tableau FR Download'!N:N,MATCH('Eligible Components'!M888,'Tableau FR Download'!G:G,0)),""))</f>
        <v/>
      </c>
      <c r="R888" s="37" t="str">
        <f>IF(IFERROR(INDEX('Tableau FR Download'!O:O,MATCH('Eligible Components'!M888,'Tableau FR Download'!G:G,0)),"")=0,"",IFERROR(INDEX('Tableau FR Download'!O:O,MATCH('Eligible Components'!M888,'Tableau FR Download'!G:G,0)),""))</f>
        <v/>
      </c>
      <c r="S888" s="13" t="str">
        <f t="shared" si="41"/>
        <v/>
      </c>
      <c r="T888" s="1" t="str">
        <f>IFERROR(INDEX('User Instructions'!$E$3:$E$10,MATCH('Eligible Components'!N888,'User Instructions'!$D$3:$D$10,0)),"")</f>
        <v/>
      </c>
      <c r="U888" s="1" t="str">
        <f>IFERROR(IF(INDEX('Tableau FR Download'!M:M,MATCH('Eligible Components'!M888,'Tableau FR Download'!G:G,0))=0,"",INDEX('Tableau FR Download'!M:M,MATCH('Eligible Components'!M888,'Tableau FR Download'!G:G,0))),"")</f>
        <v/>
      </c>
    </row>
    <row r="889" spans="1:21" hidden="1" x14ac:dyDescent="0.2">
      <c r="A889" s="1">
        <f t="shared" si="39"/>
        <v>0</v>
      </c>
      <c r="B889" s="1">
        <v>0</v>
      </c>
      <c r="C889" s="1" t="s">
        <v>85</v>
      </c>
      <c r="D889" s="1" t="s">
        <v>134</v>
      </c>
      <c r="E889" s="1" t="s">
        <v>410</v>
      </c>
      <c r="F889" s="1" t="s">
        <v>87</v>
      </c>
      <c r="G889" s="1" t="str">
        <f t="shared" si="40"/>
        <v>Mauritius-HIV/AIDS,Malaria,RSSH</v>
      </c>
      <c r="H889" s="1">
        <v>0</v>
      </c>
      <c r="I889" s="1" t="s">
        <v>60</v>
      </c>
      <c r="J889" s="1" t="str">
        <f>IF(IFERROR(IF(M889="",INDEX('Review Approach Lookup'!D:D,MATCH('Eligible Components'!G889,'Review Approach Lookup'!A:A,0)),INDEX('Tableau FR Download'!I:I,MATCH(M889,'Tableau FR Download'!G:G,0))),"")=0,"TBC",IFERROR(IF(M889="",INDEX('Review Approach Lookup'!D:D,MATCH('Eligible Components'!G889,'Review Approach Lookup'!A:A,0)),INDEX('Tableau FR Download'!I:I,MATCH(M889,'Tableau FR Download'!G:G,0))),""))</f>
        <v/>
      </c>
      <c r="K889" s="1" t="s">
        <v>188</v>
      </c>
      <c r="L889" s="1">
        <f>_xlfn.MAXIFS('Tableau FR Download'!A:A,'Tableau FR Download'!B:B,'Eligible Components'!G889)</f>
        <v>0</v>
      </c>
      <c r="M889" s="1" t="str">
        <f>IF(L889=0,"",INDEX('Tableau FR Download'!G:G,MATCH('Eligible Components'!L889,'Tableau FR Download'!A:A,0)))</f>
        <v/>
      </c>
      <c r="N889" s="2" t="str">
        <f>IFERROR(IF(LEFT(INDEX('Tableau FR Download'!J:J,MATCH('Eligible Components'!M889,'Tableau FR Download'!G:G,0)),FIND(" - ",INDEX('Tableau FR Download'!J:J,MATCH('Eligible Components'!M889,'Tableau FR Download'!G:G,0)))-1) = 0,"",LEFT(INDEX('Tableau FR Download'!J:J,MATCH('Eligible Components'!M889,'Tableau FR Download'!G:G,0)),FIND(" - ",INDEX('Tableau FR Download'!J:J,MATCH('Eligible Components'!M889,'Tableau FR Download'!G:G,0)))-1)),"")</f>
        <v/>
      </c>
      <c r="O889" s="2" t="str">
        <f>IF(T889="No","",IFERROR(IF(INDEX('Tableau FR Download'!M:M,MATCH('Eligible Components'!M889,'Tableau FR Download'!G:G,0))=0,"",INDEX('Tableau FR Download'!M:M,MATCH('Eligible Components'!M889,'Tableau FR Download'!G:G,0))),""))</f>
        <v/>
      </c>
      <c r="P889" s="37" t="str">
        <f>IF(IFERROR(INDEX('Funding Request Tracker'!$G$6:$G$13,MATCH('Eligible Components'!N889,'Funding Request Tracker'!$F$6:$F$13,0)),"")=0,"",IFERROR(INDEX('Funding Request Tracker'!$G$6:$G$13,MATCH('Eligible Components'!N889,'Funding Request Tracker'!$F$6:$F$13,0)),""))</f>
        <v/>
      </c>
      <c r="Q889" s="37" t="str">
        <f>IF(IFERROR(INDEX('Tableau FR Download'!N:N,MATCH('Eligible Components'!M889,'Tableau FR Download'!G:G,0)),"")=0,"",IFERROR(INDEX('Tableau FR Download'!N:N,MATCH('Eligible Components'!M889,'Tableau FR Download'!G:G,0)),""))</f>
        <v/>
      </c>
      <c r="R889" s="37" t="str">
        <f>IF(IFERROR(INDEX('Tableau FR Download'!O:O,MATCH('Eligible Components'!M889,'Tableau FR Download'!G:G,0)),"")=0,"",IFERROR(INDEX('Tableau FR Download'!O:O,MATCH('Eligible Components'!M889,'Tableau FR Download'!G:G,0)),""))</f>
        <v/>
      </c>
      <c r="S889" s="13" t="str">
        <f t="shared" si="41"/>
        <v/>
      </c>
      <c r="T889" s="1" t="str">
        <f>IFERROR(INDEX('User Instructions'!$E$3:$E$10,MATCH('Eligible Components'!N889,'User Instructions'!$D$3:$D$10,0)),"")</f>
        <v/>
      </c>
      <c r="U889" s="1" t="str">
        <f>IFERROR(IF(INDEX('Tableau FR Download'!M:M,MATCH('Eligible Components'!M889,'Tableau FR Download'!G:G,0))=0,"",INDEX('Tableau FR Download'!M:M,MATCH('Eligible Components'!M889,'Tableau FR Download'!G:G,0))),"")</f>
        <v/>
      </c>
    </row>
    <row r="890" spans="1:21" hidden="1" x14ac:dyDescent="0.2">
      <c r="A890" s="1">
        <f t="shared" si="39"/>
        <v>0</v>
      </c>
      <c r="B890" s="1">
        <v>0</v>
      </c>
      <c r="C890" s="1" t="s">
        <v>85</v>
      </c>
      <c r="D890" s="1" t="s">
        <v>134</v>
      </c>
      <c r="E890" s="1" t="s">
        <v>411</v>
      </c>
      <c r="F890" s="1" t="s">
        <v>88</v>
      </c>
      <c r="G890" s="1" t="str">
        <f t="shared" si="40"/>
        <v>Mauritius-HIV/AIDS,RSSH</v>
      </c>
      <c r="H890" s="1">
        <v>1</v>
      </c>
      <c r="I890" s="1" t="s">
        <v>60</v>
      </c>
      <c r="J890" s="1" t="str">
        <f>IF(IFERROR(IF(M890="",INDEX('Review Approach Lookup'!D:D,MATCH('Eligible Components'!G890,'Review Approach Lookup'!A:A,0)),INDEX('Tableau FR Download'!I:I,MATCH(M890,'Tableau FR Download'!G:G,0))),"")=0,"TBC",IFERROR(IF(M890="",INDEX('Review Approach Lookup'!D:D,MATCH('Eligible Components'!G890,'Review Approach Lookup'!A:A,0)),INDEX('Tableau FR Download'!I:I,MATCH(M890,'Tableau FR Download'!G:G,0))),""))</f>
        <v/>
      </c>
      <c r="K890" s="1" t="s">
        <v>188</v>
      </c>
      <c r="L890" s="1">
        <f>_xlfn.MAXIFS('Tableau FR Download'!A:A,'Tableau FR Download'!B:B,'Eligible Components'!G890)</f>
        <v>0</v>
      </c>
      <c r="M890" s="1" t="str">
        <f>IF(L890=0,"",INDEX('Tableau FR Download'!G:G,MATCH('Eligible Components'!L890,'Tableau FR Download'!A:A,0)))</f>
        <v/>
      </c>
      <c r="N890" s="2" t="str">
        <f>IFERROR(IF(LEFT(INDEX('Tableau FR Download'!J:J,MATCH('Eligible Components'!M890,'Tableau FR Download'!G:G,0)),FIND(" - ",INDEX('Tableau FR Download'!J:J,MATCH('Eligible Components'!M890,'Tableau FR Download'!G:G,0)))-1) = 0,"",LEFT(INDEX('Tableau FR Download'!J:J,MATCH('Eligible Components'!M890,'Tableau FR Download'!G:G,0)),FIND(" - ",INDEX('Tableau FR Download'!J:J,MATCH('Eligible Components'!M890,'Tableau FR Download'!G:G,0)))-1)),"")</f>
        <v/>
      </c>
      <c r="O890" s="2" t="str">
        <f>IF(T890="No","",IFERROR(IF(INDEX('Tableau FR Download'!M:M,MATCH('Eligible Components'!M890,'Tableau FR Download'!G:G,0))=0,"",INDEX('Tableau FR Download'!M:M,MATCH('Eligible Components'!M890,'Tableau FR Download'!G:G,0))),""))</f>
        <v/>
      </c>
      <c r="P890" s="37" t="str">
        <f>IF(IFERROR(INDEX('Funding Request Tracker'!$G$6:$G$13,MATCH('Eligible Components'!N890,'Funding Request Tracker'!$F$6:$F$13,0)),"")=0,"",IFERROR(INDEX('Funding Request Tracker'!$G$6:$G$13,MATCH('Eligible Components'!N890,'Funding Request Tracker'!$F$6:$F$13,0)),""))</f>
        <v/>
      </c>
      <c r="Q890" s="37" t="str">
        <f>IF(IFERROR(INDEX('Tableau FR Download'!N:N,MATCH('Eligible Components'!M890,'Tableau FR Download'!G:G,0)),"")=0,"",IFERROR(INDEX('Tableau FR Download'!N:N,MATCH('Eligible Components'!M890,'Tableau FR Download'!G:G,0)),""))</f>
        <v/>
      </c>
      <c r="R890" s="37" t="str">
        <f>IF(IFERROR(INDEX('Tableau FR Download'!O:O,MATCH('Eligible Components'!M890,'Tableau FR Download'!G:G,0)),"")=0,"",IFERROR(INDEX('Tableau FR Download'!O:O,MATCH('Eligible Components'!M890,'Tableau FR Download'!G:G,0)),""))</f>
        <v/>
      </c>
      <c r="S890" s="13" t="str">
        <f t="shared" si="41"/>
        <v/>
      </c>
      <c r="T890" s="1" t="str">
        <f>IFERROR(INDEX('User Instructions'!$E$3:$E$10,MATCH('Eligible Components'!N890,'User Instructions'!$D$3:$D$10,0)),"")</f>
        <v/>
      </c>
      <c r="U890" s="1" t="str">
        <f>IFERROR(IF(INDEX('Tableau FR Download'!M:M,MATCH('Eligible Components'!M890,'Tableau FR Download'!G:G,0))=0,"",INDEX('Tableau FR Download'!M:M,MATCH('Eligible Components'!M890,'Tableau FR Download'!G:G,0))),"")</f>
        <v/>
      </c>
    </row>
    <row r="891" spans="1:21" hidden="1" x14ac:dyDescent="0.2">
      <c r="A891" s="1">
        <f t="shared" si="39"/>
        <v>0</v>
      </c>
      <c r="B891" s="1">
        <v>0</v>
      </c>
      <c r="C891" s="1" t="s">
        <v>85</v>
      </c>
      <c r="D891" s="1" t="s">
        <v>134</v>
      </c>
      <c r="E891" s="1" t="s">
        <v>408</v>
      </c>
      <c r="F891" s="1" t="s">
        <v>89</v>
      </c>
      <c r="G891" s="1" t="str">
        <f t="shared" si="40"/>
        <v>Mauritius-HIV/AIDS, Tuberculosis</v>
      </c>
      <c r="H891" s="1">
        <v>0</v>
      </c>
      <c r="I891" s="1" t="s">
        <v>60</v>
      </c>
      <c r="J891" s="1" t="str">
        <f>IF(IFERROR(IF(M891="",INDEX('Review Approach Lookup'!D:D,MATCH('Eligible Components'!G891,'Review Approach Lookup'!A:A,0)),INDEX('Tableau FR Download'!I:I,MATCH(M891,'Tableau FR Download'!G:G,0))),"")=0,"TBC",IFERROR(IF(M891="",INDEX('Review Approach Lookup'!D:D,MATCH('Eligible Components'!G891,'Review Approach Lookup'!A:A,0)),INDEX('Tableau FR Download'!I:I,MATCH(M891,'Tableau FR Download'!G:G,0))),""))</f>
        <v/>
      </c>
      <c r="K891" s="1" t="s">
        <v>188</v>
      </c>
      <c r="L891" s="1">
        <f>_xlfn.MAXIFS('Tableau FR Download'!A:A,'Tableau FR Download'!B:B,'Eligible Components'!G891)</f>
        <v>0</v>
      </c>
      <c r="M891" s="1" t="str">
        <f>IF(L891=0,"",INDEX('Tableau FR Download'!G:G,MATCH('Eligible Components'!L891,'Tableau FR Download'!A:A,0)))</f>
        <v/>
      </c>
      <c r="N891" s="2" t="str">
        <f>IFERROR(IF(LEFT(INDEX('Tableau FR Download'!J:J,MATCH('Eligible Components'!M891,'Tableau FR Download'!G:G,0)),FIND(" - ",INDEX('Tableau FR Download'!J:J,MATCH('Eligible Components'!M891,'Tableau FR Download'!G:G,0)))-1) = 0,"",LEFT(INDEX('Tableau FR Download'!J:J,MATCH('Eligible Components'!M891,'Tableau FR Download'!G:G,0)),FIND(" - ",INDEX('Tableau FR Download'!J:J,MATCH('Eligible Components'!M891,'Tableau FR Download'!G:G,0)))-1)),"")</f>
        <v/>
      </c>
      <c r="O891" s="2" t="str">
        <f>IF(T891="No","",IFERROR(IF(INDEX('Tableau FR Download'!M:M,MATCH('Eligible Components'!M891,'Tableau FR Download'!G:G,0))=0,"",INDEX('Tableau FR Download'!M:M,MATCH('Eligible Components'!M891,'Tableau FR Download'!G:G,0))),""))</f>
        <v/>
      </c>
      <c r="P891" s="37" t="str">
        <f>IF(IFERROR(INDEX('Funding Request Tracker'!$G$6:$G$13,MATCH('Eligible Components'!N891,'Funding Request Tracker'!$F$6:$F$13,0)),"")=0,"",IFERROR(INDEX('Funding Request Tracker'!$G$6:$G$13,MATCH('Eligible Components'!N891,'Funding Request Tracker'!$F$6:$F$13,0)),""))</f>
        <v/>
      </c>
      <c r="Q891" s="37" t="str">
        <f>IF(IFERROR(INDEX('Tableau FR Download'!N:N,MATCH('Eligible Components'!M891,'Tableau FR Download'!G:G,0)),"")=0,"",IFERROR(INDEX('Tableau FR Download'!N:N,MATCH('Eligible Components'!M891,'Tableau FR Download'!G:G,0)),""))</f>
        <v/>
      </c>
      <c r="R891" s="37" t="str">
        <f>IF(IFERROR(INDEX('Tableau FR Download'!O:O,MATCH('Eligible Components'!M891,'Tableau FR Download'!G:G,0)),"")=0,"",IFERROR(INDEX('Tableau FR Download'!O:O,MATCH('Eligible Components'!M891,'Tableau FR Download'!G:G,0)),""))</f>
        <v/>
      </c>
      <c r="S891" s="13" t="str">
        <f t="shared" si="41"/>
        <v/>
      </c>
      <c r="T891" s="1" t="str">
        <f>IFERROR(INDEX('User Instructions'!$E$3:$E$10,MATCH('Eligible Components'!N891,'User Instructions'!$D$3:$D$10,0)),"")</f>
        <v/>
      </c>
      <c r="U891" s="1" t="str">
        <f>IFERROR(IF(INDEX('Tableau FR Download'!M:M,MATCH('Eligible Components'!M891,'Tableau FR Download'!G:G,0))=0,"",INDEX('Tableau FR Download'!M:M,MATCH('Eligible Components'!M891,'Tableau FR Download'!G:G,0))),"")</f>
        <v/>
      </c>
    </row>
    <row r="892" spans="1:21" hidden="1" x14ac:dyDescent="0.2">
      <c r="A892" s="1">
        <f t="shared" si="39"/>
        <v>0</v>
      </c>
      <c r="B892" s="1">
        <v>0</v>
      </c>
      <c r="C892" s="1" t="s">
        <v>85</v>
      </c>
      <c r="D892" s="1" t="s">
        <v>134</v>
      </c>
      <c r="E892" s="1" t="s">
        <v>412</v>
      </c>
      <c r="F892" s="1" t="s">
        <v>90</v>
      </c>
      <c r="G892" s="1" t="str">
        <f t="shared" si="40"/>
        <v>Mauritius-HIV/AIDS,Tuberculosis,Malaria</v>
      </c>
      <c r="H892" s="1">
        <v>0</v>
      </c>
      <c r="I892" s="1" t="s">
        <v>60</v>
      </c>
      <c r="J892" s="1" t="str">
        <f>IF(IFERROR(IF(M892="",INDEX('Review Approach Lookup'!D:D,MATCH('Eligible Components'!G892,'Review Approach Lookup'!A:A,0)),INDEX('Tableau FR Download'!I:I,MATCH(M892,'Tableau FR Download'!G:G,0))),"")=0,"TBC",IFERROR(IF(M892="",INDEX('Review Approach Lookup'!D:D,MATCH('Eligible Components'!G892,'Review Approach Lookup'!A:A,0)),INDEX('Tableau FR Download'!I:I,MATCH(M892,'Tableau FR Download'!G:G,0))),""))</f>
        <v/>
      </c>
      <c r="K892" s="1" t="s">
        <v>188</v>
      </c>
      <c r="L892" s="1">
        <f>_xlfn.MAXIFS('Tableau FR Download'!A:A,'Tableau FR Download'!B:B,'Eligible Components'!G892)</f>
        <v>0</v>
      </c>
      <c r="M892" s="1" t="str">
        <f>IF(L892=0,"",INDEX('Tableau FR Download'!G:G,MATCH('Eligible Components'!L892,'Tableau FR Download'!A:A,0)))</f>
        <v/>
      </c>
      <c r="N892" s="2" t="str">
        <f>IFERROR(IF(LEFT(INDEX('Tableau FR Download'!J:J,MATCH('Eligible Components'!M892,'Tableau FR Download'!G:G,0)),FIND(" - ",INDEX('Tableau FR Download'!J:J,MATCH('Eligible Components'!M892,'Tableau FR Download'!G:G,0)))-1) = 0,"",LEFT(INDEX('Tableau FR Download'!J:J,MATCH('Eligible Components'!M892,'Tableau FR Download'!G:G,0)),FIND(" - ",INDEX('Tableau FR Download'!J:J,MATCH('Eligible Components'!M892,'Tableau FR Download'!G:G,0)))-1)),"")</f>
        <v/>
      </c>
      <c r="O892" s="2" t="str">
        <f>IF(T892="No","",IFERROR(IF(INDEX('Tableau FR Download'!M:M,MATCH('Eligible Components'!M892,'Tableau FR Download'!G:G,0))=0,"",INDEX('Tableau FR Download'!M:M,MATCH('Eligible Components'!M892,'Tableau FR Download'!G:G,0))),""))</f>
        <v/>
      </c>
      <c r="P892" s="37" t="str">
        <f>IF(IFERROR(INDEX('Funding Request Tracker'!$G$6:$G$13,MATCH('Eligible Components'!N892,'Funding Request Tracker'!$F$6:$F$13,0)),"")=0,"",IFERROR(INDEX('Funding Request Tracker'!$G$6:$G$13,MATCH('Eligible Components'!N892,'Funding Request Tracker'!$F$6:$F$13,0)),""))</f>
        <v/>
      </c>
      <c r="Q892" s="37" t="str">
        <f>IF(IFERROR(INDEX('Tableau FR Download'!N:N,MATCH('Eligible Components'!M892,'Tableau FR Download'!G:G,0)),"")=0,"",IFERROR(INDEX('Tableau FR Download'!N:N,MATCH('Eligible Components'!M892,'Tableau FR Download'!G:G,0)),""))</f>
        <v/>
      </c>
      <c r="R892" s="37" t="str">
        <f>IF(IFERROR(INDEX('Tableau FR Download'!O:O,MATCH('Eligible Components'!M892,'Tableau FR Download'!G:G,0)),"")=0,"",IFERROR(INDEX('Tableau FR Download'!O:O,MATCH('Eligible Components'!M892,'Tableau FR Download'!G:G,0)),""))</f>
        <v/>
      </c>
      <c r="S892" s="13" t="str">
        <f t="shared" si="41"/>
        <v/>
      </c>
      <c r="T892" s="1" t="str">
        <f>IFERROR(INDEX('User Instructions'!$E$3:$E$10,MATCH('Eligible Components'!N892,'User Instructions'!$D$3:$D$10,0)),"")</f>
        <v/>
      </c>
      <c r="U892" s="1" t="str">
        <f>IFERROR(IF(INDEX('Tableau FR Download'!M:M,MATCH('Eligible Components'!M892,'Tableau FR Download'!G:G,0))=0,"",INDEX('Tableau FR Download'!M:M,MATCH('Eligible Components'!M892,'Tableau FR Download'!G:G,0))),"")</f>
        <v/>
      </c>
    </row>
    <row r="893" spans="1:21" hidden="1" x14ac:dyDescent="0.2">
      <c r="A893" s="1">
        <f t="shared" si="39"/>
        <v>0</v>
      </c>
      <c r="B893" s="1">
        <v>0</v>
      </c>
      <c r="C893" s="1" t="s">
        <v>85</v>
      </c>
      <c r="D893" s="1" t="s">
        <v>134</v>
      </c>
      <c r="E893" s="1" t="s">
        <v>413</v>
      </c>
      <c r="F893" s="1" t="s">
        <v>91</v>
      </c>
      <c r="G893" s="1" t="str">
        <f t="shared" si="40"/>
        <v>Mauritius-HIV/AIDS,Tuberculosis,Malaria,RSSH</v>
      </c>
      <c r="H893" s="1">
        <v>0</v>
      </c>
      <c r="I893" s="1" t="s">
        <v>60</v>
      </c>
      <c r="J893" s="1" t="str">
        <f>IF(IFERROR(IF(M893="",INDEX('Review Approach Lookup'!D:D,MATCH('Eligible Components'!G893,'Review Approach Lookup'!A:A,0)),INDEX('Tableau FR Download'!I:I,MATCH(M893,'Tableau FR Download'!G:G,0))),"")=0,"TBC",IFERROR(IF(M893="",INDEX('Review Approach Lookup'!D:D,MATCH('Eligible Components'!G893,'Review Approach Lookup'!A:A,0)),INDEX('Tableau FR Download'!I:I,MATCH(M893,'Tableau FR Download'!G:G,0))),""))</f>
        <v/>
      </c>
      <c r="K893" s="1" t="s">
        <v>188</v>
      </c>
      <c r="L893" s="1">
        <f>_xlfn.MAXIFS('Tableau FR Download'!A:A,'Tableau FR Download'!B:B,'Eligible Components'!G893)</f>
        <v>0</v>
      </c>
      <c r="M893" s="1" t="str">
        <f>IF(L893=0,"",INDEX('Tableau FR Download'!G:G,MATCH('Eligible Components'!L893,'Tableau FR Download'!A:A,0)))</f>
        <v/>
      </c>
      <c r="N893" s="2" t="str">
        <f>IFERROR(IF(LEFT(INDEX('Tableau FR Download'!J:J,MATCH('Eligible Components'!M893,'Tableau FR Download'!G:G,0)),FIND(" - ",INDEX('Tableau FR Download'!J:J,MATCH('Eligible Components'!M893,'Tableau FR Download'!G:G,0)))-1) = 0,"",LEFT(INDEX('Tableau FR Download'!J:J,MATCH('Eligible Components'!M893,'Tableau FR Download'!G:G,0)),FIND(" - ",INDEX('Tableau FR Download'!J:J,MATCH('Eligible Components'!M893,'Tableau FR Download'!G:G,0)))-1)),"")</f>
        <v/>
      </c>
      <c r="O893" s="2" t="str">
        <f>IF(T893="No","",IFERROR(IF(INDEX('Tableau FR Download'!M:M,MATCH('Eligible Components'!M893,'Tableau FR Download'!G:G,0))=0,"",INDEX('Tableau FR Download'!M:M,MATCH('Eligible Components'!M893,'Tableau FR Download'!G:G,0))),""))</f>
        <v/>
      </c>
      <c r="P893" s="37" t="str">
        <f>IF(IFERROR(INDEX('Funding Request Tracker'!$G$6:$G$13,MATCH('Eligible Components'!N893,'Funding Request Tracker'!$F$6:$F$13,0)),"")=0,"",IFERROR(INDEX('Funding Request Tracker'!$G$6:$G$13,MATCH('Eligible Components'!N893,'Funding Request Tracker'!$F$6:$F$13,0)),""))</f>
        <v/>
      </c>
      <c r="Q893" s="37" t="str">
        <f>IF(IFERROR(INDEX('Tableau FR Download'!N:N,MATCH('Eligible Components'!M893,'Tableau FR Download'!G:G,0)),"")=0,"",IFERROR(INDEX('Tableau FR Download'!N:N,MATCH('Eligible Components'!M893,'Tableau FR Download'!G:G,0)),""))</f>
        <v/>
      </c>
      <c r="R893" s="37" t="str">
        <f>IF(IFERROR(INDEX('Tableau FR Download'!O:O,MATCH('Eligible Components'!M893,'Tableau FR Download'!G:G,0)),"")=0,"",IFERROR(INDEX('Tableau FR Download'!O:O,MATCH('Eligible Components'!M893,'Tableau FR Download'!G:G,0)),""))</f>
        <v/>
      </c>
      <c r="S893" s="13" t="str">
        <f t="shared" si="41"/>
        <v/>
      </c>
      <c r="T893" s="1" t="str">
        <f>IFERROR(INDEX('User Instructions'!$E$3:$E$10,MATCH('Eligible Components'!N893,'User Instructions'!$D$3:$D$10,0)),"")</f>
        <v/>
      </c>
      <c r="U893" s="1" t="str">
        <f>IFERROR(IF(INDEX('Tableau FR Download'!M:M,MATCH('Eligible Components'!M893,'Tableau FR Download'!G:G,0))=0,"",INDEX('Tableau FR Download'!M:M,MATCH('Eligible Components'!M893,'Tableau FR Download'!G:G,0))),"")</f>
        <v/>
      </c>
    </row>
    <row r="894" spans="1:21" hidden="1" x14ac:dyDescent="0.2">
      <c r="A894" s="1">
        <f t="shared" si="39"/>
        <v>0</v>
      </c>
      <c r="B894" s="1">
        <v>0</v>
      </c>
      <c r="C894" s="1" t="s">
        <v>85</v>
      </c>
      <c r="D894" s="1" t="s">
        <v>134</v>
      </c>
      <c r="E894" s="1" t="s">
        <v>414</v>
      </c>
      <c r="F894" s="1" t="s">
        <v>92</v>
      </c>
      <c r="G894" s="1" t="str">
        <f t="shared" si="40"/>
        <v>Mauritius-HIV/AIDS,Tuberculosis,RSSH</v>
      </c>
      <c r="H894" s="1">
        <v>0</v>
      </c>
      <c r="I894" s="1" t="s">
        <v>60</v>
      </c>
      <c r="J894" s="1" t="str">
        <f>IF(IFERROR(IF(M894="",INDEX('Review Approach Lookup'!D:D,MATCH('Eligible Components'!G894,'Review Approach Lookup'!A:A,0)),INDEX('Tableau FR Download'!I:I,MATCH(M894,'Tableau FR Download'!G:G,0))),"")=0,"TBC",IFERROR(IF(M894="",INDEX('Review Approach Lookup'!D:D,MATCH('Eligible Components'!G894,'Review Approach Lookup'!A:A,0)),INDEX('Tableau FR Download'!I:I,MATCH(M894,'Tableau FR Download'!G:G,0))),""))</f>
        <v/>
      </c>
      <c r="K894" s="1" t="s">
        <v>188</v>
      </c>
      <c r="L894" s="1">
        <f>_xlfn.MAXIFS('Tableau FR Download'!A:A,'Tableau FR Download'!B:B,'Eligible Components'!G894)</f>
        <v>0</v>
      </c>
      <c r="M894" s="1" t="str">
        <f>IF(L894=0,"",INDEX('Tableau FR Download'!G:G,MATCH('Eligible Components'!L894,'Tableau FR Download'!A:A,0)))</f>
        <v/>
      </c>
      <c r="N894" s="2" t="str">
        <f>IFERROR(IF(LEFT(INDEX('Tableau FR Download'!J:J,MATCH('Eligible Components'!M894,'Tableau FR Download'!G:G,0)),FIND(" - ",INDEX('Tableau FR Download'!J:J,MATCH('Eligible Components'!M894,'Tableau FR Download'!G:G,0)))-1) = 0,"",LEFT(INDEX('Tableau FR Download'!J:J,MATCH('Eligible Components'!M894,'Tableau FR Download'!G:G,0)),FIND(" - ",INDEX('Tableau FR Download'!J:J,MATCH('Eligible Components'!M894,'Tableau FR Download'!G:G,0)))-1)),"")</f>
        <v/>
      </c>
      <c r="O894" s="2" t="str">
        <f>IF(T894="No","",IFERROR(IF(INDEX('Tableau FR Download'!M:M,MATCH('Eligible Components'!M894,'Tableau FR Download'!G:G,0))=0,"",INDEX('Tableau FR Download'!M:M,MATCH('Eligible Components'!M894,'Tableau FR Download'!G:G,0))),""))</f>
        <v/>
      </c>
      <c r="P894" s="37" t="str">
        <f>IF(IFERROR(INDEX('Funding Request Tracker'!$G$6:$G$13,MATCH('Eligible Components'!N894,'Funding Request Tracker'!$F$6:$F$13,0)),"")=0,"",IFERROR(INDEX('Funding Request Tracker'!$G$6:$G$13,MATCH('Eligible Components'!N894,'Funding Request Tracker'!$F$6:$F$13,0)),""))</f>
        <v/>
      </c>
      <c r="Q894" s="37" t="str">
        <f>IF(IFERROR(INDEX('Tableau FR Download'!N:N,MATCH('Eligible Components'!M894,'Tableau FR Download'!G:G,0)),"")=0,"",IFERROR(INDEX('Tableau FR Download'!N:N,MATCH('Eligible Components'!M894,'Tableau FR Download'!G:G,0)),""))</f>
        <v/>
      </c>
      <c r="R894" s="37" t="str">
        <f>IF(IFERROR(INDEX('Tableau FR Download'!O:O,MATCH('Eligible Components'!M894,'Tableau FR Download'!G:G,0)),"")=0,"",IFERROR(INDEX('Tableau FR Download'!O:O,MATCH('Eligible Components'!M894,'Tableau FR Download'!G:G,0)),""))</f>
        <v/>
      </c>
      <c r="S894" s="13" t="str">
        <f t="shared" si="41"/>
        <v/>
      </c>
      <c r="T894" s="1" t="str">
        <f>IFERROR(INDEX('User Instructions'!$E$3:$E$10,MATCH('Eligible Components'!N894,'User Instructions'!$D$3:$D$10,0)),"")</f>
        <v/>
      </c>
      <c r="U894" s="1" t="str">
        <f>IFERROR(IF(INDEX('Tableau FR Download'!M:M,MATCH('Eligible Components'!M894,'Tableau FR Download'!G:G,0))=0,"",INDEX('Tableau FR Download'!M:M,MATCH('Eligible Components'!M894,'Tableau FR Download'!G:G,0))),"")</f>
        <v/>
      </c>
    </row>
    <row r="895" spans="1:21" hidden="1" x14ac:dyDescent="0.2">
      <c r="A895" s="1">
        <f t="shared" si="39"/>
        <v>0</v>
      </c>
      <c r="B895" s="1">
        <v>0</v>
      </c>
      <c r="C895" s="1" t="s">
        <v>85</v>
      </c>
      <c r="D895" s="1" t="s">
        <v>134</v>
      </c>
      <c r="E895" s="1" t="s">
        <v>28</v>
      </c>
      <c r="F895" s="1" t="s">
        <v>28</v>
      </c>
      <c r="G895" s="1" t="str">
        <f t="shared" si="40"/>
        <v>Mauritius-Malaria</v>
      </c>
      <c r="H895" s="1">
        <v>0</v>
      </c>
      <c r="I895" s="1" t="s">
        <v>60</v>
      </c>
      <c r="J895" s="1" t="str">
        <f>IF(IFERROR(IF(M895="",INDEX('Review Approach Lookup'!D:D,MATCH('Eligible Components'!G895,'Review Approach Lookup'!A:A,0)),INDEX('Tableau FR Download'!I:I,MATCH(M895,'Tableau FR Download'!G:G,0))),"")=0,"TBC",IFERROR(IF(M895="",INDEX('Review Approach Lookup'!D:D,MATCH('Eligible Components'!G895,'Review Approach Lookup'!A:A,0)),INDEX('Tableau FR Download'!I:I,MATCH(M895,'Tableau FR Download'!G:G,0))),""))</f>
        <v/>
      </c>
      <c r="K895" s="1" t="s">
        <v>188</v>
      </c>
      <c r="L895" s="1">
        <f>_xlfn.MAXIFS('Tableau FR Download'!A:A,'Tableau FR Download'!B:B,'Eligible Components'!G895)</f>
        <v>0</v>
      </c>
      <c r="M895" s="1" t="str">
        <f>IF(L895=0,"",INDEX('Tableau FR Download'!G:G,MATCH('Eligible Components'!L895,'Tableau FR Download'!A:A,0)))</f>
        <v/>
      </c>
      <c r="N895" s="2" t="str">
        <f>IFERROR(IF(LEFT(INDEX('Tableau FR Download'!J:J,MATCH('Eligible Components'!M895,'Tableau FR Download'!G:G,0)),FIND(" - ",INDEX('Tableau FR Download'!J:J,MATCH('Eligible Components'!M895,'Tableau FR Download'!G:G,0)))-1) = 0,"",LEFT(INDEX('Tableau FR Download'!J:J,MATCH('Eligible Components'!M895,'Tableau FR Download'!G:G,0)),FIND(" - ",INDEX('Tableau FR Download'!J:J,MATCH('Eligible Components'!M895,'Tableau FR Download'!G:G,0)))-1)),"")</f>
        <v/>
      </c>
      <c r="O895" s="2" t="str">
        <f>IF(T895="No","",IFERROR(IF(INDEX('Tableau FR Download'!M:M,MATCH('Eligible Components'!M895,'Tableau FR Download'!G:G,0))=0,"",INDEX('Tableau FR Download'!M:M,MATCH('Eligible Components'!M895,'Tableau FR Download'!G:G,0))),""))</f>
        <v/>
      </c>
      <c r="P895" s="37" t="str">
        <f>IF(IFERROR(INDEX('Funding Request Tracker'!$G$6:$G$13,MATCH('Eligible Components'!N895,'Funding Request Tracker'!$F$6:$F$13,0)),"")=0,"",IFERROR(INDEX('Funding Request Tracker'!$G$6:$G$13,MATCH('Eligible Components'!N895,'Funding Request Tracker'!$F$6:$F$13,0)),""))</f>
        <v/>
      </c>
      <c r="Q895" s="37" t="str">
        <f>IF(IFERROR(INDEX('Tableau FR Download'!N:N,MATCH('Eligible Components'!M895,'Tableau FR Download'!G:G,0)),"")=0,"",IFERROR(INDEX('Tableau FR Download'!N:N,MATCH('Eligible Components'!M895,'Tableau FR Download'!G:G,0)),""))</f>
        <v/>
      </c>
      <c r="R895" s="37" t="str">
        <f>IF(IFERROR(INDEX('Tableau FR Download'!O:O,MATCH('Eligible Components'!M895,'Tableau FR Download'!G:G,0)),"")=0,"",IFERROR(INDEX('Tableau FR Download'!O:O,MATCH('Eligible Components'!M895,'Tableau FR Download'!G:G,0)),""))</f>
        <v/>
      </c>
      <c r="S895" s="13" t="str">
        <f t="shared" si="41"/>
        <v/>
      </c>
      <c r="T895" s="1" t="str">
        <f>IFERROR(INDEX('User Instructions'!$E$3:$E$10,MATCH('Eligible Components'!N895,'User Instructions'!$D$3:$D$10,0)),"")</f>
        <v/>
      </c>
      <c r="U895" s="1" t="str">
        <f>IFERROR(IF(INDEX('Tableau FR Download'!M:M,MATCH('Eligible Components'!M895,'Tableau FR Download'!G:G,0))=0,"",INDEX('Tableau FR Download'!M:M,MATCH('Eligible Components'!M895,'Tableau FR Download'!G:G,0))),"")</f>
        <v/>
      </c>
    </row>
    <row r="896" spans="1:21" hidden="1" x14ac:dyDescent="0.2">
      <c r="A896" s="1">
        <f t="shared" si="39"/>
        <v>0</v>
      </c>
      <c r="B896" s="1">
        <v>0</v>
      </c>
      <c r="C896" s="1" t="s">
        <v>85</v>
      </c>
      <c r="D896" s="1" t="s">
        <v>134</v>
      </c>
      <c r="E896" s="1" t="s">
        <v>415</v>
      </c>
      <c r="F896" s="1" t="s">
        <v>93</v>
      </c>
      <c r="G896" s="1" t="str">
        <f t="shared" si="40"/>
        <v>Mauritius-Malaria,RSSH</v>
      </c>
      <c r="H896" s="1">
        <v>0</v>
      </c>
      <c r="I896" s="1" t="s">
        <v>60</v>
      </c>
      <c r="J896" s="1" t="str">
        <f>IF(IFERROR(IF(M896="",INDEX('Review Approach Lookup'!D:D,MATCH('Eligible Components'!G896,'Review Approach Lookup'!A:A,0)),INDEX('Tableau FR Download'!I:I,MATCH(M896,'Tableau FR Download'!G:G,0))),"")=0,"TBC",IFERROR(IF(M896="",INDEX('Review Approach Lookup'!D:D,MATCH('Eligible Components'!G896,'Review Approach Lookup'!A:A,0)),INDEX('Tableau FR Download'!I:I,MATCH(M896,'Tableau FR Download'!G:G,0))),""))</f>
        <v/>
      </c>
      <c r="K896" s="1" t="s">
        <v>188</v>
      </c>
      <c r="L896" s="1">
        <f>_xlfn.MAXIFS('Tableau FR Download'!A:A,'Tableau FR Download'!B:B,'Eligible Components'!G896)</f>
        <v>0</v>
      </c>
      <c r="M896" s="1" t="str">
        <f>IF(L896=0,"",INDEX('Tableau FR Download'!G:G,MATCH('Eligible Components'!L896,'Tableau FR Download'!A:A,0)))</f>
        <v/>
      </c>
      <c r="N896" s="2" t="str">
        <f>IFERROR(IF(LEFT(INDEX('Tableau FR Download'!J:J,MATCH('Eligible Components'!M896,'Tableau FR Download'!G:G,0)),FIND(" - ",INDEX('Tableau FR Download'!J:J,MATCH('Eligible Components'!M896,'Tableau FR Download'!G:G,0)))-1) = 0,"",LEFT(INDEX('Tableau FR Download'!J:J,MATCH('Eligible Components'!M896,'Tableau FR Download'!G:G,0)),FIND(" - ",INDEX('Tableau FR Download'!J:J,MATCH('Eligible Components'!M896,'Tableau FR Download'!G:G,0)))-1)),"")</f>
        <v/>
      </c>
      <c r="O896" s="2" t="str">
        <f>IF(T896="No","",IFERROR(IF(INDEX('Tableau FR Download'!M:M,MATCH('Eligible Components'!M896,'Tableau FR Download'!G:G,0))=0,"",INDEX('Tableau FR Download'!M:M,MATCH('Eligible Components'!M896,'Tableau FR Download'!G:G,0))),""))</f>
        <v/>
      </c>
      <c r="P896" s="37" t="str">
        <f>IF(IFERROR(INDEX('Funding Request Tracker'!$G$6:$G$13,MATCH('Eligible Components'!N896,'Funding Request Tracker'!$F$6:$F$13,0)),"")=0,"",IFERROR(INDEX('Funding Request Tracker'!$G$6:$G$13,MATCH('Eligible Components'!N896,'Funding Request Tracker'!$F$6:$F$13,0)),""))</f>
        <v/>
      </c>
      <c r="Q896" s="37" t="str">
        <f>IF(IFERROR(INDEX('Tableau FR Download'!N:N,MATCH('Eligible Components'!M896,'Tableau FR Download'!G:G,0)),"")=0,"",IFERROR(INDEX('Tableau FR Download'!N:N,MATCH('Eligible Components'!M896,'Tableau FR Download'!G:G,0)),""))</f>
        <v/>
      </c>
      <c r="R896" s="37" t="str">
        <f>IF(IFERROR(INDEX('Tableau FR Download'!O:O,MATCH('Eligible Components'!M896,'Tableau FR Download'!G:G,0)),"")=0,"",IFERROR(INDEX('Tableau FR Download'!O:O,MATCH('Eligible Components'!M896,'Tableau FR Download'!G:G,0)),""))</f>
        <v/>
      </c>
      <c r="S896" s="13" t="str">
        <f t="shared" si="41"/>
        <v/>
      </c>
      <c r="T896" s="1" t="str">
        <f>IFERROR(INDEX('User Instructions'!$E$3:$E$10,MATCH('Eligible Components'!N896,'User Instructions'!$D$3:$D$10,0)),"")</f>
        <v/>
      </c>
      <c r="U896" s="1" t="str">
        <f>IFERROR(IF(INDEX('Tableau FR Download'!M:M,MATCH('Eligible Components'!M896,'Tableau FR Download'!G:G,0))=0,"",INDEX('Tableau FR Download'!M:M,MATCH('Eligible Components'!M896,'Tableau FR Download'!G:G,0))),"")</f>
        <v/>
      </c>
    </row>
    <row r="897" spans="1:21" hidden="1" x14ac:dyDescent="0.2">
      <c r="A897" s="1">
        <f t="shared" si="39"/>
        <v>0</v>
      </c>
      <c r="B897" s="1">
        <v>0</v>
      </c>
      <c r="C897" s="1" t="s">
        <v>85</v>
      </c>
      <c r="D897" s="1" t="s">
        <v>134</v>
      </c>
      <c r="E897" s="1" t="s">
        <v>94</v>
      </c>
      <c r="F897" s="1" t="s">
        <v>94</v>
      </c>
      <c r="G897" s="1" t="str">
        <f t="shared" si="40"/>
        <v>Mauritius-RSSH</v>
      </c>
      <c r="H897" s="1">
        <v>1</v>
      </c>
      <c r="I897" s="1" t="s">
        <v>60</v>
      </c>
      <c r="J897" s="1" t="str">
        <f>IF(IFERROR(IF(M897="",INDEX('Review Approach Lookup'!D:D,MATCH('Eligible Components'!G897,'Review Approach Lookup'!A:A,0)),INDEX('Tableau FR Download'!I:I,MATCH(M897,'Tableau FR Download'!G:G,0))),"")=0,"TBC",IFERROR(IF(M897="",INDEX('Review Approach Lookup'!D:D,MATCH('Eligible Components'!G897,'Review Approach Lookup'!A:A,0)),INDEX('Tableau FR Download'!I:I,MATCH(M897,'Tableau FR Download'!G:G,0))),""))</f>
        <v>TBC</v>
      </c>
      <c r="K897" s="1" t="s">
        <v>188</v>
      </c>
      <c r="L897" s="1">
        <f>_xlfn.MAXIFS('Tableau FR Download'!A:A,'Tableau FR Download'!B:B,'Eligible Components'!G897)</f>
        <v>0</v>
      </c>
      <c r="M897" s="1" t="str">
        <f>IF(L897=0,"",INDEX('Tableau FR Download'!G:G,MATCH('Eligible Components'!L897,'Tableau FR Download'!A:A,0)))</f>
        <v/>
      </c>
      <c r="N897" s="2" t="str">
        <f>IFERROR(IF(LEFT(INDEX('Tableau FR Download'!J:J,MATCH('Eligible Components'!M897,'Tableau FR Download'!G:G,0)),FIND(" - ",INDEX('Tableau FR Download'!J:J,MATCH('Eligible Components'!M897,'Tableau FR Download'!G:G,0)))-1) = 0,"",LEFT(INDEX('Tableau FR Download'!J:J,MATCH('Eligible Components'!M897,'Tableau FR Download'!G:G,0)),FIND(" - ",INDEX('Tableau FR Download'!J:J,MATCH('Eligible Components'!M897,'Tableau FR Download'!G:G,0)))-1)),"")</f>
        <v/>
      </c>
      <c r="O897" s="2" t="str">
        <f>IF(T897="No","",IFERROR(IF(INDEX('Tableau FR Download'!M:M,MATCH('Eligible Components'!M897,'Tableau FR Download'!G:G,0))=0,"",INDEX('Tableau FR Download'!M:M,MATCH('Eligible Components'!M897,'Tableau FR Download'!G:G,0))),""))</f>
        <v/>
      </c>
      <c r="P897" s="37" t="str">
        <f>IF(IFERROR(INDEX('Funding Request Tracker'!$G$6:$G$13,MATCH('Eligible Components'!N897,'Funding Request Tracker'!$F$6:$F$13,0)),"")=0,"",IFERROR(INDEX('Funding Request Tracker'!$G$6:$G$13,MATCH('Eligible Components'!N897,'Funding Request Tracker'!$F$6:$F$13,0)),""))</f>
        <v/>
      </c>
      <c r="Q897" s="37" t="str">
        <f>IF(IFERROR(INDEX('Tableau FR Download'!N:N,MATCH('Eligible Components'!M897,'Tableau FR Download'!G:G,0)),"")=0,"",IFERROR(INDEX('Tableau FR Download'!N:N,MATCH('Eligible Components'!M897,'Tableau FR Download'!G:G,0)),""))</f>
        <v/>
      </c>
      <c r="R897" s="37" t="str">
        <f>IF(IFERROR(INDEX('Tableau FR Download'!O:O,MATCH('Eligible Components'!M897,'Tableau FR Download'!G:G,0)),"")=0,"",IFERROR(INDEX('Tableau FR Download'!O:O,MATCH('Eligible Components'!M897,'Tableau FR Download'!G:G,0)),""))</f>
        <v/>
      </c>
      <c r="S897" s="13" t="str">
        <f t="shared" si="41"/>
        <v/>
      </c>
      <c r="T897" s="1" t="str">
        <f>IFERROR(INDEX('User Instructions'!$E$3:$E$10,MATCH('Eligible Components'!N897,'User Instructions'!$D$3:$D$10,0)),"")</f>
        <v/>
      </c>
      <c r="U897" s="1" t="str">
        <f>IFERROR(IF(INDEX('Tableau FR Download'!M:M,MATCH('Eligible Components'!M897,'Tableau FR Download'!G:G,0))=0,"",INDEX('Tableau FR Download'!M:M,MATCH('Eligible Components'!M897,'Tableau FR Download'!G:G,0))),"")</f>
        <v/>
      </c>
    </row>
    <row r="898" spans="1:21" hidden="1" x14ac:dyDescent="0.2">
      <c r="A898" s="1">
        <f t="shared" ref="A898:A961" si="42">IF(B898=1,0,IF(AND(H898=1,OR(F898="HIV/AIDS",F898="Tuberculosis",F898="Malaria",M898&lt;&gt;"")),1,0))</f>
        <v>0</v>
      </c>
      <c r="B898" s="1">
        <v>0</v>
      </c>
      <c r="C898" s="1" t="s">
        <v>85</v>
      </c>
      <c r="D898" s="1" t="s">
        <v>134</v>
      </c>
      <c r="E898" s="1" t="s">
        <v>416</v>
      </c>
      <c r="F898" s="1" t="s">
        <v>35</v>
      </c>
      <c r="G898" s="1" t="str">
        <f t="shared" ref="G898:G961" si="43">_xlfn.CONCAT(D898,"-",F898)</f>
        <v>Mauritius-Tuberculosis</v>
      </c>
      <c r="H898" s="1">
        <v>0</v>
      </c>
      <c r="I898" s="1" t="s">
        <v>60</v>
      </c>
      <c r="J898" s="1" t="str">
        <f>IF(IFERROR(IF(M898="",INDEX('Review Approach Lookup'!D:D,MATCH('Eligible Components'!G898,'Review Approach Lookup'!A:A,0)),INDEX('Tableau FR Download'!I:I,MATCH(M898,'Tableau FR Download'!G:G,0))),"")=0,"TBC",IFERROR(IF(M898="",INDEX('Review Approach Lookup'!D:D,MATCH('Eligible Components'!G898,'Review Approach Lookup'!A:A,0)),INDEX('Tableau FR Download'!I:I,MATCH(M898,'Tableau FR Download'!G:G,0))),""))</f>
        <v/>
      </c>
      <c r="K898" s="1" t="s">
        <v>188</v>
      </c>
      <c r="L898" s="1">
        <f>_xlfn.MAXIFS('Tableau FR Download'!A:A,'Tableau FR Download'!B:B,'Eligible Components'!G898)</f>
        <v>0</v>
      </c>
      <c r="M898" s="1" t="str">
        <f>IF(L898=0,"",INDEX('Tableau FR Download'!G:G,MATCH('Eligible Components'!L898,'Tableau FR Download'!A:A,0)))</f>
        <v/>
      </c>
      <c r="N898" s="2" t="str">
        <f>IFERROR(IF(LEFT(INDEX('Tableau FR Download'!J:J,MATCH('Eligible Components'!M898,'Tableau FR Download'!G:G,0)),FIND(" - ",INDEX('Tableau FR Download'!J:J,MATCH('Eligible Components'!M898,'Tableau FR Download'!G:G,0)))-1) = 0,"",LEFT(INDEX('Tableau FR Download'!J:J,MATCH('Eligible Components'!M898,'Tableau FR Download'!G:G,0)),FIND(" - ",INDEX('Tableau FR Download'!J:J,MATCH('Eligible Components'!M898,'Tableau FR Download'!G:G,0)))-1)),"")</f>
        <v/>
      </c>
      <c r="O898" s="2" t="str">
        <f>IF(T898="No","",IFERROR(IF(INDEX('Tableau FR Download'!M:M,MATCH('Eligible Components'!M898,'Tableau FR Download'!G:G,0))=0,"",INDEX('Tableau FR Download'!M:M,MATCH('Eligible Components'!M898,'Tableau FR Download'!G:G,0))),""))</f>
        <v/>
      </c>
      <c r="P898" s="37" t="str">
        <f>IF(IFERROR(INDEX('Funding Request Tracker'!$G$6:$G$13,MATCH('Eligible Components'!N898,'Funding Request Tracker'!$F$6:$F$13,0)),"")=0,"",IFERROR(INDEX('Funding Request Tracker'!$G$6:$G$13,MATCH('Eligible Components'!N898,'Funding Request Tracker'!$F$6:$F$13,0)),""))</f>
        <v/>
      </c>
      <c r="Q898" s="37" t="str">
        <f>IF(IFERROR(INDEX('Tableau FR Download'!N:N,MATCH('Eligible Components'!M898,'Tableau FR Download'!G:G,0)),"")=0,"",IFERROR(INDEX('Tableau FR Download'!N:N,MATCH('Eligible Components'!M898,'Tableau FR Download'!G:G,0)),""))</f>
        <v/>
      </c>
      <c r="R898" s="37" t="str">
        <f>IF(IFERROR(INDEX('Tableau FR Download'!O:O,MATCH('Eligible Components'!M898,'Tableau FR Download'!G:G,0)),"")=0,"",IFERROR(INDEX('Tableau FR Download'!O:O,MATCH('Eligible Components'!M898,'Tableau FR Download'!G:G,0)),""))</f>
        <v/>
      </c>
      <c r="S898" s="13" t="str">
        <f t="shared" ref="S898:S961" si="44">IFERROR((R898-P898)/30.5,"")</f>
        <v/>
      </c>
      <c r="T898" s="1" t="str">
        <f>IFERROR(INDEX('User Instructions'!$E$3:$E$10,MATCH('Eligible Components'!N898,'User Instructions'!$D$3:$D$10,0)),"")</f>
        <v/>
      </c>
      <c r="U898" s="1" t="str">
        <f>IFERROR(IF(INDEX('Tableau FR Download'!M:M,MATCH('Eligible Components'!M898,'Tableau FR Download'!G:G,0))=0,"",INDEX('Tableau FR Download'!M:M,MATCH('Eligible Components'!M898,'Tableau FR Download'!G:G,0))),"")</f>
        <v/>
      </c>
    </row>
    <row r="899" spans="1:21" hidden="1" x14ac:dyDescent="0.2">
      <c r="A899" s="1">
        <f t="shared" si="42"/>
        <v>0</v>
      </c>
      <c r="B899" s="1">
        <v>0</v>
      </c>
      <c r="C899" s="1" t="s">
        <v>85</v>
      </c>
      <c r="D899" s="1" t="s">
        <v>134</v>
      </c>
      <c r="E899" s="1" t="s">
        <v>417</v>
      </c>
      <c r="F899" s="1" t="s">
        <v>95</v>
      </c>
      <c r="G899" s="1" t="str">
        <f t="shared" si="43"/>
        <v>Mauritius-Tuberculosis,Malaria</v>
      </c>
      <c r="H899" s="1">
        <v>0</v>
      </c>
      <c r="I899" s="1" t="s">
        <v>60</v>
      </c>
      <c r="J899" s="1" t="str">
        <f>IF(IFERROR(IF(M899="",INDEX('Review Approach Lookup'!D:D,MATCH('Eligible Components'!G899,'Review Approach Lookup'!A:A,0)),INDEX('Tableau FR Download'!I:I,MATCH(M899,'Tableau FR Download'!G:G,0))),"")=0,"TBC",IFERROR(IF(M899="",INDEX('Review Approach Lookup'!D:D,MATCH('Eligible Components'!G899,'Review Approach Lookup'!A:A,0)),INDEX('Tableau FR Download'!I:I,MATCH(M899,'Tableau FR Download'!G:G,0))),""))</f>
        <v/>
      </c>
      <c r="K899" s="1" t="s">
        <v>188</v>
      </c>
      <c r="L899" s="1">
        <f>_xlfn.MAXIFS('Tableau FR Download'!A:A,'Tableau FR Download'!B:B,'Eligible Components'!G899)</f>
        <v>0</v>
      </c>
      <c r="M899" s="1" t="str">
        <f>IF(L899=0,"",INDEX('Tableau FR Download'!G:G,MATCH('Eligible Components'!L899,'Tableau FR Download'!A:A,0)))</f>
        <v/>
      </c>
      <c r="N899" s="2" t="str">
        <f>IFERROR(IF(LEFT(INDEX('Tableau FR Download'!J:J,MATCH('Eligible Components'!M899,'Tableau FR Download'!G:G,0)),FIND(" - ",INDEX('Tableau FR Download'!J:J,MATCH('Eligible Components'!M899,'Tableau FR Download'!G:G,0)))-1) = 0,"",LEFT(INDEX('Tableau FR Download'!J:J,MATCH('Eligible Components'!M899,'Tableau FR Download'!G:G,0)),FIND(" - ",INDEX('Tableau FR Download'!J:J,MATCH('Eligible Components'!M899,'Tableau FR Download'!G:G,0)))-1)),"")</f>
        <v/>
      </c>
      <c r="O899" s="2" t="str">
        <f>IF(T899="No","",IFERROR(IF(INDEX('Tableau FR Download'!M:M,MATCH('Eligible Components'!M899,'Tableau FR Download'!G:G,0))=0,"",INDEX('Tableau FR Download'!M:M,MATCH('Eligible Components'!M899,'Tableau FR Download'!G:G,0))),""))</f>
        <v/>
      </c>
      <c r="P899" s="37" t="str">
        <f>IF(IFERROR(INDEX('Funding Request Tracker'!$G$6:$G$13,MATCH('Eligible Components'!N899,'Funding Request Tracker'!$F$6:$F$13,0)),"")=0,"",IFERROR(INDEX('Funding Request Tracker'!$G$6:$G$13,MATCH('Eligible Components'!N899,'Funding Request Tracker'!$F$6:$F$13,0)),""))</f>
        <v/>
      </c>
      <c r="Q899" s="37" t="str">
        <f>IF(IFERROR(INDEX('Tableau FR Download'!N:N,MATCH('Eligible Components'!M899,'Tableau FR Download'!G:G,0)),"")=0,"",IFERROR(INDEX('Tableau FR Download'!N:N,MATCH('Eligible Components'!M899,'Tableau FR Download'!G:G,0)),""))</f>
        <v/>
      </c>
      <c r="R899" s="37" t="str">
        <f>IF(IFERROR(INDEX('Tableau FR Download'!O:O,MATCH('Eligible Components'!M899,'Tableau FR Download'!G:G,0)),"")=0,"",IFERROR(INDEX('Tableau FR Download'!O:O,MATCH('Eligible Components'!M899,'Tableau FR Download'!G:G,0)),""))</f>
        <v/>
      </c>
      <c r="S899" s="13" t="str">
        <f t="shared" si="44"/>
        <v/>
      </c>
      <c r="T899" s="1" t="str">
        <f>IFERROR(INDEX('User Instructions'!$E$3:$E$10,MATCH('Eligible Components'!N899,'User Instructions'!$D$3:$D$10,0)),"")</f>
        <v/>
      </c>
      <c r="U899" s="1" t="str">
        <f>IFERROR(IF(INDEX('Tableau FR Download'!M:M,MATCH('Eligible Components'!M899,'Tableau FR Download'!G:G,0))=0,"",INDEX('Tableau FR Download'!M:M,MATCH('Eligible Components'!M899,'Tableau FR Download'!G:G,0))),"")</f>
        <v/>
      </c>
    </row>
    <row r="900" spans="1:21" hidden="1" x14ac:dyDescent="0.2">
      <c r="A900" s="1">
        <f t="shared" si="42"/>
        <v>0</v>
      </c>
      <c r="B900" s="1">
        <v>0</v>
      </c>
      <c r="C900" s="1" t="s">
        <v>85</v>
      </c>
      <c r="D900" s="1" t="s">
        <v>134</v>
      </c>
      <c r="E900" s="1" t="s">
        <v>418</v>
      </c>
      <c r="F900" s="1" t="s">
        <v>96</v>
      </c>
      <c r="G900" s="1" t="str">
        <f t="shared" si="43"/>
        <v>Mauritius-Tuberculosis,Malaria,RSSH</v>
      </c>
      <c r="H900" s="1">
        <v>0</v>
      </c>
      <c r="I900" s="1" t="s">
        <v>60</v>
      </c>
      <c r="J900" s="1" t="str">
        <f>IF(IFERROR(IF(M900="",INDEX('Review Approach Lookup'!D:D,MATCH('Eligible Components'!G900,'Review Approach Lookup'!A:A,0)),INDEX('Tableau FR Download'!I:I,MATCH(M900,'Tableau FR Download'!G:G,0))),"")=0,"TBC",IFERROR(IF(M900="",INDEX('Review Approach Lookup'!D:D,MATCH('Eligible Components'!G900,'Review Approach Lookup'!A:A,0)),INDEX('Tableau FR Download'!I:I,MATCH(M900,'Tableau FR Download'!G:G,0))),""))</f>
        <v/>
      </c>
      <c r="K900" s="1" t="s">
        <v>188</v>
      </c>
      <c r="L900" s="1">
        <f>_xlfn.MAXIFS('Tableau FR Download'!A:A,'Tableau FR Download'!B:B,'Eligible Components'!G900)</f>
        <v>0</v>
      </c>
      <c r="M900" s="1" t="str">
        <f>IF(L900=0,"",INDEX('Tableau FR Download'!G:G,MATCH('Eligible Components'!L900,'Tableau FR Download'!A:A,0)))</f>
        <v/>
      </c>
      <c r="N900" s="2" t="str">
        <f>IFERROR(IF(LEFT(INDEX('Tableau FR Download'!J:J,MATCH('Eligible Components'!M900,'Tableau FR Download'!G:G,0)),FIND(" - ",INDEX('Tableau FR Download'!J:J,MATCH('Eligible Components'!M900,'Tableau FR Download'!G:G,0)))-1) = 0,"",LEFT(INDEX('Tableau FR Download'!J:J,MATCH('Eligible Components'!M900,'Tableau FR Download'!G:G,0)),FIND(" - ",INDEX('Tableau FR Download'!J:J,MATCH('Eligible Components'!M900,'Tableau FR Download'!G:G,0)))-1)),"")</f>
        <v/>
      </c>
      <c r="O900" s="2" t="str">
        <f>IF(T900="No","",IFERROR(IF(INDEX('Tableau FR Download'!M:M,MATCH('Eligible Components'!M900,'Tableau FR Download'!G:G,0))=0,"",INDEX('Tableau FR Download'!M:M,MATCH('Eligible Components'!M900,'Tableau FR Download'!G:G,0))),""))</f>
        <v/>
      </c>
      <c r="P900" s="37" t="str">
        <f>IF(IFERROR(INDEX('Funding Request Tracker'!$G$6:$G$13,MATCH('Eligible Components'!N900,'Funding Request Tracker'!$F$6:$F$13,0)),"")=0,"",IFERROR(INDEX('Funding Request Tracker'!$G$6:$G$13,MATCH('Eligible Components'!N900,'Funding Request Tracker'!$F$6:$F$13,0)),""))</f>
        <v/>
      </c>
      <c r="Q900" s="37" t="str">
        <f>IF(IFERROR(INDEX('Tableau FR Download'!N:N,MATCH('Eligible Components'!M900,'Tableau FR Download'!G:G,0)),"")=0,"",IFERROR(INDEX('Tableau FR Download'!N:N,MATCH('Eligible Components'!M900,'Tableau FR Download'!G:G,0)),""))</f>
        <v/>
      </c>
      <c r="R900" s="37" t="str">
        <f>IF(IFERROR(INDEX('Tableau FR Download'!O:O,MATCH('Eligible Components'!M900,'Tableau FR Download'!G:G,0)),"")=0,"",IFERROR(INDEX('Tableau FR Download'!O:O,MATCH('Eligible Components'!M900,'Tableau FR Download'!G:G,0)),""))</f>
        <v/>
      </c>
      <c r="S900" s="13" t="str">
        <f t="shared" si="44"/>
        <v/>
      </c>
      <c r="T900" s="1" t="str">
        <f>IFERROR(INDEX('User Instructions'!$E$3:$E$10,MATCH('Eligible Components'!N900,'User Instructions'!$D$3:$D$10,0)),"")</f>
        <v/>
      </c>
      <c r="U900" s="1" t="str">
        <f>IFERROR(IF(INDEX('Tableau FR Download'!M:M,MATCH('Eligible Components'!M900,'Tableau FR Download'!G:G,0))=0,"",INDEX('Tableau FR Download'!M:M,MATCH('Eligible Components'!M900,'Tableau FR Download'!G:G,0))),"")</f>
        <v/>
      </c>
    </row>
    <row r="901" spans="1:21" hidden="1" x14ac:dyDescent="0.2">
      <c r="A901" s="1">
        <f t="shared" si="42"/>
        <v>0</v>
      </c>
      <c r="B901" s="1">
        <v>0</v>
      </c>
      <c r="C901" s="1" t="s">
        <v>85</v>
      </c>
      <c r="D901" s="1" t="s">
        <v>134</v>
      </c>
      <c r="E901" s="1" t="s">
        <v>419</v>
      </c>
      <c r="F901" s="1" t="s">
        <v>97</v>
      </c>
      <c r="G901" s="1" t="str">
        <f t="shared" si="43"/>
        <v>Mauritius-Tuberculosis,RSSH</v>
      </c>
      <c r="H901" s="1">
        <v>0</v>
      </c>
      <c r="I901" s="1" t="s">
        <v>60</v>
      </c>
      <c r="J901" s="1" t="str">
        <f>IF(IFERROR(IF(M901="",INDEX('Review Approach Lookup'!D:D,MATCH('Eligible Components'!G901,'Review Approach Lookup'!A:A,0)),INDEX('Tableau FR Download'!I:I,MATCH(M901,'Tableau FR Download'!G:G,0))),"")=0,"TBC",IFERROR(IF(M901="",INDEX('Review Approach Lookup'!D:D,MATCH('Eligible Components'!G901,'Review Approach Lookup'!A:A,0)),INDEX('Tableau FR Download'!I:I,MATCH(M901,'Tableau FR Download'!G:G,0))),""))</f>
        <v/>
      </c>
      <c r="K901" s="1" t="s">
        <v>188</v>
      </c>
      <c r="L901" s="1">
        <f>_xlfn.MAXIFS('Tableau FR Download'!A:A,'Tableau FR Download'!B:B,'Eligible Components'!G901)</f>
        <v>0</v>
      </c>
      <c r="M901" s="1" t="str">
        <f>IF(L901=0,"",INDEX('Tableau FR Download'!G:G,MATCH('Eligible Components'!L901,'Tableau FR Download'!A:A,0)))</f>
        <v/>
      </c>
      <c r="N901" s="2" t="str">
        <f>IFERROR(IF(LEFT(INDEX('Tableau FR Download'!J:J,MATCH('Eligible Components'!M901,'Tableau FR Download'!G:G,0)),FIND(" - ",INDEX('Tableau FR Download'!J:J,MATCH('Eligible Components'!M901,'Tableau FR Download'!G:G,0)))-1) = 0,"",LEFT(INDEX('Tableau FR Download'!J:J,MATCH('Eligible Components'!M901,'Tableau FR Download'!G:G,0)),FIND(" - ",INDEX('Tableau FR Download'!J:J,MATCH('Eligible Components'!M901,'Tableau FR Download'!G:G,0)))-1)),"")</f>
        <v/>
      </c>
      <c r="O901" s="2" t="str">
        <f>IF(T901="No","",IFERROR(IF(INDEX('Tableau FR Download'!M:M,MATCH('Eligible Components'!M901,'Tableau FR Download'!G:G,0))=0,"",INDEX('Tableau FR Download'!M:M,MATCH('Eligible Components'!M901,'Tableau FR Download'!G:G,0))),""))</f>
        <v/>
      </c>
      <c r="P901" s="37" t="str">
        <f>IF(IFERROR(INDEX('Funding Request Tracker'!$G$6:$G$13,MATCH('Eligible Components'!N901,'Funding Request Tracker'!$F$6:$F$13,0)),"")=0,"",IFERROR(INDEX('Funding Request Tracker'!$G$6:$G$13,MATCH('Eligible Components'!N901,'Funding Request Tracker'!$F$6:$F$13,0)),""))</f>
        <v/>
      </c>
      <c r="Q901" s="37" t="str">
        <f>IF(IFERROR(INDEX('Tableau FR Download'!N:N,MATCH('Eligible Components'!M901,'Tableau FR Download'!G:G,0)),"")=0,"",IFERROR(INDEX('Tableau FR Download'!N:N,MATCH('Eligible Components'!M901,'Tableau FR Download'!G:G,0)),""))</f>
        <v/>
      </c>
      <c r="R901" s="37" t="str">
        <f>IF(IFERROR(INDEX('Tableau FR Download'!O:O,MATCH('Eligible Components'!M901,'Tableau FR Download'!G:G,0)),"")=0,"",IFERROR(INDEX('Tableau FR Download'!O:O,MATCH('Eligible Components'!M901,'Tableau FR Download'!G:G,0)),""))</f>
        <v/>
      </c>
      <c r="S901" s="13" t="str">
        <f t="shared" si="44"/>
        <v/>
      </c>
      <c r="T901" s="1" t="str">
        <f>IFERROR(INDEX('User Instructions'!$E$3:$E$10,MATCH('Eligible Components'!N901,'User Instructions'!$D$3:$D$10,0)),"")</f>
        <v/>
      </c>
      <c r="U901" s="1" t="str">
        <f>IFERROR(IF(INDEX('Tableau FR Download'!M:M,MATCH('Eligible Components'!M901,'Tableau FR Download'!G:G,0))=0,"",INDEX('Tableau FR Download'!M:M,MATCH('Eligible Components'!M901,'Tableau FR Download'!G:G,0))),"")</f>
        <v/>
      </c>
    </row>
    <row r="902" spans="1:21" hidden="1" x14ac:dyDescent="0.2">
      <c r="A902" s="1">
        <f t="shared" si="42"/>
        <v>0</v>
      </c>
      <c r="B902" s="1">
        <v>1</v>
      </c>
      <c r="C902" s="1" t="s">
        <v>85</v>
      </c>
      <c r="D902" s="1" t="s">
        <v>135</v>
      </c>
      <c r="E902" s="1" t="s">
        <v>26</v>
      </c>
      <c r="F902" s="1" t="s">
        <v>26</v>
      </c>
      <c r="G902" s="1" t="str">
        <f t="shared" si="43"/>
        <v>Moldova-HIV/AIDS</v>
      </c>
      <c r="H902" s="1">
        <v>1</v>
      </c>
      <c r="I902" s="1" t="s">
        <v>30</v>
      </c>
      <c r="J902" s="1" t="str">
        <f>IF(IFERROR(IF(M902="",INDEX('Review Approach Lookup'!D:D,MATCH('Eligible Components'!G902,'Review Approach Lookup'!A:A,0)),INDEX('Tableau FR Download'!I:I,MATCH(M902,'Tableau FR Download'!G:G,0))),"")=0,"TBC",IFERROR(IF(M902="",INDEX('Review Approach Lookup'!D:D,MATCH('Eligible Components'!G902,'Review Approach Lookup'!A:A,0)),INDEX('Tableau FR Download'!I:I,MATCH(M902,'Tableau FR Download'!G:G,0))),""))</f>
        <v>Tailored for Focused Portfolios</v>
      </c>
      <c r="K902" s="1" t="s">
        <v>188</v>
      </c>
      <c r="L902" s="1">
        <f>_xlfn.MAXIFS('Tableau FR Download'!A:A,'Tableau FR Download'!B:B,'Eligible Components'!G902)</f>
        <v>0</v>
      </c>
      <c r="M902" s="1" t="str">
        <f>IF(L902=0,"",INDEX('Tableau FR Download'!G:G,MATCH('Eligible Components'!L902,'Tableau FR Download'!A:A,0)))</f>
        <v/>
      </c>
      <c r="N902" s="2" t="str">
        <f>IFERROR(IF(LEFT(INDEX('Tableau FR Download'!J:J,MATCH('Eligible Components'!M902,'Tableau FR Download'!G:G,0)),FIND(" - ",INDEX('Tableau FR Download'!J:J,MATCH('Eligible Components'!M902,'Tableau FR Download'!G:G,0)))-1) = 0,"",LEFT(INDEX('Tableau FR Download'!J:J,MATCH('Eligible Components'!M902,'Tableau FR Download'!G:G,0)),FIND(" - ",INDEX('Tableau FR Download'!J:J,MATCH('Eligible Components'!M902,'Tableau FR Download'!G:G,0)))-1)),"")</f>
        <v/>
      </c>
      <c r="O902" s="2" t="str">
        <f>IF(T902="No","",IFERROR(IF(INDEX('Tableau FR Download'!M:M,MATCH('Eligible Components'!M902,'Tableau FR Download'!G:G,0))=0,"",INDEX('Tableau FR Download'!M:M,MATCH('Eligible Components'!M902,'Tableau FR Download'!G:G,0))),""))</f>
        <v/>
      </c>
      <c r="P902" s="37" t="str">
        <f>IF(IFERROR(INDEX('Funding Request Tracker'!$G$6:$G$13,MATCH('Eligible Components'!N902,'Funding Request Tracker'!$F$6:$F$13,0)),"")=0,"",IFERROR(INDEX('Funding Request Tracker'!$G$6:$G$13,MATCH('Eligible Components'!N902,'Funding Request Tracker'!$F$6:$F$13,0)),""))</f>
        <v/>
      </c>
      <c r="Q902" s="37" t="str">
        <f>IF(IFERROR(INDEX('Tableau FR Download'!N:N,MATCH('Eligible Components'!M902,'Tableau FR Download'!G:G,0)),"")=0,"",IFERROR(INDEX('Tableau FR Download'!N:N,MATCH('Eligible Components'!M902,'Tableau FR Download'!G:G,0)),""))</f>
        <v/>
      </c>
      <c r="R902" s="37" t="str">
        <f>IF(IFERROR(INDEX('Tableau FR Download'!O:O,MATCH('Eligible Components'!M902,'Tableau FR Download'!G:G,0)),"")=0,"",IFERROR(INDEX('Tableau FR Download'!O:O,MATCH('Eligible Components'!M902,'Tableau FR Download'!G:G,0)),""))</f>
        <v/>
      </c>
      <c r="S902" s="13" t="str">
        <f t="shared" si="44"/>
        <v/>
      </c>
      <c r="T902" s="1" t="str">
        <f>IFERROR(INDEX('User Instructions'!$E$3:$E$10,MATCH('Eligible Components'!N902,'User Instructions'!$D$3:$D$10,0)),"")</f>
        <v/>
      </c>
      <c r="U902" s="1" t="str">
        <f>IFERROR(IF(INDEX('Tableau FR Download'!M:M,MATCH('Eligible Components'!M902,'Tableau FR Download'!G:G,0))=0,"",INDEX('Tableau FR Download'!M:M,MATCH('Eligible Components'!M902,'Tableau FR Download'!G:G,0))),"")</f>
        <v/>
      </c>
    </row>
    <row r="903" spans="1:21" hidden="1" x14ac:dyDescent="0.2">
      <c r="A903" s="1">
        <f t="shared" si="42"/>
        <v>0</v>
      </c>
      <c r="B903" s="1">
        <v>0</v>
      </c>
      <c r="C903" s="1" t="s">
        <v>85</v>
      </c>
      <c r="D903" s="1" t="s">
        <v>135</v>
      </c>
      <c r="E903" s="1" t="s">
        <v>409</v>
      </c>
      <c r="F903" s="1" t="s">
        <v>86</v>
      </c>
      <c r="G903" s="1" t="str">
        <f t="shared" si="43"/>
        <v>Moldova-HIV/AIDS,Malaria</v>
      </c>
      <c r="H903" s="1">
        <v>0</v>
      </c>
      <c r="I903" s="1" t="s">
        <v>30</v>
      </c>
      <c r="J903" s="1" t="str">
        <f>IF(IFERROR(IF(M903="",INDEX('Review Approach Lookup'!D:D,MATCH('Eligible Components'!G903,'Review Approach Lookup'!A:A,0)),INDEX('Tableau FR Download'!I:I,MATCH(M903,'Tableau FR Download'!G:G,0))),"")=0,"TBC",IFERROR(IF(M903="",INDEX('Review Approach Lookup'!D:D,MATCH('Eligible Components'!G903,'Review Approach Lookup'!A:A,0)),INDEX('Tableau FR Download'!I:I,MATCH(M903,'Tableau FR Download'!G:G,0))),""))</f>
        <v/>
      </c>
      <c r="K903" s="1" t="s">
        <v>188</v>
      </c>
      <c r="L903" s="1">
        <f>_xlfn.MAXIFS('Tableau FR Download'!A:A,'Tableau FR Download'!B:B,'Eligible Components'!G903)</f>
        <v>0</v>
      </c>
      <c r="M903" s="1" t="str">
        <f>IF(L903=0,"",INDEX('Tableau FR Download'!G:G,MATCH('Eligible Components'!L903,'Tableau FR Download'!A:A,0)))</f>
        <v/>
      </c>
      <c r="N903" s="2" t="str">
        <f>IFERROR(IF(LEFT(INDEX('Tableau FR Download'!J:J,MATCH('Eligible Components'!M903,'Tableau FR Download'!G:G,0)),FIND(" - ",INDEX('Tableau FR Download'!J:J,MATCH('Eligible Components'!M903,'Tableau FR Download'!G:G,0)))-1) = 0,"",LEFT(INDEX('Tableau FR Download'!J:J,MATCH('Eligible Components'!M903,'Tableau FR Download'!G:G,0)),FIND(" - ",INDEX('Tableau FR Download'!J:J,MATCH('Eligible Components'!M903,'Tableau FR Download'!G:G,0)))-1)),"")</f>
        <v/>
      </c>
      <c r="O903" s="2" t="str">
        <f>IF(T903="No","",IFERROR(IF(INDEX('Tableau FR Download'!M:M,MATCH('Eligible Components'!M903,'Tableau FR Download'!G:G,0))=0,"",INDEX('Tableau FR Download'!M:M,MATCH('Eligible Components'!M903,'Tableau FR Download'!G:G,0))),""))</f>
        <v/>
      </c>
      <c r="P903" s="37" t="str">
        <f>IF(IFERROR(INDEX('Funding Request Tracker'!$G$6:$G$13,MATCH('Eligible Components'!N903,'Funding Request Tracker'!$F$6:$F$13,0)),"")=0,"",IFERROR(INDEX('Funding Request Tracker'!$G$6:$G$13,MATCH('Eligible Components'!N903,'Funding Request Tracker'!$F$6:$F$13,0)),""))</f>
        <v/>
      </c>
      <c r="Q903" s="37" t="str">
        <f>IF(IFERROR(INDEX('Tableau FR Download'!N:N,MATCH('Eligible Components'!M903,'Tableau FR Download'!G:G,0)),"")=0,"",IFERROR(INDEX('Tableau FR Download'!N:N,MATCH('Eligible Components'!M903,'Tableau FR Download'!G:G,0)),""))</f>
        <v/>
      </c>
      <c r="R903" s="37" t="str">
        <f>IF(IFERROR(INDEX('Tableau FR Download'!O:O,MATCH('Eligible Components'!M903,'Tableau FR Download'!G:G,0)),"")=0,"",IFERROR(INDEX('Tableau FR Download'!O:O,MATCH('Eligible Components'!M903,'Tableau FR Download'!G:G,0)),""))</f>
        <v/>
      </c>
      <c r="S903" s="13" t="str">
        <f t="shared" si="44"/>
        <v/>
      </c>
      <c r="T903" s="1" t="str">
        <f>IFERROR(INDEX('User Instructions'!$E$3:$E$10,MATCH('Eligible Components'!N903,'User Instructions'!$D$3:$D$10,0)),"")</f>
        <v/>
      </c>
      <c r="U903" s="1" t="str">
        <f>IFERROR(IF(INDEX('Tableau FR Download'!M:M,MATCH('Eligible Components'!M903,'Tableau FR Download'!G:G,0))=0,"",INDEX('Tableau FR Download'!M:M,MATCH('Eligible Components'!M903,'Tableau FR Download'!G:G,0))),"")</f>
        <v/>
      </c>
    </row>
    <row r="904" spans="1:21" hidden="1" x14ac:dyDescent="0.2">
      <c r="A904" s="1">
        <f t="shared" si="42"/>
        <v>0</v>
      </c>
      <c r="B904" s="1">
        <v>0</v>
      </c>
      <c r="C904" s="1" t="s">
        <v>85</v>
      </c>
      <c r="D904" s="1" t="s">
        <v>135</v>
      </c>
      <c r="E904" s="1" t="s">
        <v>410</v>
      </c>
      <c r="F904" s="1" t="s">
        <v>87</v>
      </c>
      <c r="G904" s="1" t="str">
        <f t="shared" si="43"/>
        <v>Moldova-HIV/AIDS,Malaria,RSSH</v>
      </c>
      <c r="H904" s="1">
        <v>0</v>
      </c>
      <c r="I904" s="1" t="s">
        <v>30</v>
      </c>
      <c r="J904" s="1" t="str">
        <f>IF(IFERROR(IF(M904="",INDEX('Review Approach Lookup'!D:D,MATCH('Eligible Components'!G904,'Review Approach Lookup'!A:A,0)),INDEX('Tableau FR Download'!I:I,MATCH(M904,'Tableau FR Download'!G:G,0))),"")=0,"TBC",IFERROR(IF(M904="",INDEX('Review Approach Lookup'!D:D,MATCH('Eligible Components'!G904,'Review Approach Lookup'!A:A,0)),INDEX('Tableau FR Download'!I:I,MATCH(M904,'Tableau FR Download'!G:G,0))),""))</f>
        <v/>
      </c>
      <c r="K904" s="1" t="s">
        <v>188</v>
      </c>
      <c r="L904" s="1">
        <f>_xlfn.MAXIFS('Tableau FR Download'!A:A,'Tableau FR Download'!B:B,'Eligible Components'!G904)</f>
        <v>0</v>
      </c>
      <c r="M904" s="1" t="str">
        <f>IF(L904=0,"",INDEX('Tableau FR Download'!G:G,MATCH('Eligible Components'!L904,'Tableau FR Download'!A:A,0)))</f>
        <v/>
      </c>
      <c r="N904" s="2" t="str">
        <f>IFERROR(IF(LEFT(INDEX('Tableau FR Download'!J:J,MATCH('Eligible Components'!M904,'Tableau FR Download'!G:G,0)),FIND(" - ",INDEX('Tableau FR Download'!J:J,MATCH('Eligible Components'!M904,'Tableau FR Download'!G:G,0)))-1) = 0,"",LEFT(INDEX('Tableau FR Download'!J:J,MATCH('Eligible Components'!M904,'Tableau FR Download'!G:G,0)),FIND(" - ",INDEX('Tableau FR Download'!J:J,MATCH('Eligible Components'!M904,'Tableau FR Download'!G:G,0)))-1)),"")</f>
        <v/>
      </c>
      <c r="O904" s="2" t="str">
        <f>IF(T904="No","",IFERROR(IF(INDEX('Tableau FR Download'!M:M,MATCH('Eligible Components'!M904,'Tableau FR Download'!G:G,0))=0,"",INDEX('Tableau FR Download'!M:M,MATCH('Eligible Components'!M904,'Tableau FR Download'!G:G,0))),""))</f>
        <v/>
      </c>
      <c r="P904" s="37" t="str">
        <f>IF(IFERROR(INDEX('Funding Request Tracker'!$G$6:$G$13,MATCH('Eligible Components'!N904,'Funding Request Tracker'!$F$6:$F$13,0)),"")=0,"",IFERROR(INDEX('Funding Request Tracker'!$G$6:$G$13,MATCH('Eligible Components'!N904,'Funding Request Tracker'!$F$6:$F$13,0)),""))</f>
        <v/>
      </c>
      <c r="Q904" s="37" t="str">
        <f>IF(IFERROR(INDEX('Tableau FR Download'!N:N,MATCH('Eligible Components'!M904,'Tableau FR Download'!G:G,0)),"")=0,"",IFERROR(INDEX('Tableau FR Download'!N:N,MATCH('Eligible Components'!M904,'Tableau FR Download'!G:G,0)),""))</f>
        <v/>
      </c>
      <c r="R904" s="37" t="str">
        <f>IF(IFERROR(INDEX('Tableau FR Download'!O:O,MATCH('Eligible Components'!M904,'Tableau FR Download'!G:G,0)),"")=0,"",IFERROR(INDEX('Tableau FR Download'!O:O,MATCH('Eligible Components'!M904,'Tableau FR Download'!G:G,0)),""))</f>
        <v/>
      </c>
      <c r="S904" s="13" t="str">
        <f t="shared" si="44"/>
        <v/>
      </c>
      <c r="T904" s="1" t="str">
        <f>IFERROR(INDEX('User Instructions'!$E$3:$E$10,MATCH('Eligible Components'!N904,'User Instructions'!$D$3:$D$10,0)),"")</f>
        <v/>
      </c>
      <c r="U904" s="1" t="str">
        <f>IFERROR(IF(INDEX('Tableau FR Download'!M:M,MATCH('Eligible Components'!M904,'Tableau FR Download'!G:G,0))=0,"",INDEX('Tableau FR Download'!M:M,MATCH('Eligible Components'!M904,'Tableau FR Download'!G:G,0))),"")</f>
        <v/>
      </c>
    </row>
    <row r="905" spans="1:21" hidden="1" x14ac:dyDescent="0.2">
      <c r="A905" s="1">
        <f t="shared" si="42"/>
        <v>0</v>
      </c>
      <c r="B905" s="1">
        <v>0</v>
      </c>
      <c r="C905" s="1" t="s">
        <v>85</v>
      </c>
      <c r="D905" s="1" t="s">
        <v>135</v>
      </c>
      <c r="E905" s="1" t="s">
        <v>411</v>
      </c>
      <c r="F905" s="1" t="s">
        <v>88</v>
      </c>
      <c r="G905" s="1" t="str">
        <f t="shared" si="43"/>
        <v>Moldova-HIV/AIDS,RSSH</v>
      </c>
      <c r="H905" s="1">
        <v>1</v>
      </c>
      <c r="I905" s="1" t="s">
        <v>30</v>
      </c>
      <c r="J905" s="1" t="str">
        <f>IF(IFERROR(IF(M905="",INDEX('Review Approach Lookup'!D:D,MATCH('Eligible Components'!G905,'Review Approach Lookup'!A:A,0)),INDEX('Tableau FR Download'!I:I,MATCH(M905,'Tableau FR Download'!G:G,0))),"")=0,"TBC",IFERROR(IF(M905="",INDEX('Review Approach Lookup'!D:D,MATCH('Eligible Components'!G905,'Review Approach Lookup'!A:A,0)),INDEX('Tableau FR Download'!I:I,MATCH(M905,'Tableau FR Download'!G:G,0))),""))</f>
        <v/>
      </c>
      <c r="K905" s="1" t="s">
        <v>188</v>
      </c>
      <c r="L905" s="1">
        <f>_xlfn.MAXIFS('Tableau FR Download'!A:A,'Tableau FR Download'!B:B,'Eligible Components'!G905)</f>
        <v>0</v>
      </c>
      <c r="M905" s="1" t="str">
        <f>IF(L905=0,"",INDEX('Tableau FR Download'!G:G,MATCH('Eligible Components'!L905,'Tableau FR Download'!A:A,0)))</f>
        <v/>
      </c>
      <c r="N905" s="2" t="str">
        <f>IFERROR(IF(LEFT(INDEX('Tableau FR Download'!J:J,MATCH('Eligible Components'!M905,'Tableau FR Download'!G:G,0)),FIND(" - ",INDEX('Tableau FR Download'!J:J,MATCH('Eligible Components'!M905,'Tableau FR Download'!G:G,0)))-1) = 0,"",LEFT(INDEX('Tableau FR Download'!J:J,MATCH('Eligible Components'!M905,'Tableau FR Download'!G:G,0)),FIND(" - ",INDEX('Tableau FR Download'!J:J,MATCH('Eligible Components'!M905,'Tableau FR Download'!G:G,0)))-1)),"")</f>
        <v/>
      </c>
      <c r="O905" s="2" t="str">
        <f>IF(T905="No","",IFERROR(IF(INDEX('Tableau FR Download'!M:M,MATCH('Eligible Components'!M905,'Tableau FR Download'!G:G,0))=0,"",INDEX('Tableau FR Download'!M:M,MATCH('Eligible Components'!M905,'Tableau FR Download'!G:G,0))),""))</f>
        <v/>
      </c>
      <c r="P905" s="37" t="str">
        <f>IF(IFERROR(INDEX('Funding Request Tracker'!$G$6:$G$13,MATCH('Eligible Components'!N905,'Funding Request Tracker'!$F$6:$F$13,0)),"")=0,"",IFERROR(INDEX('Funding Request Tracker'!$G$6:$G$13,MATCH('Eligible Components'!N905,'Funding Request Tracker'!$F$6:$F$13,0)),""))</f>
        <v/>
      </c>
      <c r="Q905" s="37" t="str">
        <f>IF(IFERROR(INDEX('Tableau FR Download'!N:N,MATCH('Eligible Components'!M905,'Tableau FR Download'!G:G,0)),"")=0,"",IFERROR(INDEX('Tableau FR Download'!N:N,MATCH('Eligible Components'!M905,'Tableau FR Download'!G:G,0)),""))</f>
        <v/>
      </c>
      <c r="R905" s="37" t="str">
        <f>IF(IFERROR(INDEX('Tableau FR Download'!O:O,MATCH('Eligible Components'!M905,'Tableau FR Download'!G:G,0)),"")=0,"",IFERROR(INDEX('Tableau FR Download'!O:O,MATCH('Eligible Components'!M905,'Tableau FR Download'!G:G,0)),""))</f>
        <v/>
      </c>
      <c r="S905" s="13" t="str">
        <f t="shared" si="44"/>
        <v/>
      </c>
      <c r="T905" s="1" t="str">
        <f>IFERROR(INDEX('User Instructions'!$E$3:$E$10,MATCH('Eligible Components'!N905,'User Instructions'!$D$3:$D$10,0)),"")</f>
        <v/>
      </c>
      <c r="U905" s="1" t="str">
        <f>IFERROR(IF(INDEX('Tableau FR Download'!M:M,MATCH('Eligible Components'!M905,'Tableau FR Download'!G:G,0))=0,"",INDEX('Tableau FR Download'!M:M,MATCH('Eligible Components'!M905,'Tableau FR Download'!G:G,0))),"")</f>
        <v/>
      </c>
    </row>
    <row r="906" spans="1:21" hidden="1" x14ac:dyDescent="0.2">
      <c r="A906" s="1">
        <f t="shared" si="42"/>
        <v>1</v>
      </c>
      <c r="B906" s="1">
        <v>0</v>
      </c>
      <c r="C906" s="1" t="s">
        <v>85</v>
      </c>
      <c r="D906" s="1" t="s">
        <v>135</v>
      </c>
      <c r="E906" s="1" t="s">
        <v>408</v>
      </c>
      <c r="F906" s="1" t="s">
        <v>89</v>
      </c>
      <c r="G906" s="1" t="str">
        <f t="shared" si="43"/>
        <v>Moldova-HIV/AIDS, Tuberculosis</v>
      </c>
      <c r="H906" s="1">
        <v>1</v>
      </c>
      <c r="I906" s="1" t="s">
        <v>30</v>
      </c>
      <c r="J906" s="1" t="str">
        <f>IF(IFERROR(IF(M906="",INDEX('Review Approach Lookup'!D:D,MATCH('Eligible Components'!G906,'Review Approach Lookup'!A:A,0)),INDEX('Tableau FR Download'!I:I,MATCH(M906,'Tableau FR Download'!G:G,0))),"")=0,"TBC",IFERROR(IF(M906="",INDEX('Review Approach Lookup'!D:D,MATCH('Eligible Components'!G906,'Review Approach Lookup'!A:A,0)),INDEX('Tableau FR Download'!I:I,MATCH(M906,'Tableau FR Download'!G:G,0))),""))</f>
        <v>Tailored for Focused Portfolios</v>
      </c>
      <c r="K906" s="1" t="s">
        <v>188</v>
      </c>
      <c r="L906" s="1">
        <f>_xlfn.MAXIFS('Tableau FR Download'!A:A,'Tableau FR Download'!B:B,'Eligible Components'!G906)</f>
        <v>847</v>
      </c>
      <c r="M906" s="1" t="str">
        <f>IF(L906=0,"",INDEX('Tableau FR Download'!G:G,MATCH('Eligible Components'!L906,'Tableau FR Download'!A:A,0)))</f>
        <v>FR847-MDA-C</v>
      </c>
      <c r="N906" s="2" t="str">
        <f>IFERROR(IF(LEFT(INDEX('Tableau FR Download'!J:J,MATCH('Eligible Components'!M906,'Tableau FR Download'!G:G,0)),FIND(" - ",INDEX('Tableau FR Download'!J:J,MATCH('Eligible Components'!M906,'Tableau FR Download'!G:G,0)))-1) = 0,"",LEFT(INDEX('Tableau FR Download'!J:J,MATCH('Eligible Components'!M906,'Tableau FR Download'!G:G,0)),FIND(" - ",INDEX('Tableau FR Download'!J:J,MATCH('Eligible Components'!M906,'Tableau FR Download'!G:G,0)))-1)),"")</f>
        <v>Window 2c</v>
      </c>
      <c r="O906" s="2" t="str">
        <f>IF(T906="No","",IFERROR(IF(INDEX('Tableau FR Download'!M:M,MATCH('Eligible Components'!M906,'Tableau FR Download'!G:G,0))=0,"",INDEX('Tableau FR Download'!M:M,MATCH('Eligible Components'!M906,'Tableau FR Download'!G:G,0))),""))</f>
        <v>Grant Making</v>
      </c>
      <c r="P906" s="37">
        <f>IF(IFERROR(INDEX('Funding Request Tracker'!$G$6:$G$13,MATCH('Eligible Components'!N906,'Funding Request Tracker'!$F$6:$F$13,0)),"")=0,"",IFERROR(INDEX('Funding Request Tracker'!$G$6:$G$13,MATCH('Eligible Components'!N906,'Funding Request Tracker'!$F$6:$F$13,0)),""))</f>
        <v>44012</v>
      </c>
      <c r="Q906" s="37">
        <f>IF(IFERROR(INDEX('Tableau FR Download'!N:N,MATCH('Eligible Components'!M906,'Tableau FR Download'!G:G,0)),"")=0,"",IFERROR(INDEX('Tableau FR Download'!N:N,MATCH('Eligible Components'!M906,'Tableau FR Download'!G:G,0)),""))</f>
        <v>44140</v>
      </c>
      <c r="R906" s="37">
        <f>IF(IFERROR(INDEX('Tableau FR Download'!O:O,MATCH('Eligible Components'!M906,'Tableau FR Download'!G:G,0)),"")=0,"",IFERROR(INDEX('Tableau FR Download'!O:O,MATCH('Eligible Components'!M906,'Tableau FR Download'!G:G,0)),""))</f>
        <v>44162</v>
      </c>
      <c r="S906" s="13">
        <f t="shared" si="44"/>
        <v>4.918032786885246</v>
      </c>
      <c r="T906" s="1" t="str">
        <f>IFERROR(INDEX('User Instructions'!$E$3:$E$10,MATCH('Eligible Components'!N906,'User Instructions'!$D$3:$D$10,0)),"")</f>
        <v>Yes</v>
      </c>
      <c r="U906" s="1" t="str">
        <f>IFERROR(IF(INDEX('Tableau FR Download'!M:M,MATCH('Eligible Components'!M906,'Tableau FR Download'!G:G,0))=0,"",INDEX('Tableau FR Download'!M:M,MATCH('Eligible Components'!M906,'Tableau FR Download'!G:G,0))),"")</f>
        <v>Grant Making</v>
      </c>
    </row>
    <row r="907" spans="1:21" hidden="1" x14ac:dyDescent="0.2">
      <c r="A907" s="1">
        <f t="shared" si="42"/>
        <v>0</v>
      </c>
      <c r="B907" s="1">
        <v>0</v>
      </c>
      <c r="C907" s="1" t="s">
        <v>85</v>
      </c>
      <c r="D907" s="1" t="s">
        <v>135</v>
      </c>
      <c r="E907" s="1" t="s">
        <v>412</v>
      </c>
      <c r="F907" s="1" t="s">
        <v>90</v>
      </c>
      <c r="G907" s="1" t="str">
        <f t="shared" si="43"/>
        <v>Moldova-HIV/AIDS,Tuberculosis,Malaria</v>
      </c>
      <c r="H907" s="1">
        <v>0</v>
      </c>
      <c r="I907" s="1" t="s">
        <v>30</v>
      </c>
      <c r="J907" s="1" t="str">
        <f>IF(IFERROR(IF(M907="",INDEX('Review Approach Lookup'!D:D,MATCH('Eligible Components'!G907,'Review Approach Lookup'!A:A,0)),INDEX('Tableau FR Download'!I:I,MATCH(M907,'Tableau FR Download'!G:G,0))),"")=0,"TBC",IFERROR(IF(M907="",INDEX('Review Approach Lookup'!D:D,MATCH('Eligible Components'!G907,'Review Approach Lookup'!A:A,0)),INDEX('Tableau FR Download'!I:I,MATCH(M907,'Tableau FR Download'!G:G,0))),""))</f>
        <v/>
      </c>
      <c r="K907" s="1" t="s">
        <v>188</v>
      </c>
      <c r="L907" s="1">
        <f>_xlfn.MAXIFS('Tableau FR Download'!A:A,'Tableau FR Download'!B:B,'Eligible Components'!G907)</f>
        <v>0</v>
      </c>
      <c r="M907" s="1" t="str">
        <f>IF(L907=0,"",INDEX('Tableau FR Download'!G:G,MATCH('Eligible Components'!L907,'Tableau FR Download'!A:A,0)))</f>
        <v/>
      </c>
      <c r="N907" s="2" t="str">
        <f>IFERROR(IF(LEFT(INDEX('Tableau FR Download'!J:J,MATCH('Eligible Components'!M907,'Tableau FR Download'!G:G,0)),FIND(" - ",INDEX('Tableau FR Download'!J:J,MATCH('Eligible Components'!M907,'Tableau FR Download'!G:G,0)))-1) = 0,"",LEFT(INDEX('Tableau FR Download'!J:J,MATCH('Eligible Components'!M907,'Tableau FR Download'!G:G,0)),FIND(" - ",INDEX('Tableau FR Download'!J:J,MATCH('Eligible Components'!M907,'Tableau FR Download'!G:G,0)))-1)),"")</f>
        <v/>
      </c>
      <c r="O907" s="2" t="str">
        <f>IF(T907="No","",IFERROR(IF(INDEX('Tableau FR Download'!M:M,MATCH('Eligible Components'!M907,'Tableau FR Download'!G:G,0))=0,"",INDEX('Tableau FR Download'!M:M,MATCH('Eligible Components'!M907,'Tableau FR Download'!G:G,0))),""))</f>
        <v/>
      </c>
      <c r="P907" s="37" t="str">
        <f>IF(IFERROR(INDEX('Funding Request Tracker'!$G$6:$G$13,MATCH('Eligible Components'!N907,'Funding Request Tracker'!$F$6:$F$13,0)),"")=0,"",IFERROR(INDEX('Funding Request Tracker'!$G$6:$G$13,MATCH('Eligible Components'!N907,'Funding Request Tracker'!$F$6:$F$13,0)),""))</f>
        <v/>
      </c>
      <c r="Q907" s="37" t="str">
        <f>IF(IFERROR(INDEX('Tableau FR Download'!N:N,MATCH('Eligible Components'!M907,'Tableau FR Download'!G:G,0)),"")=0,"",IFERROR(INDEX('Tableau FR Download'!N:N,MATCH('Eligible Components'!M907,'Tableau FR Download'!G:G,0)),""))</f>
        <v/>
      </c>
      <c r="R907" s="37" t="str">
        <f>IF(IFERROR(INDEX('Tableau FR Download'!O:O,MATCH('Eligible Components'!M907,'Tableau FR Download'!G:G,0)),"")=0,"",IFERROR(INDEX('Tableau FR Download'!O:O,MATCH('Eligible Components'!M907,'Tableau FR Download'!G:G,0)),""))</f>
        <v/>
      </c>
      <c r="S907" s="13" t="str">
        <f t="shared" si="44"/>
        <v/>
      </c>
      <c r="T907" s="1" t="str">
        <f>IFERROR(INDEX('User Instructions'!$E$3:$E$10,MATCH('Eligible Components'!N907,'User Instructions'!$D$3:$D$10,0)),"")</f>
        <v/>
      </c>
      <c r="U907" s="1" t="str">
        <f>IFERROR(IF(INDEX('Tableau FR Download'!M:M,MATCH('Eligible Components'!M907,'Tableau FR Download'!G:G,0))=0,"",INDEX('Tableau FR Download'!M:M,MATCH('Eligible Components'!M907,'Tableau FR Download'!G:G,0))),"")</f>
        <v/>
      </c>
    </row>
    <row r="908" spans="1:21" hidden="1" x14ac:dyDescent="0.2">
      <c r="A908" s="1">
        <f t="shared" si="42"/>
        <v>0</v>
      </c>
      <c r="B908" s="1">
        <v>0</v>
      </c>
      <c r="C908" s="1" t="s">
        <v>85</v>
      </c>
      <c r="D908" s="1" t="s">
        <v>135</v>
      </c>
      <c r="E908" s="1" t="s">
        <v>413</v>
      </c>
      <c r="F908" s="1" t="s">
        <v>91</v>
      </c>
      <c r="G908" s="1" t="str">
        <f t="shared" si="43"/>
        <v>Moldova-HIV/AIDS,Tuberculosis,Malaria,RSSH</v>
      </c>
      <c r="H908" s="1">
        <v>0</v>
      </c>
      <c r="I908" s="1" t="s">
        <v>30</v>
      </c>
      <c r="J908" s="1" t="str">
        <f>IF(IFERROR(IF(M908="",INDEX('Review Approach Lookup'!D:D,MATCH('Eligible Components'!G908,'Review Approach Lookup'!A:A,0)),INDEX('Tableau FR Download'!I:I,MATCH(M908,'Tableau FR Download'!G:G,0))),"")=0,"TBC",IFERROR(IF(M908="",INDEX('Review Approach Lookup'!D:D,MATCH('Eligible Components'!G908,'Review Approach Lookup'!A:A,0)),INDEX('Tableau FR Download'!I:I,MATCH(M908,'Tableau FR Download'!G:G,0))),""))</f>
        <v/>
      </c>
      <c r="K908" s="1" t="s">
        <v>188</v>
      </c>
      <c r="L908" s="1">
        <f>_xlfn.MAXIFS('Tableau FR Download'!A:A,'Tableau FR Download'!B:B,'Eligible Components'!G908)</f>
        <v>0</v>
      </c>
      <c r="M908" s="1" t="str">
        <f>IF(L908=0,"",INDEX('Tableau FR Download'!G:G,MATCH('Eligible Components'!L908,'Tableau FR Download'!A:A,0)))</f>
        <v/>
      </c>
      <c r="N908" s="2" t="str">
        <f>IFERROR(IF(LEFT(INDEX('Tableau FR Download'!J:J,MATCH('Eligible Components'!M908,'Tableau FR Download'!G:G,0)),FIND(" - ",INDEX('Tableau FR Download'!J:J,MATCH('Eligible Components'!M908,'Tableau FR Download'!G:G,0)))-1) = 0,"",LEFT(INDEX('Tableau FR Download'!J:J,MATCH('Eligible Components'!M908,'Tableau FR Download'!G:G,0)),FIND(" - ",INDEX('Tableau FR Download'!J:J,MATCH('Eligible Components'!M908,'Tableau FR Download'!G:G,0)))-1)),"")</f>
        <v/>
      </c>
      <c r="O908" s="2" t="str">
        <f>IF(T908="No","",IFERROR(IF(INDEX('Tableau FR Download'!M:M,MATCH('Eligible Components'!M908,'Tableau FR Download'!G:G,0))=0,"",INDEX('Tableau FR Download'!M:M,MATCH('Eligible Components'!M908,'Tableau FR Download'!G:G,0))),""))</f>
        <v/>
      </c>
      <c r="P908" s="37" t="str">
        <f>IF(IFERROR(INDEX('Funding Request Tracker'!$G$6:$G$13,MATCH('Eligible Components'!N908,'Funding Request Tracker'!$F$6:$F$13,0)),"")=0,"",IFERROR(INDEX('Funding Request Tracker'!$G$6:$G$13,MATCH('Eligible Components'!N908,'Funding Request Tracker'!$F$6:$F$13,0)),""))</f>
        <v/>
      </c>
      <c r="Q908" s="37" t="str">
        <f>IF(IFERROR(INDEX('Tableau FR Download'!N:N,MATCH('Eligible Components'!M908,'Tableau FR Download'!G:G,0)),"")=0,"",IFERROR(INDEX('Tableau FR Download'!N:N,MATCH('Eligible Components'!M908,'Tableau FR Download'!G:G,0)),""))</f>
        <v/>
      </c>
      <c r="R908" s="37" t="str">
        <f>IF(IFERROR(INDEX('Tableau FR Download'!O:O,MATCH('Eligible Components'!M908,'Tableau FR Download'!G:G,0)),"")=0,"",IFERROR(INDEX('Tableau FR Download'!O:O,MATCH('Eligible Components'!M908,'Tableau FR Download'!G:G,0)),""))</f>
        <v/>
      </c>
      <c r="S908" s="13" t="str">
        <f t="shared" si="44"/>
        <v/>
      </c>
      <c r="T908" s="1" t="str">
        <f>IFERROR(INDEX('User Instructions'!$E$3:$E$10,MATCH('Eligible Components'!N908,'User Instructions'!$D$3:$D$10,0)),"")</f>
        <v/>
      </c>
      <c r="U908" s="1" t="str">
        <f>IFERROR(IF(INDEX('Tableau FR Download'!M:M,MATCH('Eligible Components'!M908,'Tableau FR Download'!G:G,0))=0,"",INDEX('Tableau FR Download'!M:M,MATCH('Eligible Components'!M908,'Tableau FR Download'!G:G,0))),"")</f>
        <v/>
      </c>
    </row>
    <row r="909" spans="1:21" hidden="1" x14ac:dyDescent="0.2">
      <c r="A909" s="1">
        <f t="shared" si="42"/>
        <v>0</v>
      </c>
      <c r="B909" s="1">
        <v>0</v>
      </c>
      <c r="C909" s="1" t="s">
        <v>85</v>
      </c>
      <c r="D909" s="1" t="s">
        <v>135</v>
      </c>
      <c r="E909" s="1" t="s">
        <v>414</v>
      </c>
      <c r="F909" s="1" t="s">
        <v>92</v>
      </c>
      <c r="G909" s="1" t="str">
        <f t="shared" si="43"/>
        <v>Moldova-HIV/AIDS,Tuberculosis,RSSH</v>
      </c>
      <c r="H909" s="1">
        <v>1</v>
      </c>
      <c r="I909" s="1" t="s">
        <v>30</v>
      </c>
      <c r="J909" s="1" t="str">
        <f>IF(IFERROR(IF(M909="",INDEX('Review Approach Lookup'!D:D,MATCH('Eligible Components'!G909,'Review Approach Lookup'!A:A,0)),INDEX('Tableau FR Download'!I:I,MATCH(M909,'Tableau FR Download'!G:G,0))),"")=0,"TBC",IFERROR(IF(M909="",INDEX('Review Approach Lookup'!D:D,MATCH('Eligible Components'!G909,'Review Approach Lookup'!A:A,0)),INDEX('Tableau FR Download'!I:I,MATCH(M909,'Tableau FR Download'!G:G,0))),""))</f>
        <v/>
      </c>
      <c r="K909" s="1" t="s">
        <v>188</v>
      </c>
      <c r="L909" s="1">
        <f>_xlfn.MAXIFS('Tableau FR Download'!A:A,'Tableau FR Download'!B:B,'Eligible Components'!G909)</f>
        <v>0</v>
      </c>
      <c r="M909" s="1" t="str">
        <f>IF(L909=0,"",INDEX('Tableau FR Download'!G:G,MATCH('Eligible Components'!L909,'Tableau FR Download'!A:A,0)))</f>
        <v/>
      </c>
      <c r="N909" s="2" t="str">
        <f>IFERROR(IF(LEFT(INDEX('Tableau FR Download'!J:J,MATCH('Eligible Components'!M909,'Tableau FR Download'!G:G,0)),FIND(" - ",INDEX('Tableau FR Download'!J:J,MATCH('Eligible Components'!M909,'Tableau FR Download'!G:G,0)))-1) = 0,"",LEFT(INDEX('Tableau FR Download'!J:J,MATCH('Eligible Components'!M909,'Tableau FR Download'!G:G,0)),FIND(" - ",INDEX('Tableau FR Download'!J:J,MATCH('Eligible Components'!M909,'Tableau FR Download'!G:G,0)))-1)),"")</f>
        <v/>
      </c>
      <c r="O909" s="2" t="str">
        <f>IF(T909="No","",IFERROR(IF(INDEX('Tableau FR Download'!M:M,MATCH('Eligible Components'!M909,'Tableau FR Download'!G:G,0))=0,"",INDEX('Tableau FR Download'!M:M,MATCH('Eligible Components'!M909,'Tableau FR Download'!G:G,0))),""))</f>
        <v/>
      </c>
      <c r="P909" s="37" t="str">
        <f>IF(IFERROR(INDEX('Funding Request Tracker'!$G$6:$G$13,MATCH('Eligible Components'!N909,'Funding Request Tracker'!$F$6:$F$13,0)),"")=0,"",IFERROR(INDEX('Funding Request Tracker'!$G$6:$G$13,MATCH('Eligible Components'!N909,'Funding Request Tracker'!$F$6:$F$13,0)),""))</f>
        <v/>
      </c>
      <c r="Q909" s="37" t="str">
        <f>IF(IFERROR(INDEX('Tableau FR Download'!N:N,MATCH('Eligible Components'!M909,'Tableau FR Download'!G:G,0)),"")=0,"",IFERROR(INDEX('Tableau FR Download'!N:N,MATCH('Eligible Components'!M909,'Tableau FR Download'!G:G,0)),""))</f>
        <v/>
      </c>
      <c r="R909" s="37" t="str">
        <f>IF(IFERROR(INDEX('Tableau FR Download'!O:O,MATCH('Eligible Components'!M909,'Tableau FR Download'!G:G,0)),"")=0,"",IFERROR(INDEX('Tableau FR Download'!O:O,MATCH('Eligible Components'!M909,'Tableau FR Download'!G:G,0)),""))</f>
        <v/>
      </c>
      <c r="S909" s="13" t="str">
        <f t="shared" si="44"/>
        <v/>
      </c>
      <c r="T909" s="1" t="str">
        <f>IFERROR(INDEX('User Instructions'!$E$3:$E$10,MATCH('Eligible Components'!N909,'User Instructions'!$D$3:$D$10,0)),"")</f>
        <v/>
      </c>
      <c r="U909" s="1" t="str">
        <f>IFERROR(IF(INDEX('Tableau FR Download'!M:M,MATCH('Eligible Components'!M909,'Tableau FR Download'!G:G,0))=0,"",INDEX('Tableau FR Download'!M:M,MATCH('Eligible Components'!M909,'Tableau FR Download'!G:G,0))),"")</f>
        <v/>
      </c>
    </row>
    <row r="910" spans="1:21" hidden="1" x14ac:dyDescent="0.2">
      <c r="A910" s="1">
        <f t="shared" si="42"/>
        <v>0</v>
      </c>
      <c r="B910" s="1">
        <v>0</v>
      </c>
      <c r="C910" s="1" t="s">
        <v>85</v>
      </c>
      <c r="D910" s="1" t="s">
        <v>135</v>
      </c>
      <c r="E910" s="1" t="s">
        <v>28</v>
      </c>
      <c r="F910" s="1" t="s">
        <v>28</v>
      </c>
      <c r="G910" s="1" t="str">
        <f t="shared" si="43"/>
        <v>Moldova-Malaria</v>
      </c>
      <c r="H910" s="1">
        <v>0</v>
      </c>
      <c r="I910" s="1" t="s">
        <v>30</v>
      </c>
      <c r="J910" s="1" t="str">
        <f>IF(IFERROR(IF(M910="",INDEX('Review Approach Lookup'!D:D,MATCH('Eligible Components'!G910,'Review Approach Lookup'!A:A,0)),INDEX('Tableau FR Download'!I:I,MATCH(M910,'Tableau FR Download'!G:G,0))),"")=0,"TBC",IFERROR(IF(M910="",INDEX('Review Approach Lookup'!D:D,MATCH('Eligible Components'!G910,'Review Approach Lookup'!A:A,0)),INDEX('Tableau FR Download'!I:I,MATCH(M910,'Tableau FR Download'!G:G,0))),""))</f>
        <v/>
      </c>
      <c r="K910" s="1" t="s">
        <v>188</v>
      </c>
      <c r="L910" s="1">
        <f>_xlfn.MAXIFS('Tableau FR Download'!A:A,'Tableau FR Download'!B:B,'Eligible Components'!G910)</f>
        <v>0</v>
      </c>
      <c r="M910" s="1" t="str">
        <f>IF(L910=0,"",INDEX('Tableau FR Download'!G:G,MATCH('Eligible Components'!L910,'Tableau FR Download'!A:A,0)))</f>
        <v/>
      </c>
      <c r="N910" s="2" t="str">
        <f>IFERROR(IF(LEFT(INDEX('Tableau FR Download'!J:J,MATCH('Eligible Components'!M910,'Tableau FR Download'!G:G,0)),FIND(" - ",INDEX('Tableau FR Download'!J:J,MATCH('Eligible Components'!M910,'Tableau FR Download'!G:G,0)))-1) = 0,"",LEFT(INDEX('Tableau FR Download'!J:J,MATCH('Eligible Components'!M910,'Tableau FR Download'!G:G,0)),FIND(" - ",INDEX('Tableau FR Download'!J:J,MATCH('Eligible Components'!M910,'Tableau FR Download'!G:G,0)))-1)),"")</f>
        <v/>
      </c>
      <c r="O910" s="2" t="str">
        <f>IF(T910="No","",IFERROR(IF(INDEX('Tableau FR Download'!M:M,MATCH('Eligible Components'!M910,'Tableau FR Download'!G:G,0))=0,"",INDEX('Tableau FR Download'!M:M,MATCH('Eligible Components'!M910,'Tableau FR Download'!G:G,0))),""))</f>
        <v/>
      </c>
      <c r="P910" s="37" t="str">
        <f>IF(IFERROR(INDEX('Funding Request Tracker'!$G$6:$G$13,MATCH('Eligible Components'!N910,'Funding Request Tracker'!$F$6:$F$13,0)),"")=0,"",IFERROR(INDEX('Funding Request Tracker'!$G$6:$G$13,MATCH('Eligible Components'!N910,'Funding Request Tracker'!$F$6:$F$13,0)),""))</f>
        <v/>
      </c>
      <c r="Q910" s="37" t="str">
        <f>IF(IFERROR(INDEX('Tableau FR Download'!N:N,MATCH('Eligible Components'!M910,'Tableau FR Download'!G:G,0)),"")=0,"",IFERROR(INDEX('Tableau FR Download'!N:N,MATCH('Eligible Components'!M910,'Tableau FR Download'!G:G,0)),""))</f>
        <v/>
      </c>
      <c r="R910" s="37" t="str">
        <f>IF(IFERROR(INDEX('Tableau FR Download'!O:O,MATCH('Eligible Components'!M910,'Tableau FR Download'!G:G,0)),"")=0,"",IFERROR(INDEX('Tableau FR Download'!O:O,MATCH('Eligible Components'!M910,'Tableau FR Download'!G:G,0)),""))</f>
        <v/>
      </c>
      <c r="S910" s="13" t="str">
        <f t="shared" si="44"/>
        <v/>
      </c>
      <c r="T910" s="1" t="str">
        <f>IFERROR(INDEX('User Instructions'!$E$3:$E$10,MATCH('Eligible Components'!N910,'User Instructions'!$D$3:$D$10,0)),"")</f>
        <v/>
      </c>
      <c r="U910" s="1" t="str">
        <f>IFERROR(IF(INDEX('Tableau FR Download'!M:M,MATCH('Eligible Components'!M910,'Tableau FR Download'!G:G,0))=0,"",INDEX('Tableau FR Download'!M:M,MATCH('Eligible Components'!M910,'Tableau FR Download'!G:G,0))),"")</f>
        <v/>
      </c>
    </row>
    <row r="911" spans="1:21" hidden="1" x14ac:dyDescent="0.2">
      <c r="A911" s="1">
        <f t="shared" si="42"/>
        <v>0</v>
      </c>
      <c r="B911" s="1">
        <v>0</v>
      </c>
      <c r="C911" s="1" t="s">
        <v>85</v>
      </c>
      <c r="D911" s="1" t="s">
        <v>135</v>
      </c>
      <c r="E911" s="1" t="s">
        <v>415</v>
      </c>
      <c r="F911" s="1" t="s">
        <v>93</v>
      </c>
      <c r="G911" s="1" t="str">
        <f t="shared" si="43"/>
        <v>Moldova-Malaria,RSSH</v>
      </c>
      <c r="H911" s="1">
        <v>0</v>
      </c>
      <c r="I911" s="1" t="s">
        <v>30</v>
      </c>
      <c r="J911" s="1" t="str">
        <f>IF(IFERROR(IF(M911="",INDEX('Review Approach Lookup'!D:D,MATCH('Eligible Components'!G911,'Review Approach Lookup'!A:A,0)),INDEX('Tableau FR Download'!I:I,MATCH(M911,'Tableau FR Download'!G:G,0))),"")=0,"TBC",IFERROR(IF(M911="",INDEX('Review Approach Lookup'!D:D,MATCH('Eligible Components'!G911,'Review Approach Lookup'!A:A,0)),INDEX('Tableau FR Download'!I:I,MATCH(M911,'Tableau FR Download'!G:G,0))),""))</f>
        <v/>
      </c>
      <c r="K911" s="1" t="s">
        <v>188</v>
      </c>
      <c r="L911" s="1">
        <f>_xlfn.MAXIFS('Tableau FR Download'!A:A,'Tableau FR Download'!B:B,'Eligible Components'!G911)</f>
        <v>0</v>
      </c>
      <c r="M911" s="1" t="str">
        <f>IF(L911=0,"",INDEX('Tableau FR Download'!G:G,MATCH('Eligible Components'!L911,'Tableau FR Download'!A:A,0)))</f>
        <v/>
      </c>
      <c r="N911" s="2" t="str">
        <f>IFERROR(IF(LEFT(INDEX('Tableau FR Download'!J:J,MATCH('Eligible Components'!M911,'Tableau FR Download'!G:G,0)),FIND(" - ",INDEX('Tableau FR Download'!J:J,MATCH('Eligible Components'!M911,'Tableau FR Download'!G:G,0)))-1) = 0,"",LEFT(INDEX('Tableau FR Download'!J:J,MATCH('Eligible Components'!M911,'Tableau FR Download'!G:G,0)),FIND(" - ",INDEX('Tableau FR Download'!J:J,MATCH('Eligible Components'!M911,'Tableau FR Download'!G:G,0)))-1)),"")</f>
        <v/>
      </c>
      <c r="O911" s="2" t="str">
        <f>IF(T911="No","",IFERROR(IF(INDEX('Tableau FR Download'!M:M,MATCH('Eligible Components'!M911,'Tableau FR Download'!G:G,0))=0,"",INDEX('Tableau FR Download'!M:M,MATCH('Eligible Components'!M911,'Tableau FR Download'!G:G,0))),""))</f>
        <v/>
      </c>
      <c r="P911" s="37" t="str">
        <f>IF(IFERROR(INDEX('Funding Request Tracker'!$G$6:$G$13,MATCH('Eligible Components'!N911,'Funding Request Tracker'!$F$6:$F$13,0)),"")=0,"",IFERROR(INDEX('Funding Request Tracker'!$G$6:$G$13,MATCH('Eligible Components'!N911,'Funding Request Tracker'!$F$6:$F$13,0)),""))</f>
        <v/>
      </c>
      <c r="Q911" s="37" t="str">
        <f>IF(IFERROR(INDEX('Tableau FR Download'!N:N,MATCH('Eligible Components'!M911,'Tableau FR Download'!G:G,0)),"")=0,"",IFERROR(INDEX('Tableau FR Download'!N:N,MATCH('Eligible Components'!M911,'Tableau FR Download'!G:G,0)),""))</f>
        <v/>
      </c>
      <c r="R911" s="37" t="str">
        <f>IF(IFERROR(INDEX('Tableau FR Download'!O:O,MATCH('Eligible Components'!M911,'Tableau FR Download'!G:G,0)),"")=0,"",IFERROR(INDEX('Tableau FR Download'!O:O,MATCH('Eligible Components'!M911,'Tableau FR Download'!G:G,0)),""))</f>
        <v/>
      </c>
      <c r="S911" s="13" t="str">
        <f t="shared" si="44"/>
        <v/>
      </c>
      <c r="T911" s="1" t="str">
        <f>IFERROR(INDEX('User Instructions'!$E$3:$E$10,MATCH('Eligible Components'!N911,'User Instructions'!$D$3:$D$10,0)),"")</f>
        <v/>
      </c>
      <c r="U911" s="1" t="str">
        <f>IFERROR(IF(INDEX('Tableau FR Download'!M:M,MATCH('Eligible Components'!M911,'Tableau FR Download'!G:G,0))=0,"",INDEX('Tableau FR Download'!M:M,MATCH('Eligible Components'!M911,'Tableau FR Download'!G:G,0))),"")</f>
        <v/>
      </c>
    </row>
    <row r="912" spans="1:21" hidden="1" x14ac:dyDescent="0.2">
      <c r="A912" s="1">
        <f t="shared" si="42"/>
        <v>0</v>
      </c>
      <c r="B912" s="1">
        <v>0</v>
      </c>
      <c r="C912" s="1" t="s">
        <v>85</v>
      </c>
      <c r="D912" s="1" t="s">
        <v>135</v>
      </c>
      <c r="E912" s="1" t="s">
        <v>94</v>
      </c>
      <c r="F912" s="1" t="s">
        <v>94</v>
      </c>
      <c r="G912" s="1" t="str">
        <f t="shared" si="43"/>
        <v>Moldova-RSSH</v>
      </c>
      <c r="H912" s="1">
        <v>1</v>
      </c>
      <c r="I912" s="1" t="s">
        <v>30</v>
      </c>
      <c r="J912" s="1" t="str">
        <f>IF(IFERROR(IF(M912="",INDEX('Review Approach Lookup'!D:D,MATCH('Eligible Components'!G912,'Review Approach Lookup'!A:A,0)),INDEX('Tableau FR Download'!I:I,MATCH(M912,'Tableau FR Download'!G:G,0))),"")=0,"TBC",IFERROR(IF(M912="",INDEX('Review Approach Lookup'!D:D,MATCH('Eligible Components'!G912,'Review Approach Lookup'!A:A,0)),INDEX('Tableau FR Download'!I:I,MATCH(M912,'Tableau FR Download'!G:G,0))),""))</f>
        <v>TBC</v>
      </c>
      <c r="K912" s="1" t="s">
        <v>188</v>
      </c>
      <c r="L912" s="1">
        <f>_xlfn.MAXIFS('Tableau FR Download'!A:A,'Tableau FR Download'!B:B,'Eligible Components'!G912)</f>
        <v>0</v>
      </c>
      <c r="M912" s="1" t="str">
        <f>IF(L912=0,"",INDEX('Tableau FR Download'!G:G,MATCH('Eligible Components'!L912,'Tableau FR Download'!A:A,0)))</f>
        <v/>
      </c>
      <c r="N912" s="2" t="str">
        <f>IFERROR(IF(LEFT(INDEX('Tableau FR Download'!J:J,MATCH('Eligible Components'!M912,'Tableau FR Download'!G:G,0)),FIND(" - ",INDEX('Tableau FR Download'!J:J,MATCH('Eligible Components'!M912,'Tableau FR Download'!G:G,0)))-1) = 0,"",LEFT(INDEX('Tableau FR Download'!J:J,MATCH('Eligible Components'!M912,'Tableau FR Download'!G:G,0)),FIND(" - ",INDEX('Tableau FR Download'!J:J,MATCH('Eligible Components'!M912,'Tableau FR Download'!G:G,0)))-1)),"")</f>
        <v/>
      </c>
      <c r="O912" s="2" t="str">
        <f>IF(T912="No","",IFERROR(IF(INDEX('Tableau FR Download'!M:M,MATCH('Eligible Components'!M912,'Tableau FR Download'!G:G,0))=0,"",INDEX('Tableau FR Download'!M:M,MATCH('Eligible Components'!M912,'Tableau FR Download'!G:G,0))),""))</f>
        <v/>
      </c>
      <c r="P912" s="37" t="str">
        <f>IF(IFERROR(INDEX('Funding Request Tracker'!$G$6:$G$13,MATCH('Eligible Components'!N912,'Funding Request Tracker'!$F$6:$F$13,0)),"")=0,"",IFERROR(INDEX('Funding Request Tracker'!$G$6:$G$13,MATCH('Eligible Components'!N912,'Funding Request Tracker'!$F$6:$F$13,0)),""))</f>
        <v/>
      </c>
      <c r="Q912" s="37" t="str">
        <f>IF(IFERROR(INDEX('Tableau FR Download'!N:N,MATCH('Eligible Components'!M912,'Tableau FR Download'!G:G,0)),"")=0,"",IFERROR(INDEX('Tableau FR Download'!N:N,MATCH('Eligible Components'!M912,'Tableau FR Download'!G:G,0)),""))</f>
        <v/>
      </c>
      <c r="R912" s="37" t="str">
        <f>IF(IFERROR(INDEX('Tableau FR Download'!O:O,MATCH('Eligible Components'!M912,'Tableau FR Download'!G:G,0)),"")=0,"",IFERROR(INDEX('Tableau FR Download'!O:O,MATCH('Eligible Components'!M912,'Tableau FR Download'!G:G,0)),""))</f>
        <v/>
      </c>
      <c r="S912" s="13" t="str">
        <f t="shared" si="44"/>
        <v/>
      </c>
      <c r="T912" s="1" t="str">
        <f>IFERROR(INDEX('User Instructions'!$E$3:$E$10,MATCH('Eligible Components'!N912,'User Instructions'!$D$3:$D$10,0)),"")</f>
        <v/>
      </c>
      <c r="U912" s="1" t="str">
        <f>IFERROR(IF(INDEX('Tableau FR Download'!M:M,MATCH('Eligible Components'!M912,'Tableau FR Download'!G:G,0))=0,"",INDEX('Tableau FR Download'!M:M,MATCH('Eligible Components'!M912,'Tableau FR Download'!G:G,0))),"")</f>
        <v/>
      </c>
    </row>
    <row r="913" spans="1:21" hidden="1" x14ac:dyDescent="0.2">
      <c r="A913" s="1">
        <f t="shared" si="42"/>
        <v>0</v>
      </c>
      <c r="B913" s="1">
        <v>1</v>
      </c>
      <c r="C913" s="1" t="s">
        <v>85</v>
      </c>
      <c r="D913" s="1" t="s">
        <v>135</v>
      </c>
      <c r="E913" s="1" t="s">
        <v>416</v>
      </c>
      <c r="F913" s="1" t="s">
        <v>35</v>
      </c>
      <c r="G913" s="1" t="str">
        <f t="shared" si="43"/>
        <v>Moldova-Tuberculosis</v>
      </c>
      <c r="H913" s="1">
        <v>1</v>
      </c>
      <c r="I913" s="1" t="s">
        <v>30</v>
      </c>
      <c r="J913" s="1" t="str">
        <f>IF(IFERROR(IF(M913="",INDEX('Review Approach Lookup'!D:D,MATCH('Eligible Components'!G913,'Review Approach Lookup'!A:A,0)),INDEX('Tableau FR Download'!I:I,MATCH(M913,'Tableau FR Download'!G:G,0))),"")=0,"TBC",IFERROR(IF(M913="",INDEX('Review Approach Lookup'!D:D,MATCH('Eligible Components'!G913,'Review Approach Lookup'!A:A,0)),INDEX('Tableau FR Download'!I:I,MATCH(M913,'Tableau FR Download'!G:G,0))),""))</f>
        <v>Tailored for Focused Portfolios</v>
      </c>
      <c r="K913" s="1" t="s">
        <v>188</v>
      </c>
      <c r="L913" s="1">
        <f>_xlfn.MAXIFS('Tableau FR Download'!A:A,'Tableau FR Download'!B:B,'Eligible Components'!G913)</f>
        <v>0</v>
      </c>
      <c r="M913" s="1" t="str">
        <f>IF(L913=0,"",INDEX('Tableau FR Download'!G:G,MATCH('Eligible Components'!L913,'Tableau FR Download'!A:A,0)))</f>
        <v/>
      </c>
      <c r="N913" s="2" t="str">
        <f>IFERROR(IF(LEFT(INDEX('Tableau FR Download'!J:J,MATCH('Eligible Components'!M913,'Tableau FR Download'!G:G,0)),FIND(" - ",INDEX('Tableau FR Download'!J:J,MATCH('Eligible Components'!M913,'Tableau FR Download'!G:G,0)))-1) = 0,"",LEFT(INDEX('Tableau FR Download'!J:J,MATCH('Eligible Components'!M913,'Tableau FR Download'!G:G,0)),FIND(" - ",INDEX('Tableau FR Download'!J:J,MATCH('Eligible Components'!M913,'Tableau FR Download'!G:G,0)))-1)),"")</f>
        <v/>
      </c>
      <c r="O913" s="2" t="str">
        <f>IF(T913="No","",IFERROR(IF(INDEX('Tableau FR Download'!M:M,MATCH('Eligible Components'!M913,'Tableau FR Download'!G:G,0))=0,"",INDEX('Tableau FR Download'!M:M,MATCH('Eligible Components'!M913,'Tableau FR Download'!G:G,0))),""))</f>
        <v/>
      </c>
      <c r="P913" s="37" t="str">
        <f>IF(IFERROR(INDEX('Funding Request Tracker'!$G$6:$G$13,MATCH('Eligible Components'!N913,'Funding Request Tracker'!$F$6:$F$13,0)),"")=0,"",IFERROR(INDEX('Funding Request Tracker'!$G$6:$G$13,MATCH('Eligible Components'!N913,'Funding Request Tracker'!$F$6:$F$13,0)),""))</f>
        <v/>
      </c>
      <c r="Q913" s="37" t="str">
        <f>IF(IFERROR(INDEX('Tableau FR Download'!N:N,MATCH('Eligible Components'!M913,'Tableau FR Download'!G:G,0)),"")=0,"",IFERROR(INDEX('Tableau FR Download'!N:N,MATCH('Eligible Components'!M913,'Tableau FR Download'!G:G,0)),""))</f>
        <v/>
      </c>
      <c r="R913" s="37" t="str">
        <f>IF(IFERROR(INDEX('Tableau FR Download'!O:O,MATCH('Eligible Components'!M913,'Tableau FR Download'!G:G,0)),"")=0,"",IFERROR(INDEX('Tableau FR Download'!O:O,MATCH('Eligible Components'!M913,'Tableau FR Download'!G:G,0)),""))</f>
        <v/>
      </c>
      <c r="S913" s="13" t="str">
        <f t="shared" si="44"/>
        <v/>
      </c>
      <c r="T913" s="1" t="str">
        <f>IFERROR(INDEX('User Instructions'!$E$3:$E$10,MATCH('Eligible Components'!N913,'User Instructions'!$D$3:$D$10,0)),"")</f>
        <v/>
      </c>
      <c r="U913" s="1" t="str">
        <f>IFERROR(IF(INDEX('Tableau FR Download'!M:M,MATCH('Eligible Components'!M913,'Tableau FR Download'!G:G,0))=0,"",INDEX('Tableau FR Download'!M:M,MATCH('Eligible Components'!M913,'Tableau FR Download'!G:G,0))),"")</f>
        <v/>
      </c>
    </row>
    <row r="914" spans="1:21" hidden="1" x14ac:dyDescent="0.2">
      <c r="A914" s="1">
        <f t="shared" si="42"/>
        <v>0</v>
      </c>
      <c r="B914" s="1">
        <v>0</v>
      </c>
      <c r="C914" s="1" t="s">
        <v>85</v>
      </c>
      <c r="D914" s="1" t="s">
        <v>135</v>
      </c>
      <c r="E914" s="1" t="s">
        <v>417</v>
      </c>
      <c r="F914" s="1" t="s">
        <v>95</v>
      </c>
      <c r="G914" s="1" t="str">
        <f t="shared" si="43"/>
        <v>Moldova-Tuberculosis,Malaria</v>
      </c>
      <c r="H914" s="1">
        <v>0</v>
      </c>
      <c r="I914" s="1" t="s">
        <v>30</v>
      </c>
      <c r="J914" s="1" t="str">
        <f>IF(IFERROR(IF(M914="",INDEX('Review Approach Lookup'!D:D,MATCH('Eligible Components'!G914,'Review Approach Lookup'!A:A,0)),INDEX('Tableau FR Download'!I:I,MATCH(M914,'Tableau FR Download'!G:G,0))),"")=0,"TBC",IFERROR(IF(M914="",INDEX('Review Approach Lookup'!D:D,MATCH('Eligible Components'!G914,'Review Approach Lookup'!A:A,0)),INDEX('Tableau FR Download'!I:I,MATCH(M914,'Tableau FR Download'!G:G,0))),""))</f>
        <v/>
      </c>
      <c r="K914" s="1" t="s">
        <v>188</v>
      </c>
      <c r="L914" s="1">
        <f>_xlfn.MAXIFS('Tableau FR Download'!A:A,'Tableau FR Download'!B:B,'Eligible Components'!G914)</f>
        <v>0</v>
      </c>
      <c r="M914" s="1" t="str">
        <f>IF(L914=0,"",INDEX('Tableau FR Download'!G:G,MATCH('Eligible Components'!L914,'Tableau FR Download'!A:A,0)))</f>
        <v/>
      </c>
      <c r="N914" s="2" t="str">
        <f>IFERROR(IF(LEFT(INDEX('Tableau FR Download'!J:J,MATCH('Eligible Components'!M914,'Tableau FR Download'!G:G,0)),FIND(" - ",INDEX('Tableau FR Download'!J:J,MATCH('Eligible Components'!M914,'Tableau FR Download'!G:G,0)))-1) = 0,"",LEFT(INDEX('Tableau FR Download'!J:J,MATCH('Eligible Components'!M914,'Tableau FR Download'!G:G,0)),FIND(" - ",INDEX('Tableau FR Download'!J:J,MATCH('Eligible Components'!M914,'Tableau FR Download'!G:G,0)))-1)),"")</f>
        <v/>
      </c>
      <c r="O914" s="2" t="str">
        <f>IF(T914="No","",IFERROR(IF(INDEX('Tableau FR Download'!M:M,MATCH('Eligible Components'!M914,'Tableau FR Download'!G:G,0))=0,"",INDEX('Tableau FR Download'!M:M,MATCH('Eligible Components'!M914,'Tableau FR Download'!G:G,0))),""))</f>
        <v/>
      </c>
      <c r="P914" s="37" t="str">
        <f>IF(IFERROR(INDEX('Funding Request Tracker'!$G$6:$G$13,MATCH('Eligible Components'!N914,'Funding Request Tracker'!$F$6:$F$13,0)),"")=0,"",IFERROR(INDEX('Funding Request Tracker'!$G$6:$G$13,MATCH('Eligible Components'!N914,'Funding Request Tracker'!$F$6:$F$13,0)),""))</f>
        <v/>
      </c>
      <c r="Q914" s="37" t="str">
        <f>IF(IFERROR(INDEX('Tableau FR Download'!N:N,MATCH('Eligible Components'!M914,'Tableau FR Download'!G:G,0)),"")=0,"",IFERROR(INDEX('Tableau FR Download'!N:N,MATCH('Eligible Components'!M914,'Tableau FR Download'!G:G,0)),""))</f>
        <v/>
      </c>
      <c r="R914" s="37" t="str">
        <f>IF(IFERROR(INDEX('Tableau FR Download'!O:O,MATCH('Eligible Components'!M914,'Tableau FR Download'!G:G,0)),"")=0,"",IFERROR(INDEX('Tableau FR Download'!O:O,MATCH('Eligible Components'!M914,'Tableau FR Download'!G:G,0)),""))</f>
        <v/>
      </c>
      <c r="S914" s="13" t="str">
        <f t="shared" si="44"/>
        <v/>
      </c>
      <c r="T914" s="1" t="str">
        <f>IFERROR(INDEX('User Instructions'!$E$3:$E$10,MATCH('Eligible Components'!N914,'User Instructions'!$D$3:$D$10,0)),"")</f>
        <v/>
      </c>
      <c r="U914" s="1" t="str">
        <f>IFERROR(IF(INDEX('Tableau FR Download'!M:M,MATCH('Eligible Components'!M914,'Tableau FR Download'!G:G,0))=0,"",INDEX('Tableau FR Download'!M:M,MATCH('Eligible Components'!M914,'Tableau FR Download'!G:G,0))),"")</f>
        <v/>
      </c>
    </row>
    <row r="915" spans="1:21" hidden="1" x14ac:dyDescent="0.2">
      <c r="A915" s="1">
        <f t="shared" si="42"/>
        <v>0</v>
      </c>
      <c r="B915" s="1">
        <v>0</v>
      </c>
      <c r="C915" s="1" t="s">
        <v>85</v>
      </c>
      <c r="D915" s="1" t="s">
        <v>135</v>
      </c>
      <c r="E915" s="1" t="s">
        <v>418</v>
      </c>
      <c r="F915" s="1" t="s">
        <v>96</v>
      </c>
      <c r="G915" s="1" t="str">
        <f t="shared" si="43"/>
        <v>Moldova-Tuberculosis,Malaria,RSSH</v>
      </c>
      <c r="H915" s="1">
        <v>0</v>
      </c>
      <c r="I915" s="1" t="s">
        <v>30</v>
      </c>
      <c r="J915" s="1" t="str">
        <f>IF(IFERROR(IF(M915="",INDEX('Review Approach Lookup'!D:D,MATCH('Eligible Components'!G915,'Review Approach Lookup'!A:A,0)),INDEX('Tableau FR Download'!I:I,MATCH(M915,'Tableau FR Download'!G:G,0))),"")=0,"TBC",IFERROR(IF(M915="",INDEX('Review Approach Lookup'!D:D,MATCH('Eligible Components'!G915,'Review Approach Lookup'!A:A,0)),INDEX('Tableau FR Download'!I:I,MATCH(M915,'Tableau FR Download'!G:G,0))),""))</f>
        <v/>
      </c>
      <c r="K915" s="1" t="s">
        <v>188</v>
      </c>
      <c r="L915" s="1">
        <f>_xlfn.MAXIFS('Tableau FR Download'!A:A,'Tableau FR Download'!B:B,'Eligible Components'!G915)</f>
        <v>0</v>
      </c>
      <c r="M915" s="1" t="str">
        <f>IF(L915=0,"",INDEX('Tableau FR Download'!G:G,MATCH('Eligible Components'!L915,'Tableau FR Download'!A:A,0)))</f>
        <v/>
      </c>
      <c r="N915" s="2" t="str">
        <f>IFERROR(IF(LEFT(INDEX('Tableau FR Download'!J:J,MATCH('Eligible Components'!M915,'Tableau FR Download'!G:G,0)),FIND(" - ",INDEX('Tableau FR Download'!J:J,MATCH('Eligible Components'!M915,'Tableau FR Download'!G:G,0)))-1) = 0,"",LEFT(INDEX('Tableau FR Download'!J:J,MATCH('Eligible Components'!M915,'Tableau FR Download'!G:G,0)),FIND(" - ",INDEX('Tableau FR Download'!J:J,MATCH('Eligible Components'!M915,'Tableau FR Download'!G:G,0)))-1)),"")</f>
        <v/>
      </c>
      <c r="O915" s="2" t="str">
        <f>IF(T915="No","",IFERROR(IF(INDEX('Tableau FR Download'!M:M,MATCH('Eligible Components'!M915,'Tableau FR Download'!G:G,0))=0,"",INDEX('Tableau FR Download'!M:M,MATCH('Eligible Components'!M915,'Tableau FR Download'!G:G,0))),""))</f>
        <v/>
      </c>
      <c r="P915" s="37" t="str">
        <f>IF(IFERROR(INDEX('Funding Request Tracker'!$G$6:$G$13,MATCH('Eligible Components'!N915,'Funding Request Tracker'!$F$6:$F$13,0)),"")=0,"",IFERROR(INDEX('Funding Request Tracker'!$G$6:$G$13,MATCH('Eligible Components'!N915,'Funding Request Tracker'!$F$6:$F$13,0)),""))</f>
        <v/>
      </c>
      <c r="Q915" s="37" t="str">
        <f>IF(IFERROR(INDEX('Tableau FR Download'!N:N,MATCH('Eligible Components'!M915,'Tableau FR Download'!G:G,0)),"")=0,"",IFERROR(INDEX('Tableau FR Download'!N:N,MATCH('Eligible Components'!M915,'Tableau FR Download'!G:G,0)),""))</f>
        <v/>
      </c>
      <c r="R915" s="37" t="str">
        <f>IF(IFERROR(INDEX('Tableau FR Download'!O:O,MATCH('Eligible Components'!M915,'Tableau FR Download'!G:G,0)),"")=0,"",IFERROR(INDEX('Tableau FR Download'!O:O,MATCH('Eligible Components'!M915,'Tableau FR Download'!G:G,0)),""))</f>
        <v/>
      </c>
      <c r="S915" s="13" t="str">
        <f t="shared" si="44"/>
        <v/>
      </c>
      <c r="T915" s="1" t="str">
        <f>IFERROR(INDEX('User Instructions'!$E$3:$E$10,MATCH('Eligible Components'!N915,'User Instructions'!$D$3:$D$10,0)),"")</f>
        <v/>
      </c>
      <c r="U915" s="1" t="str">
        <f>IFERROR(IF(INDEX('Tableau FR Download'!M:M,MATCH('Eligible Components'!M915,'Tableau FR Download'!G:G,0))=0,"",INDEX('Tableau FR Download'!M:M,MATCH('Eligible Components'!M915,'Tableau FR Download'!G:G,0))),"")</f>
        <v/>
      </c>
    </row>
    <row r="916" spans="1:21" hidden="1" x14ac:dyDescent="0.2">
      <c r="A916" s="1">
        <f t="shared" si="42"/>
        <v>0</v>
      </c>
      <c r="B916" s="1">
        <v>0</v>
      </c>
      <c r="C916" s="1" t="s">
        <v>85</v>
      </c>
      <c r="D916" s="1" t="s">
        <v>135</v>
      </c>
      <c r="E916" s="1" t="s">
        <v>419</v>
      </c>
      <c r="F916" s="1" t="s">
        <v>97</v>
      </c>
      <c r="G916" s="1" t="str">
        <f t="shared" si="43"/>
        <v>Moldova-Tuberculosis,RSSH</v>
      </c>
      <c r="H916" s="1">
        <v>1</v>
      </c>
      <c r="I916" s="1" t="s">
        <v>30</v>
      </c>
      <c r="J916" s="1" t="str">
        <f>IF(IFERROR(IF(M916="",INDEX('Review Approach Lookup'!D:D,MATCH('Eligible Components'!G916,'Review Approach Lookup'!A:A,0)),INDEX('Tableau FR Download'!I:I,MATCH(M916,'Tableau FR Download'!G:G,0))),"")=0,"TBC",IFERROR(IF(M916="",INDEX('Review Approach Lookup'!D:D,MATCH('Eligible Components'!G916,'Review Approach Lookup'!A:A,0)),INDEX('Tableau FR Download'!I:I,MATCH(M916,'Tableau FR Download'!G:G,0))),""))</f>
        <v/>
      </c>
      <c r="K916" s="1" t="s">
        <v>188</v>
      </c>
      <c r="L916" s="1">
        <f>_xlfn.MAXIFS('Tableau FR Download'!A:A,'Tableau FR Download'!B:B,'Eligible Components'!G916)</f>
        <v>0</v>
      </c>
      <c r="M916" s="1" t="str">
        <f>IF(L916=0,"",INDEX('Tableau FR Download'!G:G,MATCH('Eligible Components'!L916,'Tableau FR Download'!A:A,0)))</f>
        <v/>
      </c>
      <c r="N916" s="2" t="str">
        <f>IFERROR(IF(LEFT(INDEX('Tableau FR Download'!J:J,MATCH('Eligible Components'!M916,'Tableau FR Download'!G:G,0)),FIND(" - ",INDEX('Tableau FR Download'!J:J,MATCH('Eligible Components'!M916,'Tableau FR Download'!G:G,0)))-1) = 0,"",LEFT(INDEX('Tableau FR Download'!J:J,MATCH('Eligible Components'!M916,'Tableau FR Download'!G:G,0)),FIND(" - ",INDEX('Tableau FR Download'!J:J,MATCH('Eligible Components'!M916,'Tableau FR Download'!G:G,0)))-1)),"")</f>
        <v/>
      </c>
      <c r="O916" s="2" t="str">
        <f>IF(T916="No","",IFERROR(IF(INDEX('Tableau FR Download'!M:M,MATCH('Eligible Components'!M916,'Tableau FR Download'!G:G,0))=0,"",INDEX('Tableau FR Download'!M:M,MATCH('Eligible Components'!M916,'Tableau FR Download'!G:G,0))),""))</f>
        <v/>
      </c>
      <c r="P916" s="37" t="str">
        <f>IF(IFERROR(INDEX('Funding Request Tracker'!$G$6:$G$13,MATCH('Eligible Components'!N916,'Funding Request Tracker'!$F$6:$F$13,0)),"")=0,"",IFERROR(INDEX('Funding Request Tracker'!$G$6:$G$13,MATCH('Eligible Components'!N916,'Funding Request Tracker'!$F$6:$F$13,0)),""))</f>
        <v/>
      </c>
      <c r="Q916" s="37" t="str">
        <f>IF(IFERROR(INDEX('Tableau FR Download'!N:N,MATCH('Eligible Components'!M916,'Tableau FR Download'!G:G,0)),"")=0,"",IFERROR(INDEX('Tableau FR Download'!N:N,MATCH('Eligible Components'!M916,'Tableau FR Download'!G:G,0)),""))</f>
        <v/>
      </c>
      <c r="R916" s="37" t="str">
        <f>IF(IFERROR(INDEX('Tableau FR Download'!O:O,MATCH('Eligible Components'!M916,'Tableau FR Download'!G:G,0)),"")=0,"",IFERROR(INDEX('Tableau FR Download'!O:O,MATCH('Eligible Components'!M916,'Tableau FR Download'!G:G,0)),""))</f>
        <v/>
      </c>
      <c r="S916" s="13" t="str">
        <f t="shared" si="44"/>
        <v/>
      </c>
      <c r="T916" s="1" t="str">
        <f>IFERROR(INDEX('User Instructions'!$E$3:$E$10,MATCH('Eligible Components'!N916,'User Instructions'!$D$3:$D$10,0)),"")</f>
        <v/>
      </c>
      <c r="U916" s="1" t="str">
        <f>IFERROR(IF(INDEX('Tableau FR Download'!M:M,MATCH('Eligible Components'!M916,'Tableau FR Download'!G:G,0))=0,"",INDEX('Tableau FR Download'!M:M,MATCH('Eligible Components'!M916,'Tableau FR Download'!G:G,0))),"")</f>
        <v/>
      </c>
    </row>
    <row r="917" spans="1:21" hidden="1" x14ac:dyDescent="0.2">
      <c r="A917" s="1">
        <f t="shared" si="42"/>
        <v>0</v>
      </c>
      <c r="B917" s="1">
        <v>1</v>
      </c>
      <c r="C917" s="1" t="s">
        <v>85</v>
      </c>
      <c r="D917" s="1" t="s">
        <v>62</v>
      </c>
      <c r="E917" s="1" t="s">
        <v>26</v>
      </c>
      <c r="F917" s="1" t="s">
        <v>26</v>
      </c>
      <c r="G917" s="1" t="str">
        <f t="shared" si="43"/>
        <v>Mongolia-HIV/AIDS</v>
      </c>
      <c r="H917" s="1">
        <v>1</v>
      </c>
      <c r="I917" s="1" t="s">
        <v>25</v>
      </c>
      <c r="J917" s="1" t="str">
        <f>IF(IFERROR(IF(M917="",INDEX('Review Approach Lookup'!D:D,MATCH('Eligible Components'!G917,'Review Approach Lookup'!A:A,0)),INDEX('Tableau FR Download'!I:I,MATCH(M917,'Tableau FR Download'!G:G,0))),"")=0,"TBC",IFERROR(IF(M917="",INDEX('Review Approach Lookup'!D:D,MATCH('Eligible Components'!G917,'Review Approach Lookup'!A:A,0)),INDEX('Tableau FR Download'!I:I,MATCH(M917,'Tableau FR Download'!G:G,0))),""))</f>
        <v>Tailored for Focused Portfolios</v>
      </c>
      <c r="K917" s="1" t="s">
        <v>188</v>
      </c>
      <c r="L917" s="1">
        <f>_xlfn.MAXIFS('Tableau FR Download'!A:A,'Tableau FR Download'!B:B,'Eligible Components'!G917)</f>
        <v>0</v>
      </c>
      <c r="M917" s="1" t="str">
        <f>IF(L917=0,"",INDEX('Tableau FR Download'!G:G,MATCH('Eligible Components'!L917,'Tableau FR Download'!A:A,0)))</f>
        <v/>
      </c>
      <c r="N917" s="2" t="str">
        <f>IFERROR(IF(LEFT(INDEX('Tableau FR Download'!J:J,MATCH('Eligible Components'!M917,'Tableau FR Download'!G:G,0)),FIND(" - ",INDEX('Tableau FR Download'!J:J,MATCH('Eligible Components'!M917,'Tableau FR Download'!G:G,0)))-1) = 0,"",LEFT(INDEX('Tableau FR Download'!J:J,MATCH('Eligible Components'!M917,'Tableau FR Download'!G:G,0)),FIND(" - ",INDEX('Tableau FR Download'!J:J,MATCH('Eligible Components'!M917,'Tableau FR Download'!G:G,0)))-1)),"")</f>
        <v/>
      </c>
      <c r="O917" s="2" t="str">
        <f>IF(T917="No","",IFERROR(IF(INDEX('Tableau FR Download'!M:M,MATCH('Eligible Components'!M917,'Tableau FR Download'!G:G,0))=0,"",INDEX('Tableau FR Download'!M:M,MATCH('Eligible Components'!M917,'Tableau FR Download'!G:G,0))),""))</f>
        <v/>
      </c>
      <c r="P917" s="37" t="str">
        <f>IF(IFERROR(INDEX('Funding Request Tracker'!$G$6:$G$13,MATCH('Eligible Components'!N917,'Funding Request Tracker'!$F$6:$F$13,0)),"")=0,"",IFERROR(INDEX('Funding Request Tracker'!$G$6:$G$13,MATCH('Eligible Components'!N917,'Funding Request Tracker'!$F$6:$F$13,0)),""))</f>
        <v/>
      </c>
      <c r="Q917" s="37" t="str">
        <f>IF(IFERROR(INDEX('Tableau FR Download'!N:N,MATCH('Eligible Components'!M917,'Tableau FR Download'!G:G,0)),"")=0,"",IFERROR(INDEX('Tableau FR Download'!N:N,MATCH('Eligible Components'!M917,'Tableau FR Download'!G:G,0)),""))</f>
        <v/>
      </c>
      <c r="R917" s="37" t="str">
        <f>IF(IFERROR(INDEX('Tableau FR Download'!O:O,MATCH('Eligible Components'!M917,'Tableau FR Download'!G:G,0)),"")=0,"",IFERROR(INDEX('Tableau FR Download'!O:O,MATCH('Eligible Components'!M917,'Tableau FR Download'!G:G,0)),""))</f>
        <v/>
      </c>
      <c r="S917" s="13" t="str">
        <f t="shared" si="44"/>
        <v/>
      </c>
      <c r="T917" s="1" t="str">
        <f>IFERROR(INDEX('User Instructions'!$E$3:$E$10,MATCH('Eligible Components'!N917,'User Instructions'!$D$3:$D$10,0)),"")</f>
        <v/>
      </c>
      <c r="U917" s="1" t="str">
        <f>IFERROR(IF(INDEX('Tableau FR Download'!M:M,MATCH('Eligible Components'!M917,'Tableau FR Download'!G:G,0))=0,"",INDEX('Tableau FR Download'!M:M,MATCH('Eligible Components'!M917,'Tableau FR Download'!G:G,0))),"")</f>
        <v/>
      </c>
    </row>
    <row r="918" spans="1:21" hidden="1" x14ac:dyDescent="0.2">
      <c r="A918" s="1">
        <f t="shared" si="42"/>
        <v>0</v>
      </c>
      <c r="B918" s="1">
        <v>0</v>
      </c>
      <c r="C918" s="1" t="s">
        <v>85</v>
      </c>
      <c r="D918" s="1" t="s">
        <v>62</v>
      </c>
      <c r="E918" s="1" t="s">
        <v>409</v>
      </c>
      <c r="F918" s="1" t="s">
        <v>86</v>
      </c>
      <c r="G918" s="1" t="str">
        <f t="shared" si="43"/>
        <v>Mongolia-HIV/AIDS,Malaria</v>
      </c>
      <c r="H918" s="1">
        <v>0</v>
      </c>
      <c r="I918" s="1" t="s">
        <v>25</v>
      </c>
      <c r="J918" s="1" t="str">
        <f>IF(IFERROR(IF(M918="",INDEX('Review Approach Lookup'!D:D,MATCH('Eligible Components'!G918,'Review Approach Lookup'!A:A,0)),INDEX('Tableau FR Download'!I:I,MATCH(M918,'Tableau FR Download'!G:G,0))),"")=0,"TBC",IFERROR(IF(M918="",INDEX('Review Approach Lookup'!D:D,MATCH('Eligible Components'!G918,'Review Approach Lookup'!A:A,0)),INDEX('Tableau FR Download'!I:I,MATCH(M918,'Tableau FR Download'!G:G,0))),""))</f>
        <v/>
      </c>
      <c r="K918" s="1" t="s">
        <v>188</v>
      </c>
      <c r="L918" s="1">
        <f>_xlfn.MAXIFS('Tableau FR Download'!A:A,'Tableau FR Download'!B:B,'Eligible Components'!G918)</f>
        <v>0</v>
      </c>
      <c r="M918" s="1" t="str">
        <f>IF(L918=0,"",INDEX('Tableau FR Download'!G:G,MATCH('Eligible Components'!L918,'Tableau FR Download'!A:A,0)))</f>
        <v/>
      </c>
      <c r="N918" s="2" t="str">
        <f>IFERROR(IF(LEFT(INDEX('Tableau FR Download'!J:J,MATCH('Eligible Components'!M918,'Tableau FR Download'!G:G,0)),FIND(" - ",INDEX('Tableau FR Download'!J:J,MATCH('Eligible Components'!M918,'Tableau FR Download'!G:G,0)))-1) = 0,"",LEFT(INDEX('Tableau FR Download'!J:J,MATCH('Eligible Components'!M918,'Tableau FR Download'!G:G,0)),FIND(" - ",INDEX('Tableau FR Download'!J:J,MATCH('Eligible Components'!M918,'Tableau FR Download'!G:G,0)))-1)),"")</f>
        <v/>
      </c>
      <c r="O918" s="2" t="str">
        <f>IF(T918="No","",IFERROR(IF(INDEX('Tableau FR Download'!M:M,MATCH('Eligible Components'!M918,'Tableau FR Download'!G:G,0))=0,"",INDEX('Tableau FR Download'!M:M,MATCH('Eligible Components'!M918,'Tableau FR Download'!G:G,0))),""))</f>
        <v/>
      </c>
      <c r="P918" s="37" t="str">
        <f>IF(IFERROR(INDEX('Funding Request Tracker'!$G$6:$G$13,MATCH('Eligible Components'!N918,'Funding Request Tracker'!$F$6:$F$13,0)),"")=0,"",IFERROR(INDEX('Funding Request Tracker'!$G$6:$G$13,MATCH('Eligible Components'!N918,'Funding Request Tracker'!$F$6:$F$13,0)),""))</f>
        <v/>
      </c>
      <c r="Q918" s="37" t="str">
        <f>IF(IFERROR(INDEX('Tableau FR Download'!N:N,MATCH('Eligible Components'!M918,'Tableau FR Download'!G:G,0)),"")=0,"",IFERROR(INDEX('Tableau FR Download'!N:N,MATCH('Eligible Components'!M918,'Tableau FR Download'!G:G,0)),""))</f>
        <v/>
      </c>
      <c r="R918" s="37" t="str">
        <f>IF(IFERROR(INDEX('Tableau FR Download'!O:O,MATCH('Eligible Components'!M918,'Tableau FR Download'!G:G,0)),"")=0,"",IFERROR(INDEX('Tableau FR Download'!O:O,MATCH('Eligible Components'!M918,'Tableau FR Download'!G:G,0)),""))</f>
        <v/>
      </c>
      <c r="S918" s="13" t="str">
        <f t="shared" si="44"/>
        <v/>
      </c>
      <c r="T918" s="1" t="str">
        <f>IFERROR(INDEX('User Instructions'!$E$3:$E$10,MATCH('Eligible Components'!N918,'User Instructions'!$D$3:$D$10,0)),"")</f>
        <v/>
      </c>
      <c r="U918" s="1" t="str">
        <f>IFERROR(IF(INDEX('Tableau FR Download'!M:M,MATCH('Eligible Components'!M918,'Tableau FR Download'!G:G,0))=0,"",INDEX('Tableau FR Download'!M:M,MATCH('Eligible Components'!M918,'Tableau FR Download'!G:G,0))),"")</f>
        <v/>
      </c>
    </row>
    <row r="919" spans="1:21" hidden="1" x14ac:dyDescent="0.2">
      <c r="A919" s="1">
        <f t="shared" si="42"/>
        <v>0</v>
      </c>
      <c r="B919" s="1">
        <v>0</v>
      </c>
      <c r="C919" s="1" t="s">
        <v>85</v>
      </c>
      <c r="D919" s="1" t="s">
        <v>62</v>
      </c>
      <c r="E919" s="1" t="s">
        <v>410</v>
      </c>
      <c r="F919" s="1" t="s">
        <v>87</v>
      </c>
      <c r="G919" s="1" t="str">
        <f t="shared" si="43"/>
        <v>Mongolia-HIV/AIDS,Malaria,RSSH</v>
      </c>
      <c r="H919" s="1">
        <v>0</v>
      </c>
      <c r="I919" s="1" t="s">
        <v>25</v>
      </c>
      <c r="J919" s="1" t="str">
        <f>IF(IFERROR(IF(M919="",INDEX('Review Approach Lookup'!D:D,MATCH('Eligible Components'!G919,'Review Approach Lookup'!A:A,0)),INDEX('Tableau FR Download'!I:I,MATCH(M919,'Tableau FR Download'!G:G,0))),"")=0,"TBC",IFERROR(IF(M919="",INDEX('Review Approach Lookup'!D:D,MATCH('Eligible Components'!G919,'Review Approach Lookup'!A:A,0)),INDEX('Tableau FR Download'!I:I,MATCH(M919,'Tableau FR Download'!G:G,0))),""))</f>
        <v/>
      </c>
      <c r="K919" s="1" t="s">
        <v>188</v>
      </c>
      <c r="L919" s="1">
        <f>_xlfn.MAXIFS('Tableau FR Download'!A:A,'Tableau FR Download'!B:B,'Eligible Components'!G919)</f>
        <v>0</v>
      </c>
      <c r="M919" s="1" t="str">
        <f>IF(L919=0,"",INDEX('Tableau FR Download'!G:G,MATCH('Eligible Components'!L919,'Tableau FR Download'!A:A,0)))</f>
        <v/>
      </c>
      <c r="N919" s="2" t="str">
        <f>IFERROR(IF(LEFT(INDEX('Tableau FR Download'!J:J,MATCH('Eligible Components'!M919,'Tableau FR Download'!G:G,0)),FIND(" - ",INDEX('Tableau FR Download'!J:J,MATCH('Eligible Components'!M919,'Tableau FR Download'!G:G,0)))-1) = 0,"",LEFT(INDEX('Tableau FR Download'!J:J,MATCH('Eligible Components'!M919,'Tableau FR Download'!G:G,0)),FIND(" - ",INDEX('Tableau FR Download'!J:J,MATCH('Eligible Components'!M919,'Tableau FR Download'!G:G,0)))-1)),"")</f>
        <v/>
      </c>
      <c r="O919" s="2" t="str">
        <f>IF(T919="No","",IFERROR(IF(INDEX('Tableau FR Download'!M:M,MATCH('Eligible Components'!M919,'Tableau FR Download'!G:G,0))=0,"",INDEX('Tableau FR Download'!M:M,MATCH('Eligible Components'!M919,'Tableau FR Download'!G:G,0))),""))</f>
        <v/>
      </c>
      <c r="P919" s="37" t="str">
        <f>IF(IFERROR(INDEX('Funding Request Tracker'!$G$6:$G$13,MATCH('Eligible Components'!N919,'Funding Request Tracker'!$F$6:$F$13,0)),"")=0,"",IFERROR(INDEX('Funding Request Tracker'!$G$6:$G$13,MATCH('Eligible Components'!N919,'Funding Request Tracker'!$F$6:$F$13,0)),""))</f>
        <v/>
      </c>
      <c r="Q919" s="37" t="str">
        <f>IF(IFERROR(INDEX('Tableau FR Download'!N:N,MATCH('Eligible Components'!M919,'Tableau FR Download'!G:G,0)),"")=0,"",IFERROR(INDEX('Tableau FR Download'!N:N,MATCH('Eligible Components'!M919,'Tableau FR Download'!G:G,0)),""))</f>
        <v/>
      </c>
      <c r="R919" s="37" t="str">
        <f>IF(IFERROR(INDEX('Tableau FR Download'!O:O,MATCH('Eligible Components'!M919,'Tableau FR Download'!G:G,0)),"")=0,"",IFERROR(INDEX('Tableau FR Download'!O:O,MATCH('Eligible Components'!M919,'Tableau FR Download'!G:G,0)),""))</f>
        <v/>
      </c>
      <c r="S919" s="13" t="str">
        <f t="shared" si="44"/>
        <v/>
      </c>
      <c r="T919" s="1" t="str">
        <f>IFERROR(INDEX('User Instructions'!$E$3:$E$10,MATCH('Eligible Components'!N919,'User Instructions'!$D$3:$D$10,0)),"")</f>
        <v/>
      </c>
      <c r="U919" s="1" t="str">
        <f>IFERROR(IF(INDEX('Tableau FR Download'!M:M,MATCH('Eligible Components'!M919,'Tableau FR Download'!G:G,0))=0,"",INDEX('Tableau FR Download'!M:M,MATCH('Eligible Components'!M919,'Tableau FR Download'!G:G,0))),"")</f>
        <v/>
      </c>
    </row>
    <row r="920" spans="1:21" hidden="1" x14ac:dyDescent="0.2">
      <c r="A920" s="1">
        <f t="shared" si="42"/>
        <v>0</v>
      </c>
      <c r="B920" s="1">
        <v>0</v>
      </c>
      <c r="C920" s="1" t="s">
        <v>85</v>
      </c>
      <c r="D920" s="1" t="s">
        <v>62</v>
      </c>
      <c r="E920" s="1" t="s">
        <v>411</v>
      </c>
      <c r="F920" s="1" t="s">
        <v>88</v>
      </c>
      <c r="G920" s="1" t="str">
        <f t="shared" si="43"/>
        <v>Mongolia-HIV/AIDS,RSSH</v>
      </c>
      <c r="H920" s="1">
        <v>1</v>
      </c>
      <c r="I920" s="1" t="s">
        <v>25</v>
      </c>
      <c r="J920" s="1" t="str">
        <f>IF(IFERROR(IF(M920="",INDEX('Review Approach Lookup'!D:D,MATCH('Eligible Components'!G920,'Review Approach Lookup'!A:A,0)),INDEX('Tableau FR Download'!I:I,MATCH(M920,'Tableau FR Download'!G:G,0))),"")=0,"TBC",IFERROR(IF(M920="",INDEX('Review Approach Lookup'!D:D,MATCH('Eligible Components'!G920,'Review Approach Lookup'!A:A,0)),INDEX('Tableau FR Download'!I:I,MATCH(M920,'Tableau FR Download'!G:G,0))),""))</f>
        <v/>
      </c>
      <c r="K920" s="1" t="s">
        <v>188</v>
      </c>
      <c r="L920" s="1">
        <f>_xlfn.MAXIFS('Tableau FR Download'!A:A,'Tableau FR Download'!B:B,'Eligible Components'!G920)</f>
        <v>0</v>
      </c>
      <c r="M920" s="1" t="str">
        <f>IF(L920=0,"",INDEX('Tableau FR Download'!G:G,MATCH('Eligible Components'!L920,'Tableau FR Download'!A:A,0)))</f>
        <v/>
      </c>
      <c r="N920" s="2" t="str">
        <f>IFERROR(IF(LEFT(INDEX('Tableau FR Download'!J:J,MATCH('Eligible Components'!M920,'Tableau FR Download'!G:G,0)),FIND(" - ",INDEX('Tableau FR Download'!J:J,MATCH('Eligible Components'!M920,'Tableau FR Download'!G:G,0)))-1) = 0,"",LEFT(INDEX('Tableau FR Download'!J:J,MATCH('Eligible Components'!M920,'Tableau FR Download'!G:G,0)),FIND(" - ",INDEX('Tableau FR Download'!J:J,MATCH('Eligible Components'!M920,'Tableau FR Download'!G:G,0)))-1)),"")</f>
        <v/>
      </c>
      <c r="O920" s="2" t="str">
        <f>IF(T920="No","",IFERROR(IF(INDEX('Tableau FR Download'!M:M,MATCH('Eligible Components'!M920,'Tableau FR Download'!G:G,0))=0,"",INDEX('Tableau FR Download'!M:M,MATCH('Eligible Components'!M920,'Tableau FR Download'!G:G,0))),""))</f>
        <v/>
      </c>
      <c r="P920" s="37" t="str">
        <f>IF(IFERROR(INDEX('Funding Request Tracker'!$G$6:$G$13,MATCH('Eligible Components'!N920,'Funding Request Tracker'!$F$6:$F$13,0)),"")=0,"",IFERROR(INDEX('Funding Request Tracker'!$G$6:$G$13,MATCH('Eligible Components'!N920,'Funding Request Tracker'!$F$6:$F$13,0)),""))</f>
        <v/>
      </c>
      <c r="Q920" s="37" t="str">
        <f>IF(IFERROR(INDEX('Tableau FR Download'!N:N,MATCH('Eligible Components'!M920,'Tableau FR Download'!G:G,0)),"")=0,"",IFERROR(INDEX('Tableau FR Download'!N:N,MATCH('Eligible Components'!M920,'Tableau FR Download'!G:G,0)),""))</f>
        <v/>
      </c>
      <c r="R920" s="37" t="str">
        <f>IF(IFERROR(INDEX('Tableau FR Download'!O:O,MATCH('Eligible Components'!M920,'Tableau FR Download'!G:G,0)),"")=0,"",IFERROR(INDEX('Tableau FR Download'!O:O,MATCH('Eligible Components'!M920,'Tableau FR Download'!G:G,0)),""))</f>
        <v/>
      </c>
      <c r="S920" s="13" t="str">
        <f t="shared" si="44"/>
        <v/>
      </c>
      <c r="T920" s="1" t="str">
        <f>IFERROR(INDEX('User Instructions'!$E$3:$E$10,MATCH('Eligible Components'!N920,'User Instructions'!$D$3:$D$10,0)),"")</f>
        <v/>
      </c>
      <c r="U920" s="1" t="str">
        <f>IFERROR(IF(INDEX('Tableau FR Download'!M:M,MATCH('Eligible Components'!M920,'Tableau FR Download'!G:G,0))=0,"",INDEX('Tableau FR Download'!M:M,MATCH('Eligible Components'!M920,'Tableau FR Download'!G:G,0))),"")</f>
        <v/>
      </c>
    </row>
    <row r="921" spans="1:21" hidden="1" x14ac:dyDescent="0.2">
      <c r="A921" s="1">
        <f t="shared" si="42"/>
        <v>1</v>
      </c>
      <c r="B921" s="1">
        <v>0</v>
      </c>
      <c r="C921" s="1" t="s">
        <v>85</v>
      </c>
      <c r="D921" s="1" t="s">
        <v>62</v>
      </c>
      <c r="E921" s="1" t="s">
        <v>408</v>
      </c>
      <c r="F921" s="1" t="s">
        <v>89</v>
      </c>
      <c r="G921" s="1" t="str">
        <f t="shared" si="43"/>
        <v>Mongolia-HIV/AIDS, Tuberculosis</v>
      </c>
      <c r="H921" s="1">
        <v>1</v>
      </c>
      <c r="I921" s="1" t="s">
        <v>25</v>
      </c>
      <c r="J921" s="1" t="str">
        <f>IF(IFERROR(IF(M921="",INDEX('Review Approach Lookup'!D:D,MATCH('Eligible Components'!G921,'Review Approach Lookup'!A:A,0)),INDEX('Tableau FR Download'!I:I,MATCH(M921,'Tableau FR Download'!G:G,0))),"")=0,"TBC",IFERROR(IF(M921="",INDEX('Review Approach Lookup'!D:D,MATCH('Eligible Components'!G921,'Review Approach Lookup'!A:A,0)),INDEX('Tableau FR Download'!I:I,MATCH(M921,'Tableau FR Download'!G:G,0))),""))</f>
        <v>Tailored for Focused Portfolios</v>
      </c>
      <c r="K921" s="1" t="s">
        <v>188</v>
      </c>
      <c r="L921" s="1">
        <f>_xlfn.MAXIFS('Tableau FR Download'!A:A,'Tableau FR Download'!B:B,'Eligible Components'!G921)</f>
        <v>861</v>
      </c>
      <c r="M921" s="1" t="str">
        <f>IF(L921=0,"",INDEX('Tableau FR Download'!G:G,MATCH('Eligible Components'!L921,'Tableau FR Download'!A:A,0)))</f>
        <v>FR861-MNG-C</v>
      </c>
      <c r="N921" s="2" t="str">
        <f>IFERROR(IF(LEFT(INDEX('Tableau FR Download'!J:J,MATCH('Eligible Components'!M921,'Tableau FR Download'!G:G,0)),FIND(" - ",INDEX('Tableau FR Download'!J:J,MATCH('Eligible Components'!M921,'Tableau FR Download'!G:G,0)))-1) = 0,"",LEFT(INDEX('Tableau FR Download'!J:J,MATCH('Eligible Components'!M921,'Tableau FR Download'!G:G,0)),FIND(" - ",INDEX('Tableau FR Download'!J:J,MATCH('Eligible Components'!M921,'Tableau FR Download'!G:G,0)))-1)),"")</f>
        <v>Window 1</v>
      </c>
      <c r="O921" s="2" t="str">
        <f>IF(T921="No","",IFERROR(IF(INDEX('Tableau FR Download'!M:M,MATCH('Eligible Components'!M921,'Tableau FR Download'!G:G,0))=0,"",INDEX('Tableau FR Download'!M:M,MATCH('Eligible Components'!M921,'Tableau FR Download'!G:G,0))),""))</f>
        <v>Grant Making</v>
      </c>
      <c r="P921" s="37">
        <f>IF(IFERROR(INDEX('Funding Request Tracker'!$G$6:$G$13,MATCH('Eligible Components'!N921,'Funding Request Tracker'!$F$6:$F$13,0)),"")=0,"",IFERROR(INDEX('Funding Request Tracker'!$G$6:$G$13,MATCH('Eligible Components'!N921,'Funding Request Tracker'!$F$6:$F$13,0)),""))</f>
        <v>43913</v>
      </c>
      <c r="Q921" s="37">
        <f>IF(IFERROR(INDEX('Tableau FR Download'!N:N,MATCH('Eligible Components'!M921,'Tableau FR Download'!G:G,0)),"")=0,"",IFERROR(INDEX('Tableau FR Download'!N:N,MATCH('Eligible Components'!M921,'Tableau FR Download'!G:G,0)),""))</f>
        <v>44028</v>
      </c>
      <c r="R921" s="37">
        <f>IF(IFERROR(INDEX('Tableau FR Download'!O:O,MATCH('Eligible Components'!M921,'Tableau FR Download'!G:G,0)),"")=0,"",IFERROR(INDEX('Tableau FR Download'!O:O,MATCH('Eligible Components'!M921,'Tableau FR Download'!G:G,0)),""))</f>
        <v>44125</v>
      </c>
      <c r="S921" s="13">
        <f t="shared" si="44"/>
        <v>6.9508196721311473</v>
      </c>
      <c r="T921" s="1" t="str">
        <f>IFERROR(INDEX('User Instructions'!$E$3:$E$10,MATCH('Eligible Components'!N921,'User Instructions'!$D$3:$D$10,0)),"")</f>
        <v>Yes</v>
      </c>
      <c r="U921" s="1" t="str">
        <f>IFERROR(IF(INDEX('Tableau FR Download'!M:M,MATCH('Eligible Components'!M921,'Tableau FR Download'!G:G,0))=0,"",INDEX('Tableau FR Download'!M:M,MATCH('Eligible Components'!M921,'Tableau FR Download'!G:G,0))),"")</f>
        <v>Grant Making</v>
      </c>
    </row>
    <row r="922" spans="1:21" hidden="1" x14ac:dyDescent="0.2">
      <c r="A922" s="1">
        <f t="shared" si="42"/>
        <v>0</v>
      </c>
      <c r="B922" s="1">
        <v>0</v>
      </c>
      <c r="C922" s="1" t="s">
        <v>85</v>
      </c>
      <c r="D922" s="1" t="s">
        <v>62</v>
      </c>
      <c r="E922" s="1" t="s">
        <v>412</v>
      </c>
      <c r="F922" s="1" t="s">
        <v>90</v>
      </c>
      <c r="G922" s="1" t="str">
        <f t="shared" si="43"/>
        <v>Mongolia-HIV/AIDS,Tuberculosis,Malaria</v>
      </c>
      <c r="H922" s="1">
        <v>0</v>
      </c>
      <c r="I922" s="1" t="s">
        <v>25</v>
      </c>
      <c r="J922" s="1" t="str">
        <f>IF(IFERROR(IF(M922="",INDEX('Review Approach Lookup'!D:D,MATCH('Eligible Components'!G922,'Review Approach Lookup'!A:A,0)),INDEX('Tableau FR Download'!I:I,MATCH(M922,'Tableau FR Download'!G:G,0))),"")=0,"TBC",IFERROR(IF(M922="",INDEX('Review Approach Lookup'!D:D,MATCH('Eligible Components'!G922,'Review Approach Lookup'!A:A,0)),INDEX('Tableau FR Download'!I:I,MATCH(M922,'Tableau FR Download'!G:G,0))),""))</f>
        <v/>
      </c>
      <c r="K922" s="1" t="s">
        <v>188</v>
      </c>
      <c r="L922" s="1">
        <f>_xlfn.MAXIFS('Tableau FR Download'!A:A,'Tableau FR Download'!B:B,'Eligible Components'!G922)</f>
        <v>0</v>
      </c>
      <c r="M922" s="1" t="str">
        <f>IF(L922=0,"",INDEX('Tableau FR Download'!G:G,MATCH('Eligible Components'!L922,'Tableau FR Download'!A:A,0)))</f>
        <v/>
      </c>
      <c r="N922" s="2" t="str">
        <f>IFERROR(IF(LEFT(INDEX('Tableau FR Download'!J:J,MATCH('Eligible Components'!M922,'Tableau FR Download'!G:G,0)),FIND(" - ",INDEX('Tableau FR Download'!J:J,MATCH('Eligible Components'!M922,'Tableau FR Download'!G:G,0)))-1) = 0,"",LEFT(INDEX('Tableau FR Download'!J:J,MATCH('Eligible Components'!M922,'Tableau FR Download'!G:G,0)),FIND(" - ",INDEX('Tableau FR Download'!J:J,MATCH('Eligible Components'!M922,'Tableau FR Download'!G:G,0)))-1)),"")</f>
        <v/>
      </c>
      <c r="O922" s="2" t="str">
        <f>IF(T922="No","",IFERROR(IF(INDEX('Tableau FR Download'!M:M,MATCH('Eligible Components'!M922,'Tableau FR Download'!G:G,0))=0,"",INDEX('Tableau FR Download'!M:M,MATCH('Eligible Components'!M922,'Tableau FR Download'!G:G,0))),""))</f>
        <v/>
      </c>
      <c r="P922" s="37" t="str">
        <f>IF(IFERROR(INDEX('Funding Request Tracker'!$G$6:$G$13,MATCH('Eligible Components'!N922,'Funding Request Tracker'!$F$6:$F$13,0)),"")=0,"",IFERROR(INDEX('Funding Request Tracker'!$G$6:$G$13,MATCH('Eligible Components'!N922,'Funding Request Tracker'!$F$6:$F$13,0)),""))</f>
        <v/>
      </c>
      <c r="Q922" s="37" t="str">
        <f>IF(IFERROR(INDEX('Tableau FR Download'!N:N,MATCH('Eligible Components'!M922,'Tableau FR Download'!G:G,0)),"")=0,"",IFERROR(INDEX('Tableau FR Download'!N:N,MATCH('Eligible Components'!M922,'Tableau FR Download'!G:G,0)),""))</f>
        <v/>
      </c>
      <c r="R922" s="37" t="str">
        <f>IF(IFERROR(INDEX('Tableau FR Download'!O:O,MATCH('Eligible Components'!M922,'Tableau FR Download'!G:G,0)),"")=0,"",IFERROR(INDEX('Tableau FR Download'!O:O,MATCH('Eligible Components'!M922,'Tableau FR Download'!G:G,0)),""))</f>
        <v/>
      </c>
      <c r="S922" s="13" t="str">
        <f t="shared" si="44"/>
        <v/>
      </c>
      <c r="T922" s="1" t="str">
        <f>IFERROR(INDEX('User Instructions'!$E$3:$E$10,MATCH('Eligible Components'!N922,'User Instructions'!$D$3:$D$10,0)),"")</f>
        <v/>
      </c>
      <c r="U922" s="1" t="str">
        <f>IFERROR(IF(INDEX('Tableau FR Download'!M:M,MATCH('Eligible Components'!M922,'Tableau FR Download'!G:G,0))=0,"",INDEX('Tableau FR Download'!M:M,MATCH('Eligible Components'!M922,'Tableau FR Download'!G:G,0))),"")</f>
        <v/>
      </c>
    </row>
    <row r="923" spans="1:21" hidden="1" x14ac:dyDescent="0.2">
      <c r="A923" s="1">
        <f t="shared" si="42"/>
        <v>0</v>
      </c>
      <c r="B923" s="1">
        <v>0</v>
      </c>
      <c r="C923" s="1" t="s">
        <v>85</v>
      </c>
      <c r="D923" s="1" t="s">
        <v>62</v>
      </c>
      <c r="E923" s="1" t="s">
        <v>413</v>
      </c>
      <c r="F923" s="1" t="s">
        <v>91</v>
      </c>
      <c r="G923" s="1" t="str">
        <f t="shared" si="43"/>
        <v>Mongolia-HIV/AIDS,Tuberculosis,Malaria,RSSH</v>
      </c>
      <c r="H923" s="1">
        <v>0</v>
      </c>
      <c r="I923" s="1" t="s">
        <v>25</v>
      </c>
      <c r="J923" s="1" t="str">
        <f>IF(IFERROR(IF(M923="",INDEX('Review Approach Lookup'!D:D,MATCH('Eligible Components'!G923,'Review Approach Lookup'!A:A,0)),INDEX('Tableau FR Download'!I:I,MATCH(M923,'Tableau FR Download'!G:G,0))),"")=0,"TBC",IFERROR(IF(M923="",INDEX('Review Approach Lookup'!D:D,MATCH('Eligible Components'!G923,'Review Approach Lookup'!A:A,0)),INDEX('Tableau FR Download'!I:I,MATCH(M923,'Tableau FR Download'!G:G,0))),""))</f>
        <v/>
      </c>
      <c r="K923" s="1" t="s">
        <v>188</v>
      </c>
      <c r="L923" s="1">
        <f>_xlfn.MAXIFS('Tableau FR Download'!A:A,'Tableau FR Download'!B:B,'Eligible Components'!G923)</f>
        <v>0</v>
      </c>
      <c r="M923" s="1" t="str">
        <f>IF(L923=0,"",INDEX('Tableau FR Download'!G:G,MATCH('Eligible Components'!L923,'Tableau FR Download'!A:A,0)))</f>
        <v/>
      </c>
      <c r="N923" s="2" t="str">
        <f>IFERROR(IF(LEFT(INDEX('Tableau FR Download'!J:J,MATCH('Eligible Components'!M923,'Tableau FR Download'!G:G,0)),FIND(" - ",INDEX('Tableau FR Download'!J:J,MATCH('Eligible Components'!M923,'Tableau FR Download'!G:G,0)))-1) = 0,"",LEFT(INDEX('Tableau FR Download'!J:J,MATCH('Eligible Components'!M923,'Tableau FR Download'!G:G,0)),FIND(" - ",INDEX('Tableau FR Download'!J:J,MATCH('Eligible Components'!M923,'Tableau FR Download'!G:G,0)))-1)),"")</f>
        <v/>
      </c>
      <c r="O923" s="2" t="str">
        <f>IF(T923="No","",IFERROR(IF(INDEX('Tableau FR Download'!M:M,MATCH('Eligible Components'!M923,'Tableau FR Download'!G:G,0))=0,"",INDEX('Tableau FR Download'!M:M,MATCH('Eligible Components'!M923,'Tableau FR Download'!G:G,0))),""))</f>
        <v/>
      </c>
      <c r="P923" s="37" t="str">
        <f>IF(IFERROR(INDEX('Funding Request Tracker'!$G$6:$G$13,MATCH('Eligible Components'!N923,'Funding Request Tracker'!$F$6:$F$13,0)),"")=0,"",IFERROR(INDEX('Funding Request Tracker'!$G$6:$G$13,MATCH('Eligible Components'!N923,'Funding Request Tracker'!$F$6:$F$13,0)),""))</f>
        <v/>
      </c>
      <c r="Q923" s="37" t="str">
        <f>IF(IFERROR(INDEX('Tableau FR Download'!N:N,MATCH('Eligible Components'!M923,'Tableau FR Download'!G:G,0)),"")=0,"",IFERROR(INDEX('Tableau FR Download'!N:N,MATCH('Eligible Components'!M923,'Tableau FR Download'!G:G,0)),""))</f>
        <v/>
      </c>
      <c r="R923" s="37" t="str">
        <f>IF(IFERROR(INDEX('Tableau FR Download'!O:O,MATCH('Eligible Components'!M923,'Tableau FR Download'!G:G,0)),"")=0,"",IFERROR(INDEX('Tableau FR Download'!O:O,MATCH('Eligible Components'!M923,'Tableau FR Download'!G:G,0)),""))</f>
        <v/>
      </c>
      <c r="S923" s="13" t="str">
        <f t="shared" si="44"/>
        <v/>
      </c>
      <c r="T923" s="1" t="str">
        <f>IFERROR(INDEX('User Instructions'!$E$3:$E$10,MATCH('Eligible Components'!N923,'User Instructions'!$D$3:$D$10,0)),"")</f>
        <v/>
      </c>
      <c r="U923" s="1" t="str">
        <f>IFERROR(IF(INDEX('Tableau FR Download'!M:M,MATCH('Eligible Components'!M923,'Tableau FR Download'!G:G,0))=0,"",INDEX('Tableau FR Download'!M:M,MATCH('Eligible Components'!M923,'Tableau FR Download'!G:G,0))),"")</f>
        <v/>
      </c>
    </row>
    <row r="924" spans="1:21" hidden="1" x14ac:dyDescent="0.2">
      <c r="A924" s="1">
        <f t="shared" si="42"/>
        <v>0</v>
      </c>
      <c r="B924" s="1">
        <v>0</v>
      </c>
      <c r="C924" s="1" t="s">
        <v>85</v>
      </c>
      <c r="D924" s="1" t="s">
        <v>62</v>
      </c>
      <c r="E924" s="1" t="s">
        <v>414</v>
      </c>
      <c r="F924" s="1" t="s">
        <v>92</v>
      </c>
      <c r="G924" s="1" t="str">
        <f t="shared" si="43"/>
        <v>Mongolia-HIV/AIDS,Tuberculosis,RSSH</v>
      </c>
      <c r="H924" s="1">
        <v>1</v>
      </c>
      <c r="I924" s="1" t="s">
        <v>25</v>
      </c>
      <c r="J924" s="1" t="str">
        <f>IF(IFERROR(IF(M924="",INDEX('Review Approach Lookup'!D:D,MATCH('Eligible Components'!G924,'Review Approach Lookup'!A:A,0)),INDEX('Tableau FR Download'!I:I,MATCH(M924,'Tableau FR Download'!G:G,0))),"")=0,"TBC",IFERROR(IF(M924="",INDEX('Review Approach Lookup'!D:D,MATCH('Eligible Components'!G924,'Review Approach Lookup'!A:A,0)),INDEX('Tableau FR Download'!I:I,MATCH(M924,'Tableau FR Download'!G:G,0))),""))</f>
        <v/>
      </c>
      <c r="K924" s="1" t="s">
        <v>188</v>
      </c>
      <c r="L924" s="1">
        <f>_xlfn.MAXIFS('Tableau FR Download'!A:A,'Tableau FR Download'!B:B,'Eligible Components'!G924)</f>
        <v>0</v>
      </c>
      <c r="M924" s="1" t="str">
        <f>IF(L924=0,"",INDEX('Tableau FR Download'!G:G,MATCH('Eligible Components'!L924,'Tableau FR Download'!A:A,0)))</f>
        <v/>
      </c>
      <c r="N924" s="2" t="str">
        <f>IFERROR(IF(LEFT(INDEX('Tableau FR Download'!J:J,MATCH('Eligible Components'!M924,'Tableau FR Download'!G:G,0)),FIND(" - ",INDEX('Tableau FR Download'!J:J,MATCH('Eligible Components'!M924,'Tableau FR Download'!G:G,0)))-1) = 0,"",LEFT(INDEX('Tableau FR Download'!J:J,MATCH('Eligible Components'!M924,'Tableau FR Download'!G:G,0)),FIND(" - ",INDEX('Tableau FR Download'!J:J,MATCH('Eligible Components'!M924,'Tableau FR Download'!G:G,0)))-1)),"")</f>
        <v/>
      </c>
      <c r="O924" s="2" t="str">
        <f>IF(T924="No","",IFERROR(IF(INDEX('Tableau FR Download'!M:M,MATCH('Eligible Components'!M924,'Tableau FR Download'!G:G,0))=0,"",INDEX('Tableau FR Download'!M:M,MATCH('Eligible Components'!M924,'Tableau FR Download'!G:G,0))),""))</f>
        <v/>
      </c>
      <c r="P924" s="37" t="str">
        <f>IF(IFERROR(INDEX('Funding Request Tracker'!$G$6:$G$13,MATCH('Eligible Components'!N924,'Funding Request Tracker'!$F$6:$F$13,0)),"")=0,"",IFERROR(INDEX('Funding Request Tracker'!$G$6:$G$13,MATCH('Eligible Components'!N924,'Funding Request Tracker'!$F$6:$F$13,0)),""))</f>
        <v/>
      </c>
      <c r="Q924" s="37" t="str">
        <f>IF(IFERROR(INDEX('Tableau FR Download'!N:N,MATCH('Eligible Components'!M924,'Tableau FR Download'!G:G,0)),"")=0,"",IFERROR(INDEX('Tableau FR Download'!N:N,MATCH('Eligible Components'!M924,'Tableau FR Download'!G:G,0)),""))</f>
        <v/>
      </c>
      <c r="R924" s="37" t="str">
        <f>IF(IFERROR(INDEX('Tableau FR Download'!O:O,MATCH('Eligible Components'!M924,'Tableau FR Download'!G:G,0)),"")=0,"",IFERROR(INDEX('Tableau FR Download'!O:O,MATCH('Eligible Components'!M924,'Tableau FR Download'!G:G,0)),""))</f>
        <v/>
      </c>
      <c r="S924" s="13" t="str">
        <f t="shared" si="44"/>
        <v/>
      </c>
      <c r="T924" s="1" t="str">
        <f>IFERROR(INDEX('User Instructions'!$E$3:$E$10,MATCH('Eligible Components'!N924,'User Instructions'!$D$3:$D$10,0)),"")</f>
        <v/>
      </c>
      <c r="U924" s="1" t="str">
        <f>IFERROR(IF(INDEX('Tableau FR Download'!M:M,MATCH('Eligible Components'!M924,'Tableau FR Download'!G:G,0))=0,"",INDEX('Tableau FR Download'!M:M,MATCH('Eligible Components'!M924,'Tableau FR Download'!G:G,0))),"")</f>
        <v/>
      </c>
    </row>
    <row r="925" spans="1:21" hidden="1" x14ac:dyDescent="0.2">
      <c r="A925" s="1">
        <f t="shared" si="42"/>
        <v>0</v>
      </c>
      <c r="B925" s="1">
        <v>0</v>
      </c>
      <c r="C925" s="1" t="s">
        <v>85</v>
      </c>
      <c r="D925" s="1" t="s">
        <v>62</v>
      </c>
      <c r="E925" s="1" t="s">
        <v>28</v>
      </c>
      <c r="F925" s="1" t="s">
        <v>28</v>
      </c>
      <c r="G925" s="1" t="str">
        <f t="shared" si="43"/>
        <v>Mongolia-Malaria</v>
      </c>
      <c r="H925" s="1">
        <v>0</v>
      </c>
      <c r="I925" s="1" t="s">
        <v>25</v>
      </c>
      <c r="J925" s="1" t="str">
        <f>IF(IFERROR(IF(M925="",INDEX('Review Approach Lookup'!D:D,MATCH('Eligible Components'!G925,'Review Approach Lookup'!A:A,0)),INDEX('Tableau FR Download'!I:I,MATCH(M925,'Tableau FR Download'!G:G,0))),"")=0,"TBC",IFERROR(IF(M925="",INDEX('Review Approach Lookup'!D:D,MATCH('Eligible Components'!G925,'Review Approach Lookup'!A:A,0)),INDEX('Tableau FR Download'!I:I,MATCH(M925,'Tableau FR Download'!G:G,0))),""))</f>
        <v/>
      </c>
      <c r="K925" s="1" t="s">
        <v>188</v>
      </c>
      <c r="L925" s="1">
        <f>_xlfn.MAXIFS('Tableau FR Download'!A:A,'Tableau FR Download'!B:B,'Eligible Components'!G925)</f>
        <v>0</v>
      </c>
      <c r="M925" s="1" t="str">
        <f>IF(L925=0,"",INDEX('Tableau FR Download'!G:G,MATCH('Eligible Components'!L925,'Tableau FR Download'!A:A,0)))</f>
        <v/>
      </c>
      <c r="N925" s="2" t="str">
        <f>IFERROR(IF(LEFT(INDEX('Tableau FR Download'!J:J,MATCH('Eligible Components'!M925,'Tableau FR Download'!G:G,0)),FIND(" - ",INDEX('Tableau FR Download'!J:J,MATCH('Eligible Components'!M925,'Tableau FR Download'!G:G,0)))-1) = 0,"",LEFT(INDEX('Tableau FR Download'!J:J,MATCH('Eligible Components'!M925,'Tableau FR Download'!G:G,0)),FIND(" - ",INDEX('Tableau FR Download'!J:J,MATCH('Eligible Components'!M925,'Tableau FR Download'!G:G,0)))-1)),"")</f>
        <v/>
      </c>
      <c r="O925" s="2" t="str">
        <f>IF(T925="No","",IFERROR(IF(INDEX('Tableau FR Download'!M:M,MATCH('Eligible Components'!M925,'Tableau FR Download'!G:G,0))=0,"",INDEX('Tableau FR Download'!M:M,MATCH('Eligible Components'!M925,'Tableau FR Download'!G:G,0))),""))</f>
        <v/>
      </c>
      <c r="P925" s="37" t="str">
        <f>IF(IFERROR(INDEX('Funding Request Tracker'!$G$6:$G$13,MATCH('Eligible Components'!N925,'Funding Request Tracker'!$F$6:$F$13,0)),"")=0,"",IFERROR(INDEX('Funding Request Tracker'!$G$6:$G$13,MATCH('Eligible Components'!N925,'Funding Request Tracker'!$F$6:$F$13,0)),""))</f>
        <v/>
      </c>
      <c r="Q925" s="37" t="str">
        <f>IF(IFERROR(INDEX('Tableau FR Download'!N:N,MATCH('Eligible Components'!M925,'Tableau FR Download'!G:G,0)),"")=0,"",IFERROR(INDEX('Tableau FR Download'!N:N,MATCH('Eligible Components'!M925,'Tableau FR Download'!G:G,0)),""))</f>
        <v/>
      </c>
      <c r="R925" s="37" t="str">
        <f>IF(IFERROR(INDEX('Tableau FR Download'!O:O,MATCH('Eligible Components'!M925,'Tableau FR Download'!G:G,0)),"")=0,"",IFERROR(INDEX('Tableau FR Download'!O:O,MATCH('Eligible Components'!M925,'Tableau FR Download'!G:G,0)),""))</f>
        <v/>
      </c>
      <c r="S925" s="13" t="str">
        <f t="shared" si="44"/>
        <v/>
      </c>
      <c r="T925" s="1" t="str">
        <f>IFERROR(INDEX('User Instructions'!$E$3:$E$10,MATCH('Eligible Components'!N925,'User Instructions'!$D$3:$D$10,0)),"")</f>
        <v/>
      </c>
      <c r="U925" s="1" t="str">
        <f>IFERROR(IF(INDEX('Tableau FR Download'!M:M,MATCH('Eligible Components'!M925,'Tableau FR Download'!G:G,0))=0,"",INDEX('Tableau FR Download'!M:M,MATCH('Eligible Components'!M925,'Tableau FR Download'!G:G,0))),"")</f>
        <v/>
      </c>
    </row>
    <row r="926" spans="1:21" hidden="1" x14ac:dyDescent="0.2">
      <c r="A926" s="1">
        <f t="shared" si="42"/>
        <v>0</v>
      </c>
      <c r="B926" s="1">
        <v>0</v>
      </c>
      <c r="C926" s="1" t="s">
        <v>85</v>
      </c>
      <c r="D926" s="1" t="s">
        <v>62</v>
      </c>
      <c r="E926" s="1" t="s">
        <v>415</v>
      </c>
      <c r="F926" s="1" t="s">
        <v>93</v>
      </c>
      <c r="G926" s="1" t="str">
        <f t="shared" si="43"/>
        <v>Mongolia-Malaria,RSSH</v>
      </c>
      <c r="H926" s="1">
        <v>0</v>
      </c>
      <c r="I926" s="1" t="s">
        <v>25</v>
      </c>
      <c r="J926" s="1" t="str">
        <f>IF(IFERROR(IF(M926="",INDEX('Review Approach Lookup'!D:D,MATCH('Eligible Components'!G926,'Review Approach Lookup'!A:A,0)),INDEX('Tableau FR Download'!I:I,MATCH(M926,'Tableau FR Download'!G:G,0))),"")=0,"TBC",IFERROR(IF(M926="",INDEX('Review Approach Lookup'!D:D,MATCH('Eligible Components'!G926,'Review Approach Lookup'!A:A,0)),INDEX('Tableau FR Download'!I:I,MATCH(M926,'Tableau FR Download'!G:G,0))),""))</f>
        <v/>
      </c>
      <c r="K926" s="1" t="s">
        <v>188</v>
      </c>
      <c r="L926" s="1">
        <f>_xlfn.MAXIFS('Tableau FR Download'!A:A,'Tableau FR Download'!B:B,'Eligible Components'!G926)</f>
        <v>0</v>
      </c>
      <c r="M926" s="1" t="str">
        <f>IF(L926=0,"",INDEX('Tableau FR Download'!G:G,MATCH('Eligible Components'!L926,'Tableau FR Download'!A:A,0)))</f>
        <v/>
      </c>
      <c r="N926" s="2" t="str">
        <f>IFERROR(IF(LEFT(INDEX('Tableau FR Download'!J:J,MATCH('Eligible Components'!M926,'Tableau FR Download'!G:G,0)),FIND(" - ",INDEX('Tableau FR Download'!J:J,MATCH('Eligible Components'!M926,'Tableau FR Download'!G:G,0)))-1) = 0,"",LEFT(INDEX('Tableau FR Download'!J:J,MATCH('Eligible Components'!M926,'Tableau FR Download'!G:G,0)),FIND(" - ",INDEX('Tableau FR Download'!J:J,MATCH('Eligible Components'!M926,'Tableau FR Download'!G:G,0)))-1)),"")</f>
        <v/>
      </c>
      <c r="O926" s="2" t="str">
        <f>IF(T926="No","",IFERROR(IF(INDEX('Tableau FR Download'!M:M,MATCH('Eligible Components'!M926,'Tableau FR Download'!G:G,0))=0,"",INDEX('Tableau FR Download'!M:M,MATCH('Eligible Components'!M926,'Tableau FR Download'!G:G,0))),""))</f>
        <v/>
      </c>
      <c r="P926" s="37" t="str">
        <f>IF(IFERROR(INDEX('Funding Request Tracker'!$G$6:$G$13,MATCH('Eligible Components'!N926,'Funding Request Tracker'!$F$6:$F$13,0)),"")=0,"",IFERROR(INDEX('Funding Request Tracker'!$G$6:$G$13,MATCH('Eligible Components'!N926,'Funding Request Tracker'!$F$6:$F$13,0)),""))</f>
        <v/>
      </c>
      <c r="Q926" s="37" t="str">
        <f>IF(IFERROR(INDEX('Tableau FR Download'!N:N,MATCH('Eligible Components'!M926,'Tableau FR Download'!G:G,0)),"")=0,"",IFERROR(INDEX('Tableau FR Download'!N:N,MATCH('Eligible Components'!M926,'Tableau FR Download'!G:G,0)),""))</f>
        <v/>
      </c>
      <c r="R926" s="37" t="str">
        <f>IF(IFERROR(INDEX('Tableau FR Download'!O:O,MATCH('Eligible Components'!M926,'Tableau FR Download'!G:G,0)),"")=0,"",IFERROR(INDEX('Tableau FR Download'!O:O,MATCH('Eligible Components'!M926,'Tableau FR Download'!G:G,0)),""))</f>
        <v/>
      </c>
      <c r="S926" s="13" t="str">
        <f t="shared" si="44"/>
        <v/>
      </c>
      <c r="T926" s="1" t="str">
        <f>IFERROR(INDEX('User Instructions'!$E$3:$E$10,MATCH('Eligible Components'!N926,'User Instructions'!$D$3:$D$10,0)),"")</f>
        <v/>
      </c>
      <c r="U926" s="1" t="str">
        <f>IFERROR(IF(INDEX('Tableau FR Download'!M:M,MATCH('Eligible Components'!M926,'Tableau FR Download'!G:G,0))=0,"",INDEX('Tableau FR Download'!M:M,MATCH('Eligible Components'!M926,'Tableau FR Download'!G:G,0))),"")</f>
        <v/>
      </c>
    </row>
    <row r="927" spans="1:21" hidden="1" x14ac:dyDescent="0.2">
      <c r="A927" s="1">
        <f t="shared" si="42"/>
        <v>0</v>
      </c>
      <c r="B927" s="1">
        <v>0</v>
      </c>
      <c r="C927" s="1" t="s">
        <v>85</v>
      </c>
      <c r="D927" s="1" t="s">
        <v>62</v>
      </c>
      <c r="E927" s="1" t="s">
        <v>94</v>
      </c>
      <c r="F927" s="1" t="s">
        <v>94</v>
      </c>
      <c r="G927" s="1" t="str">
        <f t="shared" si="43"/>
        <v>Mongolia-RSSH</v>
      </c>
      <c r="H927" s="1">
        <v>1</v>
      </c>
      <c r="I927" s="1" t="s">
        <v>25</v>
      </c>
      <c r="J927" s="1" t="str">
        <f>IF(IFERROR(IF(M927="",INDEX('Review Approach Lookup'!D:D,MATCH('Eligible Components'!G927,'Review Approach Lookup'!A:A,0)),INDEX('Tableau FR Download'!I:I,MATCH(M927,'Tableau FR Download'!G:G,0))),"")=0,"TBC",IFERROR(IF(M927="",INDEX('Review Approach Lookup'!D:D,MATCH('Eligible Components'!G927,'Review Approach Lookup'!A:A,0)),INDEX('Tableau FR Download'!I:I,MATCH(M927,'Tableau FR Download'!G:G,0))),""))</f>
        <v>TBC</v>
      </c>
      <c r="K927" s="1" t="s">
        <v>188</v>
      </c>
      <c r="L927" s="1">
        <f>_xlfn.MAXIFS('Tableau FR Download'!A:A,'Tableau FR Download'!B:B,'Eligible Components'!G927)</f>
        <v>0</v>
      </c>
      <c r="M927" s="1" t="str">
        <f>IF(L927=0,"",INDEX('Tableau FR Download'!G:G,MATCH('Eligible Components'!L927,'Tableau FR Download'!A:A,0)))</f>
        <v/>
      </c>
      <c r="N927" s="2" t="str">
        <f>IFERROR(IF(LEFT(INDEX('Tableau FR Download'!J:J,MATCH('Eligible Components'!M927,'Tableau FR Download'!G:G,0)),FIND(" - ",INDEX('Tableau FR Download'!J:J,MATCH('Eligible Components'!M927,'Tableau FR Download'!G:G,0)))-1) = 0,"",LEFT(INDEX('Tableau FR Download'!J:J,MATCH('Eligible Components'!M927,'Tableau FR Download'!G:G,0)),FIND(" - ",INDEX('Tableau FR Download'!J:J,MATCH('Eligible Components'!M927,'Tableau FR Download'!G:G,0)))-1)),"")</f>
        <v/>
      </c>
      <c r="O927" s="2" t="str">
        <f>IF(T927="No","",IFERROR(IF(INDEX('Tableau FR Download'!M:M,MATCH('Eligible Components'!M927,'Tableau FR Download'!G:G,0))=0,"",INDEX('Tableau FR Download'!M:M,MATCH('Eligible Components'!M927,'Tableau FR Download'!G:G,0))),""))</f>
        <v/>
      </c>
      <c r="P927" s="37" t="str">
        <f>IF(IFERROR(INDEX('Funding Request Tracker'!$G$6:$G$13,MATCH('Eligible Components'!N927,'Funding Request Tracker'!$F$6:$F$13,0)),"")=0,"",IFERROR(INDEX('Funding Request Tracker'!$G$6:$G$13,MATCH('Eligible Components'!N927,'Funding Request Tracker'!$F$6:$F$13,0)),""))</f>
        <v/>
      </c>
      <c r="Q927" s="37" t="str">
        <f>IF(IFERROR(INDEX('Tableau FR Download'!N:N,MATCH('Eligible Components'!M927,'Tableau FR Download'!G:G,0)),"")=0,"",IFERROR(INDEX('Tableau FR Download'!N:N,MATCH('Eligible Components'!M927,'Tableau FR Download'!G:G,0)),""))</f>
        <v/>
      </c>
      <c r="R927" s="37" t="str">
        <f>IF(IFERROR(INDEX('Tableau FR Download'!O:O,MATCH('Eligible Components'!M927,'Tableau FR Download'!G:G,0)),"")=0,"",IFERROR(INDEX('Tableau FR Download'!O:O,MATCH('Eligible Components'!M927,'Tableau FR Download'!G:G,0)),""))</f>
        <v/>
      </c>
      <c r="S927" s="13" t="str">
        <f t="shared" si="44"/>
        <v/>
      </c>
      <c r="T927" s="1" t="str">
        <f>IFERROR(INDEX('User Instructions'!$E$3:$E$10,MATCH('Eligible Components'!N927,'User Instructions'!$D$3:$D$10,0)),"")</f>
        <v/>
      </c>
      <c r="U927" s="1" t="str">
        <f>IFERROR(IF(INDEX('Tableau FR Download'!M:M,MATCH('Eligible Components'!M927,'Tableau FR Download'!G:G,0))=0,"",INDEX('Tableau FR Download'!M:M,MATCH('Eligible Components'!M927,'Tableau FR Download'!G:G,0))),"")</f>
        <v/>
      </c>
    </row>
    <row r="928" spans="1:21" hidden="1" x14ac:dyDescent="0.2">
      <c r="A928" s="1">
        <f t="shared" si="42"/>
        <v>0</v>
      </c>
      <c r="B928" s="1">
        <v>1</v>
      </c>
      <c r="C928" s="1" t="s">
        <v>85</v>
      </c>
      <c r="D928" s="1" t="s">
        <v>62</v>
      </c>
      <c r="E928" s="1" t="s">
        <v>416</v>
      </c>
      <c r="F928" s="1" t="s">
        <v>35</v>
      </c>
      <c r="G928" s="1" t="str">
        <f t="shared" si="43"/>
        <v>Mongolia-Tuberculosis</v>
      </c>
      <c r="H928" s="1">
        <v>1</v>
      </c>
      <c r="I928" s="1" t="s">
        <v>25</v>
      </c>
      <c r="J928" s="1" t="str">
        <f>IF(IFERROR(IF(M928="",INDEX('Review Approach Lookup'!D:D,MATCH('Eligible Components'!G928,'Review Approach Lookup'!A:A,0)),INDEX('Tableau FR Download'!I:I,MATCH(M928,'Tableau FR Download'!G:G,0))),"")=0,"TBC",IFERROR(IF(M928="",INDEX('Review Approach Lookup'!D:D,MATCH('Eligible Components'!G928,'Review Approach Lookup'!A:A,0)),INDEX('Tableau FR Download'!I:I,MATCH(M928,'Tableau FR Download'!G:G,0))),""))</f>
        <v>Tailored for Focused Portfolios</v>
      </c>
      <c r="K928" s="1" t="s">
        <v>188</v>
      </c>
      <c r="L928" s="1">
        <f>_xlfn.MAXIFS('Tableau FR Download'!A:A,'Tableau FR Download'!B:B,'Eligible Components'!G928)</f>
        <v>0</v>
      </c>
      <c r="M928" s="1" t="str">
        <f>IF(L928=0,"",INDEX('Tableau FR Download'!G:G,MATCH('Eligible Components'!L928,'Tableau FR Download'!A:A,0)))</f>
        <v/>
      </c>
      <c r="N928" s="2" t="str">
        <f>IFERROR(IF(LEFT(INDEX('Tableau FR Download'!J:J,MATCH('Eligible Components'!M928,'Tableau FR Download'!G:G,0)),FIND(" - ",INDEX('Tableau FR Download'!J:J,MATCH('Eligible Components'!M928,'Tableau FR Download'!G:G,0)))-1) = 0,"",LEFT(INDEX('Tableau FR Download'!J:J,MATCH('Eligible Components'!M928,'Tableau FR Download'!G:G,0)),FIND(" - ",INDEX('Tableau FR Download'!J:J,MATCH('Eligible Components'!M928,'Tableau FR Download'!G:G,0)))-1)),"")</f>
        <v/>
      </c>
      <c r="O928" s="2" t="str">
        <f>IF(T928="No","",IFERROR(IF(INDEX('Tableau FR Download'!M:M,MATCH('Eligible Components'!M928,'Tableau FR Download'!G:G,0))=0,"",INDEX('Tableau FR Download'!M:M,MATCH('Eligible Components'!M928,'Tableau FR Download'!G:G,0))),""))</f>
        <v/>
      </c>
      <c r="P928" s="37" t="str">
        <f>IF(IFERROR(INDEX('Funding Request Tracker'!$G$6:$G$13,MATCH('Eligible Components'!N928,'Funding Request Tracker'!$F$6:$F$13,0)),"")=0,"",IFERROR(INDEX('Funding Request Tracker'!$G$6:$G$13,MATCH('Eligible Components'!N928,'Funding Request Tracker'!$F$6:$F$13,0)),""))</f>
        <v/>
      </c>
      <c r="Q928" s="37" t="str">
        <f>IF(IFERROR(INDEX('Tableau FR Download'!N:N,MATCH('Eligible Components'!M928,'Tableau FR Download'!G:G,0)),"")=0,"",IFERROR(INDEX('Tableau FR Download'!N:N,MATCH('Eligible Components'!M928,'Tableau FR Download'!G:G,0)),""))</f>
        <v/>
      </c>
      <c r="R928" s="37" t="str">
        <f>IF(IFERROR(INDEX('Tableau FR Download'!O:O,MATCH('Eligible Components'!M928,'Tableau FR Download'!G:G,0)),"")=0,"",IFERROR(INDEX('Tableau FR Download'!O:O,MATCH('Eligible Components'!M928,'Tableau FR Download'!G:G,0)),""))</f>
        <v/>
      </c>
      <c r="S928" s="13" t="str">
        <f t="shared" si="44"/>
        <v/>
      </c>
      <c r="T928" s="1" t="str">
        <f>IFERROR(INDEX('User Instructions'!$E$3:$E$10,MATCH('Eligible Components'!N928,'User Instructions'!$D$3:$D$10,0)),"")</f>
        <v/>
      </c>
      <c r="U928" s="1" t="str">
        <f>IFERROR(IF(INDEX('Tableau FR Download'!M:M,MATCH('Eligible Components'!M928,'Tableau FR Download'!G:G,0))=0,"",INDEX('Tableau FR Download'!M:M,MATCH('Eligible Components'!M928,'Tableau FR Download'!G:G,0))),"")</f>
        <v/>
      </c>
    </row>
    <row r="929" spans="1:21" hidden="1" x14ac:dyDescent="0.2">
      <c r="A929" s="1">
        <f t="shared" si="42"/>
        <v>0</v>
      </c>
      <c r="B929" s="1">
        <v>0</v>
      </c>
      <c r="C929" s="1" t="s">
        <v>85</v>
      </c>
      <c r="D929" s="1" t="s">
        <v>62</v>
      </c>
      <c r="E929" s="1" t="s">
        <v>417</v>
      </c>
      <c r="F929" s="1" t="s">
        <v>95</v>
      </c>
      <c r="G929" s="1" t="str">
        <f t="shared" si="43"/>
        <v>Mongolia-Tuberculosis,Malaria</v>
      </c>
      <c r="H929" s="1">
        <v>0</v>
      </c>
      <c r="I929" s="1" t="s">
        <v>25</v>
      </c>
      <c r="J929" s="1" t="str">
        <f>IF(IFERROR(IF(M929="",INDEX('Review Approach Lookup'!D:D,MATCH('Eligible Components'!G929,'Review Approach Lookup'!A:A,0)),INDEX('Tableau FR Download'!I:I,MATCH(M929,'Tableau FR Download'!G:G,0))),"")=0,"TBC",IFERROR(IF(M929="",INDEX('Review Approach Lookup'!D:D,MATCH('Eligible Components'!G929,'Review Approach Lookup'!A:A,0)),INDEX('Tableau FR Download'!I:I,MATCH(M929,'Tableau FR Download'!G:G,0))),""))</f>
        <v/>
      </c>
      <c r="K929" s="1" t="s">
        <v>188</v>
      </c>
      <c r="L929" s="1">
        <f>_xlfn.MAXIFS('Tableau FR Download'!A:A,'Tableau FR Download'!B:B,'Eligible Components'!G929)</f>
        <v>0</v>
      </c>
      <c r="M929" s="1" t="str">
        <f>IF(L929=0,"",INDEX('Tableau FR Download'!G:G,MATCH('Eligible Components'!L929,'Tableau FR Download'!A:A,0)))</f>
        <v/>
      </c>
      <c r="N929" s="2" t="str">
        <f>IFERROR(IF(LEFT(INDEX('Tableau FR Download'!J:J,MATCH('Eligible Components'!M929,'Tableau FR Download'!G:G,0)),FIND(" - ",INDEX('Tableau FR Download'!J:J,MATCH('Eligible Components'!M929,'Tableau FR Download'!G:G,0)))-1) = 0,"",LEFT(INDEX('Tableau FR Download'!J:J,MATCH('Eligible Components'!M929,'Tableau FR Download'!G:G,0)),FIND(" - ",INDEX('Tableau FR Download'!J:J,MATCH('Eligible Components'!M929,'Tableau FR Download'!G:G,0)))-1)),"")</f>
        <v/>
      </c>
      <c r="O929" s="2" t="str">
        <f>IF(T929="No","",IFERROR(IF(INDEX('Tableau FR Download'!M:M,MATCH('Eligible Components'!M929,'Tableau FR Download'!G:G,0))=0,"",INDEX('Tableau FR Download'!M:M,MATCH('Eligible Components'!M929,'Tableau FR Download'!G:G,0))),""))</f>
        <v/>
      </c>
      <c r="P929" s="37" t="str">
        <f>IF(IFERROR(INDEX('Funding Request Tracker'!$G$6:$G$13,MATCH('Eligible Components'!N929,'Funding Request Tracker'!$F$6:$F$13,0)),"")=0,"",IFERROR(INDEX('Funding Request Tracker'!$G$6:$G$13,MATCH('Eligible Components'!N929,'Funding Request Tracker'!$F$6:$F$13,0)),""))</f>
        <v/>
      </c>
      <c r="Q929" s="37" t="str">
        <f>IF(IFERROR(INDEX('Tableau FR Download'!N:N,MATCH('Eligible Components'!M929,'Tableau FR Download'!G:G,0)),"")=0,"",IFERROR(INDEX('Tableau FR Download'!N:N,MATCH('Eligible Components'!M929,'Tableau FR Download'!G:G,0)),""))</f>
        <v/>
      </c>
      <c r="R929" s="37" t="str">
        <f>IF(IFERROR(INDEX('Tableau FR Download'!O:O,MATCH('Eligible Components'!M929,'Tableau FR Download'!G:G,0)),"")=0,"",IFERROR(INDEX('Tableau FR Download'!O:O,MATCH('Eligible Components'!M929,'Tableau FR Download'!G:G,0)),""))</f>
        <v/>
      </c>
      <c r="S929" s="13" t="str">
        <f t="shared" si="44"/>
        <v/>
      </c>
      <c r="T929" s="1" t="str">
        <f>IFERROR(INDEX('User Instructions'!$E$3:$E$10,MATCH('Eligible Components'!N929,'User Instructions'!$D$3:$D$10,0)),"")</f>
        <v/>
      </c>
      <c r="U929" s="1" t="str">
        <f>IFERROR(IF(INDEX('Tableau FR Download'!M:M,MATCH('Eligible Components'!M929,'Tableau FR Download'!G:G,0))=0,"",INDEX('Tableau FR Download'!M:M,MATCH('Eligible Components'!M929,'Tableau FR Download'!G:G,0))),"")</f>
        <v/>
      </c>
    </row>
    <row r="930" spans="1:21" hidden="1" x14ac:dyDescent="0.2">
      <c r="A930" s="1">
        <f t="shared" si="42"/>
        <v>0</v>
      </c>
      <c r="B930" s="1">
        <v>0</v>
      </c>
      <c r="C930" s="1" t="s">
        <v>85</v>
      </c>
      <c r="D930" s="1" t="s">
        <v>62</v>
      </c>
      <c r="E930" s="1" t="s">
        <v>418</v>
      </c>
      <c r="F930" s="1" t="s">
        <v>96</v>
      </c>
      <c r="G930" s="1" t="str">
        <f t="shared" si="43"/>
        <v>Mongolia-Tuberculosis,Malaria,RSSH</v>
      </c>
      <c r="H930" s="1">
        <v>0</v>
      </c>
      <c r="I930" s="1" t="s">
        <v>25</v>
      </c>
      <c r="J930" s="1" t="str">
        <f>IF(IFERROR(IF(M930="",INDEX('Review Approach Lookup'!D:D,MATCH('Eligible Components'!G930,'Review Approach Lookup'!A:A,0)),INDEX('Tableau FR Download'!I:I,MATCH(M930,'Tableau FR Download'!G:G,0))),"")=0,"TBC",IFERROR(IF(M930="",INDEX('Review Approach Lookup'!D:D,MATCH('Eligible Components'!G930,'Review Approach Lookup'!A:A,0)),INDEX('Tableau FR Download'!I:I,MATCH(M930,'Tableau FR Download'!G:G,0))),""))</f>
        <v/>
      </c>
      <c r="K930" s="1" t="s">
        <v>188</v>
      </c>
      <c r="L930" s="1">
        <f>_xlfn.MAXIFS('Tableau FR Download'!A:A,'Tableau FR Download'!B:B,'Eligible Components'!G930)</f>
        <v>0</v>
      </c>
      <c r="M930" s="1" t="str">
        <f>IF(L930=0,"",INDEX('Tableau FR Download'!G:G,MATCH('Eligible Components'!L930,'Tableau FR Download'!A:A,0)))</f>
        <v/>
      </c>
      <c r="N930" s="2" t="str">
        <f>IFERROR(IF(LEFT(INDEX('Tableau FR Download'!J:J,MATCH('Eligible Components'!M930,'Tableau FR Download'!G:G,0)),FIND(" - ",INDEX('Tableau FR Download'!J:J,MATCH('Eligible Components'!M930,'Tableau FR Download'!G:G,0)))-1) = 0,"",LEFT(INDEX('Tableau FR Download'!J:J,MATCH('Eligible Components'!M930,'Tableau FR Download'!G:G,0)),FIND(" - ",INDEX('Tableau FR Download'!J:J,MATCH('Eligible Components'!M930,'Tableau FR Download'!G:G,0)))-1)),"")</f>
        <v/>
      </c>
      <c r="O930" s="2" t="str">
        <f>IF(T930="No","",IFERROR(IF(INDEX('Tableau FR Download'!M:M,MATCH('Eligible Components'!M930,'Tableau FR Download'!G:G,0))=0,"",INDEX('Tableau FR Download'!M:M,MATCH('Eligible Components'!M930,'Tableau FR Download'!G:G,0))),""))</f>
        <v/>
      </c>
      <c r="P930" s="37" t="str">
        <f>IF(IFERROR(INDEX('Funding Request Tracker'!$G$6:$G$13,MATCH('Eligible Components'!N930,'Funding Request Tracker'!$F$6:$F$13,0)),"")=0,"",IFERROR(INDEX('Funding Request Tracker'!$G$6:$G$13,MATCH('Eligible Components'!N930,'Funding Request Tracker'!$F$6:$F$13,0)),""))</f>
        <v/>
      </c>
      <c r="Q930" s="37" t="str">
        <f>IF(IFERROR(INDEX('Tableau FR Download'!N:N,MATCH('Eligible Components'!M930,'Tableau FR Download'!G:G,0)),"")=0,"",IFERROR(INDEX('Tableau FR Download'!N:N,MATCH('Eligible Components'!M930,'Tableau FR Download'!G:G,0)),""))</f>
        <v/>
      </c>
      <c r="R930" s="37" t="str">
        <f>IF(IFERROR(INDEX('Tableau FR Download'!O:O,MATCH('Eligible Components'!M930,'Tableau FR Download'!G:G,0)),"")=0,"",IFERROR(INDEX('Tableau FR Download'!O:O,MATCH('Eligible Components'!M930,'Tableau FR Download'!G:G,0)),""))</f>
        <v/>
      </c>
      <c r="S930" s="13" t="str">
        <f t="shared" si="44"/>
        <v/>
      </c>
      <c r="T930" s="1" t="str">
        <f>IFERROR(INDEX('User Instructions'!$E$3:$E$10,MATCH('Eligible Components'!N930,'User Instructions'!$D$3:$D$10,0)),"")</f>
        <v/>
      </c>
      <c r="U930" s="1" t="str">
        <f>IFERROR(IF(INDEX('Tableau FR Download'!M:M,MATCH('Eligible Components'!M930,'Tableau FR Download'!G:G,0))=0,"",INDEX('Tableau FR Download'!M:M,MATCH('Eligible Components'!M930,'Tableau FR Download'!G:G,0))),"")</f>
        <v/>
      </c>
    </row>
    <row r="931" spans="1:21" hidden="1" x14ac:dyDescent="0.2">
      <c r="A931" s="1">
        <f t="shared" si="42"/>
        <v>0</v>
      </c>
      <c r="B931" s="1">
        <v>0</v>
      </c>
      <c r="C931" s="1" t="s">
        <v>85</v>
      </c>
      <c r="D931" s="1" t="s">
        <v>62</v>
      </c>
      <c r="E931" s="1" t="s">
        <v>419</v>
      </c>
      <c r="F931" s="1" t="s">
        <v>97</v>
      </c>
      <c r="G931" s="1" t="str">
        <f t="shared" si="43"/>
        <v>Mongolia-Tuberculosis,RSSH</v>
      </c>
      <c r="H931" s="1">
        <v>1</v>
      </c>
      <c r="I931" s="1" t="s">
        <v>25</v>
      </c>
      <c r="J931" s="1" t="str">
        <f>IF(IFERROR(IF(M931="",INDEX('Review Approach Lookup'!D:D,MATCH('Eligible Components'!G931,'Review Approach Lookup'!A:A,0)),INDEX('Tableau FR Download'!I:I,MATCH(M931,'Tableau FR Download'!G:G,0))),"")=0,"TBC",IFERROR(IF(M931="",INDEX('Review Approach Lookup'!D:D,MATCH('Eligible Components'!G931,'Review Approach Lookup'!A:A,0)),INDEX('Tableau FR Download'!I:I,MATCH(M931,'Tableau FR Download'!G:G,0))),""))</f>
        <v/>
      </c>
      <c r="K931" s="1" t="s">
        <v>188</v>
      </c>
      <c r="L931" s="1">
        <f>_xlfn.MAXIFS('Tableau FR Download'!A:A,'Tableau FR Download'!B:B,'Eligible Components'!G931)</f>
        <v>0</v>
      </c>
      <c r="M931" s="1" t="str">
        <f>IF(L931=0,"",INDEX('Tableau FR Download'!G:G,MATCH('Eligible Components'!L931,'Tableau FR Download'!A:A,0)))</f>
        <v/>
      </c>
      <c r="N931" s="2" t="str">
        <f>IFERROR(IF(LEFT(INDEX('Tableau FR Download'!J:J,MATCH('Eligible Components'!M931,'Tableau FR Download'!G:G,0)),FIND(" - ",INDEX('Tableau FR Download'!J:J,MATCH('Eligible Components'!M931,'Tableau FR Download'!G:G,0)))-1) = 0,"",LEFT(INDEX('Tableau FR Download'!J:J,MATCH('Eligible Components'!M931,'Tableau FR Download'!G:G,0)),FIND(" - ",INDEX('Tableau FR Download'!J:J,MATCH('Eligible Components'!M931,'Tableau FR Download'!G:G,0)))-1)),"")</f>
        <v/>
      </c>
      <c r="O931" s="2" t="str">
        <f>IF(T931="No","",IFERROR(IF(INDEX('Tableau FR Download'!M:M,MATCH('Eligible Components'!M931,'Tableau FR Download'!G:G,0))=0,"",INDEX('Tableau FR Download'!M:M,MATCH('Eligible Components'!M931,'Tableau FR Download'!G:G,0))),""))</f>
        <v/>
      </c>
      <c r="P931" s="37" t="str">
        <f>IF(IFERROR(INDEX('Funding Request Tracker'!$G$6:$G$13,MATCH('Eligible Components'!N931,'Funding Request Tracker'!$F$6:$F$13,0)),"")=0,"",IFERROR(INDEX('Funding Request Tracker'!$G$6:$G$13,MATCH('Eligible Components'!N931,'Funding Request Tracker'!$F$6:$F$13,0)),""))</f>
        <v/>
      </c>
      <c r="Q931" s="37" t="str">
        <f>IF(IFERROR(INDEX('Tableau FR Download'!N:N,MATCH('Eligible Components'!M931,'Tableau FR Download'!G:G,0)),"")=0,"",IFERROR(INDEX('Tableau FR Download'!N:N,MATCH('Eligible Components'!M931,'Tableau FR Download'!G:G,0)),""))</f>
        <v/>
      </c>
      <c r="R931" s="37" t="str">
        <f>IF(IFERROR(INDEX('Tableau FR Download'!O:O,MATCH('Eligible Components'!M931,'Tableau FR Download'!G:G,0)),"")=0,"",IFERROR(INDEX('Tableau FR Download'!O:O,MATCH('Eligible Components'!M931,'Tableau FR Download'!G:G,0)),""))</f>
        <v/>
      </c>
      <c r="S931" s="13" t="str">
        <f t="shared" si="44"/>
        <v/>
      </c>
      <c r="T931" s="1" t="str">
        <f>IFERROR(INDEX('User Instructions'!$E$3:$E$10,MATCH('Eligible Components'!N931,'User Instructions'!$D$3:$D$10,0)),"")</f>
        <v/>
      </c>
      <c r="U931" s="1" t="str">
        <f>IFERROR(IF(INDEX('Tableau FR Download'!M:M,MATCH('Eligible Components'!M931,'Tableau FR Download'!G:G,0))=0,"",INDEX('Tableau FR Download'!M:M,MATCH('Eligible Components'!M931,'Tableau FR Download'!G:G,0))),"")</f>
        <v/>
      </c>
    </row>
    <row r="932" spans="1:21" hidden="1" x14ac:dyDescent="0.2">
      <c r="A932" s="1">
        <f t="shared" si="42"/>
        <v>1</v>
      </c>
      <c r="B932" s="1">
        <v>0</v>
      </c>
      <c r="C932" s="1" t="s">
        <v>85</v>
      </c>
      <c r="D932" s="1" t="s">
        <v>136</v>
      </c>
      <c r="E932" s="1" t="s">
        <v>26</v>
      </c>
      <c r="F932" s="1" t="s">
        <v>26</v>
      </c>
      <c r="G932" s="1" t="str">
        <f t="shared" si="43"/>
        <v>Montenegro-HIV/AIDS</v>
      </c>
      <c r="H932" s="1">
        <v>1</v>
      </c>
      <c r="I932" s="1" t="s">
        <v>30</v>
      </c>
      <c r="J932" s="1" t="str">
        <f>IF(IFERROR(IF(M932="",INDEX('Review Approach Lookup'!D:D,MATCH('Eligible Components'!G932,'Review Approach Lookup'!A:A,0)),INDEX('Tableau FR Download'!I:I,MATCH(M932,'Tableau FR Download'!G:G,0))),"")=0,"TBC",IFERROR(IF(M932="",INDEX('Review Approach Lookup'!D:D,MATCH('Eligible Components'!G932,'Review Approach Lookup'!A:A,0)),INDEX('Tableau FR Download'!I:I,MATCH(M932,'Tableau FR Download'!G:G,0))),""))</f>
        <v>Tailored for Focused Portfolios</v>
      </c>
      <c r="K932" s="1" t="s">
        <v>188</v>
      </c>
      <c r="L932" s="1">
        <f>_xlfn.MAXIFS('Tableau FR Download'!A:A,'Tableau FR Download'!B:B,'Eligible Components'!G932)</f>
        <v>1007</v>
      </c>
      <c r="M932" s="1" t="str">
        <f>IF(L932=0,"",INDEX('Tableau FR Download'!G:G,MATCH('Eligible Components'!L932,'Tableau FR Download'!A:A,0)))</f>
        <v>FR1007-MNE-H</v>
      </c>
      <c r="N932" s="2" t="str">
        <f>IFERROR(IF(LEFT(INDEX('Tableau FR Download'!J:J,MATCH('Eligible Components'!M932,'Tableau FR Download'!G:G,0)),FIND(" - ",INDEX('Tableau FR Download'!J:J,MATCH('Eligible Components'!M932,'Tableau FR Download'!G:G,0)))-1) = 0,"",LEFT(INDEX('Tableau FR Download'!J:J,MATCH('Eligible Components'!M932,'Tableau FR Download'!G:G,0)),FIND(" - ",INDEX('Tableau FR Download'!J:J,MATCH('Eligible Components'!M932,'Tableau FR Download'!G:G,0)))-1)),"")</f>
        <v>Window 6</v>
      </c>
      <c r="O932" s="2" t="str">
        <f>IF(T932="No","",IFERROR(IF(INDEX('Tableau FR Download'!M:M,MATCH('Eligible Components'!M932,'Tableau FR Download'!G:G,0))=0,"",INDEX('Tableau FR Download'!M:M,MATCH('Eligible Components'!M932,'Tableau FR Download'!G:G,0))),""))</f>
        <v>Grant Making</v>
      </c>
      <c r="P932" s="37">
        <f>IF(IFERROR(INDEX('Funding Request Tracker'!$G$6:$G$13,MATCH('Eligible Components'!N932,'Funding Request Tracker'!$F$6:$F$13,0)),"")=0,"",IFERROR(INDEX('Funding Request Tracker'!$G$6:$G$13,MATCH('Eligible Components'!N932,'Funding Request Tracker'!$F$6:$F$13,0)),""))</f>
        <v>44449</v>
      </c>
      <c r="Q932" s="37">
        <f>IF(IFERROR(INDEX('Tableau FR Download'!N:N,MATCH('Eligible Components'!M932,'Tableau FR Download'!G:G,0)),"")=0,"",IFERROR(INDEX('Tableau FR Download'!N:N,MATCH('Eligible Components'!M932,'Tableau FR Download'!G:G,0)),""))</f>
        <v>44537</v>
      </c>
      <c r="R932" s="37">
        <f>IF(IFERROR(INDEX('Tableau FR Download'!O:O,MATCH('Eligible Components'!M932,'Tableau FR Download'!G:G,0)),"")=0,"",IFERROR(INDEX('Tableau FR Download'!O:O,MATCH('Eligible Components'!M932,'Tableau FR Download'!G:G,0)),""))</f>
        <v>44550</v>
      </c>
      <c r="S932" s="13">
        <f t="shared" si="44"/>
        <v>3.3114754098360657</v>
      </c>
      <c r="T932" s="1" t="str">
        <f>IFERROR(INDEX('User Instructions'!$E$3:$E$10,MATCH('Eligible Components'!N932,'User Instructions'!$D$3:$D$10,0)),"")</f>
        <v>Yes</v>
      </c>
      <c r="U932" s="1" t="str">
        <f>IFERROR(IF(INDEX('Tableau FR Download'!M:M,MATCH('Eligible Components'!M932,'Tableau FR Download'!G:G,0))=0,"",INDEX('Tableau FR Download'!M:M,MATCH('Eligible Components'!M932,'Tableau FR Download'!G:G,0))),"")</f>
        <v>Grant Making</v>
      </c>
    </row>
    <row r="933" spans="1:21" hidden="1" x14ac:dyDescent="0.2">
      <c r="A933" s="1">
        <f t="shared" si="42"/>
        <v>0</v>
      </c>
      <c r="B933" s="1">
        <v>0</v>
      </c>
      <c r="C933" s="1" t="s">
        <v>85</v>
      </c>
      <c r="D933" s="1" t="s">
        <v>136</v>
      </c>
      <c r="E933" s="1" t="s">
        <v>409</v>
      </c>
      <c r="F933" s="1" t="s">
        <v>86</v>
      </c>
      <c r="G933" s="1" t="str">
        <f t="shared" si="43"/>
        <v>Montenegro-HIV/AIDS,Malaria</v>
      </c>
      <c r="H933" s="1">
        <v>0</v>
      </c>
      <c r="I933" s="1" t="s">
        <v>30</v>
      </c>
      <c r="J933" s="1" t="str">
        <f>IF(IFERROR(IF(M933="",INDEX('Review Approach Lookup'!D:D,MATCH('Eligible Components'!G933,'Review Approach Lookup'!A:A,0)),INDEX('Tableau FR Download'!I:I,MATCH(M933,'Tableau FR Download'!G:G,0))),"")=0,"TBC",IFERROR(IF(M933="",INDEX('Review Approach Lookup'!D:D,MATCH('Eligible Components'!G933,'Review Approach Lookup'!A:A,0)),INDEX('Tableau FR Download'!I:I,MATCH(M933,'Tableau FR Download'!G:G,0))),""))</f>
        <v/>
      </c>
      <c r="K933" s="1" t="s">
        <v>188</v>
      </c>
      <c r="L933" s="1">
        <f>_xlfn.MAXIFS('Tableau FR Download'!A:A,'Tableau FR Download'!B:B,'Eligible Components'!G933)</f>
        <v>0</v>
      </c>
      <c r="M933" s="1" t="str">
        <f>IF(L933=0,"",INDEX('Tableau FR Download'!G:G,MATCH('Eligible Components'!L933,'Tableau FR Download'!A:A,0)))</f>
        <v/>
      </c>
      <c r="N933" s="2" t="str">
        <f>IFERROR(IF(LEFT(INDEX('Tableau FR Download'!J:J,MATCH('Eligible Components'!M933,'Tableau FR Download'!G:G,0)),FIND(" - ",INDEX('Tableau FR Download'!J:J,MATCH('Eligible Components'!M933,'Tableau FR Download'!G:G,0)))-1) = 0,"",LEFT(INDEX('Tableau FR Download'!J:J,MATCH('Eligible Components'!M933,'Tableau FR Download'!G:G,0)),FIND(" - ",INDEX('Tableau FR Download'!J:J,MATCH('Eligible Components'!M933,'Tableau FR Download'!G:G,0)))-1)),"")</f>
        <v/>
      </c>
      <c r="O933" s="2" t="str">
        <f>IF(T933="No","",IFERROR(IF(INDEX('Tableau FR Download'!M:M,MATCH('Eligible Components'!M933,'Tableau FR Download'!G:G,0))=0,"",INDEX('Tableau FR Download'!M:M,MATCH('Eligible Components'!M933,'Tableau FR Download'!G:G,0))),""))</f>
        <v/>
      </c>
      <c r="P933" s="37" t="str">
        <f>IF(IFERROR(INDEX('Funding Request Tracker'!$G$6:$G$13,MATCH('Eligible Components'!N933,'Funding Request Tracker'!$F$6:$F$13,0)),"")=0,"",IFERROR(INDEX('Funding Request Tracker'!$G$6:$G$13,MATCH('Eligible Components'!N933,'Funding Request Tracker'!$F$6:$F$13,0)),""))</f>
        <v/>
      </c>
      <c r="Q933" s="37" t="str">
        <f>IF(IFERROR(INDEX('Tableau FR Download'!N:N,MATCH('Eligible Components'!M933,'Tableau FR Download'!G:G,0)),"")=0,"",IFERROR(INDEX('Tableau FR Download'!N:N,MATCH('Eligible Components'!M933,'Tableau FR Download'!G:G,0)),""))</f>
        <v/>
      </c>
      <c r="R933" s="37" t="str">
        <f>IF(IFERROR(INDEX('Tableau FR Download'!O:O,MATCH('Eligible Components'!M933,'Tableau FR Download'!G:G,0)),"")=0,"",IFERROR(INDEX('Tableau FR Download'!O:O,MATCH('Eligible Components'!M933,'Tableau FR Download'!G:G,0)),""))</f>
        <v/>
      </c>
      <c r="S933" s="13" t="str">
        <f t="shared" si="44"/>
        <v/>
      </c>
      <c r="T933" s="1" t="str">
        <f>IFERROR(INDEX('User Instructions'!$E$3:$E$10,MATCH('Eligible Components'!N933,'User Instructions'!$D$3:$D$10,0)),"")</f>
        <v/>
      </c>
      <c r="U933" s="1" t="str">
        <f>IFERROR(IF(INDEX('Tableau FR Download'!M:M,MATCH('Eligible Components'!M933,'Tableau FR Download'!G:G,0))=0,"",INDEX('Tableau FR Download'!M:M,MATCH('Eligible Components'!M933,'Tableau FR Download'!G:G,0))),"")</f>
        <v/>
      </c>
    </row>
    <row r="934" spans="1:21" hidden="1" x14ac:dyDescent="0.2">
      <c r="A934" s="1">
        <f t="shared" si="42"/>
        <v>0</v>
      </c>
      <c r="B934" s="1">
        <v>0</v>
      </c>
      <c r="C934" s="1" t="s">
        <v>85</v>
      </c>
      <c r="D934" s="1" t="s">
        <v>136</v>
      </c>
      <c r="E934" s="1" t="s">
        <v>410</v>
      </c>
      <c r="F934" s="1" t="s">
        <v>87</v>
      </c>
      <c r="G934" s="1" t="str">
        <f t="shared" si="43"/>
        <v>Montenegro-HIV/AIDS,Malaria,RSSH</v>
      </c>
      <c r="H934" s="1">
        <v>0</v>
      </c>
      <c r="I934" s="1" t="s">
        <v>30</v>
      </c>
      <c r="J934" s="1" t="str">
        <f>IF(IFERROR(IF(M934="",INDEX('Review Approach Lookup'!D:D,MATCH('Eligible Components'!G934,'Review Approach Lookup'!A:A,0)),INDEX('Tableau FR Download'!I:I,MATCH(M934,'Tableau FR Download'!G:G,0))),"")=0,"TBC",IFERROR(IF(M934="",INDEX('Review Approach Lookup'!D:D,MATCH('Eligible Components'!G934,'Review Approach Lookup'!A:A,0)),INDEX('Tableau FR Download'!I:I,MATCH(M934,'Tableau FR Download'!G:G,0))),""))</f>
        <v/>
      </c>
      <c r="K934" s="1" t="s">
        <v>188</v>
      </c>
      <c r="L934" s="1">
        <f>_xlfn.MAXIFS('Tableau FR Download'!A:A,'Tableau FR Download'!B:B,'Eligible Components'!G934)</f>
        <v>0</v>
      </c>
      <c r="M934" s="1" t="str">
        <f>IF(L934=0,"",INDEX('Tableau FR Download'!G:G,MATCH('Eligible Components'!L934,'Tableau FR Download'!A:A,0)))</f>
        <v/>
      </c>
      <c r="N934" s="2" t="str">
        <f>IFERROR(IF(LEFT(INDEX('Tableau FR Download'!J:J,MATCH('Eligible Components'!M934,'Tableau FR Download'!G:G,0)),FIND(" - ",INDEX('Tableau FR Download'!J:J,MATCH('Eligible Components'!M934,'Tableau FR Download'!G:G,0)))-1) = 0,"",LEFT(INDEX('Tableau FR Download'!J:J,MATCH('Eligible Components'!M934,'Tableau FR Download'!G:G,0)),FIND(" - ",INDEX('Tableau FR Download'!J:J,MATCH('Eligible Components'!M934,'Tableau FR Download'!G:G,0)))-1)),"")</f>
        <v/>
      </c>
      <c r="O934" s="2" t="str">
        <f>IF(T934="No","",IFERROR(IF(INDEX('Tableau FR Download'!M:M,MATCH('Eligible Components'!M934,'Tableau FR Download'!G:G,0))=0,"",INDEX('Tableau FR Download'!M:M,MATCH('Eligible Components'!M934,'Tableau FR Download'!G:G,0))),""))</f>
        <v/>
      </c>
      <c r="P934" s="37" t="str">
        <f>IF(IFERROR(INDEX('Funding Request Tracker'!$G$6:$G$13,MATCH('Eligible Components'!N934,'Funding Request Tracker'!$F$6:$F$13,0)),"")=0,"",IFERROR(INDEX('Funding Request Tracker'!$G$6:$G$13,MATCH('Eligible Components'!N934,'Funding Request Tracker'!$F$6:$F$13,0)),""))</f>
        <v/>
      </c>
      <c r="Q934" s="37" t="str">
        <f>IF(IFERROR(INDEX('Tableau FR Download'!N:N,MATCH('Eligible Components'!M934,'Tableau FR Download'!G:G,0)),"")=0,"",IFERROR(INDEX('Tableau FR Download'!N:N,MATCH('Eligible Components'!M934,'Tableau FR Download'!G:G,0)),""))</f>
        <v/>
      </c>
      <c r="R934" s="37" t="str">
        <f>IF(IFERROR(INDEX('Tableau FR Download'!O:O,MATCH('Eligible Components'!M934,'Tableau FR Download'!G:G,0)),"")=0,"",IFERROR(INDEX('Tableau FR Download'!O:O,MATCH('Eligible Components'!M934,'Tableau FR Download'!G:G,0)),""))</f>
        <v/>
      </c>
      <c r="S934" s="13" t="str">
        <f t="shared" si="44"/>
        <v/>
      </c>
      <c r="T934" s="1" t="str">
        <f>IFERROR(INDEX('User Instructions'!$E$3:$E$10,MATCH('Eligible Components'!N934,'User Instructions'!$D$3:$D$10,0)),"")</f>
        <v/>
      </c>
      <c r="U934" s="1" t="str">
        <f>IFERROR(IF(INDEX('Tableau FR Download'!M:M,MATCH('Eligible Components'!M934,'Tableau FR Download'!G:G,0))=0,"",INDEX('Tableau FR Download'!M:M,MATCH('Eligible Components'!M934,'Tableau FR Download'!G:G,0))),"")</f>
        <v/>
      </c>
    </row>
    <row r="935" spans="1:21" hidden="1" x14ac:dyDescent="0.2">
      <c r="A935" s="1">
        <f t="shared" si="42"/>
        <v>0</v>
      </c>
      <c r="B935" s="1">
        <v>0</v>
      </c>
      <c r="C935" s="1" t="s">
        <v>85</v>
      </c>
      <c r="D935" s="1" t="s">
        <v>136</v>
      </c>
      <c r="E935" s="1" t="s">
        <v>411</v>
      </c>
      <c r="F935" s="1" t="s">
        <v>88</v>
      </c>
      <c r="G935" s="1" t="str">
        <f t="shared" si="43"/>
        <v>Montenegro-HIV/AIDS,RSSH</v>
      </c>
      <c r="H935" s="1">
        <v>1</v>
      </c>
      <c r="I935" s="1" t="s">
        <v>30</v>
      </c>
      <c r="J935" s="1" t="str">
        <f>IF(IFERROR(IF(M935="",INDEX('Review Approach Lookup'!D:D,MATCH('Eligible Components'!G935,'Review Approach Lookup'!A:A,0)),INDEX('Tableau FR Download'!I:I,MATCH(M935,'Tableau FR Download'!G:G,0))),"")=0,"TBC",IFERROR(IF(M935="",INDEX('Review Approach Lookup'!D:D,MATCH('Eligible Components'!G935,'Review Approach Lookup'!A:A,0)),INDEX('Tableau FR Download'!I:I,MATCH(M935,'Tableau FR Download'!G:G,0))),""))</f>
        <v/>
      </c>
      <c r="K935" s="1" t="s">
        <v>188</v>
      </c>
      <c r="L935" s="1">
        <f>_xlfn.MAXIFS('Tableau FR Download'!A:A,'Tableau FR Download'!B:B,'Eligible Components'!G935)</f>
        <v>0</v>
      </c>
      <c r="M935" s="1" t="str">
        <f>IF(L935=0,"",INDEX('Tableau FR Download'!G:G,MATCH('Eligible Components'!L935,'Tableau FR Download'!A:A,0)))</f>
        <v/>
      </c>
      <c r="N935" s="2" t="str">
        <f>IFERROR(IF(LEFT(INDEX('Tableau FR Download'!J:J,MATCH('Eligible Components'!M935,'Tableau FR Download'!G:G,0)),FIND(" - ",INDEX('Tableau FR Download'!J:J,MATCH('Eligible Components'!M935,'Tableau FR Download'!G:G,0)))-1) = 0,"",LEFT(INDEX('Tableau FR Download'!J:J,MATCH('Eligible Components'!M935,'Tableau FR Download'!G:G,0)),FIND(" - ",INDEX('Tableau FR Download'!J:J,MATCH('Eligible Components'!M935,'Tableau FR Download'!G:G,0)))-1)),"")</f>
        <v/>
      </c>
      <c r="O935" s="2" t="str">
        <f>IF(T935="No","",IFERROR(IF(INDEX('Tableau FR Download'!M:M,MATCH('Eligible Components'!M935,'Tableau FR Download'!G:G,0))=0,"",INDEX('Tableau FR Download'!M:M,MATCH('Eligible Components'!M935,'Tableau FR Download'!G:G,0))),""))</f>
        <v/>
      </c>
      <c r="P935" s="37" t="str">
        <f>IF(IFERROR(INDEX('Funding Request Tracker'!$G$6:$G$13,MATCH('Eligible Components'!N935,'Funding Request Tracker'!$F$6:$F$13,0)),"")=0,"",IFERROR(INDEX('Funding Request Tracker'!$G$6:$G$13,MATCH('Eligible Components'!N935,'Funding Request Tracker'!$F$6:$F$13,0)),""))</f>
        <v/>
      </c>
      <c r="Q935" s="37" t="str">
        <f>IF(IFERROR(INDEX('Tableau FR Download'!N:N,MATCH('Eligible Components'!M935,'Tableau FR Download'!G:G,0)),"")=0,"",IFERROR(INDEX('Tableau FR Download'!N:N,MATCH('Eligible Components'!M935,'Tableau FR Download'!G:G,0)),""))</f>
        <v/>
      </c>
      <c r="R935" s="37" t="str">
        <f>IF(IFERROR(INDEX('Tableau FR Download'!O:O,MATCH('Eligible Components'!M935,'Tableau FR Download'!G:G,0)),"")=0,"",IFERROR(INDEX('Tableau FR Download'!O:O,MATCH('Eligible Components'!M935,'Tableau FR Download'!G:G,0)),""))</f>
        <v/>
      </c>
      <c r="S935" s="13" t="str">
        <f t="shared" si="44"/>
        <v/>
      </c>
      <c r="T935" s="1" t="str">
        <f>IFERROR(INDEX('User Instructions'!$E$3:$E$10,MATCH('Eligible Components'!N935,'User Instructions'!$D$3:$D$10,0)),"")</f>
        <v/>
      </c>
      <c r="U935" s="1" t="str">
        <f>IFERROR(IF(INDEX('Tableau FR Download'!M:M,MATCH('Eligible Components'!M935,'Tableau FR Download'!G:G,0))=0,"",INDEX('Tableau FR Download'!M:M,MATCH('Eligible Components'!M935,'Tableau FR Download'!G:G,0))),"")</f>
        <v/>
      </c>
    </row>
    <row r="936" spans="1:21" hidden="1" x14ac:dyDescent="0.2">
      <c r="A936" s="1">
        <f t="shared" si="42"/>
        <v>0</v>
      </c>
      <c r="B936" s="1">
        <v>0</v>
      </c>
      <c r="C936" s="1" t="s">
        <v>85</v>
      </c>
      <c r="D936" s="1" t="s">
        <v>136</v>
      </c>
      <c r="E936" s="1" t="s">
        <v>408</v>
      </c>
      <c r="F936" s="1" t="s">
        <v>89</v>
      </c>
      <c r="G936" s="1" t="str">
        <f t="shared" si="43"/>
        <v>Montenegro-HIV/AIDS, Tuberculosis</v>
      </c>
      <c r="H936" s="1">
        <v>0</v>
      </c>
      <c r="I936" s="1" t="s">
        <v>30</v>
      </c>
      <c r="J936" s="1" t="str">
        <f>IF(IFERROR(IF(M936="",INDEX('Review Approach Lookup'!D:D,MATCH('Eligible Components'!G936,'Review Approach Lookup'!A:A,0)),INDEX('Tableau FR Download'!I:I,MATCH(M936,'Tableau FR Download'!G:G,0))),"")=0,"TBC",IFERROR(IF(M936="",INDEX('Review Approach Lookup'!D:D,MATCH('Eligible Components'!G936,'Review Approach Lookup'!A:A,0)),INDEX('Tableau FR Download'!I:I,MATCH(M936,'Tableau FR Download'!G:G,0))),""))</f>
        <v/>
      </c>
      <c r="K936" s="1" t="s">
        <v>188</v>
      </c>
      <c r="L936" s="1">
        <f>_xlfn.MAXIFS('Tableau FR Download'!A:A,'Tableau FR Download'!B:B,'Eligible Components'!G936)</f>
        <v>0</v>
      </c>
      <c r="M936" s="1" t="str">
        <f>IF(L936=0,"",INDEX('Tableau FR Download'!G:G,MATCH('Eligible Components'!L936,'Tableau FR Download'!A:A,0)))</f>
        <v/>
      </c>
      <c r="N936" s="2" t="str">
        <f>IFERROR(IF(LEFT(INDEX('Tableau FR Download'!J:J,MATCH('Eligible Components'!M936,'Tableau FR Download'!G:G,0)),FIND(" - ",INDEX('Tableau FR Download'!J:J,MATCH('Eligible Components'!M936,'Tableau FR Download'!G:G,0)))-1) = 0,"",LEFT(INDEX('Tableau FR Download'!J:J,MATCH('Eligible Components'!M936,'Tableau FR Download'!G:G,0)),FIND(" - ",INDEX('Tableau FR Download'!J:J,MATCH('Eligible Components'!M936,'Tableau FR Download'!G:G,0)))-1)),"")</f>
        <v/>
      </c>
      <c r="O936" s="2" t="str">
        <f>IF(T936="No","",IFERROR(IF(INDEX('Tableau FR Download'!M:M,MATCH('Eligible Components'!M936,'Tableau FR Download'!G:G,0))=0,"",INDEX('Tableau FR Download'!M:M,MATCH('Eligible Components'!M936,'Tableau FR Download'!G:G,0))),""))</f>
        <v/>
      </c>
      <c r="P936" s="37" t="str">
        <f>IF(IFERROR(INDEX('Funding Request Tracker'!$G$6:$G$13,MATCH('Eligible Components'!N936,'Funding Request Tracker'!$F$6:$F$13,0)),"")=0,"",IFERROR(INDEX('Funding Request Tracker'!$G$6:$G$13,MATCH('Eligible Components'!N936,'Funding Request Tracker'!$F$6:$F$13,0)),""))</f>
        <v/>
      </c>
      <c r="Q936" s="37" t="str">
        <f>IF(IFERROR(INDEX('Tableau FR Download'!N:N,MATCH('Eligible Components'!M936,'Tableau FR Download'!G:G,0)),"")=0,"",IFERROR(INDEX('Tableau FR Download'!N:N,MATCH('Eligible Components'!M936,'Tableau FR Download'!G:G,0)),""))</f>
        <v/>
      </c>
      <c r="R936" s="37" t="str">
        <f>IF(IFERROR(INDEX('Tableau FR Download'!O:O,MATCH('Eligible Components'!M936,'Tableau FR Download'!G:G,0)),"")=0,"",IFERROR(INDEX('Tableau FR Download'!O:O,MATCH('Eligible Components'!M936,'Tableau FR Download'!G:G,0)),""))</f>
        <v/>
      </c>
      <c r="S936" s="13" t="str">
        <f t="shared" si="44"/>
        <v/>
      </c>
      <c r="T936" s="1" t="str">
        <f>IFERROR(INDEX('User Instructions'!$E$3:$E$10,MATCH('Eligible Components'!N936,'User Instructions'!$D$3:$D$10,0)),"")</f>
        <v/>
      </c>
      <c r="U936" s="1" t="str">
        <f>IFERROR(IF(INDEX('Tableau FR Download'!M:M,MATCH('Eligible Components'!M936,'Tableau FR Download'!G:G,0))=0,"",INDEX('Tableau FR Download'!M:M,MATCH('Eligible Components'!M936,'Tableau FR Download'!G:G,0))),"")</f>
        <v/>
      </c>
    </row>
    <row r="937" spans="1:21" hidden="1" x14ac:dyDescent="0.2">
      <c r="A937" s="1">
        <f t="shared" si="42"/>
        <v>0</v>
      </c>
      <c r="B937" s="1">
        <v>0</v>
      </c>
      <c r="C937" s="1" t="s">
        <v>85</v>
      </c>
      <c r="D937" s="1" t="s">
        <v>136</v>
      </c>
      <c r="E937" s="1" t="s">
        <v>412</v>
      </c>
      <c r="F937" s="1" t="s">
        <v>90</v>
      </c>
      <c r="G937" s="1" t="str">
        <f t="shared" si="43"/>
        <v>Montenegro-HIV/AIDS,Tuberculosis,Malaria</v>
      </c>
      <c r="H937" s="1">
        <v>0</v>
      </c>
      <c r="I937" s="1" t="s">
        <v>30</v>
      </c>
      <c r="J937" s="1" t="str">
        <f>IF(IFERROR(IF(M937="",INDEX('Review Approach Lookup'!D:D,MATCH('Eligible Components'!G937,'Review Approach Lookup'!A:A,0)),INDEX('Tableau FR Download'!I:I,MATCH(M937,'Tableau FR Download'!G:G,0))),"")=0,"TBC",IFERROR(IF(M937="",INDEX('Review Approach Lookup'!D:D,MATCH('Eligible Components'!G937,'Review Approach Lookup'!A:A,0)),INDEX('Tableau FR Download'!I:I,MATCH(M937,'Tableau FR Download'!G:G,0))),""))</f>
        <v/>
      </c>
      <c r="K937" s="1" t="s">
        <v>188</v>
      </c>
      <c r="L937" s="1">
        <f>_xlfn.MAXIFS('Tableau FR Download'!A:A,'Tableau FR Download'!B:B,'Eligible Components'!G937)</f>
        <v>0</v>
      </c>
      <c r="M937" s="1" t="str">
        <f>IF(L937=0,"",INDEX('Tableau FR Download'!G:G,MATCH('Eligible Components'!L937,'Tableau FR Download'!A:A,0)))</f>
        <v/>
      </c>
      <c r="N937" s="2" t="str">
        <f>IFERROR(IF(LEFT(INDEX('Tableau FR Download'!J:J,MATCH('Eligible Components'!M937,'Tableau FR Download'!G:G,0)),FIND(" - ",INDEX('Tableau FR Download'!J:J,MATCH('Eligible Components'!M937,'Tableau FR Download'!G:G,0)))-1) = 0,"",LEFT(INDEX('Tableau FR Download'!J:J,MATCH('Eligible Components'!M937,'Tableau FR Download'!G:G,0)),FIND(" - ",INDEX('Tableau FR Download'!J:J,MATCH('Eligible Components'!M937,'Tableau FR Download'!G:G,0)))-1)),"")</f>
        <v/>
      </c>
      <c r="O937" s="2" t="str">
        <f>IF(T937="No","",IFERROR(IF(INDEX('Tableau FR Download'!M:M,MATCH('Eligible Components'!M937,'Tableau FR Download'!G:G,0))=0,"",INDEX('Tableau FR Download'!M:M,MATCH('Eligible Components'!M937,'Tableau FR Download'!G:G,0))),""))</f>
        <v/>
      </c>
      <c r="P937" s="37" t="str">
        <f>IF(IFERROR(INDEX('Funding Request Tracker'!$G$6:$G$13,MATCH('Eligible Components'!N937,'Funding Request Tracker'!$F$6:$F$13,0)),"")=0,"",IFERROR(INDEX('Funding Request Tracker'!$G$6:$G$13,MATCH('Eligible Components'!N937,'Funding Request Tracker'!$F$6:$F$13,0)),""))</f>
        <v/>
      </c>
      <c r="Q937" s="37" t="str">
        <f>IF(IFERROR(INDEX('Tableau FR Download'!N:N,MATCH('Eligible Components'!M937,'Tableau FR Download'!G:G,0)),"")=0,"",IFERROR(INDEX('Tableau FR Download'!N:N,MATCH('Eligible Components'!M937,'Tableau FR Download'!G:G,0)),""))</f>
        <v/>
      </c>
      <c r="R937" s="37" t="str">
        <f>IF(IFERROR(INDEX('Tableau FR Download'!O:O,MATCH('Eligible Components'!M937,'Tableau FR Download'!G:G,0)),"")=0,"",IFERROR(INDEX('Tableau FR Download'!O:O,MATCH('Eligible Components'!M937,'Tableau FR Download'!G:G,0)),""))</f>
        <v/>
      </c>
      <c r="S937" s="13" t="str">
        <f t="shared" si="44"/>
        <v/>
      </c>
      <c r="T937" s="1" t="str">
        <f>IFERROR(INDEX('User Instructions'!$E$3:$E$10,MATCH('Eligible Components'!N937,'User Instructions'!$D$3:$D$10,0)),"")</f>
        <v/>
      </c>
      <c r="U937" s="1" t="str">
        <f>IFERROR(IF(INDEX('Tableau FR Download'!M:M,MATCH('Eligible Components'!M937,'Tableau FR Download'!G:G,0))=0,"",INDEX('Tableau FR Download'!M:M,MATCH('Eligible Components'!M937,'Tableau FR Download'!G:G,0))),"")</f>
        <v/>
      </c>
    </row>
    <row r="938" spans="1:21" hidden="1" x14ac:dyDescent="0.2">
      <c r="A938" s="1">
        <f t="shared" si="42"/>
        <v>0</v>
      </c>
      <c r="B938" s="1">
        <v>0</v>
      </c>
      <c r="C938" s="1" t="s">
        <v>85</v>
      </c>
      <c r="D938" s="1" t="s">
        <v>136</v>
      </c>
      <c r="E938" s="1" t="s">
        <v>413</v>
      </c>
      <c r="F938" s="1" t="s">
        <v>91</v>
      </c>
      <c r="G938" s="1" t="str">
        <f t="shared" si="43"/>
        <v>Montenegro-HIV/AIDS,Tuberculosis,Malaria,RSSH</v>
      </c>
      <c r="H938" s="1">
        <v>0</v>
      </c>
      <c r="I938" s="1" t="s">
        <v>30</v>
      </c>
      <c r="J938" s="1" t="str">
        <f>IF(IFERROR(IF(M938="",INDEX('Review Approach Lookup'!D:D,MATCH('Eligible Components'!G938,'Review Approach Lookup'!A:A,0)),INDEX('Tableau FR Download'!I:I,MATCH(M938,'Tableau FR Download'!G:G,0))),"")=0,"TBC",IFERROR(IF(M938="",INDEX('Review Approach Lookup'!D:D,MATCH('Eligible Components'!G938,'Review Approach Lookup'!A:A,0)),INDEX('Tableau FR Download'!I:I,MATCH(M938,'Tableau FR Download'!G:G,0))),""))</f>
        <v/>
      </c>
      <c r="K938" s="1" t="s">
        <v>188</v>
      </c>
      <c r="L938" s="1">
        <f>_xlfn.MAXIFS('Tableau FR Download'!A:A,'Tableau FR Download'!B:B,'Eligible Components'!G938)</f>
        <v>0</v>
      </c>
      <c r="M938" s="1" t="str">
        <f>IF(L938=0,"",INDEX('Tableau FR Download'!G:G,MATCH('Eligible Components'!L938,'Tableau FR Download'!A:A,0)))</f>
        <v/>
      </c>
      <c r="N938" s="2" t="str">
        <f>IFERROR(IF(LEFT(INDEX('Tableau FR Download'!J:J,MATCH('Eligible Components'!M938,'Tableau FR Download'!G:G,0)),FIND(" - ",INDEX('Tableau FR Download'!J:J,MATCH('Eligible Components'!M938,'Tableau FR Download'!G:G,0)))-1) = 0,"",LEFT(INDEX('Tableau FR Download'!J:J,MATCH('Eligible Components'!M938,'Tableau FR Download'!G:G,0)),FIND(" - ",INDEX('Tableau FR Download'!J:J,MATCH('Eligible Components'!M938,'Tableau FR Download'!G:G,0)))-1)),"")</f>
        <v/>
      </c>
      <c r="O938" s="2" t="str">
        <f>IF(T938="No","",IFERROR(IF(INDEX('Tableau FR Download'!M:M,MATCH('Eligible Components'!M938,'Tableau FR Download'!G:G,0))=0,"",INDEX('Tableau FR Download'!M:M,MATCH('Eligible Components'!M938,'Tableau FR Download'!G:G,0))),""))</f>
        <v/>
      </c>
      <c r="P938" s="37" t="str">
        <f>IF(IFERROR(INDEX('Funding Request Tracker'!$G$6:$G$13,MATCH('Eligible Components'!N938,'Funding Request Tracker'!$F$6:$F$13,0)),"")=0,"",IFERROR(INDEX('Funding Request Tracker'!$G$6:$G$13,MATCH('Eligible Components'!N938,'Funding Request Tracker'!$F$6:$F$13,0)),""))</f>
        <v/>
      </c>
      <c r="Q938" s="37" t="str">
        <f>IF(IFERROR(INDEX('Tableau FR Download'!N:N,MATCH('Eligible Components'!M938,'Tableau FR Download'!G:G,0)),"")=0,"",IFERROR(INDEX('Tableau FR Download'!N:N,MATCH('Eligible Components'!M938,'Tableau FR Download'!G:G,0)),""))</f>
        <v/>
      </c>
      <c r="R938" s="37" t="str">
        <f>IF(IFERROR(INDEX('Tableau FR Download'!O:O,MATCH('Eligible Components'!M938,'Tableau FR Download'!G:G,0)),"")=0,"",IFERROR(INDEX('Tableau FR Download'!O:O,MATCH('Eligible Components'!M938,'Tableau FR Download'!G:G,0)),""))</f>
        <v/>
      </c>
      <c r="S938" s="13" t="str">
        <f t="shared" si="44"/>
        <v/>
      </c>
      <c r="T938" s="1" t="str">
        <f>IFERROR(INDEX('User Instructions'!$E$3:$E$10,MATCH('Eligible Components'!N938,'User Instructions'!$D$3:$D$10,0)),"")</f>
        <v/>
      </c>
      <c r="U938" s="1" t="str">
        <f>IFERROR(IF(INDEX('Tableau FR Download'!M:M,MATCH('Eligible Components'!M938,'Tableau FR Download'!G:G,0))=0,"",INDEX('Tableau FR Download'!M:M,MATCH('Eligible Components'!M938,'Tableau FR Download'!G:G,0))),"")</f>
        <v/>
      </c>
    </row>
    <row r="939" spans="1:21" hidden="1" x14ac:dyDescent="0.2">
      <c r="A939" s="1">
        <f t="shared" si="42"/>
        <v>0</v>
      </c>
      <c r="B939" s="1">
        <v>0</v>
      </c>
      <c r="C939" s="1" t="s">
        <v>85</v>
      </c>
      <c r="D939" s="1" t="s">
        <v>136</v>
      </c>
      <c r="E939" s="1" t="s">
        <v>414</v>
      </c>
      <c r="F939" s="1" t="s">
        <v>92</v>
      </c>
      <c r="G939" s="1" t="str">
        <f t="shared" si="43"/>
        <v>Montenegro-HIV/AIDS,Tuberculosis,RSSH</v>
      </c>
      <c r="H939" s="1">
        <v>0</v>
      </c>
      <c r="I939" s="1" t="s">
        <v>30</v>
      </c>
      <c r="J939" s="1" t="str">
        <f>IF(IFERROR(IF(M939="",INDEX('Review Approach Lookup'!D:D,MATCH('Eligible Components'!G939,'Review Approach Lookup'!A:A,0)),INDEX('Tableau FR Download'!I:I,MATCH(M939,'Tableau FR Download'!G:G,0))),"")=0,"TBC",IFERROR(IF(M939="",INDEX('Review Approach Lookup'!D:D,MATCH('Eligible Components'!G939,'Review Approach Lookup'!A:A,0)),INDEX('Tableau FR Download'!I:I,MATCH(M939,'Tableau FR Download'!G:G,0))),""))</f>
        <v/>
      </c>
      <c r="K939" s="1" t="s">
        <v>188</v>
      </c>
      <c r="L939" s="1">
        <f>_xlfn.MAXIFS('Tableau FR Download'!A:A,'Tableau FR Download'!B:B,'Eligible Components'!G939)</f>
        <v>0</v>
      </c>
      <c r="M939" s="1" t="str">
        <f>IF(L939=0,"",INDEX('Tableau FR Download'!G:G,MATCH('Eligible Components'!L939,'Tableau FR Download'!A:A,0)))</f>
        <v/>
      </c>
      <c r="N939" s="2" t="str">
        <f>IFERROR(IF(LEFT(INDEX('Tableau FR Download'!J:J,MATCH('Eligible Components'!M939,'Tableau FR Download'!G:G,0)),FIND(" - ",INDEX('Tableau FR Download'!J:J,MATCH('Eligible Components'!M939,'Tableau FR Download'!G:G,0)))-1) = 0,"",LEFT(INDEX('Tableau FR Download'!J:J,MATCH('Eligible Components'!M939,'Tableau FR Download'!G:G,0)),FIND(" - ",INDEX('Tableau FR Download'!J:J,MATCH('Eligible Components'!M939,'Tableau FR Download'!G:G,0)))-1)),"")</f>
        <v/>
      </c>
      <c r="O939" s="2" t="str">
        <f>IF(T939="No","",IFERROR(IF(INDEX('Tableau FR Download'!M:M,MATCH('Eligible Components'!M939,'Tableau FR Download'!G:G,0))=0,"",INDEX('Tableau FR Download'!M:M,MATCH('Eligible Components'!M939,'Tableau FR Download'!G:G,0))),""))</f>
        <v/>
      </c>
      <c r="P939" s="37" t="str">
        <f>IF(IFERROR(INDEX('Funding Request Tracker'!$G$6:$G$13,MATCH('Eligible Components'!N939,'Funding Request Tracker'!$F$6:$F$13,0)),"")=0,"",IFERROR(INDEX('Funding Request Tracker'!$G$6:$G$13,MATCH('Eligible Components'!N939,'Funding Request Tracker'!$F$6:$F$13,0)),""))</f>
        <v/>
      </c>
      <c r="Q939" s="37" t="str">
        <f>IF(IFERROR(INDEX('Tableau FR Download'!N:N,MATCH('Eligible Components'!M939,'Tableau FR Download'!G:G,0)),"")=0,"",IFERROR(INDEX('Tableau FR Download'!N:N,MATCH('Eligible Components'!M939,'Tableau FR Download'!G:G,0)),""))</f>
        <v/>
      </c>
      <c r="R939" s="37" t="str">
        <f>IF(IFERROR(INDEX('Tableau FR Download'!O:O,MATCH('Eligible Components'!M939,'Tableau FR Download'!G:G,0)),"")=0,"",IFERROR(INDEX('Tableau FR Download'!O:O,MATCH('Eligible Components'!M939,'Tableau FR Download'!G:G,0)),""))</f>
        <v/>
      </c>
      <c r="S939" s="13" t="str">
        <f t="shared" si="44"/>
        <v/>
      </c>
      <c r="T939" s="1" t="str">
        <f>IFERROR(INDEX('User Instructions'!$E$3:$E$10,MATCH('Eligible Components'!N939,'User Instructions'!$D$3:$D$10,0)),"")</f>
        <v/>
      </c>
      <c r="U939" s="1" t="str">
        <f>IFERROR(IF(INDEX('Tableau FR Download'!M:M,MATCH('Eligible Components'!M939,'Tableau FR Download'!G:G,0))=0,"",INDEX('Tableau FR Download'!M:M,MATCH('Eligible Components'!M939,'Tableau FR Download'!G:G,0))),"")</f>
        <v/>
      </c>
    </row>
    <row r="940" spans="1:21" hidden="1" x14ac:dyDescent="0.2">
      <c r="A940" s="1">
        <f t="shared" si="42"/>
        <v>0</v>
      </c>
      <c r="B940" s="1">
        <v>0</v>
      </c>
      <c r="C940" s="1" t="s">
        <v>85</v>
      </c>
      <c r="D940" s="1" t="s">
        <v>136</v>
      </c>
      <c r="E940" s="1" t="s">
        <v>28</v>
      </c>
      <c r="F940" s="1" t="s">
        <v>28</v>
      </c>
      <c r="G940" s="1" t="str">
        <f t="shared" si="43"/>
        <v>Montenegro-Malaria</v>
      </c>
      <c r="H940" s="1">
        <v>0</v>
      </c>
      <c r="I940" s="1" t="s">
        <v>30</v>
      </c>
      <c r="J940" s="1" t="str">
        <f>IF(IFERROR(IF(M940="",INDEX('Review Approach Lookup'!D:D,MATCH('Eligible Components'!G940,'Review Approach Lookup'!A:A,0)),INDEX('Tableau FR Download'!I:I,MATCH(M940,'Tableau FR Download'!G:G,0))),"")=0,"TBC",IFERROR(IF(M940="",INDEX('Review Approach Lookup'!D:D,MATCH('Eligible Components'!G940,'Review Approach Lookup'!A:A,0)),INDEX('Tableau FR Download'!I:I,MATCH(M940,'Tableau FR Download'!G:G,0))),""))</f>
        <v/>
      </c>
      <c r="K940" s="1" t="s">
        <v>188</v>
      </c>
      <c r="L940" s="1">
        <f>_xlfn.MAXIFS('Tableau FR Download'!A:A,'Tableau FR Download'!B:B,'Eligible Components'!G940)</f>
        <v>0</v>
      </c>
      <c r="M940" s="1" t="str">
        <f>IF(L940=0,"",INDEX('Tableau FR Download'!G:G,MATCH('Eligible Components'!L940,'Tableau FR Download'!A:A,0)))</f>
        <v/>
      </c>
      <c r="N940" s="2" t="str">
        <f>IFERROR(IF(LEFT(INDEX('Tableau FR Download'!J:J,MATCH('Eligible Components'!M940,'Tableau FR Download'!G:G,0)),FIND(" - ",INDEX('Tableau FR Download'!J:J,MATCH('Eligible Components'!M940,'Tableau FR Download'!G:G,0)))-1) = 0,"",LEFT(INDEX('Tableau FR Download'!J:J,MATCH('Eligible Components'!M940,'Tableau FR Download'!G:G,0)),FIND(" - ",INDEX('Tableau FR Download'!J:J,MATCH('Eligible Components'!M940,'Tableau FR Download'!G:G,0)))-1)),"")</f>
        <v/>
      </c>
      <c r="O940" s="2" t="str">
        <f>IF(T940="No","",IFERROR(IF(INDEX('Tableau FR Download'!M:M,MATCH('Eligible Components'!M940,'Tableau FR Download'!G:G,0))=0,"",INDEX('Tableau FR Download'!M:M,MATCH('Eligible Components'!M940,'Tableau FR Download'!G:G,0))),""))</f>
        <v/>
      </c>
      <c r="P940" s="37" t="str">
        <f>IF(IFERROR(INDEX('Funding Request Tracker'!$G$6:$G$13,MATCH('Eligible Components'!N940,'Funding Request Tracker'!$F$6:$F$13,0)),"")=0,"",IFERROR(INDEX('Funding Request Tracker'!$G$6:$G$13,MATCH('Eligible Components'!N940,'Funding Request Tracker'!$F$6:$F$13,0)),""))</f>
        <v/>
      </c>
      <c r="Q940" s="37" t="str">
        <f>IF(IFERROR(INDEX('Tableau FR Download'!N:N,MATCH('Eligible Components'!M940,'Tableau FR Download'!G:G,0)),"")=0,"",IFERROR(INDEX('Tableau FR Download'!N:N,MATCH('Eligible Components'!M940,'Tableau FR Download'!G:G,0)),""))</f>
        <v/>
      </c>
      <c r="R940" s="37" t="str">
        <f>IF(IFERROR(INDEX('Tableau FR Download'!O:O,MATCH('Eligible Components'!M940,'Tableau FR Download'!G:G,0)),"")=0,"",IFERROR(INDEX('Tableau FR Download'!O:O,MATCH('Eligible Components'!M940,'Tableau FR Download'!G:G,0)),""))</f>
        <v/>
      </c>
      <c r="S940" s="13" t="str">
        <f t="shared" si="44"/>
        <v/>
      </c>
      <c r="T940" s="1" t="str">
        <f>IFERROR(INDEX('User Instructions'!$E$3:$E$10,MATCH('Eligible Components'!N940,'User Instructions'!$D$3:$D$10,0)),"")</f>
        <v/>
      </c>
      <c r="U940" s="1" t="str">
        <f>IFERROR(IF(INDEX('Tableau FR Download'!M:M,MATCH('Eligible Components'!M940,'Tableau FR Download'!G:G,0))=0,"",INDEX('Tableau FR Download'!M:M,MATCH('Eligible Components'!M940,'Tableau FR Download'!G:G,0))),"")</f>
        <v/>
      </c>
    </row>
    <row r="941" spans="1:21" hidden="1" x14ac:dyDescent="0.2">
      <c r="A941" s="1">
        <f t="shared" si="42"/>
        <v>0</v>
      </c>
      <c r="B941" s="1">
        <v>0</v>
      </c>
      <c r="C941" s="1" t="s">
        <v>85</v>
      </c>
      <c r="D941" s="1" t="s">
        <v>136</v>
      </c>
      <c r="E941" s="1" t="s">
        <v>415</v>
      </c>
      <c r="F941" s="1" t="s">
        <v>93</v>
      </c>
      <c r="G941" s="1" t="str">
        <f t="shared" si="43"/>
        <v>Montenegro-Malaria,RSSH</v>
      </c>
      <c r="H941" s="1">
        <v>0</v>
      </c>
      <c r="I941" s="1" t="s">
        <v>30</v>
      </c>
      <c r="J941" s="1" t="str">
        <f>IF(IFERROR(IF(M941="",INDEX('Review Approach Lookup'!D:D,MATCH('Eligible Components'!G941,'Review Approach Lookup'!A:A,0)),INDEX('Tableau FR Download'!I:I,MATCH(M941,'Tableau FR Download'!G:G,0))),"")=0,"TBC",IFERROR(IF(M941="",INDEX('Review Approach Lookup'!D:D,MATCH('Eligible Components'!G941,'Review Approach Lookup'!A:A,0)),INDEX('Tableau FR Download'!I:I,MATCH(M941,'Tableau FR Download'!G:G,0))),""))</f>
        <v/>
      </c>
      <c r="K941" s="1" t="s">
        <v>188</v>
      </c>
      <c r="L941" s="1">
        <f>_xlfn.MAXIFS('Tableau FR Download'!A:A,'Tableau FR Download'!B:B,'Eligible Components'!G941)</f>
        <v>0</v>
      </c>
      <c r="M941" s="1" t="str">
        <f>IF(L941=0,"",INDEX('Tableau FR Download'!G:G,MATCH('Eligible Components'!L941,'Tableau FR Download'!A:A,0)))</f>
        <v/>
      </c>
      <c r="N941" s="2" t="str">
        <f>IFERROR(IF(LEFT(INDEX('Tableau FR Download'!J:J,MATCH('Eligible Components'!M941,'Tableau FR Download'!G:G,0)),FIND(" - ",INDEX('Tableau FR Download'!J:J,MATCH('Eligible Components'!M941,'Tableau FR Download'!G:G,0)))-1) = 0,"",LEFT(INDEX('Tableau FR Download'!J:J,MATCH('Eligible Components'!M941,'Tableau FR Download'!G:G,0)),FIND(" - ",INDEX('Tableau FR Download'!J:J,MATCH('Eligible Components'!M941,'Tableau FR Download'!G:G,0)))-1)),"")</f>
        <v/>
      </c>
      <c r="O941" s="2" t="str">
        <f>IF(T941="No","",IFERROR(IF(INDEX('Tableau FR Download'!M:M,MATCH('Eligible Components'!M941,'Tableau FR Download'!G:G,0))=0,"",INDEX('Tableau FR Download'!M:M,MATCH('Eligible Components'!M941,'Tableau FR Download'!G:G,0))),""))</f>
        <v/>
      </c>
      <c r="P941" s="37" t="str">
        <f>IF(IFERROR(INDEX('Funding Request Tracker'!$G$6:$G$13,MATCH('Eligible Components'!N941,'Funding Request Tracker'!$F$6:$F$13,0)),"")=0,"",IFERROR(INDEX('Funding Request Tracker'!$G$6:$G$13,MATCH('Eligible Components'!N941,'Funding Request Tracker'!$F$6:$F$13,0)),""))</f>
        <v/>
      </c>
      <c r="Q941" s="37" t="str">
        <f>IF(IFERROR(INDEX('Tableau FR Download'!N:N,MATCH('Eligible Components'!M941,'Tableau FR Download'!G:G,0)),"")=0,"",IFERROR(INDEX('Tableau FR Download'!N:N,MATCH('Eligible Components'!M941,'Tableau FR Download'!G:G,0)),""))</f>
        <v/>
      </c>
      <c r="R941" s="37" t="str">
        <f>IF(IFERROR(INDEX('Tableau FR Download'!O:O,MATCH('Eligible Components'!M941,'Tableau FR Download'!G:G,0)),"")=0,"",IFERROR(INDEX('Tableau FR Download'!O:O,MATCH('Eligible Components'!M941,'Tableau FR Download'!G:G,0)),""))</f>
        <v/>
      </c>
      <c r="S941" s="13" t="str">
        <f t="shared" si="44"/>
        <v/>
      </c>
      <c r="T941" s="1" t="str">
        <f>IFERROR(INDEX('User Instructions'!$E$3:$E$10,MATCH('Eligible Components'!N941,'User Instructions'!$D$3:$D$10,0)),"")</f>
        <v/>
      </c>
      <c r="U941" s="1" t="str">
        <f>IFERROR(IF(INDEX('Tableau FR Download'!M:M,MATCH('Eligible Components'!M941,'Tableau FR Download'!G:G,0))=0,"",INDEX('Tableau FR Download'!M:M,MATCH('Eligible Components'!M941,'Tableau FR Download'!G:G,0))),"")</f>
        <v/>
      </c>
    </row>
    <row r="942" spans="1:21" hidden="1" x14ac:dyDescent="0.2">
      <c r="A942" s="1">
        <f t="shared" si="42"/>
        <v>0</v>
      </c>
      <c r="B942" s="1">
        <v>0</v>
      </c>
      <c r="C942" s="1" t="s">
        <v>85</v>
      </c>
      <c r="D942" s="1" t="s">
        <v>136</v>
      </c>
      <c r="E942" s="1" t="s">
        <v>94</v>
      </c>
      <c r="F942" s="1" t="s">
        <v>94</v>
      </c>
      <c r="G942" s="1" t="str">
        <f t="shared" si="43"/>
        <v>Montenegro-RSSH</v>
      </c>
      <c r="H942" s="1">
        <v>1</v>
      </c>
      <c r="I942" s="1" t="s">
        <v>30</v>
      </c>
      <c r="J942" s="1" t="str">
        <f>IF(IFERROR(IF(M942="",INDEX('Review Approach Lookup'!D:D,MATCH('Eligible Components'!G942,'Review Approach Lookup'!A:A,0)),INDEX('Tableau FR Download'!I:I,MATCH(M942,'Tableau FR Download'!G:G,0))),"")=0,"TBC",IFERROR(IF(M942="",INDEX('Review Approach Lookup'!D:D,MATCH('Eligible Components'!G942,'Review Approach Lookup'!A:A,0)),INDEX('Tableau FR Download'!I:I,MATCH(M942,'Tableau FR Download'!G:G,0))),""))</f>
        <v>TBC</v>
      </c>
      <c r="K942" s="1" t="s">
        <v>188</v>
      </c>
      <c r="L942" s="1">
        <f>_xlfn.MAXIFS('Tableau FR Download'!A:A,'Tableau FR Download'!B:B,'Eligible Components'!G942)</f>
        <v>0</v>
      </c>
      <c r="M942" s="1" t="str">
        <f>IF(L942=0,"",INDEX('Tableau FR Download'!G:G,MATCH('Eligible Components'!L942,'Tableau FR Download'!A:A,0)))</f>
        <v/>
      </c>
      <c r="N942" s="2" t="str">
        <f>IFERROR(IF(LEFT(INDEX('Tableau FR Download'!J:J,MATCH('Eligible Components'!M942,'Tableau FR Download'!G:G,0)),FIND(" - ",INDEX('Tableau FR Download'!J:J,MATCH('Eligible Components'!M942,'Tableau FR Download'!G:G,0)))-1) = 0,"",LEFT(INDEX('Tableau FR Download'!J:J,MATCH('Eligible Components'!M942,'Tableau FR Download'!G:G,0)),FIND(" - ",INDEX('Tableau FR Download'!J:J,MATCH('Eligible Components'!M942,'Tableau FR Download'!G:G,0)))-1)),"")</f>
        <v/>
      </c>
      <c r="O942" s="2" t="str">
        <f>IF(T942="No","",IFERROR(IF(INDEX('Tableau FR Download'!M:M,MATCH('Eligible Components'!M942,'Tableau FR Download'!G:G,0))=0,"",INDEX('Tableau FR Download'!M:M,MATCH('Eligible Components'!M942,'Tableau FR Download'!G:G,0))),""))</f>
        <v/>
      </c>
      <c r="P942" s="37" t="str">
        <f>IF(IFERROR(INDEX('Funding Request Tracker'!$G$6:$G$13,MATCH('Eligible Components'!N942,'Funding Request Tracker'!$F$6:$F$13,0)),"")=0,"",IFERROR(INDEX('Funding Request Tracker'!$G$6:$G$13,MATCH('Eligible Components'!N942,'Funding Request Tracker'!$F$6:$F$13,0)),""))</f>
        <v/>
      </c>
      <c r="Q942" s="37" t="str">
        <f>IF(IFERROR(INDEX('Tableau FR Download'!N:N,MATCH('Eligible Components'!M942,'Tableau FR Download'!G:G,0)),"")=0,"",IFERROR(INDEX('Tableau FR Download'!N:N,MATCH('Eligible Components'!M942,'Tableau FR Download'!G:G,0)),""))</f>
        <v/>
      </c>
      <c r="R942" s="37" t="str">
        <f>IF(IFERROR(INDEX('Tableau FR Download'!O:O,MATCH('Eligible Components'!M942,'Tableau FR Download'!G:G,0)),"")=0,"",IFERROR(INDEX('Tableau FR Download'!O:O,MATCH('Eligible Components'!M942,'Tableau FR Download'!G:G,0)),""))</f>
        <v/>
      </c>
      <c r="S942" s="13" t="str">
        <f t="shared" si="44"/>
        <v/>
      </c>
      <c r="T942" s="1" t="str">
        <f>IFERROR(INDEX('User Instructions'!$E$3:$E$10,MATCH('Eligible Components'!N942,'User Instructions'!$D$3:$D$10,0)),"")</f>
        <v/>
      </c>
      <c r="U942" s="1" t="str">
        <f>IFERROR(IF(INDEX('Tableau FR Download'!M:M,MATCH('Eligible Components'!M942,'Tableau FR Download'!G:G,0))=0,"",INDEX('Tableau FR Download'!M:M,MATCH('Eligible Components'!M942,'Tableau FR Download'!G:G,0))),"")</f>
        <v/>
      </c>
    </row>
    <row r="943" spans="1:21" hidden="1" x14ac:dyDescent="0.2">
      <c r="A943" s="1">
        <f t="shared" si="42"/>
        <v>0</v>
      </c>
      <c r="B943" s="1">
        <v>0</v>
      </c>
      <c r="C943" s="1" t="s">
        <v>85</v>
      </c>
      <c r="D943" s="1" t="s">
        <v>136</v>
      </c>
      <c r="E943" s="1" t="s">
        <v>416</v>
      </c>
      <c r="F943" s="1" t="s">
        <v>35</v>
      </c>
      <c r="G943" s="1" t="str">
        <f t="shared" si="43"/>
        <v>Montenegro-Tuberculosis</v>
      </c>
      <c r="H943" s="1">
        <v>0</v>
      </c>
      <c r="I943" s="1" t="s">
        <v>30</v>
      </c>
      <c r="J943" s="1" t="str">
        <f>IF(IFERROR(IF(M943="",INDEX('Review Approach Lookup'!D:D,MATCH('Eligible Components'!G943,'Review Approach Lookup'!A:A,0)),INDEX('Tableau FR Download'!I:I,MATCH(M943,'Tableau FR Download'!G:G,0))),"")=0,"TBC",IFERROR(IF(M943="",INDEX('Review Approach Lookup'!D:D,MATCH('Eligible Components'!G943,'Review Approach Lookup'!A:A,0)),INDEX('Tableau FR Download'!I:I,MATCH(M943,'Tableau FR Download'!G:G,0))),""))</f>
        <v/>
      </c>
      <c r="K943" s="1" t="s">
        <v>188</v>
      </c>
      <c r="L943" s="1">
        <f>_xlfn.MAXIFS('Tableau FR Download'!A:A,'Tableau FR Download'!B:B,'Eligible Components'!G943)</f>
        <v>0</v>
      </c>
      <c r="M943" s="1" t="str">
        <f>IF(L943=0,"",INDEX('Tableau FR Download'!G:G,MATCH('Eligible Components'!L943,'Tableau FR Download'!A:A,0)))</f>
        <v/>
      </c>
      <c r="N943" s="2" t="str">
        <f>IFERROR(IF(LEFT(INDEX('Tableau FR Download'!J:J,MATCH('Eligible Components'!M943,'Tableau FR Download'!G:G,0)),FIND(" - ",INDEX('Tableau FR Download'!J:J,MATCH('Eligible Components'!M943,'Tableau FR Download'!G:G,0)))-1) = 0,"",LEFT(INDEX('Tableau FR Download'!J:J,MATCH('Eligible Components'!M943,'Tableau FR Download'!G:G,0)),FIND(" - ",INDEX('Tableau FR Download'!J:J,MATCH('Eligible Components'!M943,'Tableau FR Download'!G:G,0)))-1)),"")</f>
        <v/>
      </c>
      <c r="O943" s="2" t="str">
        <f>IF(T943="No","",IFERROR(IF(INDEX('Tableau FR Download'!M:M,MATCH('Eligible Components'!M943,'Tableau FR Download'!G:G,0))=0,"",INDEX('Tableau FR Download'!M:M,MATCH('Eligible Components'!M943,'Tableau FR Download'!G:G,0))),""))</f>
        <v/>
      </c>
      <c r="P943" s="37" t="str">
        <f>IF(IFERROR(INDEX('Funding Request Tracker'!$G$6:$G$13,MATCH('Eligible Components'!N943,'Funding Request Tracker'!$F$6:$F$13,0)),"")=0,"",IFERROR(INDEX('Funding Request Tracker'!$G$6:$G$13,MATCH('Eligible Components'!N943,'Funding Request Tracker'!$F$6:$F$13,0)),""))</f>
        <v/>
      </c>
      <c r="Q943" s="37" t="str">
        <f>IF(IFERROR(INDEX('Tableau FR Download'!N:N,MATCH('Eligible Components'!M943,'Tableau FR Download'!G:G,0)),"")=0,"",IFERROR(INDEX('Tableau FR Download'!N:N,MATCH('Eligible Components'!M943,'Tableau FR Download'!G:G,0)),""))</f>
        <v/>
      </c>
      <c r="R943" s="37" t="str">
        <f>IF(IFERROR(INDEX('Tableau FR Download'!O:O,MATCH('Eligible Components'!M943,'Tableau FR Download'!G:G,0)),"")=0,"",IFERROR(INDEX('Tableau FR Download'!O:O,MATCH('Eligible Components'!M943,'Tableau FR Download'!G:G,0)),""))</f>
        <v/>
      </c>
      <c r="S943" s="13" t="str">
        <f t="shared" si="44"/>
        <v/>
      </c>
      <c r="T943" s="1" t="str">
        <f>IFERROR(INDEX('User Instructions'!$E$3:$E$10,MATCH('Eligible Components'!N943,'User Instructions'!$D$3:$D$10,0)),"")</f>
        <v/>
      </c>
      <c r="U943" s="1" t="str">
        <f>IFERROR(IF(INDEX('Tableau FR Download'!M:M,MATCH('Eligible Components'!M943,'Tableau FR Download'!G:G,0))=0,"",INDEX('Tableau FR Download'!M:M,MATCH('Eligible Components'!M943,'Tableau FR Download'!G:G,0))),"")</f>
        <v/>
      </c>
    </row>
    <row r="944" spans="1:21" hidden="1" x14ac:dyDescent="0.2">
      <c r="A944" s="1">
        <f t="shared" si="42"/>
        <v>0</v>
      </c>
      <c r="B944" s="1">
        <v>0</v>
      </c>
      <c r="C944" s="1" t="s">
        <v>85</v>
      </c>
      <c r="D944" s="1" t="s">
        <v>136</v>
      </c>
      <c r="E944" s="1" t="s">
        <v>417</v>
      </c>
      <c r="F944" s="1" t="s">
        <v>95</v>
      </c>
      <c r="G944" s="1" t="str">
        <f t="shared" si="43"/>
        <v>Montenegro-Tuberculosis,Malaria</v>
      </c>
      <c r="H944" s="1">
        <v>0</v>
      </c>
      <c r="I944" s="1" t="s">
        <v>30</v>
      </c>
      <c r="J944" s="1" t="str">
        <f>IF(IFERROR(IF(M944="",INDEX('Review Approach Lookup'!D:D,MATCH('Eligible Components'!G944,'Review Approach Lookup'!A:A,0)),INDEX('Tableau FR Download'!I:I,MATCH(M944,'Tableau FR Download'!G:G,0))),"")=0,"TBC",IFERROR(IF(M944="",INDEX('Review Approach Lookup'!D:D,MATCH('Eligible Components'!G944,'Review Approach Lookup'!A:A,0)),INDEX('Tableau FR Download'!I:I,MATCH(M944,'Tableau FR Download'!G:G,0))),""))</f>
        <v/>
      </c>
      <c r="K944" s="1" t="s">
        <v>188</v>
      </c>
      <c r="L944" s="1">
        <f>_xlfn.MAXIFS('Tableau FR Download'!A:A,'Tableau FR Download'!B:B,'Eligible Components'!G944)</f>
        <v>0</v>
      </c>
      <c r="M944" s="1" t="str">
        <f>IF(L944=0,"",INDEX('Tableau FR Download'!G:G,MATCH('Eligible Components'!L944,'Tableau FR Download'!A:A,0)))</f>
        <v/>
      </c>
      <c r="N944" s="2" t="str">
        <f>IFERROR(IF(LEFT(INDEX('Tableau FR Download'!J:J,MATCH('Eligible Components'!M944,'Tableau FR Download'!G:G,0)),FIND(" - ",INDEX('Tableau FR Download'!J:J,MATCH('Eligible Components'!M944,'Tableau FR Download'!G:G,0)))-1) = 0,"",LEFT(INDEX('Tableau FR Download'!J:J,MATCH('Eligible Components'!M944,'Tableau FR Download'!G:G,0)),FIND(" - ",INDEX('Tableau FR Download'!J:J,MATCH('Eligible Components'!M944,'Tableau FR Download'!G:G,0)))-1)),"")</f>
        <v/>
      </c>
      <c r="O944" s="2" t="str">
        <f>IF(T944="No","",IFERROR(IF(INDEX('Tableau FR Download'!M:M,MATCH('Eligible Components'!M944,'Tableau FR Download'!G:G,0))=0,"",INDEX('Tableau FR Download'!M:M,MATCH('Eligible Components'!M944,'Tableau FR Download'!G:G,0))),""))</f>
        <v/>
      </c>
      <c r="P944" s="37" t="str">
        <f>IF(IFERROR(INDEX('Funding Request Tracker'!$G$6:$G$13,MATCH('Eligible Components'!N944,'Funding Request Tracker'!$F$6:$F$13,0)),"")=0,"",IFERROR(INDEX('Funding Request Tracker'!$G$6:$G$13,MATCH('Eligible Components'!N944,'Funding Request Tracker'!$F$6:$F$13,0)),""))</f>
        <v/>
      </c>
      <c r="Q944" s="37" t="str">
        <f>IF(IFERROR(INDEX('Tableau FR Download'!N:N,MATCH('Eligible Components'!M944,'Tableau FR Download'!G:G,0)),"")=0,"",IFERROR(INDEX('Tableau FR Download'!N:N,MATCH('Eligible Components'!M944,'Tableau FR Download'!G:G,0)),""))</f>
        <v/>
      </c>
      <c r="R944" s="37" t="str">
        <f>IF(IFERROR(INDEX('Tableau FR Download'!O:O,MATCH('Eligible Components'!M944,'Tableau FR Download'!G:G,0)),"")=0,"",IFERROR(INDEX('Tableau FR Download'!O:O,MATCH('Eligible Components'!M944,'Tableau FR Download'!G:G,0)),""))</f>
        <v/>
      </c>
      <c r="S944" s="13" t="str">
        <f t="shared" si="44"/>
        <v/>
      </c>
      <c r="T944" s="1" t="str">
        <f>IFERROR(INDEX('User Instructions'!$E$3:$E$10,MATCH('Eligible Components'!N944,'User Instructions'!$D$3:$D$10,0)),"")</f>
        <v/>
      </c>
      <c r="U944" s="1" t="str">
        <f>IFERROR(IF(INDEX('Tableau FR Download'!M:M,MATCH('Eligible Components'!M944,'Tableau FR Download'!G:G,0))=0,"",INDEX('Tableau FR Download'!M:M,MATCH('Eligible Components'!M944,'Tableau FR Download'!G:G,0))),"")</f>
        <v/>
      </c>
    </row>
    <row r="945" spans="1:21" hidden="1" x14ac:dyDescent="0.2">
      <c r="A945" s="1">
        <f t="shared" si="42"/>
        <v>0</v>
      </c>
      <c r="B945" s="1">
        <v>0</v>
      </c>
      <c r="C945" s="1" t="s">
        <v>85</v>
      </c>
      <c r="D945" s="1" t="s">
        <v>136</v>
      </c>
      <c r="E945" s="1" t="s">
        <v>418</v>
      </c>
      <c r="F945" s="1" t="s">
        <v>96</v>
      </c>
      <c r="G945" s="1" t="str">
        <f t="shared" si="43"/>
        <v>Montenegro-Tuberculosis,Malaria,RSSH</v>
      </c>
      <c r="H945" s="1">
        <v>0</v>
      </c>
      <c r="I945" s="1" t="s">
        <v>30</v>
      </c>
      <c r="J945" s="1" t="str">
        <f>IF(IFERROR(IF(M945="",INDEX('Review Approach Lookup'!D:D,MATCH('Eligible Components'!G945,'Review Approach Lookup'!A:A,0)),INDEX('Tableau FR Download'!I:I,MATCH(M945,'Tableau FR Download'!G:G,0))),"")=0,"TBC",IFERROR(IF(M945="",INDEX('Review Approach Lookup'!D:D,MATCH('Eligible Components'!G945,'Review Approach Lookup'!A:A,0)),INDEX('Tableau FR Download'!I:I,MATCH(M945,'Tableau FR Download'!G:G,0))),""))</f>
        <v/>
      </c>
      <c r="K945" s="1" t="s">
        <v>188</v>
      </c>
      <c r="L945" s="1">
        <f>_xlfn.MAXIFS('Tableau FR Download'!A:A,'Tableau FR Download'!B:B,'Eligible Components'!G945)</f>
        <v>0</v>
      </c>
      <c r="M945" s="1" t="str">
        <f>IF(L945=0,"",INDEX('Tableau FR Download'!G:G,MATCH('Eligible Components'!L945,'Tableau FR Download'!A:A,0)))</f>
        <v/>
      </c>
      <c r="N945" s="2" t="str">
        <f>IFERROR(IF(LEFT(INDEX('Tableau FR Download'!J:J,MATCH('Eligible Components'!M945,'Tableau FR Download'!G:G,0)),FIND(" - ",INDEX('Tableau FR Download'!J:J,MATCH('Eligible Components'!M945,'Tableau FR Download'!G:G,0)))-1) = 0,"",LEFT(INDEX('Tableau FR Download'!J:J,MATCH('Eligible Components'!M945,'Tableau FR Download'!G:G,0)),FIND(" - ",INDEX('Tableau FR Download'!J:J,MATCH('Eligible Components'!M945,'Tableau FR Download'!G:G,0)))-1)),"")</f>
        <v/>
      </c>
      <c r="O945" s="2" t="str">
        <f>IF(T945="No","",IFERROR(IF(INDEX('Tableau FR Download'!M:M,MATCH('Eligible Components'!M945,'Tableau FR Download'!G:G,0))=0,"",INDEX('Tableau FR Download'!M:M,MATCH('Eligible Components'!M945,'Tableau FR Download'!G:G,0))),""))</f>
        <v/>
      </c>
      <c r="P945" s="37" t="str">
        <f>IF(IFERROR(INDEX('Funding Request Tracker'!$G$6:$G$13,MATCH('Eligible Components'!N945,'Funding Request Tracker'!$F$6:$F$13,0)),"")=0,"",IFERROR(INDEX('Funding Request Tracker'!$G$6:$G$13,MATCH('Eligible Components'!N945,'Funding Request Tracker'!$F$6:$F$13,0)),""))</f>
        <v/>
      </c>
      <c r="Q945" s="37" t="str">
        <f>IF(IFERROR(INDEX('Tableau FR Download'!N:N,MATCH('Eligible Components'!M945,'Tableau FR Download'!G:G,0)),"")=0,"",IFERROR(INDEX('Tableau FR Download'!N:N,MATCH('Eligible Components'!M945,'Tableau FR Download'!G:G,0)),""))</f>
        <v/>
      </c>
      <c r="R945" s="37" t="str">
        <f>IF(IFERROR(INDEX('Tableau FR Download'!O:O,MATCH('Eligible Components'!M945,'Tableau FR Download'!G:G,0)),"")=0,"",IFERROR(INDEX('Tableau FR Download'!O:O,MATCH('Eligible Components'!M945,'Tableau FR Download'!G:G,0)),""))</f>
        <v/>
      </c>
      <c r="S945" s="13" t="str">
        <f t="shared" si="44"/>
        <v/>
      </c>
      <c r="T945" s="1" t="str">
        <f>IFERROR(INDEX('User Instructions'!$E$3:$E$10,MATCH('Eligible Components'!N945,'User Instructions'!$D$3:$D$10,0)),"")</f>
        <v/>
      </c>
      <c r="U945" s="1" t="str">
        <f>IFERROR(IF(INDEX('Tableau FR Download'!M:M,MATCH('Eligible Components'!M945,'Tableau FR Download'!G:G,0))=0,"",INDEX('Tableau FR Download'!M:M,MATCH('Eligible Components'!M945,'Tableau FR Download'!G:G,0))),"")</f>
        <v/>
      </c>
    </row>
    <row r="946" spans="1:21" hidden="1" x14ac:dyDescent="0.2">
      <c r="A946" s="1">
        <f t="shared" si="42"/>
        <v>0</v>
      </c>
      <c r="B946" s="1">
        <v>0</v>
      </c>
      <c r="C946" s="1" t="s">
        <v>85</v>
      </c>
      <c r="D946" s="1" t="s">
        <v>136</v>
      </c>
      <c r="E946" s="1" t="s">
        <v>419</v>
      </c>
      <c r="F946" s="1" t="s">
        <v>97</v>
      </c>
      <c r="G946" s="1" t="str">
        <f t="shared" si="43"/>
        <v>Montenegro-Tuberculosis,RSSH</v>
      </c>
      <c r="H946" s="1">
        <v>0</v>
      </c>
      <c r="I946" s="1" t="s">
        <v>30</v>
      </c>
      <c r="J946" s="1" t="str">
        <f>IF(IFERROR(IF(M946="",INDEX('Review Approach Lookup'!D:D,MATCH('Eligible Components'!G946,'Review Approach Lookup'!A:A,0)),INDEX('Tableau FR Download'!I:I,MATCH(M946,'Tableau FR Download'!G:G,0))),"")=0,"TBC",IFERROR(IF(M946="",INDEX('Review Approach Lookup'!D:D,MATCH('Eligible Components'!G946,'Review Approach Lookup'!A:A,0)),INDEX('Tableau FR Download'!I:I,MATCH(M946,'Tableau FR Download'!G:G,0))),""))</f>
        <v/>
      </c>
      <c r="K946" s="1" t="s">
        <v>188</v>
      </c>
      <c r="L946" s="1">
        <f>_xlfn.MAXIFS('Tableau FR Download'!A:A,'Tableau FR Download'!B:B,'Eligible Components'!G946)</f>
        <v>0</v>
      </c>
      <c r="M946" s="1" t="str">
        <f>IF(L946=0,"",INDEX('Tableau FR Download'!G:G,MATCH('Eligible Components'!L946,'Tableau FR Download'!A:A,0)))</f>
        <v/>
      </c>
      <c r="N946" s="2" t="str">
        <f>IFERROR(IF(LEFT(INDEX('Tableau FR Download'!J:J,MATCH('Eligible Components'!M946,'Tableau FR Download'!G:G,0)),FIND(" - ",INDEX('Tableau FR Download'!J:J,MATCH('Eligible Components'!M946,'Tableau FR Download'!G:G,0)))-1) = 0,"",LEFT(INDEX('Tableau FR Download'!J:J,MATCH('Eligible Components'!M946,'Tableau FR Download'!G:G,0)),FIND(" - ",INDEX('Tableau FR Download'!J:J,MATCH('Eligible Components'!M946,'Tableau FR Download'!G:G,0)))-1)),"")</f>
        <v/>
      </c>
      <c r="O946" s="2" t="str">
        <f>IF(T946="No","",IFERROR(IF(INDEX('Tableau FR Download'!M:M,MATCH('Eligible Components'!M946,'Tableau FR Download'!G:G,0))=0,"",INDEX('Tableau FR Download'!M:M,MATCH('Eligible Components'!M946,'Tableau FR Download'!G:G,0))),""))</f>
        <v/>
      </c>
      <c r="P946" s="37" t="str">
        <f>IF(IFERROR(INDEX('Funding Request Tracker'!$G$6:$G$13,MATCH('Eligible Components'!N946,'Funding Request Tracker'!$F$6:$F$13,0)),"")=0,"",IFERROR(INDEX('Funding Request Tracker'!$G$6:$G$13,MATCH('Eligible Components'!N946,'Funding Request Tracker'!$F$6:$F$13,0)),""))</f>
        <v/>
      </c>
      <c r="Q946" s="37" t="str">
        <f>IF(IFERROR(INDEX('Tableau FR Download'!N:N,MATCH('Eligible Components'!M946,'Tableau FR Download'!G:G,0)),"")=0,"",IFERROR(INDEX('Tableau FR Download'!N:N,MATCH('Eligible Components'!M946,'Tableau FR Download'!G:G,0)),""))</f>
        <v/>
      </c>
      <c r="R946" s="37" t="str">
        <f>IF(IFERROR(INDEX('Tableau FR Download'!O:O,MATCH('Eligible Components'!M946,'Tableau FR Download'!G:G,0)),"")=0,"",IFERROR(INDEX('Tableau FR Download'!O:O,MATCH('Eligible Components'!M946,'Tableau FR Download'!G:G,0)),""))</f>
        <v/>
      </c>
      <c r="S946" s="13" t="str">
        <f t="shared" si="44"/>
        <v/>
      </c>
      <c r="T946" s="1" t="str">
        <f>IFERROR(INDEX('User Instructions'!$E$3:$E$10,MATCH('Eligible Components'!N946,'User Instructions'!$D$3:$D$10,0)),"")</f>
        <v/>
      </c>
      <c r="U946" s="1" t="str">
        <f>IFERROR(IF(INDEX('Tableau FR Download'!M:M,MATCH('Eligible Components'!M946,'Tableau FR Download'!G:G,0))=0,"",INDEX('Tableau FR Download'!M:M,MATCH('Eligible Components'!M946,'Tableau FR Download'!G:G,0))),"")</f>
        <v/>
      </c>
    </row>
    <row r="947" spans="1:21" hidden="1" x14ac:dyDescent="0.2">
      <c r="A947" s="1">
        <f t="shared" si="42"/>
        <v>0</v>
      </c>
      <c r="B947" s="1">
        <v>1</v>
      </c>
      <c r="C947" s="1" t="s">
        <v>85</v>
      </c>
      <c r="D947" s="1" t="s">
        <v>137</v>
      </c>
      <c r="E947" s="1" t="s">
        <v>26</v>
      </c>
      <c r="F947" s="1" t="s">
        <v>26</v>
      </c>
      <c r="G947" s="1" t="str">
        <f t="shared" si="43"/>
        <v>Morocco-HIV/AIDS</v>
      </c>
      <c r="H947" s="1">
        <v>1</v>
      </c>
      <c r="I947" s="1" t="s">
        <v>48</v>
      </c>
      <c r="J947" s="1" t="str">
        <f>IF(IFERROR(IF(M947="",INDEX('Review Approach Lookup'!D:D,MATCH('Eligible Components'!G947,'Review Approach Lookup'!A:A,0)),INDEX('Tableau FR Download'!I:I,MATCH(M947,'Tableau FR Download'!G:G,0))),"")=0,"TBC",IFERROR(IF(M947="",INDEX('Review Approach Lookup'!D:D,MATCH('Eligible Components'!G947,'Review Approach Lookup'!A:A,0)),INDEX('Tableau FR Download'!I:I,MATCH(M947,'Tableau FR Download'!G:G,0))),""))</f>
        <v>Tailored for National Strategic Plans</v>
      </c>
      <c r="K947" s="1" t="s">
        <v>188</v>
      </c>
      <c r="L947" s="1">
        <f>_xlfn.MAXIFS('Tableau FR Download'!A:A,'Tableau FR Download'!B:B,'Eligible Components'!G947)</f>
        <v>0</v>
      </c>
      <c r="M947" s="1" t="str">
        <f>IF(L947=0,"",INDEX('Tableau FR Download'!G:G,MATCH('Eligible Components'!L947,'Tableau FR Download'!A:A,0)))</f>
        <v/>
      </c>
      <c r="N947" s="2" t="str">
        <f>IFERROR(IF(LEFT(INDEX('Tableau FR Download'!J:J,MATCH('Eligible Components'!M947,'Tableau FR Download'!G:G,0)),FIND(" - ",INDEX('Tableau FR Download'!J:J,MATCH('Eligible Components'!M947,'Tableau FR Download'!G:G,0)))-1) = 0,"",LEFT(INDEX('Tableau FR Download'!J:J,MATCH('Eligible Components'!M947,'Tableau FR Download'!G:G,0)),FIND(" - ",INDEX('Tableau FR Download'!J:J,MATCH('Eligible Components'!M947,'Tableau FR Download'!G:G,0)))-1)),"")</f>
        <v/>
      </c>
      <c r="O947" s="2" t="str">
        <f>IF(T947="No","",IFERROR(IF(INDEX('Tableau FR Download'!M:M,MATCH('Eligible Components'!M947,'Tableau FR Download'!G:G,0))=0,"",INDEX('Tableau FR Download'!M:M,MATCH('Eligible Components'!M947,'Tableau FR Download'!G:G,0))),""))</f>
        <v/>
      </c>
      <c r="P947" s="37" t="str">
        <f>IF(IFERROR(INDEX('Funding Request Tracker'!$G$6:$G$13,MATCH('Eligible Components'!N947,'Funding Request Tracker'!$F$6:$F$13,0)),"")=0,"",IFERROR(INDEX('Funding Request Tracker'!$G$6:$G$13,MATCH('Eligible Components'!N947,'Funding Request Tracker'!$F$6:$F$13,0)),""))</f>
        <v/>
      </c>
      <c r="Q947" s="37" t="str">
        <f>IF(IFERROR(INDEX('Tableau FR Download'!N:N,MATCH('Eligible Components'!M947,'Tableau FR Download'!G:G,0)),"")=0,"",IFERROR(INDEX('Tableau FR Download'!N:N,MATCH('Eligible Components'!M947,'Tableau FR Download'!G:G,0)),""))</f>
        <v/>
      </c>
      <c r="R947" s="37" t="str">
        <f>IF(IFERROR(INDEX('Tableau FR Download'!O:O,MATCH('Eligible Components'!M947,'Tableau FR Download'!G:G,0)),"")=0,"",IFERROR(INDEX('Tableau FR Download'!O:O,MATCH('Eligible Components'!M947,'Tableau FR Download'!G:G,0)),""))</f>
        <v/>
      </c>
      <c r="S947" s="13" t="str">
        <f t="shared" si="44"/>
        <v/>
      </c>
      <c r="T947" s="1" t="str">
        <f>IFERROR(INDEX('User Instructions'!$E$3:$E$10,MATCH('Eligible Components'!N947,'User Instructions'!$D$3:$D$10,0)),"")</f>
        <v/>
      </c>
      <c r="U947" s="1" t="str">
        <f>IFERROR(IF(INDEX('Tableau FR Download'!M:M,MATCH('Eligible Components'!M947,'Tableau FR Download'!G:G,0))=0,"",INDEX('Tableau FR Download'!M:M,MATCH('Eligible Components'!M947,'Tableau FR Download'!G:G,0))),"")</f>
        <v/>
      </c>
    </row>
    <row r="948" spans="1:21" hidden="1" x14ac:dyDescent="0.2">
      <c r="A948" s="1">
        <f t="shared" si="42"/>
        <v>0</v>
      </c>
      <c r="B948" s="1">
        <v>0</v>
      </c>
      <c r="C948" s="1" t="s">
        <v>85</v>
      </c>
      <c r="D948" s="1" t="s">
        <v>137</v>
      </c>
      <c r="E948" s="1" t="s">
        <v>409</v>
      </c>
      <c r="F948" s="1" t="s">
        <v>86</v>
      </c>
      <c r="G948" s="1" t="str">
        <f t="shared" si="43"/>
        <v>Morocco-HIV/AIDS,Malaria</v>
      </c>
      <c r="H948" s="1">
        <v>0</v>
      </c>
      <c r="I948" s="1" t="s">
        <v>48</v>
      </c>
      <c r="J948" s="1" t="str">
        <f>IF(IFERROR(IF(M948="",INDEX('Review Approach Lookup'!D:D,MATCH('Eligible Components'!G948,'Review Approach Lookup'!A:A,0)),INDEX('Tableau FR Download'!I:I,MATCH(M948,'Tableau FR Download'!G:G,0))),"")=0,"TBC",IFERROR(IF(M948="",INDEX('Review Approach Lookup'!D:D,MATCH('Eligible Components'!G948,'Review Approach Lookup'!A:A,0)),INDEX('Tableau FR Download'!I:I,MATCH(M948,'Tableau FR Download'!G:G,0))),""))</f>
        <v/>
      </c>
      <c r="K948" s="1" t="s">
        <v>188</v>
      </c>
      <c r="L948" s="1">
        <f>_xlfn.MAXIFS('Tableau FR Download'!A:A,'Tableau FR Download'!B:B,'Eligible Components'!G948)</f>
        <v>0</v>
      </c>
      <c r="M948" s="1" t="str">
        <f>IF(L948=0,"",INDEX('Tableau FR Download'!G:G,MATCH('Eligible Components'!L948,'Tableau FR Download'!A:A,0)))</f>
        <v/>
      </c>
      <c r="N948" s="2" t="str">
        <f>IFERROR(IF(LEFT(INDEX('Tableau FR Download'!J:J,MATCH('Eligible Components'!M948,'Tableau FR Download'!G:G,0)),FIND(" - ",INDEX('Tableau FR Download'!J:J,MATCH('Eligible Components'!M948,'Tableau FR Download'!G:G,0)))-1) = 0,"",LEFT(INDEX('Tableau FR Download'!J:J,MATCH('Eligible Components'!M948,'Tableau FR Download'!G:G,0)),FIND(" - ",INDEX('Tableau FR Download'!J:J,MATCH('Eligible Components'!M948,'Tableau FR Download'!G:G,0)))-1)),"")</f>
        <v/>
      </c>
      <c r="O948" s="2" t="str">
        <f>IF(T948="No","",IFERROR(IF(INDEX('Tableau FR Download'!M:M,MATCH('Eligible Components'!M948,'Tableau FR Download'!G:G,0))=0,"",INDEX('Tableau FR Download'!M:M,MATCH('Eligible Components'!M948,'Tableau FR Download'!G:G,0))),""))</f>
        <v/>
      </c>
      <c r="P948" s="37" t="str">
        <f>IF(IFERROR(INDEX('Funding Request Tracker'!$G$6:$G$13,MATCH('Eligible Components'!N948,'Funding Request Tracker'!$F$6:$F$13,0)),"")=0,"",IFERROR(INDEX('Funding Request Tracker'!$G$6:$G$13,MATCH('Eligible Components'!N948,'Funding Request Tracker'!$F$6:$F$13,0)),""))</f>
        <v/>
      </c>
      <c r="Q948" s="37" t="str">
        <f>IF(IFERROR(INDEX('Tableau FR Download'!N:N,MATCH('Eligible Components'!M948,'Tableau FR Download'!G:G,0)),"")=0,"",IFERROR(INDEX('Tableau FR Download'!N:N,MATCH('Eligible Components'!M948,'Tableau FR Download'!G:G,0)),""))</f>
        <v/>
      </c>
      <c r="R948" s="37" t="str">
        <f>IF(IFERROR(INDEX('Tableau FR Download'!O:O,MATCH('Eligible Components'!M948,'Tableau FR Download'!G:G,0)),"")=0,"",IFERROR(INDEX('Tableau FR Download'!O:O,MATCH('Eligible Components'!M948,'Tableau FR Download'!G:G,0)),""))</f>
        <v/>
      </c>
      <c r="S948" s="13" t="str">
        <f t="shared" si="44"/>
        <v/>
      </c>
      <c r="T948" s="1" t="str">
        <f>IFERROR(INDEX('User Instructions'!$E$3:$E$10,MATCH('Eligible Components'!N948,'User Instructions'!$D$3:$D$10,0)),"")</f>
        <v/>
      </c>
      <c r="U948" s="1" t="str">
        <f>IFERROR(IF(INDEX('Tableau FR Download'!M:M,MATCH('Eligible Components'!M948,'Tableau FR Download'!G:G,0))=0,"",INDEX('Tableau FR Download'!M:M,MATCH('Eligible Components'!M948,'Tableau FR Download'!G:G,0))),"")</f>
        <v/>
      </c>
    </row>
    <row r="949" spans="1:21" hidden="1" x14ac:dyDescent="0.2">
      <c r="A949" s="1">
        <f t="shared" si="42"/>
        <v>0</v>
      </c>
      <c r="B949" s="1">
        <v>0</v>
      </c>
      <c r="C949" s="1" t="s">
        <v>85</v>
      </c>
      <c r="D949" s="1" t="s">
        <v>137</v>
      </c>
      <c r="E949" s="1" t="s">
        <v>410</v>
      </c>
      <c r="F949" s="1" t="s">
        <v>87</v>
      </c>
      <c r="G949" s="1" t="str">
        <f t="shared" si="43"/>
        <v>Morocco-HIV/AIDS,Malaria,RSSH</v>
      </c>
      <c r="H949" s="1">
        <v>0</v>
      </c>
      <c r="I949" s="1" t="s">
        <v>48</v>
      </c>
      <c r="J949" s="1" t="str">
        <f>IF(IFERROR(IF(M949="",INDEX('Review Approach Lookup'!D:D,MATCH('Eligible Components'!G949,'Review Approach Lookup'!A:A,0)),INDEX('Tableau FR Download'!I:I,MATCH(M949,'Tableau FR Download'!G:G,0))),"")=0,"TBC",IFERROR(IF(M949="",INDEX('Review Approach Lookup'!D:D,MATCH('Eligible Components'!G949,'Review Approach Lookup'!A:A,0)),INDEX('Tableau FR Download'!I:I,MATCH(M949,'Tableau FR Download'!G:G,0))),""))</f>
        <v/>
      </c>
      <c r="K949" s="1" t="s">
        <v>188</v>
      </c>
      <c r="L949" s="1">
        <f>_xlfn.MAXIFS('Tableau FR Download'!A:A,'Tableau FR Download'!B:B,'Eligible Components'!G949)</f>
        <v>0</v>
      </c>
      <c r="M949" s="1" t="str">
        <f>IF(L949=0,"",INDEX('Tableau FR Download'!G:G,MATCH('Eligible Components'!L949,'Tableau FR Download'!A:A,0)))</f>
        <v/>
      </c>
      <c r="N949" s="2" t="str">
        <f>IFERROR(IF(LEFT(INDEX('Tableau FR Download'!J:J,MATCH('Eligible Components'!M949,'Tableau FR Download'!G:G,0)),FIND(" - ",INDEX('Tableau FR Download'!J:J,MATCH('Eligible Components'!M949,'Tableau FR Download'!G:G,0)))-1) = 0,"",LEFT(INDEX('Tableau FR Download'!J:J,MATCH('Eligible Components'!M949,'Tableau FR Download'!G:G,0)),FIND(" - ",INDEX('Tableau FR Download'!J:J,MATCH('Eligible Components'!M949,'Tableau FR Download'!G:G,0)))-1)),"")</f>
        <v/>
      </c>
      <c r="O949" s="2" t="str">
        <f>IF(T949="No","",IFERROR(IF(INDEX('Tableau FR Download'!M:M,MATCH('Eligible Components'!M949,'Tableau FR Download'!G:G,0))=0,"",INDEX('Tableau FR Download'!M:M,MATCH('Eligible Components'!M949,'Tableau FR Download'!G:G,0))),""))</f>
        <v/>
      </c>
      <c r="P949" s="37" t="str">
        <f>IF(IFERROR(INDEX('Funding Request Tracker'!$G$6:$G$13,MATCH('Eligible Components'!N949,'Funding Request Tracker'!$F$6:$F$13,0)),"")=0,"",IFERROR(INDEX('Funding Request Tracker'!$G$6:$G$13,MATCH('Eligible Components'!N949,'Funding Request Tracker'!$F$6:$F$13,0)),""))</f>
        <v/>
      </c>
      <c r="Q949" s="37" t="str">
        <f>IF(IFERROR(INDEX('Tableau FR Download'!N:N,MATCH('Eligible Components'!M949,'Tableau FR Download'!G:G,0)),"")=0,"",IFERROR(INDEX('Tableau FR Download'!N:N,MATCH('Eligible Components'!M949,'Tableau FR Download'!G:G,0)),""))</f>
        <v/>
      </c>
      <c r="R949" s="37" t="str">
        <f>IF(IFERROR(INDEX('Tableau FR Download'!O:O,MATCH('Eligible Components'!M949,'Tableau FR Download'!G:G,0)),"")=0,"",IFERROR(INDEX('Tableau FR Download'!O:O,MATCH('Eligible Components'!M949,'Tableau FR Download'!G:G,0)),""))</f>
        <v/>
      </c>
      <c r="S949" s="13" t="str">
        <f t="shared" si="44"/>
        <v/>
      </c>
      <c r="T949" s="1" t="str">
        <f>IFERROR(INDEX('User Instructions'!$E$3:$E$10,MATCH('Eligible Components'!N949,'User Instructions'!$D$3:$D$10,0)),"")</f>
        <v/>
      </c>
      <c r="U949" s="1" t="str">
        <f>IFERROR(IF(INDEX('Tableau FR Download'!M:M,MATCH('Eligible Components'!M949,'Tableau FR Download'!G:G,0))=0,"",INDEX('Tableau FR Download'!M:M,MATCH('Eligible Components'!M949,'Tableau FR Download'!G:G,0))),"")</f>
        <v/>
      </c>
    </row>
    <row r="950" spans="1:21" hidden="1" x14ac:dyDescent="0.2">
      <c r="A950" s="1">
        <f t="shared" si="42"/>
        <v>0</v>
      </c>
      <c r="B950" s="1">
        <v>0</v>
      </c>
      <c r="C950" s="1" t="s">
        <v>85</v>
      </c>
      <c r="D950" s="1" t="s">
        <v>137</v>
      </c>
      <c r="E950" s="1" t="s">
        <v>411</v>
      </c>
      <c r="F950" s="1" t="s">
        <v>88</v>
      </c>
      <c r="G950" s="1" t="str">
        <f t="shared" si="43"/>
        <v>Morocco-HIV/AIDS,RSSH</v>
      </c>
      <c r="H950" s="1">
        <v>1</v>
      </c>
      <c r="I950" s="1" t="s">
        <v>48</v>
      </c>
      <c r="J950" s="1" t="str">
        <f>IF(IFERROR(IF(M950="",INDEX('Review Approach Lookup'!D:D,MATCH('Eligible Components'!G950,'Review Approach Lookup'!A:A,0)),INDEX('Tableau FR Download'!I:I,MATCH(M950,'Tableau FR Download'!G:G,0))),"")=0,"TBC",IFERROR(IF(M950="",INDEX('Review Approach Lookup'!D:D,MATCH('Eligible Components'!G950,'Review Approach Lookup'!A:A,0)),INDEX('Tableau FR Download'!I:I,MATCH(M950,'Tableau FR Download'!G:G,0))),""))</f>
        <v/>
      </c>
      <c r="K950" s="1" t="s">
        <v>188</v>
      </c>
      <c r="L950" s="1">
        <f>_xlfn.MAXIFS('Tableau FR Download'!A:A,'Tableau FR Download'!B:B,'Eligible Components'!G950)</f>
        <v>0</v>
      </c>
      <c r="M950" s="1" t="str">
        <f>IF(L950=0,"",INDEX('Tableau FR Download'!G:G,MATCH('Eligible Components'!L950,'Tableau FR Download'!A:A,0)))</f>
        <v/>
      </c>
      <c r="N950" s="2" t="str">
        <f>IFERROR(IF(LEFT(INDEX('Tableau FR Download'!J:J,MATCH('Eligible Components'!M950,'Tableau FR Download'!G:G,0)),FIND(" - ",INDEX('Tableau FR Download'!J:J,MATCH('Eligible Components'!M950,'Tableau FR Download'!G:G,0)))-1) = 0,"",LEFT(INDEX('Tableau FR Download'!J:J,MATCH('Eligible Components'!M950,'Tableau FR Download'!G:G,0)),FIND(" - ",INDEX('Tableau FR Download'!J:J,MATCH('Eligible Components'!M950,'Tableau FR Download'!G:G,0)))-1)),"")</f>
        <v/>
      </c>
      <c r="O950" s="2" t="str">
        <f>IF(T950="No","",IFERROR(IF(INDEX('Tableau FR Download'!M:M,MATCH('Eligible Components'!M950,'Tableau FR Download'!G:G,0))=0,"",INDEX('Tableau FR Download'!M:M,MATCH('Eligible Components'!M950,'Tableau FR Download'!G:G,0))),""))</f>
        <v/>
      </c>
      <c r="P950" s="37" t="str">
        <f>IF(IFERROR(INDEX('Funding Request Tracker'!$G$6:$G$13,MATCH('Eligible Components'!N950,'Funding Request Tracker'!$F$6:$F$13,0)),"")=0,"",IFERROR(INDEX('Funding Request Tracker'!$G$6:$G$13,MATCH('Eligible Components'!N950,'Funding Request Tracker'!$F$6:$F$13,0)),""))</f>
        <v/>
      </c>
      <c r="Q950" s="37" t="str">
        <f>IF(IFERROR(INDEX('Tableau FR Download'!N:N,MATCH('Eligible Components'!M950,'Tableau FR Download'!G:G,0)),"")=0,"",IFERROR(INDEX('Tableau FR Download'!N:N,MATCH('Eligible Components'!M950,'Tableau FR Download'!G:G,0)),""))</f>
        <v/>
      </c>
      <c r="R950" s="37" t="str">
        <f>IF(IFERROR(INDEX('Tableau FR Download'!O:O,MATCH('Eligible Components'!M950,'Tableau FR Download'!G:G,0)),"")=0,"",IFERROR(INDEX('Tableau FR Download'!O:O,MATCH('Eligible Components'!M950,'Tableau FR Download'!G:G,0)),""))</f>
        <v/>
      </c>
      <c r="S950" s="13" t="str">
        <f t="shared" si="44"/>
        <v/>
      </c>
      <c r="T950" s="1" t="str">
        <f>IFERROR(INDEX('User Instructions'!$E$3:$E$10,MATCH('Eligible Components'!N950,'User Instructions'!$D$3:$D$10,0)),"")</f>
        <v/>
      </c>
      <c r="U950" s="1" t="str">
        <f>IFERROR(IF(INDEX('Tableau FR Download'!M:M,MATCH('Eligible Components'!M950,'Tableau FR Download'!G:G,0))=0,"",INDEX('Tableau FR Download'!M:M,MATCH('Eligible Components'!M950,'Tableau FR Download'!G:G,0))),"")</f>
        <v/>
      </c>
    </row>
    <row r="951" spans="1:21" hidden="1" x14ac:dyDescent="0.2">
      <c r="A951" s="1">
        <f t="shared" si="42"/>
        <v>1</v>
      </c>
      <c r="B951" s="1">
        <v>0</v>
      </c>
      <c r="C951" s="1" t="s">
        <v>85</v>
      </c>
      <c r="D951" s="1" t="s">
        <v>137</v>
      </c>
      <c r="E951" s="1" t="s">
        <v>408</v>
      </c>
      <c r="F951" s="1" t="s">
        <v>89</v>
      </c>
      <c r="G951" s="1" t="str">
        <f t="shared" si="43"/>
        <v>Morocco-HIV/AIDS, Tuberculosis</v>
      </c>
      <c r="H951" s="1">
        <v>1</v>
      </c>
      <c r="I951" s="1" t="s">
        <v>48</v>
      </c>
      <c r="J951" s="1" t="str">
        <f>IF(IFERROR(IF(M951="",INDEX('Review Approach Lookup'!D:D,MATCH('Eligible Components'!G951,'Review Approach Lookup'!A:A,0)),INDEX('Tableau FR Download'!I:I,MATCH(M951,'Tableau FR Download'!G:G,0))),"")=0,"TBC",IFERROR(IF(M951="",INDEX('Review Approach Lookup'!D:D,MATCH('Eligible Components'!G951,'Review Approach Lookup'!A:A,0)),INDEX('Tableau FR Download'!I:I,MATCH(M951,'Tableau FR Download'!G:G,0))),""))</f>
        <v>Tailored for National Strategic Plans</v>
      </c>
      <c r="K951" s="1" t="s">
        <v>188</v>
      </c>
      <c r="L951" s="1">
        <f>_xlfn.MAXIFS('Tableau FR Download'!A:A,'Tableau FR Download'!B:B,'Eligible Components'!G951)</f>
        <v>959</v>
      </c>
      <c r="M951" s="1" t="str">
        <f>IF(L951=0,"",INDEX('Tableau FR Download'!G:G,MATCH('Eligible Components'!L951,'Tableau FR Download'!A:A,0)))</f>
        <v>FR959-MAR-C</v>
      </c>
      <c r="N951" s="2" t="str">
        <f>IFERROR(IF(LEFT(INDEX('Tableau FR Download'!J:J,MATCH('Eligible Components'!M951,'Tableau FR Download'!G:G,0)),FIND(" - ",INDEX('Tableau FR Download'!J:J,MATCH('Eligible Components'!M951,'Tableau FR Download'!G:G,0)))-1) = 0,"",LEFT(INDEX('Tableau FR Download'!J:J,MATCH('Eligible Components'!M951,'Tableau FR Download'!G:G,0)),FIND(" - ",INDEX('Tableau FR Download'!J:J,MATCH('Eligible Components'!M951,'Tableau FR Download'!G:G,0)))-1)),"")</f>
        <v>Window 2b</v>
      </c>
      <c r="O951" s="2" t="str">
        <f>IF(T951="No","",IFERROR(IF(INDEX('Tableau FR Download'!M:M,MATCH('Eligible Components'!M951,'Tableau FR Download'!G:G,0))=0,"",INDEX('Tableau FR Download'!M:M,MATCH('Eligible Components'!M951,'Tableau FR Download'!G:G,0))),""))</f>
        <v>Grant Making</v>
      </c>
      <c r="P951" s="37">
        <f>IF(IFERROR(INDEX('Funding Request Tracker'!$G$6:$G$13,MATCH('Eligible Components'!N951,'Funding Request Tracker'!$F$6:$F$13,0)),"")=0,"",IFERROR(INDEX('Funding Request Tracker'!$G$6:$G$13,MATCH('Eligible Components'!N951,'Funding Request Tracker'!$F$6:$F$13,0)),""))</f>
        <v>43982</v>
      </c>
      <c r="Q951" s="37">
        <f>IF(IFERROR(INDEX('Tableau FR Download'!N:N,MATCH('Eligible Components'!M951,'Tableau FR Download'!G:G,0)),"")=0,"",IFERROR(INDEX('Tableau FR Download'!N:N,MATCH('Eligible Components'!M951,'Tableau FR Download'!G:G,0)),""))</f>
        <v>44140</v>
      </c>
      <c r="R951" s="37">
        <f>IF(IFERROR(INDEX('Tableau FR Download'!O:O,MATCH('Eligible Components'!M951,'Tableau FR Download'!G:G,0)),"")=0,"",IFERROR(INDEX('Tableau FR Download'!O:O,MATCH('Eligible Components'!M951,'Tableau FR Download'!G:G,0)),""))</f>
        <v>44162</v>
      </c>
      <c r="S951" s="13">
        <f t="shared" si="44"/>
        <v>5.9016393442622954</v>
      </c>
      <c r="T951" s="1" t="str">
        <f>IFERROR(INDEX('User Instructions'!$E$3:$E$10,MATCH('Eligible Components'!N951,'User Instructions'!$D$3:$D$10,0)),"")</f>
        <v>Yes</v>
      </c>
      <c r="U951" s="1" t="str">
        <f>IFERROR(IF(INDEX('Tableau FR Download'!M:M,MATCH('Eligible Components'!M951,'Tableau FR Download'!G:G,0))=0,"",INDEX('Tableau FR Download'!M:M,MATCH('Eligible Components'!M951,'Tableau FR Download'!G:G,0))),"")</f>
        <v>Grant Making</v>
      </c>
    </row>
    <row r="952" spans="1:21" hidden="1" x14ac:dyDescent="0.2">
      <c r="A952" s="1">
        <f t="shared" si="42"/>
        <v>0</v>
      </c>
      <c r="B952" s="1">
        <v>0</v>
      </c>
      <c r="C952" s="1" t="s">
        <v>85</v>
      </c>
      <c r="D952" s="1" t="s">
        <v>137</v>
      </c>
      <c r="E952" s="1" t="s">
        <v>412</v>
      </c>
      <c r="F952" s="1" t="s">
        <v>90</v>
      </c>
      <c r="G952" s="1" t="str">
        <f t="shared" si="43"/>
        <v>Morocco-HIV/AIDS,Tuberculosis,Malaria</v>
      </c>
      <c r="H952" s="1">
        <v>0</v>
      </c>
      <c r="I952" s="1" t="s">
        <v>48</v>
      </c>
      <c r="J952" s="1" t="str">
        <f>IF(IFERROR(IF(M952="",INDEX('Review Approach Lookup'!D:D,MATCH('Eligible Components'!G952,'Review Approach Lookup'!A:A,0)),INDEX('Tableau FR Download'!I:I,MATCH(M952,'Tableau FR Download'!G:G,0))),"")=0,"TBC",IFERROR(IF(M952="",INDEX('Review Approach Lookup'!D:D,MATCH('Eligible Components'!G952,'Review Approach Lookup'!A:A,0)),INDEX('Tableau FR Download'!I:I,MATCH(M952,'Tableau FR Download'!G:G,0))),""))</f>
        <v/>
      </c>
      <c r="K952" s="1" t="s">
        <v>188</v>
      </c>
      <c r="L952" s="1">
        <f>_xlfn.MAXIFS('Tableau FR Download'!A:A,'Tableau FR Download'!B:B,'Eligible Components'!G952)</f>
        <v>0</v>
      </c>
      <c r="M952" s="1" t="str">
        <f>IF(L952=0,"",INDEX('Tableau FR Download'!G:G,MATCH('Eligible Components'!L952,'Tableau FR Download'!A:A,0)))</f>
        <v/>
      </c>
      <c r="N952" s="2" t="str">
        <f>IFERROR(IF(LEFT(INDEX('Tableau FR Download'!J:J,MATCH('Eligible Components'!M952,'Tableau FR Download'!G:G,0)),FIND(" - ",INDEX('Tableau FR Download'!J:J,MATCH('Eligible Components'!M952,'Tableau FR Download'!G:G,0)))-1) = 0,"",LEFT(INDEX('Tableau FR Download'!J:J,MATCH('Eligible Components'!M952,'Tableau FR Download'!G:G,0)),FIND(" - ",INDEX('Tableau FR Download'!J:J,MATCH('Eligible Components'!M952,'Tableau FR Download'!G:G,0)))-1)),"")</f>
        <v/>
      </c>
      <c r="O952" s="2" t="str">
        <f>IF(T952="No","",IFERROR(IF(INDEX('Tableau FR Download'!M:M,MATCH('Eligible Components'!M952,'Tableau FR Download'!G:G,0))=0,"",INDEX('Tableau FR Download'!M:M,MATCH('Eligible Components'!M952,'Tableau FR Download'!G:G,0))),""))</f>
        <v/>
      </c>
      <c r="P952" s="37" t="str">
        <f>IF(IFERROR(INDEX('Funding Request Tracker'!$G$6:$G$13,MATCH('Eligible Components'!N952,'Funding Request Tracker'!$F$6:$F$13,0)),"")=0,"",IFERROR(INDEX('Funding Request Tracker'!$G$6:$G$13,MATCH('Eligible Components'!N952,'Funding Request Tracker'!$F$6:$F$13,0)),""))</f>
        <v/>
      </c>
      <c r="Q952" s="37" t="str">
        <f>IF(IFERROR(INDEX('Tableau FR Download'!N:N,MATCH('Eligible Components'!M952,'Tableau FR Download'!G:G,0)),"")=0,"",IFERROR(INDEX('Tableau FR Download'!N:N,MATCH('Eligible Components'!M952,'Tableau FR Download'!G:G,0)),""))</f>
        <v/>
      </c>
      <c r="R952" s="37" t="str">
        <f>IF(IFERROR(INDEX('Tableau FR Download'!O:O,MATCH('Eligible Components'!M952,'Tableau FR Download'!G:G,0)),"")=0,"",IFERROR(INDEX('Tableau FR Download'!O:O,MATCH('Eligible Components'!M952,'Tableau FR Download'!G:G,0)),""))</f>
        <v/>
      </c>
      <c r="S952" s="13" t="str">
        <f t="shared" si="44"/>
        <v/>
      </c>
      <c r="T952" s="1" t="str">
        <f>IFERROR(INDEX('User Instructions'!$E$3:$E$10,MATCH('Eligible Components'!N952,'User Instructions'!$D$3:$D$10,0)),"")</f>
        <v/>
      </c>
      <c r="U952" s="1" t="str">
        <f>IFERROR(IF(INDEX('Tableau FR Download'!M:M,MATCH('Eligible Components'!M952,'Tableau FR Download'!G:G,0))=0,"",INDEX('Tableau FR Download'!M:M,MATCH('Eligible Components'!M952,'Tableau FR Download'!G:G,0))),"")</f>
        <v/>
      </c>
    </row>
    <row r="953" spans="1:21" hidden="1" x14ac:dyDescent="0.2">
      <c r="A953" s="1">
        <f t="shared" si="42"/>
        <v>0</v>
      </c>
      <c r="B953" s="1">
        <v>0</v>
      </c>
      <c r="C953" s="1" t="s">
        <v>85</v>
      </c>
      <c r="D953" s="1" t="s">
        <v>137</v>
      </c>
      <c r="E953" s="1" t="s">
        <v>413</v>
      </c>
      <c r="F953" s="1" t="s">
        <v>91</v>
      </c>
      <c r="G953" s="1" t="str">
        <f t="shared" si="43"/>
        <v>Morocco-HIV/AIDS,Tuberculosis,Malaria,RSSH</v>
      </c>
      <c r="H953" s="1">
        <v>0</v>
      </c>
      <c r="I953" s="1" t="s">
        <v>48</v>
      </c>
      <c r="J953" s="1" t="str">
        <f>IF(IFERROR(IF(M953="",INDEX('Review Approach Lookup'!D:D,MATCH('Eligible Components'!G953,'Review Approach Lookup'!A:A,0)),INDEX('Tableau FR Download'!I:I,MATCH(M953,'Tableau FR Download'!G:G,0))),"")=0,"TBC",IFERROR(IF(M953="",INDEX('Review Approach Lookup'!D:D,MATCH('Eligible Components'!G953,'Review Approach Lookup'!A:A,0)),INDEX('Tableau FR Download'!I:I,MATCH(M953,'Tableau FR Download'!G:G,0))),""))</f>
        <v/>
      </c>
      <c r="K953" s="1" t="s">
        <v>188</v>
      </c>
      <c r="L953" s="1">
        <f>_xlfn.MAXIFS('Tableau FR Download'!A:A,'Tableau FR Download'!B:B,'Eligible Components'!G953)</f>
        <v>0</v>
      </c>
      <c r="M953" s="1" t="str">
        <f>IF(L953=0,"",INDEX('Tableau FR Download'!G:G,MATCH('Eligible Components'!L953,'Tableau FR Download'!A:A,0)))</f>
        <v/>
      </c>
      <c r="N953" s="2" t="str">
        <f>IFERROR(IF(LEFT(INDEX('Tableau FR Download'!J:J,MATCH('Eligible Components'!M953,'Tableau FR Download'!G:G,0)),FIND(" - ",INDEX('Tableau FR Download'!J:J,MATCH('Eligible Components'!M953,'Tableau FR Download'!G:G,0)))-1) = 0,"",LEFT(INDEX('Tableau FR Download'!J:J,MATCH('Eligible Components'!M953,'Tableau FR Download'!G:G,0)),FIND(" - ",INDEX('Tableau FR Download'!J:J,MATCH('Eligible Components'!M953,'Tableau FR Download'!G:G,0)))-1)),"")</f>
        <v/>
      </c>
      <c r="O953" s="2" t="str">
        <f>IF(T953="No","",IFERROR(IF(INDEX('Tableau FR Download'!M:M,MATCH('Eligible Components'!M953,'Tableau FR Download'!G:G,0))=0,"",INDEX('Tableau FR Download'!M:M,MATCH('Eligible Components'!M953,'Tableau FR Download'!G:G,0))),""))</f>
        <v/>
      </c>
      <c r="P953" s="37" t="str">
        <f>IF(IFERROR(INDEX('Funding Request Tracker'!$G$6:$G$13,MATCH('Eligible Components'!N953,'Funding Request Tracker'!$F$6:$F$13,0)),"")=0,"",IFERROR(INDEX('Funding Request Tracker'!$G$6:$G$13,MATCH('Eligible Components'!N953,'Funding Request Tracker'!$F$6:$F$13,0)),""))</f>
        <v/>
      </c>
      <c r="Q953" s="37" t="str">
        <f>IF(IFERROR(INDEX('Tableau FR Download'!N:N,MATCH('Eligible Components'!M953,'Tableau FR Download'!G:G,0)),"")=0,"",IFERROR(INDEX('Tableau FR Download'!N:N,MATCH('Eligible Components'!M953,'Tableau FR Download'!G:G,0)),""))</f>
        <v/>
      </c>
      <c r="R953" s="37" t="str">
        <f>IF(IFERROR(INDEX('Tableau FR Download'!O:O,MATCH('Eligible Components'!M953,'Tableau FR Download'!G:G,0)),"")=0,"",IFERROR(INDEX('Tableau FR Download'!O:O,MATCH('Eligible Components'!M953,'Tableau FR Download'!G:G,0)),""))</f>
        <v/>
      </c>
      <c r="S953" s="13" t="str">
        <f t="shared" si="44"/>
        <v/>
      </c>
      <c r="T953" s="1" t="str">
        <f>IFERROR(INDEX('User Instructions'!$E$3:$E$10,MATCH('Eligible Components'!N953,'User Instructions'!$D$3:$D$10,0)),"")</f>
        <v/>
      </c>
      <c r="U953" s="1" t="str">
        <f>IFERROR(IF(INDEX('Tableau FR Download'!M:M,MATCH('Eligible Components'!M953,'Tableau FR Download'!G:G,0))=0,"",INDEX('Tableau FR Download'!M:M,MATCH('Eligible Components'!M953,'Tableau FR Download'!G:G,0))),"")</f>
        <v/>
      </c>
    </row>
    <row r="954" spans="1:21" hidden="1" x14ac:dyDescent="0.2">
      <c r="A954" s="1">
        <f t="shared" si="42"/>
        <v>0</v>
      </c>
      <c r="B954" s="1">
        <v>0</v>
      </c>
      <c r="C954" s="1" t="s">
        <v>85</v>
      </c>
      <c r="D954" s="1" t="s">
        <v>137</v>
      </c>
      <c r="E954" s="1" t="s">
        <v>414</v>
      </c>
      <c r="F954" s="1" t="s">
        <v>92</v>
      </c>
      <c r="G954" s="1" t="str">
        <f t="shared" si="43"/>
        <v>Morocco-HIV/AIDS,Tuberculosis,RSSH</v>
      </c>
      <c r="H954" s="1">
        <v>1</v>
      </c>
      <c r="I954" s="1" t="s">
        <v>48</v>
      </c>
      <c r="J954" s="1" t="str">
        <f>IF(IFERROR(IF(M954="",INDEX('Review Approach Lookup'!D:D,MATCH('Eligible Components'!G954,'Review Approach Lookup'!A:A,0)),INDEX('Tableau FR Download'!I:I,MATCH(M954,'Tableau FR Download'!G:G,0))),"")=0,"TBC",IFERROR(IF(M954="",INDEX('Review Approach Lookup'!D:D,MATCH('Eligible Components'!G954,'Review Approach Lookup'!A:A,0)),INDEX('Tableau FR Download'!I:I,MATCH(M954,'Tableau FR Download'!G:G,0))),""))</f>
        <v/>
      </c>
      <c r="K954" s="1" t="s">
        <v>188</v>
      </c>
      <c r="L954" s="1">
        <f>_xlfn.MAXIFS('Tableau FR Download'!A:A,'Tableau FR Download'!B:B,'Eligible Components'!G954)</f>
        <v>0</v>
      </c>
      <c r="M954" s="1" t="str">
        <f>IF(L954=0,"",INDEX('Tableau FR Download'!G:G,MATCH('Eligible Components'!L954,'Tableau FR Download'!A:A,0)))</f>
        <v/>
      </c>
      <c r="N954" s="2" t="str">
        <f>IFERROR(IF(LEFT(INDEX('Tableau FR Download'!J:J,MATCH('Eligible Components'!M954,'Tableau FR Download'!G:G,0)),FIND(" - ",INDEX('Tableau FR Download'!J:J,MATCH('Eligible Components'!M954,'Tableau FR Download'!G:G,0)))-1) = 0,"",LEFT(INDEX('Tableau FR Download'!J:J,MATCH('Eligible Components'!M954,'Tableau FR Download'!G:G,0)),FIND(" - ",INDEX('Tableau FR Download'!J:J,MATCH('Eligible Components'!M954,'Tableau FR Download'!G:G,0)))-1)),"")</f>
        <v/>
      </c>
      <c r="O954" s="2" t="str">
        <f>IF(T954="No","",IFERROR(IF(INDEX('Tableau FR Download'!M:M,MATCH('Eligible Components'!M954,'Tableau FR Download'!G:G,0))=0,"",INDEX('Tableau FR Download'!M:M,MATCH('Eligible Components'!M954,'Tableau FR Download'!G:G,0))),""))</f>
        <v/>
      </c>
      <c r="P954" s="37" t="str">
        <f>IF(IFERROR(INDEX('Funding Request Tracker'!$G$6:$G$13,MATCH('Eligible Components'!N954,'Funding Request Tracker'!$F$6:$F$13,0)),"")=0,"",IFERROR(INDEX('Funding Request Tracker'!$G$6:$G$13,MATCH('Eligible Components'!N954,'Funding Request Tracker'!$F$6:$F$13,0)),""))</f>
        <v/>
      </c>
      <c r="Q954" s="37" t="str">
        <f>IF(IFERROR(INDEX('Tableau FR Download'!N:N,MATCH('Eligible Components'!M954,'Tableau FR Download'!G:G,0)),"")=0,"",IFERROR(INDEX('Tableau FR Download'!N:N,MATCH('Eligible Components'!M954,'Tableau FR Download'!G:G,0)),""))</f>
        <v/>
      </c>
      <c r="R954" s="37" t="str">
        <f>IF(IFERROR(INDEX('Tableau FR Download'!O:O,MATCH('Eligible Components'!M954,'Tableau FR Download'!G:G,0)),"")=0,"",IFERROR(INDEX('Tableau FR Download'!O:O,MATCH('Eligible Components'!M954,'Tableau FR Download'!G:G,0)),""))</f>
        <v/>
      </c>
      <c r="S954" s="13" t="str">
        <f t="shared" si="44"/>
        <v/>
      </c>
      <c r="T954" s="1" t="str">
        <f>IFERROR(INDEX('User Instructions'!$E$3:$E$10,MATCH('Eligible Components'!N954,'User Instructions'!$D$3:$D$10,0)),"")</f>
        <v/>
      </c>
      <c r="U954" s="1" t="str">
        <f>IFERROR(IF(INDEX('Tableau FR Download'!M:M,MATCH('Eligible Components'!M954,'Tableau FR Download'!G:G,0))=0,"",INDEX('Tableau FR Download'!M:M,MATCH('Eligible Components'!M954,'Tableau FR Download'!G:G,0))),"")</f>
        <v/>
      </c>
    </row>
    <row r="955" spans="1:21" hidden="1" x14ac:dyDescent="0.2">
      <c r="A955" s="1">
        <f t="shared" si="42"/>
        <v>0</v>
      </c>
      <c r="B955" s="1">
        <v>0</v>
      </c>
      <c r="C955" s="1" t="s">
        <v>85</v>
      </c>
      <c r="D955" s="1" t="s">
        <v>137</v>
      </c>
      <c r="E955" s="1" t="s">
        <v>28</v>
      </c>
      <c r="F955" s="1" t="s">
        <v>28</v>
      </c>
      <c r="G955" s="1" t="str">
        <f t="shared" si="43"/>
        <v>Morocco-Malaria</v>
      </c>
      <c r="H955" s="1">
        <v>0</v>
      </c>
      <c r="I955" s="1" t="s">
        <v>48</v>
      </c>
      <c r="J955" s="1" t="str">
        <f>IF(IFERROR(IF(M955="",INDEX('Review Approach Lookup'!D:D,MATCH('Eligible Components'!G955,'Review Approach Lookup'!A:A,0)),INDEX('Tableau FR Download'!I:I,MATCH(M955,'Tableau FR Download'!G:G,0))),"")=0,"TBC",IFERROR(IF(M955="",INDEX('Review Approach Lookup'!D:D,MATCH('Eligible Components'!G955,'Review Approach Lookup'!A:A,0)),INDEX('Tableau FR Download'!I:I,MATCH(M955,'Tableau FR Download'!G:G,0))),""))</f>
        <v/>
      </c>
      <c r="K955" s="1" t="s">
        <v>188</v>
      </c>
      <c r="L955" s="1">
        <f>_xlfn.MAXIFS('Tableau FR Download'!A:A,'Tableau FR Download'!B:B,'Eligible Components'!G955)</f>
        <v>0</v>
      </c>
      <c r="M955" s="1" t="str">
        <f>IF(L955=0,"",INDEX('Tableau FR Download'!G:G,MATCH('Eligible Components'!L955,'Tableau FR Download'!A:A,0)))</f>
        <v/>
      </c>
      <c r="N955" s="2" t="str">
        <f>IFERROR(IF(LEFT(INDEX('Tableau FR Download'!J:J,MATCH('Eligible Components'!M955,'Tableau FR Download'!G:G,0)),FIND(" - ",INDEX('Tableau FR Download'!J:J,MATCH('Eligible Components'!M955,'Tableau FR Download'!G:G,0)))-1) = 0,"",LEFT(INDEX('Tableau FR Download'!J:J,MATCH('Eligible Components'!M955,'Tableau FR Download'!G:G,0)),FIND(" - ",INDEX('Tableau FR Download'!J:J,MATCH('Eligible Components'!M955,'Tableau FR Download'!G:G,0)))-1)),"")</f>
        <v/>
      </c>
      <c r="O955" s="2" t="str">
        <f>IF(T955="No","",IFERROR(IF(INDEX('Tableau FR Download'!M:M,MATCH('Eligible Components'!M955,'Tableau FR Download'!G:G,0))=0,"",INDEX('Tableau FR Download'!M:M,MATCH('Eligible Components'!M955,'Tableau FR Download'!G:G,0))),""))</f>
        <v/>
      </c>
      <c r="P955" s="37" t="str">
        <f>IF(IFERROR(INDEX('Funding Request Tracker'!$G$6:$G$13,MATCH('Eligible Components'!N955,'Funding Request Tracker'!$F$6:$F$13,0)),"")=0,"",IFERROR(INDEX('Funding Request Tracker'!$G$6:$G$13,MATCH('Eligible Components'!N955,'Funding Request Tracker'!$F$6:$F$13,0)),""))</f>
        <v/>
      </c>
      <c r="Q955" s="37" t="str">
        <f>IF(IFERROR(INDEX('Tableau FR Download'!N:N,MATCH('Eligible Components'!M955,'Tableau FR Download'!G:G,0)),"")=0,"",IFERROR(INDEX('Tableau FR Download'!N:N,MATCH('Eligible Components'!M955,'Tableau FR Download'!G:G,0)),""))</f>
        <v/>
      </c>
      <c r="R955" s="37" t="str">
        <f>IF(IFERROR(INDEX('Tableau FR Download'!O:O,MATCH('Eligible Components'!M955,'Tableau FR Download'!G:G,0)),"")=0,"",IFERROR(INDEX('Tableau FR Download'!O:O,MATCH('Eligible Components'!M955,'Tableau FR Download'!G:G,0)),""))</f>
        <v/>
      </c>
      <c r="S955" s="13" t="str">
        <f t="shared" si="44"/>
        <v/>
      </c>
      <c r="T955" s="1" t="str">
        <f>IFERROR(INDEX('User Instructions'!$E$3:$E$10,MATCH('Eligible Components'!N955,'User Instructions'!$D$3:$D$10,0)),"")</f>
        <v/>
      </c>
      <c r="U955" s="1" t="str">
        <f>IFERROR(IF(INDEX('Tableau FR Download'!M:M,MATCH('Eligible Components'!M955,'Tableau FR Download'!G:G,0))=0,"",INDEX('Tableau FR Download'!M:M,MATCH('Eligible Components'!M955,'Tableau FR Download'!G:G,0))),"")</f>
        <v/>
      </c>
    </row>
    <row r="956" spans="1:21" hidden="1" x14ac:dyDescent="0.2">
      <c r="A956" s="1">
        <f t="shared" si="42"/>
        <v>0</v>
      </c>
      <c r="B956" s="1">
        <v>0</v>
      </c>
      <c r="C956" s="1" t="s">
        <v>85</v>
      </c>
      <c r="D956" s="1" t="s">
        <v>137</v>
      </c>
      <c r="E956" s="1" t="s">
        <v>415</v>
      </c>
      <c r="F956" s="1" t="s">
        <v>93</v>
      </c>
      <c r="G956" s="1" t="str">
        <f t="shared" si="43"/>
        <v>Morocco-Malaria,RSSH</v>
      </c>
      <c r="H956" s="1">
        <v>0</v>
      </c>
      <c r="I956" s="1" t="s">
        <v>48</v>
      </c>
      <c r="J956" s="1" t="str">
        <f>IF(IFERROR(IF(M956="",INDEX('Review Approach Lookup'!D:D,MATCH('Eligible Components'!G956,'Review Approach Lookup'!A:A,0)),INDEX('Tableau FR Download'!I:I,MATCH(M956,'Tableau FR Download'!G:G,0))),"")=0,"TBC",IFERROR(IF(M956="",INDEX('Review Approach Lookup'!D:D,MATCH('Eligible Components'!G956,'Review Approach Lookup'!A:A,0)),INDEX('Tableau FR Download'!I:I,MATCH(M956,'Tableau FR Download'!G:G,0))),""))</f>
        <v/>
      </c>
      <c r="K956" s="1" t="s">
        <v>188</v>
      </c>
      <c r="L956" s="1">
        <f>_xlfn.MAXIFS('Tableau FR Download'!A:A,'Tableau FR Download'!B:B,'Eligible Components'!G956)</f>
        <v>0</v>
      </c>
      <c r="M956" s="1" t="str">
        <f>IF(L956=0,"",INDEX('Tableau FR Download'!G:G,MATCH('Eligible Components'!L956,'Tableau FR Download'!A:A,0)))</f>
        <v/>
      </c>
      <c r="N956" s="2" t="str">
        <f>IFERROR(IF(LEFT(INDEX('Tableau FR Download'!J:J,MATCH('Eligible Components'!M956,'Tableau FR Download'!G:G,0)),FIND(" - ",INDEX('Tableau FR Download'!J:J,MATCH('Eligible Components'!M956,'Tableau FR Download'!G:G,0)))-1) = 0,"",LEFT(INDEX('Tableau FR Download'!J:J,MATCH('Eligible Components'!M956,'Tableau FR Download'!G:G,0)),FIND(" - ",INDEX('Tableau FR Download'!J:J,MATCH('Eligible Components'!M956,'Tableau FR Download'!G:G,0)))-1)),"")</f>
        <v/>
      </c>
      <c r="O956" s="2" t="str">
        <f>IF(T956="No","",IFERROR(IF(INDEX('Tableau FR Download'!M:M,MATCH('Eligible Components'!M956,'Tableau FR Download'!G:G,0))=0,"",INDEX('Tableau FR Download'!M:M,MATCH('Eligible Components'!M956,'Tableau FR Download'!G:G,0))),""))</f>
        <v/>
      </c>
      <c r="P956" s="37" t="str">
        <f>IF(IFERROR(INDEX('Funding Request Tracker'!$G$6:$G$13,MATCH('Eligible Components'!N956,'Funding Request Tracker'!$F$6:$F$13,0)),"")=0,"",IFERROR(INDEX('Funding Request Tracker'!$G$6:$G$13,MATCH('Eligible Components'!N956,'Funding Request Tracker'!$F$6:$F$13,0)),""))</f>
        <v/>
      </c>
      <c r="Q956" s="37" t="str">
        <f>IF(IFERROR(INDEX('Tableau FR Download'!N:N,MATCH('Eligible Components'!M956,'Tableau FR Download'!G:G,0)),"")=0,"",IFERROR(INDEX('Tableau FR Download'!N:N,MATCH('Eligible Components'!M956,'Tableau FR Download'!G:G,0)),""))</f>
        <v/>
      </c>
      <c r="R956" s="37" t="str">
        <f>IF(IFERROR(INDEX('Tableau FR Download'!O:O,MATCH('Eligible Components'!M956,'Tableau FR Download'!G:G,0)),"")=0,"",IFERROR(INDEX('Tableau FR Download'!O:O,MATCH('Eligible Components'!M956,'Tableau FR Download'!G:G,0)),""))</f>
        <v/>
      </c>
      <c r="S956" s="13" t="str">
        <f t="shared" si="44"/>
        <v/>
      </c>
      <c r="T956" s="1" t="str">
        <f>IFERROR(INDEX('User Instructions'!$E$3:$E$10,MATCH('Eligible Components'!N956,'User Instructions'!$D$3:$D$10,0)),"")</f>
        <v/>
      </c>
      <c r="U956" s="1" t="str">
        <f>IFERROR(IF(INDEX('Tableau FR Download'!M:M,MATCH('Eligible Components'!M956,'Tableau FR Download'!G:G,0))=0,"",INDEX('Tableau FR Download'!M:M,MATCH('Eligible Components'!M956,'Tableau FR Download'!G:G,0))),"")</f>
        <v/>
      </c>
    </row>
    <row r="957" spans="1:21" hidden="1" x14ac:dyDescent="0.2">
      <c r="A957" s="1">
        <f t="shared" si="42"/>
        <v>0</v>
      </c>
      <c r="B957" s="1">
        <v>0</v>
      </c>
      <c r="C957" s="1" t="s">
        <v>85</v>
      </c>
      <c r="D957" s="1" t="s">
        <v>137</v>
      </c>
      <c r="E957" s="1" t="s">
        <v>94</v>
      </c>
      <c r="F957" s="1" t="s">
        <v>94</v>
      </c>
      <c r="G957" s="1" t="str">
        <f t="shared" si="43"/>
        <v>Morocco-RSSH</v>
      </c>
      <c r="H957" s="1">
        <v>1</v>
      </c>
      <c r="I957" s="1" t="s">
        <v>48</v>
      </c>
      <c r="J957" s="1" t="str">
        <f>IF(IFERROR(IF(M957="",INDEX('Review Approach Lookup'!D:D,MATCH('Eligible Components'!G957,'Review Approach Lookup'!A:A,0)),INDEX('Tableau FR Download'!I:I,MATCH(M957,'Tableau FR Download'!G:G,0))),"")=0,"TBC",IFERROR(IF(M957="",INDEX('Review Approach Lookup'!D:D,MATCH('Eligible Components'!G957,'Review Approach Lookup'!A:A,0)),INDEX('Tableau FR Download'!I:I,MATCH(M957,'Tableau FR Download'!G:G,0))),""))</f>
        <v>TBC</v>
      </c>
      <c r="K957" s="1" t="s">
        <v>188</v>
      </c>
      <c r="L957" s="1">
        <f>_xlfn.MAXIFS('Tableau FR Download'!A:A,'Tableau FR Download'!B:B,'Eligible Components'!G957)</f>
        <v>0</v>
      </c>
      <c r="M957" s="1" t="str">
        <f>IF(L957=0,"",INDEX('Tableau FR Download'!G:G,MATCH('Eligible Components'!L957,'Tableau FR Download'!A:A,0)))</f>
        <v/>
      </c>
      <c r="N957" s="2" t="str">
        <f>IFERROR(IF(LEFT(INDEX('Tableau FR Download'!J:J,MATCH('Eligible Components'!M957,'Tableau FR Download'!G:G,0)),FIND(" - ",INDEX('Tableau FR Download'!J:J,MATCH('Eligible Components'!M957,'Tableau FR Download'!G:G,0)))-1) = 0,"",LEFT(INDEX('Tableau FR Download'!J:J,MATCH('Eligible Components'!M957,'Tableau FR Download'!G:G,0)),FIND(" - ",INDEX('Tableau FR Download'!J:J,MATCH('Eligible Components'!M957,'Tableau FR Download'!G:G,0)))-1)),"")</f>
        <v/>
      </c>
      <c r="O957" s="2" t="str">
        <f>IF(T957="No","",IFERROR(IF(INDEX('Tableau FR Download'!M:M,MATCH('Eligible Components'!M957,'Tableau FR Download'!G:G,0))=0,"",INDEX('Tableau FR Download'!M:M,MATCH('Eligible Components'!M957,'Tableau FR Download'!G:G,0))),""))</f>
        <v/>
      </c>
      <c r="P957" s="37" t="str">
        <f>IF(IFERROR(INDEX('Funding Request Tracker'!$G$6:$G$13,MATCH('Eligible Components'!N957,'Funding Request Tracker'!$F$6:$F$13,0)),"")=0,"",IFERROR(INDEX('Funding Request Tracker'!$G$6:$G$13,MATCH('Eligible Components'!N957,'Funding Request Tracker'!$F$6:$F$13,0)),""))</f>
        <v/>
      </c>
      <c r="Q957" s="37" t="str">
        <f>IF(IFERROR(INDEX('Tableau FR Download'!N:N,MATCH('Eligible Components'!M957,'Tableau FR Download'!G:G,0)),"")=0,"",IFERROR(INDEX('Tableau FR Download'!N:N,MATCH('Eligible Components'!M957,'Tableau FR Download'!G:G,0)),""))</f>
        <v/>
      </c>
      <c r="R957" s="37" t="str">
        <f>IF(IFERROR(INDEX('Tableau FR Download'!O:O,MATCH('Eligible Components'!M957,'Tableau FR Download'!G:G,0)),"")=0,"",IFERROR(INDEX('Tableau FR Download'!O:O,MATCH('Eligible Components'!M957,'Tableau FR Download'!G:G,0)),""))</f>
        <v/>
      </c>
      <c r="S957" s="13" t="str">
        <f t="shared" si="44"/>
        <v/>
      </c>
      <c r="T957" s="1" t="str">
        <f>IFERROR(INDEX('User Instructions'!$E$3:$E$10,MATCH('Eligible Components'!N957,'User Instructions'!$D$3:$D$10,0)),"")</f>
        <v/>
      </c>
      <c r="U957" s="1" t="str">
        <f>IFERROR(IF(INDEX('Tableau FR Download'!M:M,MATCH('Eligible Components'!M957,'Tableau FR Download'!G:G,0))=0,"",INDEX('Tableau FR Download'!M:M,MATCH('Eligible Components'!M957,'Tableau FR Download'!G:G,0))),"")</f>
        <v/>
      </c>
    </row>
    <row r="958" spans="1:21" hidden="1" x14ac:dyDescent="0.2">
      <c r="A958" s="1">
        <f t="shared" si="42"/>
        <v>0</v>
      </c>
      <c r="B958" s="1">
        <v>1</v>
      </c>
      <c r="C958" s="1" t="s">
        <v>85</v>
      </c>
      <c r="D958" s="1" t="s">
        <v>137</v>
      </c>
      <c r="E958" s="1" t="s">
        <v>416</v>
      </c>
      <c r="F958" s="1" t="s">
        <v>35</v>
      </c>
      <c r="G958" s="1" t="str">
        <f t="shared" si="43"/>
        <v>Morocco-Tuberculosis</v>
      </c>
      <c r="H958" s="1">
        <v>1</v>
      </c>
      <c r="I958" s="1" t="s">
        <v>48</v>
      </c>
      <c r="J958" s="1" t="str">
        <f>IF(IFERROR(IF(M958="",INDEX('Review Approach Lookup'!D:D,MATCH('Eligible Components'!G958,'Review Approach Lookup'!A:A,0)),INDEX('Tableau FR Download'!I:I,MATCH(M958,'Tableau FR Download'!G:G,0))),"")=0,"TBC",IFERROR(IF(M958="",INDEX('Review Approach Lookup'!D:D,MATCH('Eligible Components'!G958,'Review Approach Lookup'!A:A,0)),INDEX('Tableau FR Download'!I:I,MATCH(M958,'Tableau FR Download'!G:G,0))),""))</f>
        <v>Tailored for National Strategic Plans</v>
      </c>
      <c r="K958" s="1" t="s">
        <v>188</v>
      </c>
      <c r="L958" s="1">
        <f>_xlfn.MAXIFS('Tableau FR Download'!A:A,'Tableau FR Download'!B:B,'Eligible Components'!G958)</f>
        <v>0</v>
      </c>
      <c r="M958" s="1" t="str">
        <f>IF(L958=0,"",INDEX('Tableau FR Download'!G:G,MATCH('Eligible Components'!L958,'Tableau FR Download'!A:A,0)))</f>
        <v/>
      </c>
      <c r="N958" s="2" t="str">
        <f>IFERROR(IF(LEFT(INDEX('Tableau FR Download'!J:J,MATCH('Eligible Components'!M958,'Tableau FR Download'!G:G,0)),FIND(" - ",INDEX('Tableau FR Download'!J:J,MATCH('Eligible Components'!M958,'Tableau FR Download'!G:G,0)))-1) = 0,"",LEFT(INDEX('Tableau FR Download'!J:J,MATCH('Eligible Components'!M958,'Tableau FR Download'!G:G,0)),FIND(" - ",INDEX('Tableau FR Download'!J:J,MATCH('Eligible Components'!M958,'Tableau FR Download'!G:G,0)))-1)),"")</f>
        <v/>
      </c>
      <c r="O958" s="2" t="str">
        <f>IF(T958="No","",IFERROR(IF(INDEX('Tableau FR Download'!M:M,MATCH('Eligible Components'!M958,'Tableau FR Download'!G:G,0))=0,"",INDEX('Tableau FR Download'!M:M,MATCH('Eligible Components'!M958,'Tableau FR Download'!G:G,0))),""))</f>
        <v/>
      </c>
      <c r="P958" s="37" t="str">
        <f>IF(IFERROR(INDEX('Funding Request Tracker'!$G$6:$G$13,MATCH('Eligible Components'!N958,'Funding Request Tracker'!$F$6:$F$13,0)),"")=0,"",IFERROR(INDEX('Funding Request Tracker'!$G$6:$G$13,MATCH('Eligible Components'!N958,'Funding Request Tracker'!$F$6:$F$13,0)),""))</f>
        <v/>
      </c>
      <c r="Q958" s="37" t="str">
        <f>IF(IFERROR(INDEX('Tableau FR Download'!N:N,MATCH('Eligible Components'!M958,'Tableau FR Download'!G:G,0)),"")=0,"",IFERROR(INDEX('Tableau FR Download'!N:N,MATCH('Eligible Components'!M958,'Tableau FR Download'!G:G,0)),""))</f>
        <v/>
      </c>
      <c r="R958" s="37" t="str">
        <f>IF(IFERROR(INDEX('Tableau FR Download'!O:O,MATCH('Eligible Components'!M958,'Tableau FR Download'!G:G,0)),"")=0,"",IFERROR(INDEX('Tableau FR Download'!O:O,MATCH('Eligible Components'!M958,'Tableau FR Download'!G:G,0)),""))</f>
        <v/>
      </c>
      <c r="S958" s="13" t="str">
        <f t="shared" si="44"/>
        <v/>
      </c>
      <c r="T958" s="1" t="str">
        <f>IFERROR(INDEX('User Instructions'!$E$3:$E$10,MATCH('Eligible Components'!N958,'User Instructions'!$D$3:$D$10,0)),"")</f>
        <v/>
      </c>
      <c r="U958" s="1" t="str">
        <f>IFERROR(IF(INDEX('Tableau FR Download'!M:M,MATCH('Eligible Components'!M958,'Tableau FR Download'!G:G,0))=0,"",INDEX('Tableau FR Download'!M:M,MATCH('Eligible Components'!M958,'Tableau FR Download'!G:G,0))),"")</f>
        <v/>
      </c>
    </row>
    <row r="959" spans="1:21" hidden="1" x14ac:dyDescent="0.2">
      <c r="A959" s="1">
        <f t="shared" si="42"/>
        <v>0</v>
      </c>
      <c r="B959" s="1">
        <v>0</v>
      </c>
      <c r="C959" s="1" t="s">
        <v>85</v>
      </c>
      <c r="D959" s="1" t="s">
        <v>137</v>
      </c>
      <c r="E959" s="1" t="s">
        <v>417</v>
      </c>
      <c r="F959" s="1" t="s">
        <v>95</v>
      </c>
      <c r="G959" s="1" t="str">
        <f t="shared" si="43"/>
        <v>Morocco-Tuberculosis,Malaria</v>
      </c>
      <c r="H959" s="1">
        <v>0</v>
      </c>
      <c r="I959" s="1" t="s">
        <v>48</v>
      </c>
      <c r="J959" s="1" t="str">
        <f>IF(IFERROR(IF(M959="",INDEX('Review Approach Lookup'!D:D,MATCH('Eligible Components'!G959,'Review Approach Lookup'!A:A,0)),INDEX('Tableau FR Download'!I:I,MATCH(M959,'Tableau FR Download'!G:G,0))),"")=0,"TBC",IFERROR(IF(M959="",INDEX('Review Approach Lookup'!D:D,MATCH('Eligible Components'!G959,'Review Approach Lookup'!A:A,0)),INDEX('Tableau FR Download'!I:I,MATCH(M959,'Tableau FR Download'!G:G,0))),""))</f>
        <v/>
      </c>
      <c r="K959" s="1" t="s">
        <v>188</v>
      </c>
      <c r="L959" s="1">
        <f>_xlfn.MAXIFS('Tableau FR Download'!A:A,'Tableau FR Download'!B:B,'Eligible Components'!G959)</f>
        <v>0</v>
      </c>
      <c r="M959" s="1" t="str">
        <f>IF(L959=0,"",INDEX('Tableau FR Download'!G:G,MATCH('Eligible Components'!L959,'Tableau FR Download'!A:A,0)))</f>
        <v/>
      </c>
      <c r="N959" s="2" t="str">
        <f>IFERROR(IF(LEFT(INDEX('Tableau FR Download'!J:J,MATCH('Eligible Components'!M959,'Tableau FR Download'!G:G,0)),FIND(" - ",INDEX('Tableau FR Download'!J:J,MATCH('Eligible Components'!M959,'Tableau FR Download'!G:G,0)))-1) = 0,"",LEFT(INDEX('Tableau FR Download'!J:J,MATCH('Eligible Components'!M959,'Tableau FR Download'!G:G,0)),FIND(" - ",INDEX('Tableau FR Download'!J:J,MATCH('Eligible Components'!M959,'Tableau FR Download'!G:G,0)))-1)),"")</f>
        <v/>
      </c>
      <c r="O959" s="2" t="str">
        <f>IF(T959="No","",IFERROR(IF(INDEX('Tableau FR Download'!M:M,MATCH('Eligible Components'!M959,'Tableau FR Download'!G:G,0))=0,"",INDEX('Tableau FR Download'!M:M,MATCH('Eligible Components'!M959,'Tableau FR Download'!G:G,0))),""))</f>
        <v/>
      </c>
      <c r="P959" s="37" t="str">
        <f>IF(IFERROR(INDEX('Funding Request Tracker'!$G$6:$G$13,MATCH('Eligible Components'!N959,'Funding Request Tracker'!$F$6:$F$13,0)),"")=0,"",IFERROR(INDEX('Funding Request Tracker'!$G$6:$G$13,MATCH('Eligible Components'!N959,'Funding Request Tracker'!$F$6:$F$13,0)),""))</f>
        <v/>
      </c>
      <c r="Q959" s="37" t="str">
        <f>IF(IFERROR(INDEX('Tableau FR Download'!N:N,MATCH('Eligible Components'!M959,'Tableau FR Download'!G:G,0)),"")=0,"",IFERROR(INDEX('Tableau FR Download'!N:N,MATCH('Eligible Components'!M959,'Tableau FR Download'!G:G,0)),""))</f>
        <v/>
      </c>
      <c r="R959" s="37" t="str">
        <f>IF(IFERROR(INDEX('Tableau FR Download'!O:O,MATCH('Eligible Components'!M959,'Tableau FR Download'!G:G,0)),"")=0,"",IFERROR(INDEX('Tableau FR Download'!O:O,MATCH('Eligible Components'!M959,'Tableau FR Download'!G:G,0)),""))</f>
        <v/>
      </c>
      <c r="S959" s="13" t="str">
        <f t="shared" si="44"/>
        <v/>
      </c>
      <c r="T959" s="1" t="str">
        <f>IFERROR(INDEX('User Instructions'!$E$3:$E$10,MATCH('Eligible Components'!N959,'User Instructions'!$D$3:$D$10,0)),"")</f>
        <v/>
      </c>
      <c r="U959" s="1" t="str">
        <f>IFERROR(IF(INDEX('Tableau FR Download'!M:M,MATCH('Eligible Components'!M959,'Tableau FR Download'!G:G,0))=0,"",INDEX('Tableau FR Download'!M:M,MATCH('Eligible Components'!M959,'Tableau FR Download'!G:G,0))),"")</f>
        <v/>
      </c>
    </row>
    <row r="960" spans="1:21" hidden="1" x14ac:dyDescent="0.2">
      <c r="A960" s="1">
        <f t="shared" si="42"/>
        <v>0</v>
      </c>
      <c r="B960" s="1">
        <v>0</v>
      </c>
      <c r="C960" s="1" t="s">
        <v>85</v>
      </c>
      <c r="D960" s="1" t="s">
        <v>137</v>
      </c>
      <c r="E960" s="1" t="s">
        <v>418</v>
      </c>
      <c r="F960" s="1" t="s">
        <v>96</v>
      </c>
      <c r="G960" s="1" t="str">
        <f t="shared" si="43"/>
        <v>Morocco-Tuberculosis,Malaria,RSSH</v>
      </c>
      <c r="H960" s="1">
        <v>0</v>
      </c>
      <c r="I960" s="1" t="s">
        <v>48</v>
      </c>
      <c r="J960" s="1" t="str">
        <f>IF(IFERROR(IF(M960="",INDEX('Review Approach Lookup'!D:D,MATCH('Eligible Components'!G960,'Review Approach Lookup'!A:A,0)),INDEX('Tableau FR Download'!I:I,MATCH(M960,'Tableau FR Download'!G:G,0))),"")=0,"TBC",IFERROR(IF(M960="",INDEX('Review Approach Lookup'!D:D,MATCH('Eligible Components'!G960,'Review Approach Lookup'!A:A,0)),INDEX('Tableau FR Download'!I:I,MATCH(M960,'Tableau FR Download'!G:G,0))),""))</f>
        <v/>
      </c>
      <c r="K960" s="1" t="s">
        <v>188</v>
      </c>
      <c r="L960" s="1">
        <f>_xlfn.MAXIFS('Tableau FR Download'!A:A,'Tableau FR Download'!B:B,'Eligible Components'!G960)</f>
        <v>0</v>
      </c>
      <c r="M960" s="1" t="str">
        <f>IF(L960=0,"",INDEX('Tableau FR Download'!G:G,MATCH('Eligible Components'!L960,'Tableau FR Download'!A:A,0)))</f>
        <v/>
      </c>
      <c r="N960" s="2" t="str">
        <f>IFERROR(IF(LEFT(INDEX('Tableau FR Download'!J:J,MATCH('Eligible Components'!M960,'Tableau FR Download'!G:G,0)),FIND(" - ",INDEX('Tableau FR Download'!J:J,MATCH('Eligible Components'!M960,'Tableau FR Download'!G:G,0)))-1) = 0,"",LEFT(INDEX('Tableau FR Download'!J:J,MATCH('Eligible Components'!M960,'Tableau FR Download'!G:G,0)),FIND(" - ",INDEX('Tableau FR Download'!J:J,MATCH('Eligible Components'!M960,'Tableau FR Download'!G:G,0)))-1)),"")</f>
        <v/>
      </c>
      <c r="O960" s="2" t="str">
        <f>IF(T960="No","",IFERROR(IF(INDEX('Tableau FR Download'!M:M,MATCH('Eligible Components'!M960,'Tableau FR Download'!G:G,0))=0,"",INDEX('Tableau FR Download'!M:M,MATCH('Eligible Components'!M960,'Tableau FR Download'!G:G,0))),""))</f>
        <v/>
      </c>
      <c r="P960" s="37" t="str">
        <f>IF(IFERROR(INDEX('Funding Request Tracker'!$G$6:$G$13,MATCH('Eligible Components'!N960,'Funding Request Tracker'!$F$6:$F$13,0)),"")=0,"",IFERROR(INDEX('Funding Request Tracker'!$G$6:$G$13,MATCH('Eligible Components'!N960,'Funding Request Tracker'!$F$6:$F$13,0)),""))</f>
        <v/>
      </c>
      <c r="Q960" s="37" t="str">
        <f>IF(IFERROR(INDEX('Tableau FR Download'!N:N,MATCH('Eligible Components'!M960,'Tableau FR Download'!G:G,0)),"")=0,"",IFERROR(INDEX('Tableau FR Download'!N:N,MATCH('Eligible Components'!M960,'Tableau FR Download'!G:G,0)),""))</f>
        <v/>
      </c>
      <c r="R960" s="37" t="str">
        <f>IF(IFERROR(INDEX('Tableau FR Download'!O:O,MATCH('Eligible Components'!M960,'Tableau FR Download'!G:G,0)),"")=0,"",IFERROR(INDEX('Tableau FR Download'!O:O,MATCH('Eligible Components'!M960,'Tableau FR Download'!G:G,0)),""))</f>
        <v/>
      </c>
      <c r="S960" s="13" t="str">
        <f t="shared" si="44"/>
        <v/>
      </c>
      <c r="T960" s="1" t="str">
        <f>IFERROR(INDEX('User Instructions'!$E$3:$E$10,MATCH('Eligible Components'!N960,'User Instructions'!$D$3:$D$10,0)),"")</f>
        <v/>
      </c>
      <c r="U960" s="1" t="str">
        <f>IFERROR(IF(INDEX('Tableau FR Download'!M:M,MATCH('Eligible Components'!M960,'Tableau FR Download'!G:G,0))=0,"",INDEX('Tableau FR Download'!M:M,MATCH('Eligible Components'!M960,'Tableau FR Download'!G:G,0))),"")</f>
        <v/>
      </c>
    </row>
    <row r="961" spans="1:21" hidden="1" x14ac:dyDescent="0.2">
      <c r="A961" s="1">
        <f t="shared" si="42"/>
        <v>0</v>
      </c>
      <c r="B961" s="1">
        <v>0</v>
      </c>
      <c r="C961" s="1" t="s">
        <v>85</v>
      </c>
      <c r="D961" s="1" t="s">
        <v>137</v>
      </c>
      <c r="E961" s="1" t="s">
        <v>419</v>
      </c>
      <c r="F961" s="1" t="s">
        <v>97</v>
      </c>
      <c r="G961" s="1" t="str">
        <f t="shared" si="43"/>
        <v>Morocco-Tuberculosis,RSSH</v>
      </c>
      <c r="H961" s="1">
        <v>1</v>
      </c>
      <c r="I961" s="1" t="s">
        <v>48</v>
      </c>
      <c r="J961" s="1" t="str">
        <f>IF(IFERROR(IF(M961="",INDEX('Review Approach Lookup'!D:D,MATCH('Eligible Components'!G961,'Review Approach Lookup'!A:A,0)),INDEX('Tableau FR Download'!I:I,MATCH(M961,'Tableau FR Download'!G:G,0))),"")=0,"TBC",IFERROR(IF(M961="",INDEX('Review Approach Lookup'!D:D,MATCH('Eligible Components'!G961,'Review Approach Lookup'!A:A,0)),INDEX('Tableau FR Download'!I:I,MATCH(M961,'Tableau FR Download'!G:G,0))),""))</f>
        <v/>
      </c>
      <c r="K961" s="1" t="s">
        <v>188</v>
      </c>
      <c r="L961" s="1">
        <f>_xlfn.MAXIFS('Tableau FR Download'!A:A,'Tableau FR Download'!B:B,'Eligible Components'!G961)</f>
        <v>0</v>
      </c>
      <c r="M961" s="1" t="str">
        <f>IF(L961=0,"",INDEX('Tableau FR Download'!G:G,MATCH('Eligible Components'!L961,'Tableau FR Download'!A:A,0)))</f>
        <v/>
      </c>
      <c r="N961" s="2" t="str">
        <f>IFERROR(IF(LEFT(INDEX('Tableau FR Download'!J:J,MATCH('Eligible Components'!M961,'Tableau FR Download'!G:G,0)),FIND(" - ",INDEX('Tableau FR Download'!J:J,MATCH('Eligible Components'!M961,'Tableau FR Download'!G:G,0)))-1) = 0,"",LEFT(INDEX('Tableau FR Download'!J:J,MATCH('Eligible Components'!M961,'Tableau FR Download'!G:G,0)),FIND(" - ",INDEX('Tableau FR Download'!J:J,MATCH('Eligible Components'!M961,'Tableau FR Download'!G:G,0)))-1)),"")</f>
        <v/>
      </c>
      <c r="O961" s="2" t="str">
        <f>IF(T961="No","",IFERROR(IF(INDEX('Tableau FR Download'!M:M,MATCH('Eligible Components'!M961,'Tableau FR Download'!G:G,0))=0,"",INDEX('Tableau FR Download'!M:M,MATCH('Eligible Components'!M961,'Tableau FR Download'!G:G,0))),""))</f>
        <v/>
      </c>
      <c r="P961" s="37" t="str">
        <f>IF(IFERROR(INDEX('Funding Request Tracker'!$G$6:$G$13,MATCH('Eligible Components'!N961,'Funding Request Tracker'!$F$6:$F$13,0)),"")=0,"",IFERROR(INDEX('Funding Request Tracker'!$G$6:$G$13,MATCH('Eligible Components'!N961,'Funding Request Tracker'!$F$6:$F$13,0)),""))</f>
        <v/>
      </c>
      <c r="Q961" s="37" t="str">
        <f>IF(IFERROR(INDEX('Tableau FR Download'!N:N,MATCH('Eligible Components'!M961,'Tableau FR Download'!G:G,0)),"")=0,"",IFERROR(INDEX('Tableau FR Download'!N:N,MATCH('Eligible Components'!M961,'Tableau FR Download'!G:G,0)),""))</f>
        <v/>
      </c>
      <c r="R961" s="37" t="str">
        <f>IF(IFERROR(INDEX('Tableau FR Download'!O:O,MATCH('Eligible Components'!M961,'Tableau FR Download'!G:G,0)),"")=0,"",IFERROR(INDEX('Tableau FR Download'!O:O,MATCH('Eligible Components'!M961,'Tableau FR Download'!G:G,0)),""))</f>
        <v/>
      </c>
      <c r="S961" s="13" t="str">
        <f t="shared" si="44"/>
        <v/>
      </c>
      <c r="T961" s="1" t="str">
        <f>IFERROR(INDEX('User Instructions'!$E$3:$E$10,MATCH('Eligible Components'!N961,'User Instructions'!$D$3:$D$10,0)),"")</f>
        <v/>
      </c>
      <c r="U961" s="1" t="str">
        <f>IFERROR(IF(INDEX('Tableau FR Download'!M:M,MATCH('Eligible Components'!M961,'Tableau FR Download'!G:G,0))=0,"",INDEX('Tableau FR Download'!M:M,MATCH('Eligible Components'!M961,'Tableau FR Download'!G:G,0))),"")</f>
        <v/>
      </c>
    </row>
    <row r="962" spans="1:21" hidden="1" x14ac:dyDescent="0.2">
      <c r="A962" s="1">
        <f t="shared" ref="A962:A1025" si="45">IF(B962=1,0,IF(AND(H962=1,OR(F962="HIV/AIDS",F962="Tuberculosis",F962="Malaria",M962&lt;&gt;"")),1,0))</f>
        <v>0</v>
      </c>
      <c r="B962" s="1">
        <v>1</v>
      </c>
      <c r="C962" s="1" t="s">
        <v>85</v>
      </c>
      <c r="D962" s="1" t="s">
        <v>138</v>
      </c>
      <c r="E962" s="1" t="s">
        <v>26</v>
      </c>
      <c r="F962" s="1" t="s">
        <v>26</v>
      </c>
      <c r="G962" s="1" t="str">
        <f t="shared" ref="G962:G1025" si="46">_xlfn.CONCAT(D962,"-",F962)</f>
        <v>Mozambique-HIV/AIDS</v>
      </c>
      <c r="H962" s="1">
        <v>1</v>
      </c>
      <c r="I962" s="1" t="s">
        <v>74</v>
      </c>
      <c r="J962" s="1" t="str">
        <f>IF(IFERROR(IF(M962="",INDEX('Review Approach Lookup'!D:D,MATCH('Eligible Components'!G962,'Review Approach Lookup'!A:A,0)),INDEX('Tableau FR Download'!I:I,MATCH(M962,'Tableau FR Download'!G:G,0))),"")=0,"TBC",IFERROR(IF(M962="",INDEX('Review Approach Lookup'!D:D,MATCH('Eligible Components'!G962,'Review Approach Lookup'!A:A,0)),INDEX('Tableau FR Download'!I:I,MATCH(M962,'Tableau FR Download'!G:G,0))),""))</f>
        <v>Full Review</v>
      </c>
      <c r="K962" s="1" t="s">
        <v>184</v>
      </c>
      <c r="L962" s="1">
        <f>_xlfn.MAXIFS('Tableau FR Download'!A:A,'Tableau FR Download'!B:B,'Eligible Components'!G962)</f>
        <v>0</v>
      </c>
      <c r="M962" s="1" t="str">
        <f>IF(L962=0,"",INDEX('Tableau FR Download'!G:G,MATCH('Eligible Components'!L962,'Tableau FR Download'!A:A,0)))</f>
        <v/>
      </c>
      <c r="N962" s="2" t="str">
        <f>IFERROR(IF(LEFT(INDEX('Tableau FR Download'!J:J,MATCH('Eligible Components'!M962,'Tableau FR Download'!G:G,0)),FIND(" - ",INDEX('Tableau FR Download'!J:J,MATCH('Eligible Components'!M962,'Tableau FR Download'!G:G,0)))-1) = 0,"",LEFT(INDEX('Tableau FR Download'!J:J,MATCH('Eligible Components'!M962,'Tableau FR Download'!G:G,0)),FIND(" - ",INDEX('Tableau FR Download'!J:J,MATCH('Eligible Components'!M962,'Tableau FR Download'!G:G,0)))-1)),"")</f>
        <v/>
      </c>
      <c r="O962" s="2" t="str">
        <f>IF(T962="No","",IFERROR(IF(INDEX('Tableau FR Download'!M:M,MATCH('Eligible Components'!M962,'Tableau FR Download'!G:G,0))=0,"",INDEX('Tableau FR Download'!M:M,MATCH('Eligible Components'!M962,'Tableau FR Download'!G:G,0))),""))</f>
        <v/>
      </c>
      <c r="P962" s="37" t="str">
        <f>IF(IFERROR(INDEX('Funding Request Tracker'!$G$6:$G$13,MATCH('Eligible Components'!N962,'Funding Request Tracker'!$F$6:$F$13,0)),"")=0,"",IFERROR(INDEX('Funding Request Tracker'!$G$6:$G$13,MATCH('Eligible Components'!N962,'Funding Request Tracker'!$F$6:$F$13,0)),""))</f>
        <v/>
      </c>
      <c r="Q962" s="37" t="str">
        <f>IF(IFERROR(INDEX('Tableau FR Download'!N:N,MATCH('Eligible Components'!M962,'Tableau FR Download'!G:G,0)),"")=0,"",IFERROR(INDEX('Tableau FR Download'!N:N,MATCH('Eligible Components'!M962,'Tableau FR Download'!G:G,0)),""))</f>
        <v/>
      </c>
      <c r="R962" s="37" t="str">
        <f>IF(IFERROR(INDEX('Tableau FR Download'!O:O,MATCH('Eligible Components'!M962,'Tableau FR Download'!G:G,0)),"")=0,"",IFERROR(INDEX('Tableau FR Download'!O:O,MATCH('Eligible Components'!M962,'Tableau FR Download'!G:G,0)),""))</f>
        <v/>
      </c>
      <c r="S962" s="13" t="str">
        <f t="shared" ref="S962:S1025" si="47">IFERROR((R962-P962)/30.5,"")</f>
        <v/>
      </c>
      <c r="T962" s="1" t="str">
        <f>IFERROR(INDEX('User Instructions'!$E$3:$E$10,MATCH('Eligible Components'!N962,'User Instructions'!$D$3:$D$10,0)),"")</f>
        <v/>
      </c>
      <c r="U962" s="1" t="str">
        <f>IFERROR(IF(INDEX('Tableau FR Download'!M:M,MATCH('Eligible Components'!M962,'Tableau FR Download'!G:G,0))=0,"",INDEX('Tableau FR Download'!M:M,MATCH('Eligible Components'!M962,'Tableau FR Download'!G:G,0))),"")</f>
        <v/>
      </c>
    </row>
    <row r="963" spans="1:21" hidden="1" x14ac:dyDescent="0.2">
      <c r="A963" s="1">
        <f t="shared" si="45"/>
        <v>0</v>
      </c>
      <c r="B963" s="1">
        <v>0</v>
      </c>
      <c r="C963" s="1" t="s">
        <v>85</v>
      </c>
      <c r="D963" s="1" t="s">
        <v>138</v>
      </c>
      <c r="E963" s="1" t="s">
        <v>409</v>
      </c>
      <c r="F963" s="1" t="s">
        <v>86</v>
      </c>
      <c r="G963" s="1" t="str">
        <f t="shared" si="46"/>
        <v>Mozambique-HIV/AIDS,Malaria</v>
      </c>
      <c r="H963" s="1">
        <v>1</v>
      </c>
      <c r="I963" s="1" t="s">
        <v>74</v>
      </c>
      <c r="J963" s="1" t="str">
        <f>IF(IFERROR(IF(M963="",INDEX('Review Approach Lookup'!D:D,MATCH('Eligible Components'!G963,'Review Approach Lookup'!A:A,0)),INDEX('Tableau FR Download'!I:I,MATCH(M963,'Tableau FR Download'!G:G,0))),"")=0,"TBC",IFERROR(IF(M963="",INDEX('Review Approach Lookup'!D:D,MATCH('Eligible Components'!G963,'Review Approach Lookup'!A:A,0)),INDEX('Tableau FR Download'!I:I,MATCH(M963,'Tableau FR Download'!G:G,0))),""))</f>
        <v/>
      </c>
      <c r="K963" s="1" t="s">
        <v>184</v>
      </c>
      <c r="L963" s="1">
        <f>_xlfn.MAXIFS('Tableau FR Download'!A:A,'Tableau FR Download'!B:B,'Eligible Components'!G963)</f>
        <v>0</v>
      </c>
      <c r="M963" s="1" t="str">
        <f>IF(L963=0,"",INDEX('Tableau FR Download'!G:G,MATCH('Eligible Components'!L963,'Tableau FR Download'!A:A,0)))</f>
        <v/>
      </c>
      <c r="N963" s="2" t="str">
        <f>IFERROR(IF(LEFT(INDEX('Tableau FR Download'!J:J,MATCH('Eligible Components'!M963,'Tableau FR Download'!G:G,0)),FIND(" - ",INDEX('Tableau FR Download'!J:J,MATCH('Eligible Components'!M963,'Tableau FR Download'!G:G,0)))-1) = 0,"",LEFT(INDEX('Tableau FR Download'!J:J,MATCH('Eligible Components'!M963,'Tableau FR Download'!G:G,0)),FIND(" - ",INDEX('Tableau FR Download'!J:J,MATCH('Eligible Components'!M963,'Tableau FR Download'!G:G,0)))-1)),"")</f>
        <v/>
      </c>
      <c r="O963" s="2" t="str">
        <f>IF(T963="No","",IFERROR(IF(INDEX('Tableau FR Download'!M:M,MATCH('Eligible Components'!M963,'Tableau FR Download'!G:G,0))=0,"",INDEX('Tableau FR Download'!M:M,MATCH('Eligible Components'!M963,'Tableau FR Download'!G:G,0))),""))</f>
        <v/>
      </c>
      <c r="P963" s="37" t="str">
        <f>IF(IFERROR(INDEX('Funding Request Tracker'!$G$6:$G$13,MATCH('Eligible Components'!N963,'Funding Request Tracker'!$F$6:$F$13,0)),"")=0,"",IFERROR(INDEX('Funding Request Tracker'!$G$6:$G$13,MATCH('Eligible Components'!N963,'Funding Request Tracker'!$F$6:$F$13,0)),""))</f>
        <v/>
      </c>
      <c r="Q963" s="37" t="str">
        <f>IF(IFERROR(INDEX('Tableau FR Download'!N:N,MATCH('Eligible Components'!M963,'Tableau FR Download'!G:G,0)),"")=0,"",IFERROR(INDEX('Tableau FR Download'!N:N,MATCH('Eligible Components'!M963,'Tableau FR Download'!G:G,0)),""))</f>
        <v/>
      </c>
      <c r="R963" s="37" t="str">
        <f>IF(IFERROR(INDEX('Tableau FR Download'!O:O,MATCH('Eligible Components'!M963,'Tableau FR Download'!G:G,0)),"")=0,"",IFERROR(INDEX('Tableau FR Download'!O:O,MATCH('Eligible Components'!M963,'Tableau FR Download'!G:G,0)),""))</f>
        <v/>
      </c>
      <c r="S963" s="13" t="str">
        <f t="shared" si="47"/>
        <v/>
      </c>
      <c r="T963" s="1" t="str">
        <f>IFERROR(INDEX('User Instructions'!$E$3:$E$10,MATCH('Eligible Components'!N963,'User Instructions'!$D$3:$D$10,0)),"")</f>
        <v/>
      </c>
      <c r="U963" s="1" t="str">
        <f>IFERROR(IF(INDEX('Tableau FR Download'!M:M,MATCH('Eligible Components'!M963,'Tableau FR Download'!G:G,0))=0,"",INDEX('Tableau FR Download'!M:M,MATCH('Eligible Components'!M963,'Tableau FR Download'!G:G,0))),"")</f>
        <v/>
      </c>
    </row>
    <row r="964" spans="1:21" hidden="1" x14ac:dyDescent="0.2">
      <c r="A964" s="1">
        <f t="shared" si="45"/>
        <v>0</v>
      </c>
      <c r="B964" s="1">
        <v>0</v>
      </c>
      <c r="C964" s="1" t="s">
        <v>85</v>
      </c>
      <c r="D964" s="1" t="s">
        <v>138</v>
      </c>
      <c r="E964" s="1" t="s">
        <v>410</v>
      </c>
      <c r="F964" s="1" t="s">
        <v>87</v>
      </c>
      <c r="G964" s="1" t="str">
        <f t="shared" si="46"/>
        <v>Mozambique-HIV/AIDS,Malaria,RSSH</v>
      </c>
      <c r="H964" s="1">
        <v>1</v>
      </c>
      <c r="I964" s="1" t="s">
        <v>74</v>
      </c>
      <c r="J964" s="1" t="str">
        <f>IF(IFERROR(IF(M964="",INDEX('Review Approach Lookup'!D:D,MATCH('Eligible Components'!G964,'Review Approach Lookup'!A:A,0)),INDEX('Tableau FR Download'!I:I,MATCH(M964,'Tableau FR Download'!G:G,0))),"")=0,"TBC",IFERROR(IF(M964="",INDEX('Review Approach Lookup'!D:D,MATCH('Eligible Components'!G964,'Review Approach Lookup'!A:A,0)),INDEX('Tableau FR Download'!I:I,MATCH(M964,'Tableau FR Download'!G:G,0))),""))</f>
        <v/>
      </c>
      <c r="K964" s="1" t="s">
        <v>184</v>
      </c>
      <c r="L964" s="1">
        <f>_xlfn.MAXIFS('Tableau FR Download'!A:A,'Tableau FR Download'!B:B,'Eligible Components'!G964)</f>
        <v>0</v>
      </c>
      <c r="M964" s="1" t="str">
        <f>IF(L964=0,"",INDEX('Tableau FR Download'!G:G,MATCH('Eligible Components'!L964,'Tableau FR Download'!A:A,0)))</f>
        <v/>
      </c>
      <c r="N964" s="2" t="str">
        <f>IFERROR(IF(LEFT(INDEX('Tableau FR Download'!J:J,MATCH('Eligible Components'!M964,'Tableau FR Download'!G:G,0)),FIND(" - ",INDEX('Tableau FR Download'!J:J,MATCH('Eligible Components'!M964,'Tableau FR Download'!G:G,0)))-1) = 0,"",LEFT(INDEX('Tableau FR Download'!J:J,MATCH('Eligible Components'!M964,'Tableau FR Download'!G:G,0)),FIND(" - ",INDEX('Tableau FR Download'!J:J,MATCH('Eligible Components'!M964,'Tableau FR Download'!G:G,0)))-1)),"")</f>
        <v/>
      </c>
      <c r="O964" s="2" t="str">
        <f>IF(T964="No","",IFERROR(IF(INDEX('Tableau FR Download'!M:M,MATCH('Eligible Components'!M964,'Tableau FR Download'!G:G,0))=0,"",INDEX('Tableau FR Download'!M:M,MATCH('Eligible Components'!M964,'Tableau FR Download'!G:G,0))),""))</f>
        <v/>
      </c>
      <c r="P964" s="37" t="str">
        <f>IF(IFERROR(INDEX('Funding Request Tracker'!$G$6:$G$13,MATCH('Eligible Components'!N964,'Funding Request Tracker'!$F$6:$F$13,0)),"")=0,"",IFERROR(INDEX('Funding Request Tracker'!$G$6:$G$13,MATCH('Eligible Components'!N964,'Funding Request Tracker'!$F$6:$F$13,0)),""))</f>
        <v/>
      </c>
      <c r="Q964" s="37" t="str">
        <f>IF(IFERROR(INDEX('Tableau FR Download'!N:N,MATCH('Eligible Components'!M964,'Tableau FR Download'!G:G,0)),"")=0,"",IFERROR(INDEX('Tableau FR Download'!N:N,MATCH('Eligible Components'!M964,'Tableau FR Download'!G:G,0)),""))</f>
        <v/>
      </c>
      <c r="R964" s="37" t="str">
        <f>IF(IFERROR(INDEX('Tableau FR Download'!O:O,MATCH('Eligible Components'!M964,'Tableau FR Download'!G:G,0)),"")=0,"",IFERROR(INDEX('Tableau FR Download'!O:O,MATCH('Eligible Components'!M964,'Tableau FR Download'!G:G,0)),""))</f>
        <v/>
      </c>
      <c r="S964" s="13" t="str">
        <f t="shared" si="47"/>
        <v/>
      </c>
      <c r="T964" s="1" t="str">
        <f>IFERROR(INDEX('User Instructions'!$E$3:$E$10,MATCH('Eligible Components'!N964,'User Instructions'!$D$3:$D$10,0)),"")</f>
        <v/>
      </c>
      <c r="U964" s="1" t="str">
        <f>IFERROR(IF(INDEX('Tableau FR Download'!M:M,MATCH('Eligible Components'!M964,'Tableau FR Download'!G:G,0))=0,"",INDEX('Tableau FR Download'!M:M,MATCH('Eligible Components'!M964,'Tableau FR Download'!G:G,0))),"")</f>
        <v/>
      </c>
    </row>
    <row r="965" spans="1:21" hidden="1" x14ac:dyDescent="0.2">
      <c r="A965" s="1">
        <f t="shared" si="45"/>
        <v>0</v>
      </c>
      <c r="B965" s="1">
        <v>0</v>
      </c>
      <c r="C965" s="1" t="s">
        <v>85</v>
      </c>
      <c r="D965" s="1" t="s">
        <v>138</v>
      </c>
      <c r="E965" s="1" t="s">
        <v>411</v>
      </c>
      <c r="F965" s="1" t="s">
        <v>88</v>
      </c>
      <c r="G965" s="1" t="str">
        <f t="shared" si="46"/>
        <v>Mozambique-HIV/AIDS,RSSH</v>
      </c>
      <c r="H965" s="1">
        <v>1</v>
      </c>
      <c r="I965" s="1" t="s">
        <v>74</v>
      </c>
      <c r="J965" s="1" t="str">
        <f>IF(IFERROR(IF(M965="",INDEX('Review Approach Lookup'!D:D,MATCH('Eligible Components'!G965,'Review Approach Lookup'!A:A,0)),INDEX('Tableau FR Download'!I:I,MATCH(M965,'Tableau FR Download'!G:G,0))),"")=0,"TBC",IFERROR(IF(M965="",INDEX('Review Approach Lookup'!D:D,MATCH('Eligible Components'!G965,'Review Approach Lookup'!A:A,0)),INDEX('Tableau FR Download'!I:I,MATCH(M965,'Tableau FR Download'!G:G,0))),""))</f>
        <v/>
      </c>
      <c r="K965" s="1" t="s">
        <v>184</v>
      </c>
      <c r="L965" s="1">
        <f>_xlfn.MAXIFS('Tableau FR Download'!A:A,'Tableau FR Download'!B:B,'Eligible Components'!G965)</f>
        <v>0</v>
      </c>
      <c r="M965" s="1" t="str">
        <f>IF(L965=0,"",INDEX('Tableau FR Download'!G:G,MATCH('Eligible Components'!L965,'Tableau FR Download'!A:A,0)))</f>
        <v/>
      </c>
      <c r="N965" s="2" t="str">
        <f>IFERROR(IF(LEFT(INDEX('Tableau FR Download'!J:J,MATCH('Eligible Components'!M965,'Tableau FR Download'!G:G,0)),FIND(" - ",INDEX('Tableau FR Download'!J:J,MATCH('Eligible Components'!M965,'Tableau FR Download'!G:G,0)))-1) = 0,"",LEFT(INDEX('Tableau FR Download'!J:J,MATCH('Eligible Components'!M965,'Tableau FR Download'!G:G,0)),FIND(" - ",INDEX('Tableau FR Download'!J:J,MATCH('Eligible Components'!M965,'Tableau FR Download'!G:G,0)))-1)),"")</f>
        <v/>
      </c>
      <c r="O965" s="2" t="str">
        <f>IF(T965="No","",IFERROR(IF(INDEX('Tableau FR Download'!M:M,MATCH('Eligible Components'!M965,'Tableau FR Download'!G:G,0))=0,"",INDEX('Tableau FR Download'!M:M,MATCH('Eligible Components'!M965,'Tableau FR Download'!G:G,0))),""))</f>
        <v/>
      </c>
      <c r="P965" s="37" t="str">
        <f>IF(IFERROR(INDEX('Funding Request Tracker'!$G$6:$G$13,MATCH('Eligible Components'!N965,'Funding Request Tracker'!$F$6:$F$13,0)),"")=0,"",IFERROR(INDEX('Funding Request Tracker'!$G$6:$G$13,MATCH('Eligible Components'!N965,'Funding Request Tracker'!$F$6:$F$13,0)),""))</f>
        <v/>
      </c>
      <c r="Q965" s="37" t="str">
        <f>IF(IFERROR(INDEX('Tableau FR Download'!N:N,MATCH('Eligible Components'!M965,'Tableau FR Download'!G:G,0)),"")=0,"",IFERROR(INDEX('Tableau FR Download'!N:N,MATCH('Eligible Components'!M965,'Tableau FR Download'!G:G,0)),""))</f>
        <v/>
      </c>
      <c r="R965" s="37" t="str">
        <f>IF(IFERROR(INDEX('Tableau FR Download'!O:O,MATCH('Eligible Components'!M965,'Tableau FR Download'!G:G,0)),"")=0,"",IFERROR(INDEX('Tableau FR Download'!O:O,MATCH('Eligible Components'!M965,'Tableau FR Download'!G:G,0)),""))</f>
        <v/>
      </c>
      <c r="S965" s="13" t="str">
        <f t="shared" si="47"/>
        <v/>
      </c>
      <c r="T965" s="1" t="str">
        <f>IFERROR(INDEX('User Instructions'!$E$3:$E$10,MATCH('Eligible Components'!N965,'User Instructions'!$D$3:$D$10,0)),"")</f>
        <v/>
      </c>
      <c r="U965" s="1" t="str">
        <f>IFERROR(IF(INDEX('Tableau FR Download'!M:M,MATCH('Eligible Components'!M965,'Tableau FR Download'!G:G,0))=0,"",INDEX('Tableau FR Download'!M:M,MATCH('Eligible Components'!M965,'Tableau FR Download'!G:G,0))),"")</f>
        <v/>
      </c>
    </row>
    <row r="966" spans="1:21" hidden="1" x14ac:dyDescent="0.2">
      <c r="A966" s="1">
        <f t="shared" si="45"/>
        <v>1</v>
      </c>
      <c r="B966" s="1">
        <v>0</v>
      </c>
      <c r="C966" s="1" t="s">
        <v>85</v>
      </c>
      <c r="D966" s="1" t="s">
        <v>138</v>
      </c>
      <c r="E966" s="1" t="s">
        <v>408</v>
      </c>
      <c r="F966" s="1" t="s">
        <v>89</v>
      </c>
      <c r="G966" s="1" t="str">
        <f t="shared" si="46"/>
        <v>Mozambique-HIV/AIDS, Tuberculosis</v>
      </c>
      <c r="H966" s="1">
        <v>1</v>
      </c>
      <c r="I966" s="1" t="s">
        <v>74</v>
      </c>
      <c r="J966" s="1" t="str">
        <f>IF(IFERROR(IF(M966="",INDEX('Review Approach Lookup'!D:D,MATCH('Eligible Components'!G966,'Review Approach Lookup'!A:A,0)),INDEX('Tableau FR Download'!I:I,MATCH(M966,'Tableau FR Download'!G:G,0))),"")=0,"TBC",IFERROR(IF(M966="",INDEX('Review Approach Lookup'!D:D,MATCH('Eligible Components'!G966,'Review Approach Lookup'!A:A,0)),INDEX('Tableau FR Download'!I:I,MATCH(M966,'Tableau FR Download'!G:G,0))),""))</f>
        <v>Full Review</v>
      </c>
      <c r="K966" s="1" t="s">
        <v>184</v>
      </c>
      <c r="L966" s="1">
        <f>_xlfn.MAXIFS('Tableau FR Download'!A:A,'Tableau FR Download'!B:B,'Eligible Components'!G966)</f>
        <v>817</v>
      </c>
      <c r="M966" s="1" t="str">
        <f>IF(L966=0,"",INDEX('Tableau FR Download'!G:G,MATCH('Eligible Components'!L966,'Tableau FR Download'!A:A,0)))</f>
        <v>FR817-MOZ-C</v>
      </c>
      <c r="N966" s="2" t="str">
        <f>IFERROR(IF(LEFT(INDEX('Tableau FR Download'!J:J,MATCH('Eligible Components'!M966,'Tableau FR Download'!G:G,0)),FIND(" - ",INDEX('Tableau FR Download'!J:J,MATCH('Eligible Components'!M966,'Tableau FR Download'!G:G,0)))-1) = 0,"",LEFT(INDEX('Tableau FR Download'!J:J,MATCH('Eligible Components'!M966,'Tableau FR Download'!G:G,0)),FIND(" - ",INDEX('Tableau FR Download'!J:J,MATCH('Eligible Components'!M966,'Tableau FR Download'!G:G,0)))-1)),"")</f>
        <v>Window 2b</v>
      </c>
      <c r="O966" s="2" t="str">
        <f>IF(T966="No","",IFERROR(IF(INDEX('Tableau FR Download'!M:M,MATCH('Eligible Components'!M966,'Tableau FR Download'!G:G,0))=0,"",INDEX('Tableau FR Download'!M:M,MATCH('Eligible Components'!M966,'Tableau FR Download'!G:G,0))),""))</f>
        <v>Grant Making</v>
      </c>
      <c r="P966" s="37">
        <f>IF(IFERROR(INDEX('Funding Request Tracker'!$G$6:$G$13,MATCH('Eligible Components'!N966,'Funding Request Tracker'!$F$6:$F$13,0)),"")=0,"",IFERROR(INDEX('Funding Request Tracker'!$G$6:$G$13,MATCH('Eligible Components'!N966,'Funding Request Tracker'!$F$6:$F$13,0)),""))</f>
        <v>43982</v>
      </c>
      <c r="Q966" s="37">
        <f>IF(IFERROR(INDEX('Tableau FR Download'!N:N,MATCH('Eligible Components'!M966,'Tableau FR Download'!G:G,0)),"")=0,"",IFERROR(INDEX('Tableau FR Download'!N:N,MATCH('Eligible Components'!M966,'Tableau FR Download'!G:G,0)),""))</f>
        <v>44154</v>
      </c>
      <c r="R966" s="37">
        <f>IF(IFERROR(INDEX('Tableau FR Download'!O:O,MATCH('Eligible Components'!M966,'Tableau FR Download'!G:G,0)),"")=0,"",IFERROR(INDEX('Tableau FR Download'!O:O,MATCH('Eligible Components'!M966,'Tableau FR Download'!G:G,0)),""))</f>
        <v>44175</v>
      </c>
      <c r="S966" s="13">
        <f t="shared" si="47"/>
        <v>6.3278688524590168</v>
      </c>
      <c r="T966" s="1" t="str">
        <f>IFERROR(INDEX('User Instructions'!$E$3:$E$10,MATCH('Eligible Components'!N966,'User Instructions'!$D$3:$D$10,0)),"")</f>
        <v>Yes</v>
      </c>
      <c r="U966" s="1" t="str">
        <f>IFERROR(IF(INDEX('Tableau FR Download'!M:M,MATCH('Eligible Components'!M966,'Tableau FR Download'!G:G,0))=0,"",INDEX('Tableau FR Download'!M:M,MATCH('Eligible Components'!M966,'Tableau FR Download'!G:G,0))),"")</f>
        <v>Grant Making</v>
      </c>
    </row>
    <row r="967" spans="1:21" hidden="1" x14ac:dyDescent="0.2">
      <c r="A967" s="1">
        <f t="shared" si="45"/>
        <v>0</v>
      </c>
      <c r="B967" s="1">
        <v>0</v>
      </c>
      <c r="C967" s="1" t="s">
        <v>85</v>
      </c>
      <c r="D967" s="1" t="s">
        <v>138</v>
      </c>
      <c r="E967" s="1" t="s">
        <v>412</v>
      </c>
      <c r="F967" s="1" t="s">
        <v>90</v>
      </c>
      <c r="G967" s="1" t="str">
        <f t="shared" si="46"/>
        <v>Mozambique-HIV/AIDS,Tuberculosis,Malaria</v>
      </c>
      <c r="H967" s="1">
        <v>1</v>
      </c>
      <c r="I967" s="1" t="s">
        <v>74</v>
      </c>
      <c r="J967" s="1" t="str">
        <f>IF(IFERROR(IF(M967="",INDEX('Review Approach Lookup'!D:D,MATCH('Eligible Components'!G967,'Review Approach Lookup'!A:A,0)),INDEX('Tableau FR Download'!I:I,MATCH(M967,'Tableau FR Download'!G:G,0))),"")=0,"TBC",IFERROR(IF(M967="",INDEX('Review Approach Lookup'!D:D,MATCH('Eligible Components'!G967,'Review Approach Lookup'!A:A,0)),INDEX('Tableau FR Download'!I:I,MATCH(M967,'Tableau FR Download'!G:G,0))),""))</f>
        <v/>
      </c>
      <c r="K967" s="1" t="s">
        <v>184</v>
      </c>
      <c r="L967" s="1">
        <f>_xlfn.MAXIFS('Tableau FR Download'!A:A,'Tableau FR Download'!B:B,'Eligible Components'!G967)</f>
        <v>0</v>
      </c>
      <c r="M967" s="1" t="str">
        <f>IF(L967=0,"",INDEX('Tableau FR Download'!G:G,MATCH('Eligible Components'!L967,'Tableau FR Download'!A:A,0)))</f>
        <v/>
      </c>
      <c r="N967" s="2" t="str">
        <f>IFERROR(IF(LEFT(INDEX('Tableau FR Download'!J:J,MATCH('Eligible Components'!M967,'Tableau FR Download'!G:G,0)),FIND(" - ",INDEX('Tableau FR Download'!J:J,MATCH('Eligible Components'!M967,'Tableau FR Download'!G:G,0)))-1) = 0,"",LEFT(INDEX('Tableau FR Download'!J:J,MATCH('Eligible Components'!M967,'Tableau FR Download'!G:G,0)),FIND(" - ",INDEX('Tableau FR Download'!J:J,MATCH('Eligible Components'!M967,'Tableau FR Download'!G:G,0)))-1)),"")</f>
        <v/>
      </c>
      <c r="O967" s="2" t="str">
        <f>IF(T967="No","",IFERROR(IF(INDEX('Tableau FR Download'!M:M,MATCH('Eligible Components'!M967,'Tableau FR Download'!G:G,0))=0,"",INDEX('Tableau FR Download'!M:M,MATCH('Eligible Components'!M967,'Tableau FR Download'!G:G,0))),""))</f>
        <v/>
      </c>
      <c r="P967" s="37" t="str">
        <f>IF(IFERROR(INDEX('Funding Request Tracker'!$G$6:$G$13,MATCH('Eligible Components'!N967,'Funding Request Tracker'!$F$6:$F$13,0)),"")=0,"",IFERROR(INDEX('Funding Request Tracker'!$G$6:$G$13,MATCH('Eligible Components'!N967,'Funding Request Tracker'!$F$6:$F$13,0)),""))</f>
        <v/>
      </c>
      <c r="Q967" s="37" t="str">
        <f>IF(IFERROR(INDEX('Tableau FR Download'!N:N,MATCH('Eligible Components'!M967,'Tableau FR Download'!G:G,0)),"")=0,"",IFERROR(INDEX('Tableau FR Download'!N:N,MATCH('Eligible Components'!M967,'Tableau FR Download'!G:G,0)),""))</f>
        <v/>
      </c>
      <c r="R967" s="37" t="str">
        <f>IF(IFERROR(INDEX('Tableau FR Download'!O:O,MATCH('Eligible Components'!M967,'Tableau FR Download'!G:G,0)),"")=0,"",IFERROR(INDEX('Tableau FR Download'!O:O,MATCH('Eligible Components'!M967,'Tableau FR Download'!G:G,0)),""))</f>
        <v/>
      </c>
      <c r="S967" s="13" t="str">
        <f t="shared" si="47"/>
        <v/>
      </c>
      <c r="T967" s="1" t="str">
        <f>IFERROR(INDEX('User Instructions'!$E$3:$E$10,MATCH('Eligible Components'!N967,'User Instructions'!$D$3:$D$10,0)),"")</f>
        <v/>
      </c>
      <c r="U967" s="1" t="str">
        <f>IFERROR(IF(INDEX('Tableau FR Download'!M:M,MATCH('Eligible Components'!M967,'Tableau FR Download'!G:G,0))=0,"",INDEX('Tableau FR Download'!M:M,MATCH('Eligible Components'!M967,'Tableau FR Download'!G:G,0))),"")</f>
        <v/>
      </c>
    </row>
    <row r="968" spans="1:21" hidden="1" x14ac:dyDescent="0.2">
      <c r="A968" s="1">
        <f t="shared" si="45"/>
        <v>0</v>
      </c>
      <c r="B968" s="1">
        <v>0</v>
      </c>
      <c r="C968" s="1" t="s">
        <v>85</v>
      </c>
      <c r="D968" s="1" t="s">
        <v>138</v>
      </c>
      <c r="E968" s="1" t="s">
        <v>413</v>
      </c>
      <c r="F968" s="1" t="s">
        <v>91</v>
      </c>
      <c r="G968" s="1" t="str">
        <f t="shared" si="46"/>
        <v>Mozambique-HIV/AIDS,Tuberculosis,Malaria,RSSH</v>
      </c>
      <c r="H968" s="1">
        <v>1</v>
      </c>
      <c r="I968" s="1" t="s">
        <v>74</v>
      </c>
      <c r="J968" s="1" t="str">
        <f>IF(IFERROR(IF(M968="",INDEX('Review Approach Lookup'!D:D,MATCH('Eligible Components'!G968,'Review Approach Lookup'!A:A,0)),INDEX('Tableau FR Download'!I:I,MATCH(M968,'Tableau FR Download'!G:G,0))),"")=0,"TBC",IFERROR(IF(M968="",INDEX('Review Approach Lookup'!D:D,MATCH('Eligible Components'!G968,'Review Approach Lookup'!A:A,0)),INDEX('Tableau FR Download'!I:I,MATCH(M968,'Tableau FR Download'!G:G,0))),""))</f>
        <v/>
      </c>
      <c r="K968" s="1" t="s">
        <v>184</v>
      </c>
      <c r="L968" s="1">
        <f>_xlfn.MAXIFS('Tableau FR Download'!A:A,'Tableau FR Download'!B:B,'Eligible Components'!G968)</f>
        <v>0</v>
      </c>
      <c r="M968" s="1" t="str">
        <f>IF(L968=0,"",INDEX('Tableau FR Download'!G:G,MATCH('Eligible Components'!L968,'Tableau FR Download'!A:A,0)))</f>
        <v/>
      </c>
      <c r="N968" s="2" t="str">
        <f>IFERROR(IF(LEFT(INDEX('Tableau FR Download'!J:J,MATCH('Eligible Components'!M968,'Tableau FR Download'!G:G,0)),FIND(" - ",INDEX('Tableau FR Download'!J:J,MATCH('Eligible Components'!M968,'Tableau FR Download'!G:G,0)))-1) = 0,"",LEFT(INDEX('Tableau FR Download'!J:J,MATCH('Eligible Components'!M968,'Tableau FR Download'!G:G,0)),FIND(" - ",INDEX('Tableau FR Download'!J:J,MATCH('Eligible Components'!M968,'Tableau FR Download'!G:G,0)))-1)),"")</f>
        <v/>
      </c>
      <c r="O968" s="2" t="str">
        <f>IF(T968="No","",IFERROR(IF(INDEX('Tableau FR Download'!M:M,MATCH('Eligible Components'!M968,'Tableau FR Download'!G:G,0))=0,"",INDEX('Tableau FR Download'!M:M,MATCH('Eligible Components'!M968,'Tableau FR Download'!G:G,0))),""))</f>
        <v/>
      </c>
      <c r="P968" s="37" t="str">
        <f>IF(IFERROR(INDEX('Funding Request Tracker'!$G$6:$G$13,MATCH('Eligible Components'!N968,'Funding Request Tracker'!$F$6:$F$13,0)),"")=0,"",IFERROR(INDEX('Funding Request Tracker'!$G$6:$G$13,MATCH('Eligible Components'!N968,'Funding Request Tracker'!$F$6:$F$13,0)),""))</f>
        <v/>
      </c>
      <c r="Q968" s="37" t="str">
        <f>IF(IFERROR(INDEX('Tableau FR Download'!N:N,MATCH('Eligible Components'!M968,'Tableau FR Download'!G:G,0)),"")=0,"",IFERROR(INDEX('Tableau FR Download'!N:N,MATCH('Eligible Components'!M968,'Tableau FR Download'!G:G,0)),""))</f>
        <v/>
      </c>
      <c r="R968" s="37" t="str">
        <f>IF(IFERROR(INDEX('Tableau FR Download'!O:O,MATCH('Eligible Components'!M968,'Tableau FR Download'!G:G,0)),"")=0,"",IFERROR(INDEX('Tableau FR Download'!O:O,MATCH('Eligible Components'!M968,'Tableau FR Download'!G:G,0)),""))</f>
        <v/>
      </c>
      <c r="S968" s="13" t="str">
        <f t="shared" si="47"/>
        <v/>
      </c>
      <c r="T968" s="1" t="str">
        <f>IFERROR(INDEX('User Instructions'!$E$3:$E$10,MATCH('Eligible Components'!N968,'User Instructions'!$D$3:$D$10,0)),"")</f>
        <v/>
      </c>
      <c r="U968" s="1" t="str">
        <f>IFERROR(IF(INDEX('Tableau FR Download'!M:M,MATCH('Eligible Components'!M968,'Tableau FR Download'!G:G,0))=0,"",INDEX('Tableau FR Download'!M:M,MATCH('Eligible Components'!M968,'Tableau FR Download'!G:G,0))),"")</f>
        <v/>
      </c>
    </row>
    <row r="969" spans="1:21" hidden="1" x14ac:dyDescent="0.2">
      <c r="A969" s="1">
        <f t="shared" si="45"/>
        <v>0</v>
      </c>
      <c r="B969" s="1">
        <v>0</v>
      </c>
      <c r="C969" s="1" t="s">
        <v>85</v>
      </c>
      <c r="D969" s="1" t="s">
        <v>138</v>
      </c>
      <c r="E969" s="1" t="s">
        <v>414</v>
      </c>
      <c r="F969" s="1" t="s">
        <v>92</v>
      </c>
      <c r="G969" s="1" t="str">
        <f t="shared" si="46"/>
        <v>Mozambique-HIV/AIDS,Tuberculosis,RSSH</v>
      </c>
      <c r="H969" s="1">
        <v>1</v>
      </c>
      <c r="I969" s="1" t="s">
        <v>74</v>
      </c>
      <c r="J969" s="1" t="str">
        <f>IF(IFERROR(IF(M969="",INDEX('Review Approach Lookup'!D:D,MATCH('Eligible Components'!G969,'Review Approach Lookup'!A:A,0)),INDEX('Tableau FR Download'!I:I,MATCH(M969,'Tableau FR Download'!G:G,0))),"")=0,"TBC",IFERROR(IF(M969="",INDEX('Review Approach Lookup'!D:D,MATCH('Eligible Components'!G969,'Review Approach Lookup'!A:A,0)),INDEX('Tableau FR Download'!I:I,MATCH(M969,'Tableau FR Download'!G:G,0))),""))</f>
        <v/>
      </c>
      <c r="K969" s="1" t="s">
        <v>184</v>
      </c>
      <c r="L969" s="1">
        <f>_xlfn.MAXIFS('Tableau FR Download'!A:A,'Tableau FR Download'!B:B,'Eligible Components'!G969)</f>
        <v>0</v>
      </c>
      <c r="M969" s="1" t="str">
        <f>IF(L969=0,"",INDEX('Tableau FR Download'!G:G,MATCH('Eligible Components'!L969,'Tableau FR Download'!A:A,0)))</f>
        <v/>
      </c>
      <c r="N969" s="2" t="str">
        <f>IFERROR(IF(LEFT(INDEX('Tableau FR Download'!J:J,MATCH('Eligible Components'!M969,'Tableau FR Download'!G:G,0)),FIND(" - ",INDEX('Tableau FR Download'!J:J,MATCH('Eligible Components'!M969,'Tableau FR Download'!G:G,0)))-1) = 0,"",LEFT(INDEX('Tableau FR Download'!J:J,MATCH('Eligible Components'!M969,'Tableau FR Download'!G:G,0)),FIND(" - ",INDEX('Tableau FR Download'!J:J,MATCH('Eligible Components'!M969,'Tableau FR Download'!G:G,0)))-1)),"")</f>
        <v/>
      </c>
      <c r="O969" s="2" t="str">
        <f>IF(T969="No","",IFERROR(IF(INDEX('Tableau FR Download'!M:M,MATCH('Eligible Components'!M969,'Tableau FR Download'!G:G,0))=0,"",INDEX('Tableau FR Download'!M:M,MATCH('Eligible Components'!M969,'Tableau FR Download'!G:G,0))),""))</f>
        <v/>
      </c>
      <c r="P969" s="37" t="str">
        <f>IF(IFERROR(INDEX('Funding Request Tracker'!$G$6:$G$13,MATCH('Eligible Components'!N969,'Funding Request Tracker'!$F$6:$F$13,0)),"")=0,"",IFERROR(INDEX('Funding Request Tracker'!$G$6:$G$13,MATCH('Eligible Components'!N969,'Funding Request Tracker'!$F$6:$F$13,0)),""))</f>
        <v/>
      </c>
      <c r="Q969" s="37" t="str">
        <f>IF(IFERROR(INDEX('Tableau FR Download'!N:N,MATCH('Eligible Components'!M969,'Tableau FR Download'!G:G,0)),"")=0,"",IFERROR(INDEX('Tableau FR Download'!N:N,MATCH('Eligible Components'!M969,'Tableau FR Download'!G:G,0)),""))</f>
        <v/>
      </c>
      <c r="R969" s="37" t="str">
        <f>IF(IFERROR(INDEX('Tableau FR Download'!O:O,MATCH('Eligible Components'!M969,'Tableau FR Download'!G:G,0)),"")=0,"",IFERROR(INDEX('Tableau FR Download'!O:O,MATCH('Eligible Components'!M969,'Tableau FR Download'!G:G,0)),""))</f>
        <v/>
      </c>
      <c r="S969" s="13" t="str">
        <f t="shared" si="47"/>
        <v/>
      </c>
      <c r="T969" s="1" t="str">
        <f>IFERROR(INDEX('User Instructions'!$E$3:$E$10,MATCH('Eligible Components'!N969,'User Instructions'!$D$3:$D$10,0)),"")</f>
        <v/>
      </c>
      <c r="U969" s="1" t="str">
        <f>IFERROR(IF(INDEX('Tableau FR Download'!M:M,MATCH('Eligible Components'!M969,'Tableau FR Download'!G:G,0))=0,"",INDEX('Tableau FR Download'!M:M,MATCH('Eligible Components'!M969,'Tableau FR Download'!G:G,0))),"")</f>
        <v/>
      </c>
    </row>
    <row r="970" spans="1:21" hidden="1" x14ac:dyDescent="0.2">
      <c r="A970" s="1">
        <f t="shared" si="45"/>
        <v>1</v>
      </c>
      <c r="B970" s="1">
        <v>0</v>
      </c>
      <c r="C970" s="1" t="s">
        <v>85</v>
      </c>
      <c r="D970" s="1" t="s">
        <v>138</v>
      </c>
      <c r="E970" s="1" t="s">
        <v>28</v>
      </c>
      <c r="F970" s="1" t="s">
        <v>28</v>
      </c>
      <c r="G970" s="1" t="str">
        <f t="shared" si="46"/>
        <v>Mozambique-Malaria</v>
      </c>
      <c r="H970" s="1">
        <v>1</v>
      </c>
      <c r="I970" s="1" t="s">
        <v>74</v>
      </c>
      <c r="J970" s="1" t="str">
        <f>IF(IFERROR(IF(M970="",INDEX('Review Approach Lookup'!D:D,MATCH('Eligible Components'!G970,'Review Approach Lookup'!A:A,0)),INDEX('Tableau FR Download'!I:I,MATCH(M970,'Tableau FR Download'!G:G,0))),"")=0,"TBC",IFERROR(IF(M970="",INDEX('Review Approach Lookup'!D:D,MATCH('Eligible Components'!G970,'Review Approach Lookup'!A:A,0)),INDEX('Tableau FR Download'!I:I,MATCH(M970,'Tableau FR Download'!G:G,0))),""))</f>
        <v>Full Review</v>
      </c>
      <c r="K970" s="1" t="s">
        <v>184</v>
      </c>
      <c r="L970" s="1">
        <f>_xlfn.MAXIFS('Tableau FR Download'!A:A,'Tableau FR Download'!B:B,'Eligible Components'!G970)</f>
        <v>818</v>
      </c>
      <c r="M970" s="1" t="str">
        <f>IF(L970=0,"",INDEX('Tableau FR Download'!G:G,MATCH('Eligible Components'!L970,'Tableau FR Download'!A:A,0)))</f>
        <v>FR818-MOZ-M</v>
      </c>
      <c r="N970" s="2" t="str">
        <f>IFERROR(IF(LEFT(INDEX('Tableau FR Download'!J:J,MATCH('Eligible Components'!M970,'Tableau FR Download'!G:G,0)),FIND(" - ",INDEX('Tableau FR Download'!J:J,MATCH('Eligible Components'!M970,'Tableau FR Download'!G:G,0)))-1) = 0,"",LEFT(INDEX('Tableau FR Download'!J:J,MATCH('Eligible Components'!M970,'Tableau FR Download'!G:G,0)),FIND(" - ",INDEX('Tableau FR Download'!J:J,MATCH('Eligible Components'!M970,'Tableau FR Download'!G:G,0)))-1)),"")</f>
        <v>Window 2b</v>
      </c>
      <c r="O970" s="2" t="str">
        <f>IF(T970="No","",IFERROR(IF(INDEX('Tableau FR Download'!M:M,MATCH('Eligible Components'!M970,'Tableau FR Download'!G:G,0))=0,"",INDEX('Tableau FR Download'!M:M,MATCH('Eligible Components'!M970,'Tableau FR Download'!G:G,0))),""))</f>
        <v>Grant Making</v>
      </c>
      <c r="P970" s="37">
        <f>IF(IFERROR(INDEX('Funding Request Tracker'!$G$6:$G$13,MATCH('Eligible Components'!N970,'Funding Request Tracker'!$F$6:$F$13,0)),"")=0,"",IFERROR(INDEX('Funding Request Tracker'!$G$6:$G$13,MATCH('Eligible Components'!N970,'Funding Request Tracker'!$F$6:$F$13,0)),""))</f>
        <v>43982</v>
      </c>
      <c r="Q970" s="37">
        <f>IF(IFERROR(INDEX('Tableau FR Download'!N:N,MATCH('Eligible Components'!M970,'Tableau FR Download'!G:G,0)),"")=0,"",IFERROR(INDEX('Tableau FR Download'!N:N,MATCH('Eligible Components'!M970,'Tableau FR Download'!G:G,0)),""))</f>
        <v>44133</v>
      </c>
      <c r="R970" s="37">
        <f>IF(IFERROR(INDEX('Tableau FR Download'!O:O,MATCH('Eligible Components'!M970,'Tableau FR Download'!G:G,0)),"")=0,"",IFERROR(INDEX('Tableau FR Download'!O:O,MATCH('Eligible Components'!M970,'Tableau FR Download'!G:G,0)),""))</f>
        <v>44162</v>
      </c>
      <c r="S970" s="13">
        <f t="shared" si="47"/>
        <v>5.9016393442622954</v>
      </c>
      <c r="T970" s="1" t="str">
        <f>IFERROR(INDEX('User Instructions'!$E$3:$E$10,MATCH('Eligible Components'!N970,'User Instructions'!$D$3:$D$10,0)),"")</f>
        <v>Yes</v>
      </c>
      <c r="U970" s="1" t="str">
        <f>IFERROR(IF(INDEX('Tableau FR Download'!M:M,MATCH('Eligible Components'!M970,'Tableau FR Download'!G:G,0))=0,"",INDEX('Tableau FR Download'!M:M,MATCH('Eligible Components'!M970,'Tableau FR Download'!G:G,0))),"")</f>
        <v>Grant Making</v>
      </c>
    </row>
    <row r="971" spans="1:21" hidden="1" x14ac:dyDescent="0.2">
      <c r="A971" s="1">
        <f t="shared" si="45"/>
        <v>0</v>
      </c>
      <c r="B971" s="1">
        <v>0</v>
      </c>
      <c r="C971" s="1" t="s">
        <v>85</v>
      </c>
      <c r="D971" s="1" t="s">
        <v>138</v>
      </c>
      <c r="E971" s="1" t="s">
        <v>415</v>
      </c>
      <c r="F971" s="1" t="s">
        <v>93</v>
      </c>
      <c r="G971" s="1" t="str">
        <f t="shared" si="46"/>
        <v>Mozambique-Malaria,RSSH</v>
      </c>
      <c r="H971" s="1">
        <v>1</v>
      </c>
      <c r="I971" s="1" t="s">
        <v>74</v>
      </c>
      <c r="J971" s="1" t="str">
        <f>IF(IFERROR(IF(M971="",INDEX('Review Approach Lookup'!D:D,MATCH('Eligible Components'!G971,'Review Approach Lookup'!A:A,0)),INDEX('Tableau FR Download'!I:I,MATCH(M971,'Tableau FR Download'!G:G,0))),"")=0,"TBC",IFERROR(IF(M971="",INDEX('Review Approach Lookup'!D:D,MATCH('Eligible Components'!G971,'Review Approach Lookup'!A:A,0)),INDEX('Tableau FR Download'!I:I,MATCH(M971,'Tableau FR Download'!G:G,0))),""))</f>
        <v/>
      </c>
      <c r="K971" s="1" t="s">
        <v>184</v>
      </c>
      <c r="L971" s="1">
        <f>_xlfn.MAXIFS('Tableau FR Download'!A:A,'Tableau FR Download'!B:B,'Eligible Components'!G971)</f>
        <v>0</v>
      </c>
      <c r="M971" s="1" t="str">
        <f>IF(L971=0,"",INDEX('Tableau FR Download'!G:G,MATCH('Eligible Components'!L971,'Tableau FR Download'!A:A,0)))</f>
        <v/>
      </c>
      <c r="N971" s="2" t="str">
        <f>IFERROR(IF(LEFT(INDEX('Tableau FR Download'!J:J,MATCH('Eligible Components'!M971,'Tableau FR Download'!G:G,0)),FIND(" - ",INDEX('Tableau FR Download'!J:J,MATCH('Eligible Components'!M971,'Tableau FR Download'!G:G,0)))-1) = 0,"",LEFT(INDEX('Tableau FR Download'!J:J,MATCH('Eligible Components'!M971,'Tableau FR Download'!G:G,0)),FIND(" - ",INDEX('Tableau FR Download'!J:J,MATCH('Eligible Components'!M971,'Tableau FR Download'!G:G,0)))-1)),"")</f>
        <v/>
      </c>
      <c r="O971" s="2" t="str">
        <f>IF(T971="No","",IFERROR(IF(INDEX('Tableau FR Download'!M:M,MATCH('Eligible Components'!M971,'Tableau FR Download'!G:G,0))=0,"",INDEX('Tableau FR Download'!M:M,MATCH('Eligible Components'!M971,'Tableau FR Download'!G:G,0))),""))</f>
        <v/>
      </c>
      <c r="P971" s="37" t="str">
        <f>IF(IFERROR(INDEX('Funding Request Tracker'!$G$6:$G$13,MATCH('Eligible Components'!N971,'Funding Request Tracker'!$F$6:$F$13,0)),"")=0,"",IFERROR(INDEX('Funding Request Tracker'!$G$6:$G$13,MATCH('Eligible Components'!N971,'Funding Request Tracker'!$F$6:$F$13,0)),""))</f>
        <v/>
      </c>
      <c r="Q971" s="37" t="str">
        <f>IF(IFERROR(INDEX('Tableau FR Download'!N:N,MATCH('Eligible Components'!M971,'Tableau FR Download'!G:G,0)),"")=0,"",IFERROR(INDEX('Tableau FR Download'!N:N,MATCH('Eligible Components'!M971,'Tableau FR Download'!G:G,0)),""))</f>
        <v/>
      </c>
      <c r="R971" s="37" t="str">
        <f>IF(IFERROR(INDEX('Tableau FR Download'!O:O,MATCH('Eligible Components'!M971,'Tableau FR Download'!G:G,0)),"")=0,"",IFERROR(INDEX('Tableau FR Download'!O:O,MATCH('Eligible Components'!M971,'Tableau FR Download'!G:G,0)),""))</f>
        <v/>
      </c>
      <c r="S971" s="13" t="str">
        <f t="shared" si="47"/>
        <v/>
      </c>
      <c r="T971" s="1" t="str">
        <f>IFERROR(INDEX('User Instructions'!$E$3:$E$10,MATCH('Eligible Components'!N971,'User Instructions'!$D$3:$D$10,0)),"")</f>
        <v/>
      </c>
      <c r="U971" s="1" t="str">
        <f>IFERROR(IF(INDEX('Tableau FR Download'!M:M,MATCH('Eligible Components'!M971,'Tableau FR Download'!G:G,0))=0,"",INDEX('Tableau FR Download'!M:M,MATCH('Eligible Components'!M971,'Tableau FR Download'!G:G,0))),"")</f>
        <v/>
      </c>
    </row>
    <row r="972" spans="1:21" hidden="1" x14ac:dyDescent="0.2">
      <c r="A972" s="1">
        <f t="shared" si="45"/>
        <v>0</v>
      </c>
      <c r="B972" s="1">
        <v>0</v>
      </c>
      <c r="C972" s="1" t="s">
        <v>85</v>
      </c>
      <c r="D972" s="1" t="s">
        <v>138</v>
      </c>
      <c r="E972" s="1" t="s">
        <v>94</v>
      </c>
      <c r="F972" s="1" t="s">
        <v>94</v>
      </c>
      <c r="G972" s="1" t="str">
        <f t="shared" si="46"/>
        <v>Mozambique-RSSH</v>
      </c>
      <c r="H972" s="1">
        <v>1</v>
      </c>
      <c r="I972" s="1" t="s">
        <v>74</v>
      </c>
      <c r="J972" s="1" t="str">
        <f>IF(IFERROR(IF(M972="",INDEX('Review Approach Lookup'!D:D,MATCH('Eligible Components'!G972,'Review Approach Lookup'!A:A,0)),INDEX('Tableau FR Download'!I:I,MATCH(M972,'Tableau FR Download'!G:G,0))),"")=0,"TBC",IFERROR(IF(M972="",INDEX('Review Approach Lookup'!D:D,MATCH('Eligible Components'!G972,'Review Approach Lookup'!A:A,0)),INDEX('Tableau FR Download'!I:I,MATCH(M972,'Tableau FR Download'!G:G,0))),""))</f>
        <v>TBC</v>
      </c>
      <c r="K972" s="1" t="s">
        <v>184</v>
      </c>
      <c r="L972" s="1">
        <f>_xlfn.MAXIFS('Tableau FR Download'!A:A,'Tableau FR Download'!B:B,'Eligible Components'!G972)</f>
        <v>0</v>
      </c>
      <c r="M972" s="1" t="str">
        <f>IF(L972=0,"",INDEX('Tableau FR Download'!G:G,MATCH('Eligible Components'!L972,'Tableau FR Download'!A:A,0)))</f>
        <v/>
      </c>
      <c r="N972" s="2" t="str">
        <f>IFERROR(IF(LEFT(INDEX('Tableau FR Download'!J:J,MATCH('Eligible Components'!M972,'Tableau FR Download'!G:G,0)),FIND(" - ",INDEX('Tableau FR Download'!J:J,MATCH('Eligible Components'!M972,'Tableau FR Download'!G:G,0)))-1) = 0,"",LEFT(INDEX('Tableau FR Download'!J:J,MATCH('Eligible Components'!M972,'Tableau FR Download'!G:G,0)),FIND(" - ",INDEX('Tableau FR Download'!J:J,MATCH('Eligible Components'!M972,'Tableau FR Download'!G:G,0)))-1)),"")</f>
        <v/>
      </c>
      <c r="O972" s="2" t="str">
        <f>IF(T972="No","",IFERROR(IF(INDEX('Tableau FR Download'!M:M,MATCH('Eligible Components'!M972,'Tableau FR Download'!G:G,0))=0,"",INDEX('Tableau FR Download'!M:M,MATCH('Eligible Components'!M972,'Tableau FR Download'!G:G,0))),""))</f>
        <v/>
      </c>
      <c r="P972" s="37" t="str">
        <f>IF(IFERROR(INDEX('Funding Request Tracker'!$G$6:$G$13,MATCH('Eligible Components'!N972,'Funding Request Tracker'!$F$6:$F$13,0)),"")=0,"",IFERROR(INDEX('Funding Request Tracker'!$G$6:$G$13,MATCH('Eligible Components'!N972,'Funding Request Tracker'!$F$6:$F$13,0)),""))</f>
        <v/>
      </c>
      <c r="Q972" s="37" t="str">
        <f>IF(IFERROR(INDEX('Tableau FR Download'!N:N,MATCH('Eligible Components'!M972,'Tableau FR Download'!G:G,0)),"")=0,"",IFERROR(INDEX('Tableau FR Download'!N:N,MATCH('Eligible Components'!M972,'Tableau FR Download'!G:G,0)),""))</f>
        <v/>
      </c>
      <c r="R972" s="37" t="str">
        <f>IF(IFERROR(INDEX('Tableau FR Download'!O:O,MATCH('Eligible Components'!M972,'Tableau FR Download'!G:G,0)),"")=0,"",IFERROR(INDEX('Tableau FR Download'!O:O,MATCH('Eligible Components'!M972,'Tableau FR Download'!G:G,0)),""))</f>
        <v/>
      </c>
      <c r="S972" s="13" t="str">
        <f t="shared" si="47"/>
        <v/>
      </c>
      <c r="T972" s="1" t="str">
        <f>IFERROR(INDEX('User Instructions'!$E$3:$E$10,MATCH('Eligible Components'!N972,'User Instructions'!$D$3:$D$10,0)),"")</f>
        <v/>
      </c>
      <c r="U972" s="1" t="str">
        <f>IFERROR(IF(INDEX('Tableau FR Download'!M:M,MATCH('Eligible Components'!M972,'Tableau FR Download'!G:G,0))=0,"",INDEX('Tableau FR Download'!M:M,MATCH('Eligible Components'!M972,'Tableau FR Download'!G:G,0))),"")</f>
        <v/>
      </c>
    </row>
    <row r="973" spans="1:21" hidden="1" x14ac:dyDescent="0.2">
      <c r="A973" s="1">
        <f t="shared" si="45"/>
        <v>0</v>
      </c>
      <c r="B973" s="1">
        <v>1</v>
      </c>
      <c r="C973" s="1" t="s">
        <v>85</v>
      </c>
      <c r="D973" s="1" t="s">
        <v>138</v>
      </c>
      <c r="E973" s="1" t="s">
        <v>416</v>
      </c>
      <c r="F973" s="1" t="s">
        <v>35</v>
      </c>
      <c r="G973" s="1" t="str">
        <f t="shared" si="46"/>
        <v>Mozambique-Tuberculosis</v>
      </c>
      <c r="H973" s="1">
        <v>1</v>
      </c>
      <c r="I973" s="1" t="s">
        <v>74</v>
      </c>
      <c r="J973" s="1" t="str">
        <f>IF(IFERROR(IF(M973="",INDEX('Review Approach Lookup'!D:D,MATCH('Eligible Components'!G973,'Review Approach Lookup'!A:A,0)),INDEX('Tableau FR Download'!I:I,MATCH(M973,'Tableau FR Download'!G:G,0))),"")=0,"TBC",IFERROR(IF(M973="",INDEX('Review Approach Lookup'!D:D,MATCH('Eligible Components'!G973,'Review Approach Lookup'!A:A,0)),INDEX('Tableau FR Download'!I:I,MATCH(M973,'Tableau FR Download'!G:G,0))),""))</f>
        <v>Full Review</v>
      </c>
      <c r="K973" s="1" t="s">
        <v>184</v>
      </c>
      <c r="L973" s="1">
        <f>_xlfn.MAXIFS('Tableau FR Download'!A:A,'Tableau FR Download'!B:B,'Eligible Components'!G973)</f>
        <v>0</v>
      </c>
      <c r="M973" s="1" t="str">
        <f>IF(L973=0,"",INDEX('Tableau FR Download'!G:G,MATCH('Eligible Components'!L973,'Tableau FR Download'!A:A,0)))</f>
        <v/>
      </c>
      <c r="N973" s="2" t="str">
        <f>IFERROR(IF(LEFT(INDEX('Tableau FR Download'!J:J,MATCH('Eligible Components'!M973,'Tableau FR Download'!G:G,0)),FIND(" - ",INDEX('Tableau FR Download'!J:J,MATCH('Eligible Components'!M973,'Tableau FR Download'!G:G,0)))-1) = 0,"",LEFT(INDEX('Tableau FR Download'!J:J,MATCH('Eligible Components'!M973,'Tableau FR Download'!G:G,0)),FIND(" - ",INDEX('Tableau FR Download'!J:J,MATCH('Eligible Components'!M973,'Tableau FR Download'!G:G,0)))-1)),"")</f>
        <v/>
      </c>
      <c r="O973" s="2" t="str">
        <f>IF(T973="No","",IFERROR(IF(INDEX('Tableau FR Download'!M:M,MATCH('Eligible Components'!M973,'Tableau FR Download'!G:G,0))=0,"",INDEX('Tableau FR Download'!M:M,MATCH('Eligible Components'!M973,'Tableau FR Download'!G:G,0))),""))</f>
        <v/>
      </c>
      <c r="P973" s="37" t="str">
        <f>IF(IFERROR(INDEX('Funding Request Tracker'!$G$6:$G$13,MATCH('Eligible Components'!N973,'Funding Request Tracker'!$F$6:$F$13,0)),"")=0,"",IFERROR(INDEX('Funding Request Tracker'!$G$6:$G$13,MATCH('Eligible Components'!N973,'Funding Request Tracker'!$F$6:$F$13,0)),""))</f>
        <v/>
      </c>
      <c r="Q973" s="37" t="str">
        <f>IF(IFERROR(INDEX('Tableau FR Download'!N:N,MATCH('Eligible Components'!M973,'Tableau FR Download'!G:G,0)),"")=0,"",IFERROR(INDEX('Tableau FR Download'!N:N,MATCH('Eligible Components'!M973,'Tableau FR Download'!G:G,0)),""))</f>
        <v/>
      </c>
      <c r="R973" s="37" t="str">
        <f>IF(IFERROR(INDEX('Tableau FR Download'!O:O,MATCH('Eligible Components'!M973,'Tableau FR Download'!G:G,0)),"")=0,"",IFERROR(INDEX('Tableau FR Download'!O:O,MATCH('Eligible Components'!M973,'Tableau FR Download'!G:G,0)),""))</f>
        <v/>
      </c>
      <c r="S973" s="13" t="str">
        <f t="shared" si="47"/>
        <v/>
      </c>
      <c r="T973" s="1" t="str">
        <f>IFERROR(INDEX('User Instructions'!$E$3:$E$10,MATCH('Eligible Components'!N973,'User Instructions'!$D$3:$D$10,0)),"")</f>
        <v/>
      </c>
      <c r="U973" s="1" t="str">
        <f>IFERROR(IF(INDEX('Tableau FR Download'!M:M,MATCH('Eligible Components'!M973,'Tableau FR Download'!G:G,0))=0,"",INDEX('Tableau FR Download'!M:M,MATCH('Eligible Components'!M973,'Tableau FR Download'!G:G,0))),"")</f>
        <v/>
      </c>
    </row>
    <row r="974" spans="1:21" hidden="1" x14ac:dyDescent="0.2">
      <c r="A974" s="1">
        <f t="shared" si="45"/>
        <v>0</v>
      </c>
      <c r="B974" s="1">
        <v>0</v>
      </c>
      <c r="C974" s="1" t="s">
        <v>85</v>
      </c>
      <c r="D974" s="1" t="s">
        <v>138</v>
      </c>
      <c r="E974" s="1" t="s">
        <v>417</v>
      </c>
      <c r="F974" s="1" t="s">
        <v>95</v>
      </c>
      <c r="G974" s="1" t="str">
        <f t="shared" si="46"/>
        <v>Mozambique-Tuberculosis,Malaria</v>
      </c>
      <c r="H974" s="1">
        <v>1</v>
      </c>
      <c r="I974" s="1" t="s">
        <v>74</v>
      </c>
      <c r="J974" s="1" t="str">
        <f>IF(IFERROR(IF(M974="",INDEX('Review Approach Lookup'!D:D,MATCH('Eligible Components'!G974,'Review Approach Lookup'!A:A,0)),INDEX('Tableau FR Download'!I:I,MATCH(M974,'Tableau FR Download'!G:G,0))),"")=0,"TBC",IFERROR(IF(M974="",INDEX('Review Approach Lookup'!D:D,MATCH('Eligible Components'!G974,'Review Approach Lookup'!A:A,0)),INDEX('Tableau FR Download'!I:I,MATCH(M974,'Tableau FR Download'!G:G,0))),""))</f>
        <v/>
      </c>
      <c r="K974" s="1" t="s">
        <v>184</v>
      </c>
      <c r="L974" s="1">
        <f>_xlfn.MAXIFS('Tableau FR Download'!A:A,'Tableau FR Download'!B:B,'Eligible Components'!G974)</f>
        <v>0</v>
      </c>
      <c r="M974" s="1" t="str">
        <f>IF(L974=0,"",INDEX('Tableau FR Download'!G:G,MATCH('Eligible Components'!L974,'Tableau FR Download'!A:A,0)))</f>
        <v/>
      </c>
      <c r="N974" s="2" t="str">
        <f>IFERROR(IF(LEFT(INDEX('Tableau FR Download'!J:J,MATCH('Eligible Components'!M974,'Tableau FR Download'!G:G,0)),FIND(" - ",INDEX('Tableau FR Download'!J:J,MATCH('Eligible Components'!M974,'Tableau FR Download'!G:G,0)))-1) = 0,"",LEFT(INDEX('Tableau FR Download'!J:J,MATCH('Eligible Components'!M974,'Tableau FR Download'!G:G,0)),FIND(" - ",INDEX('Tableau FR Download'!J:J,MATCH('Eligible Components'!M974,'Tableau FR Download'!G:G,0)))-1)),"")</f>
        <v/>
      </c>
      <c r="O974" s="2" t="str">
        <f>IF(T974="No","",IFERROR(IF(INDEX('Tableau FR Download'!M:M,MATCH('Eligible Components'!M974,'Tableau FR Download'!G:G,0))=0,"",INDEX('Tableau FR Download'!M:M,MATCH('Eligible Components'!M974,'Tableau FR Download'!G:G,0))),""))</f>
        <v/>
      </c>
      <c r="P974" s="37" t="str">
        <f>IF(IFERROR(INDEX('Funding Request Tracker'!$G$6:$G$13,MATCH('Eligible Components'!N974,'Funding Request Tracker'!$F$6:$F$13,0)),"")=0,"",IFERROR(INDEX('Funding Request Tracker'!$G$6:$G$13,MATCH('Eligible Components'!N974,'Funding Request Tracker'!$F$6:$F$13,0)),""))</f>
        <v/>
      </c>
      <c r="Q974" s="37" t="str">
        <f>IF(IFERROR(INDEX('Tableau FR Download'!N:N,MATCH('Eligible Components'!M974,'Tableau FR Download'!G:G,0)),"")=0,"",IFERROR(INDEX('Tableau FR Download'!N:N,MATCH('Eligible Components'!M974,'Tableau FR Download'!G:G,0)),""))</f>
        <v/>
      </c>
      <c r="R974" s="37" t="str">
        <f>IF(IFERROR(INDEX('Tableau FR Download'!O:O,MATCH('Eligible Components'!M974,'Tableau FR Download'!G:G,0)),"")=0,"",IFERROR(INDEX('Tableau FR Download'!O:O,MATCH('Eligible Components'!M974,'Tableau FR Download'!G:G,0)),""))</f>
        <v/>
      </c>
      <c r="S974" s="13" t="str">
        <f t="shared" si="47"/>
        <v/>
      </c>
      <c r="T974" s="1" t="str">
        <f>IFERROR(INDEX('User Instructions'!$E$3:$E$10,MATCH('Eligible Components'!N974,'User Instructions'!$D$3:$D$10,0)),"")</f>
        <v/>
      </c>
      <c r="U974" s="1" t="str">
        <f>IFERROR(IF(INDEX('Tableau FR Download'!M:M,MATCH('Eligible Components'!M974,'Tableau FR Download'!G:G,0))=0,"",INDEX('Tableau FR Download'!M:M,MATCH('Eligible Components'!M974,'Tableau FR Download'!G:G,0))),"")</f>
        <v/>
      </c>
    </row>
    <row r="975" spans="1:21" hidden="1" x14ac:dyDescent="0.2">
      <c r="A975" s="1">
        <f t="shared" si="45"/>
        <v>0</v>
      </c>
      <c r="B975" s="1">
        <v>0</v>
      </c>
      <c r="C975" s="1" t="s">
        <v>85</v>
      </c>
      <c r="D975" s="1" t="s">
        <v>138</v>
      </c>
      <c r="E975" s="1" t="s">
        <v>418</v>
      </c>
      <c r="F975" s="1" t="s">
        <v>96</v>
      </c>
      <c r="G975" s="1" t="str">
        <f t="shared" si="46"/>
        <v>Mozambique-Tuberculosis,Malaria,RSSH</v>
      </c>
      <c r="H975" s="1">
        <v>1</v>
      </c>
      <c r="I975" s="1" t="s">
        <v>74</v>
      </c>
      <c r="J975" s="1" t="str">
        <f>IF(IFERROR(IF(M975="",INDEX('Review Approach Lookup'!D:D,MATCH('Eligible Components'!G975,'Review Approach Lookup'!A:A,0)),INDEX('Tableau FR Download'!I:I,MATCH(M975,'Tableau FR Download'!G:G,0))),"")=0,"TBC",IFERROR(IF(M975="",INDEX('Review Approach Lookup'!D:D,MATCH('Eligible Components'!G975,'Review Approach Lookup'!A:A,0)),INDEX('Tableau FR Download'!I:I,MATCH(M975,'Tableau FR Download'!G:G,0))),""))</f>
        <v/>
      </c>
      <c r="K975" s="1" t="s">
        <v>184</v>
      </c>
      <c r="L975" s="1">
        <f>_xlfn.MAXIFS('Tableau FR Download'!A:A,'Tableau FR Download'!B:B,'Eligible Components'!G975)</f>
        <v>0</v>
      </c>
      <c r="M975" s="1" t="str">
        <f>IF(L975=0,"",INDEX('Tableau FR Download'!G:G,MATCH('Eligible Components'!L975,'Tableau FR Download'!A:A,0)))</f>
        <v/>
      </c>
      <c r="N975" s="2" t="str">
        <f>IFERROR(IF(LEFT(INDEX('Tableau FR Download'!J:J,MATCH('Eligible Components'!M975,'Tableau FR Download'!G:G,0)),FIND(" - ",INDEX('Tableau FR Download'!J:J,MATCH('Eligible Components'!M975,'Tableau FR Download'!G:G,0)))-1) = 0,"",LEFT(INDEX('Tableau FR Download'!J:J,MATCH('Eligible Components'!M975,'Tableau FR Download'!G:G,0)),FIND(" - ",INDEX('Tableau FR Download'!J:J,MATCH('Eligible Components'!M975,'Tableau FR Download'!G:G,0)))-1)),"")</f>
        <v/>
      </c>
      <c r="O975" s="2" t="str">
        <f>IF(T975="No","",IFERROR(IF(INDEX('Tableau FR Download'!M:M,MATCH('Eligible Components'!M975,'Tableau FR Download'!G:G,0))=0,"",INDEX('Tableau FR Download'!M:M,MATCH('Eligible Components'!M975,'Tableau FR Download'!G:G,0))),""))</f>
        <v/>
      </c>
      <c r="P975" s="37" t="str">
        <f>IF(IFERROR(INDEX('Funding Request Tracker'!$G$6:$G$13,MATCH('Eligible Components'!N975,'Funding Request Tracker'!$F$6:$F$13,0)),"")=0,"",IFERROR(INDEX('Funding Request Tracker'!$G$6:$G$13,MATCH('Eligible Components'!N975,'Funding Request Tracker'!$F$6:$F$13,0)),""))</f>
        <v/>
      </c>
      <c r="Q975" s="37" t="str">
        <f>IF(IFERROR(INDEX('Tableau FR Download'!N:N,MATCH('Eligible Components'!M975,'Tableau FR Download'!G:G,0)),"")=0,"",IFERROR(INDEX('Tableau FR Download'!N:N,MATCH('Eligible Components'!M975,'Tableau FR Download'!G:G,0)),""))</f>
        <v/>
      </c>
      <c r="R975" s="37" t="str">
        <f>IF(IFERROR(INDEX('Tableau FR Download'!O:O,MATCH('Eligible Components'!M975,'Tableau FR Download'!G:G,0)),"")=0,"",IFERROR(INDEX('Tableau FR Download'!O:O,MATCH('Eligible Components'!M975,'Tableau FR Download'!G:G,0)),""))</f>
        <v/>
      </c>
      <c r="S975" s="13" t="str">
        <f t="shared" si="47"/>
        <v/>
      </c>
      <c r="T975" s="1" t="str">
        <f>IFERROR(INDEX('User Instructions'!$E$3:$E$10,MATCH('Eligible Components'!N975,'User Instructions'!$D$3:$D$10,0)),"")</f>
        <v/>
      </c>
      <c r="U975" s="1" t="str">
        <f>IFERROR(IF(INDEX('Tableau FR Download'!M:M,MATCH('Eligible Components'!M975,'Tableau FR Download'!G:G,0))=0,"",INDEX('Tableau FR Download'!M:M,MATCH('Eligible Components'!M975,'Tableau FR Download'!G:G,0))),"")</f>
        <v/>
      </c>
    </row>
    <row r="976" spans="1:21" hidden="1" x14ac:dyDescent="0.2">
      <c r="A976" s="1">
        <f t="shared" si="45"/>
        <v>0</v>
      </c>
      <c r="B976" s="1">
        <v>0</v>
      </c>
      <c r="C976" s="1" t="s">
        <v>85</v>
      </c>
      <c r="D976" s="1" t="s">
        <v>138</v>
      </c>
      <c r="E976" s="1" t="s">
        <v>419</v>
      </c>
      <c r="F976" s="1" t="s">
        <v>97</v>
      </c>
      <c r="G976" s="1" t="str">
        <f t="shared" si="46"/>
        <v>Mozambique-Tuberculosis,RSSH</v>
      </c>
      <c r="H976" s="1">
        <v>1</v>
      </c>
      <c r="I976" s="1" t="s">
        <v>74</v>
      </c>
      <c r="J976" s="1" t="str">
        <f>IF(IFERROR(IF(M976="",INDEX('Review Approach Lookup'!D:D,MATCH('Eligible Components'!G976,'Review Approach Lookup'!A:A,0)),INDEX('Tableau FR Download'!I:I,MATCH(M976,'Tableau FR Download'!G:G,0))),"")=0,"TBC",IFERROR(IF(M976="",INDEX('Review Approach Lookup'!D:D,MATCH('Eligible Components'!G976,'Review Approach Lookup'!A:A,0)),INDEX('Tableau FR Download'!I:I,MATCH(M976,'Tableau FR Download'!G:G,0))),""))</f>
        <v/>
      </c>
      <c r="K976" s="1" t="s">
        <v>184</v>
      </c>
      <c r="L976" s="1">
        <f>_xlfn.MAXIFS('Tableau FR Download'!A:A,'Tableau FR Download'!B:B,'Eligible Components'!G976)</f>
        <v>0</v>
      </c>
      <c r="M976" s="1" t="str">
        <f>IF(L976=0,"",INDEX('Tableau FR Download'!G:G,MATCH('Eligible Components'!L976,'Tableau FR Download'!A:A,0)))</f>
        <v/>
      </c>
      <c r="N976" s="2" t="str">
        <f>IFERROR(IF(LEFT(INDEX('Tableau FR Download'!J:J,MATCH('Eligible Components'!M976,'Tableau FR Download'!G:G,0)),FIND(" - ",INDEX('Tableau FR Download'!J:J,MATCH('Eligible Components'!M976,'Tableau FR Download'!G:G,0)))-1) = 0,"",LEFT(INDEX('Tableau FR Download'!J:J,MATCH('Eligible Components'!M976,'Tableau FR Download'!G:G,0)),FIND(" - ",INDEX('Tableau FR Download'!J:J,MATCH('Eligible Components'!M976,'Tableau FR Download'!G:G,0)))-1)),"")</f>
        <v/>
      </c>
      <c r="O976" s="2" t="str">
        <f>IF(T976="No","",IFERROR(IF(INDEX('Tableau FR Download'!M:M,MATCH('Eligible Components'!M976,'Tableau FR Download'!G:G,0))=0,"",INDEX('Tableau FR Download'!M:M,MATCH('Eligible Components'!M976,'Tableau FR Download'!G:G,0))),""))</f>
        <v/>
      </c>
      <c r="P976" s="37" t="str">
        <f>IF(IFERROR(INDEX('Funding Request Tracker'!$G$6:$G$13,MATCH('Eligible Components'!N976,'Funding Request Tracker'!$F$6:$F$13,0)),"")=0,"",IFERROR(INDEX('Funding Request Tracker'!$G$6:$G$13,MATCH('Eligible Components'!N976,'Funding Request Tracker'!$F$6:$F$13,0)),""))</f>
        <v/>
      </c>
      <c r="Q976" s="37" t="str">
        <f>IF(IFERROR(INDEX('Tableau FR Download'!N:N,MATCH('Eligible Components'!M976,'Tableau FR Download'!G:G,0)),"")=0,"",IFERROR(INDEX('Tableau FR Download'!N:N,MATCH('Eligible Components'!M976,'Tableau FR Download'!G:G,0)),""))</f>
        <v/>
      </c>
      <c r="R976" s="37" t="str">
        <f>IF(IFERROR(INDEX('Tableau FR Download'!O:O,MATCH('Eligible Components'!M976,'Tableau FR Download'!G:G,0)),"")=0,"",IFERROR(INDEX('Tableau FR Download'!O:O,MATCH('Eligible Components'!M976,'Tableau FR Download'!G:G,0)),""))</f>
        <v/>
      </c>
      <c r="S976" s="13" t="str">
        <f t="shared" si="47"/>
        <v/>
      </c>
      <c r="T976" s="1" t="str">
        <f>IFERROR(INDEX('User Instructions'!$E$3:$E$10,MATCH('Eligible Components'!N976,'User Instructions'!$D$3:$D$10,0)),"")</f>
        <v/>
      </c>
      <c r="U976" s="1" t="str">
        <f>IFERROR(IF(INDEX('Tableau FR Download'!M:M,MATCH('Eligible Components'!M976,'Tableau FR Download'!G:G,0))=0,"",INDEX('Tableau FR Download'!M:M,MATCH('Eligible Components'!M976,'Tableau FR Download'!G:G,0))),"")</f>
        <v/>
      </c>
    </row>
    <row r="977" spans="1:21" hidden="1" x14ac:dyDescent="0.2">
      <c r="A977" s="1">
        <f t="shared" si="45"/>
        <v>0</v>
      </c>
      <c r="B977" s="1">
        <v>1</v>
      </c>
      <c r="C977" s="1" t="s">
        <v>85</v>
      </c>
      <c r="D977" s="1" t="s">
        <v>139</v>
      </c>
      <c r="E977" s="1" t="s">
        <v>26</v>
      </c>
      <c r="F977" s="1" t="s">
        <v>26</v>
      </c>
      <c r="G977" s="1" t="str">
        <f t="shared" si="46"/>
        <v>Multicountry Caribbean MCC-HIV/AIDS</v>
      </c>
      <c r="H977" s="1">
        <v>1</v>
      </c>
      <c r="I977" s="1" t="s">
        <v>45</v>
      </c>
      <c r="J977" s="1" t="str">
        <f>IF(IFERROR(IF(M977="",INDEX('Review Approach Lookup'!D:D,MATCH('Eligible Components'!G977,'Review Approach Lookup'!A:A,0)),INDEX('Tableau FR Download'!I:I,MATCH(M977,'Tableau FR Download'!G:G,0))),"")=0,"TBC",IFERROR(IF(M977="",INDEX('Review Approach Lookup'!D:D,MATCH('Eligible Components'!G977,'Review Approach Lookup'!A:A,0)),INDEX('Tableau FR Download'!I:I,MATCH(M977,'Tableau FR Download'!G:G,0))),""))</f>
        <v>Tailored for Focused Portfolios</v>
      </c>
      <c r="K977" s="1" t="s">
        <v>188</v>
      </c>
      <c r="L977" s="1">
        <f>_xlfn.MAXIFS('Tableau FR Download'!A:A,'Tableau FR Download'!B:B,'Eligible Components'!G977)</f>
        <v>0</v>
      </c>
      <c r="M977" s="1" t="str">
        <f>IF(L977=0,"",INDEX('Tableau FR Download'!G:G,MATCH('Eligible Components'!L977,'Tableau FR Download'!A:A,0)))</f>
        <v/>
      </c>
      <c r="N977" s="2" t="str">
        <f>IFERROR(IF(LEFT(INDEX('Tableau FR Download'!J:J,MATCH('Eligible Components'!M977,'Tableau FR Download'!G:G,0)),FIND(" - ",INDEX('Tableau FR Download'!J:J,MATCH('Eligible Components'!M977,'Tableau FR Download'!G:G,0)))-1) = 0,"",LEFT(INDEX('Tableau FR Download'!J:J,MATCH('Eligible Components'!M977,'Tableau FR Download'!G:G,0)),FIND(" - ",INDEX('Tableau FR Download'!J:J,MATCH('Eligible Components'!M977,'Tableau FR Download'!G:G,0)))-1)),"")</f>
        <v/>
      </c>
      <c r="O977" s="2" t="str">
        <f>IF(T977="No","",IFERROR(IF(INDEX('Tableau FR Download'!M:M,MATCH('Eligible Components'!M977,'Tableau FR Download'!G:G,0))=0,"",INDEX('Tableau FR Download'!M:M,MATCH('Eligible Components'!M977,'Tableau FR Download'!G:G,0))),""))</f>
        <v/>
      </c>
      <c r="P977" s="37" t="str">
        <f>IF(IFERROR(INDEX('Funding Request Tracker'!$G$6:$G$13,MATCH('Eligible Components'!N977,'Funding Request Tracker'!$F$6:$F$13,0)),"")=0,"",IFERROR(INDEX('Funding Request Tracker'!$G$6:$G$13,MATCH('Eligible Components'!N977,'Funding Request Tracker'!$F$6:$F$13,0)),""))</f>
        <v/>
      </c>
      <c r="Q977" s="37" t="str">
        <f>IF(IFERROR(INDEX('Tableau FR Download'!N:N,MATCH('Eligible Components'!M977,'Tableau FR Download'!G:G,0)),"")=0,"",IFERROR(INDEX('Tableau FR Download'!N:N,MATCH('Eligible Components'!M977,'Tableau FR Download'!G:G,0)),""))</f>
        <v/>
      </c>
      <c r="R977" s="37" t="str">
        <f>IF(IFERROR(INDEX('Tableau FR Download'!O:O,MATCH('Eligible Components'!M977,'Tableau FR Download'!G:G,0)),"")=0,"",IFERROR(INDEX('Tableau FR Download'!O:O,MATCH('Eligible Components'!M977,'Tableau FR Download'!G:G,0)),""))</f>
        <v/>
      </c>
      <c r="S977" s="13" t="str">
        <f t="shared" si="47"/>
        <v/>
      </c>
      <c r="T977" s="1" t="str">
        <f>IFERROR(INDEX('User Instructions'!$E$3:$E$10,MATCH('Eligible Components'!N977,'User Instructions'!$D$3:$D$10,0)),"")</f>
        <v/>
      </c>
      <c r="U977" s="1" t="str">
        <f>IFERROR(IF(INDEX('Tableau FR Download'!M:M,MATCH('Eligible Components'!M977,'Tableau FR Download'!G:G,0))=0,"",INDEX('Tableau FR Download'!M:M,MATCH('Eligible Components'!M977,'Tableau FR Download'!G:G,0))),"")</f>
        <v/>
      </c>
    </row>
    <row r="978" spans="1:21" hidden="1" x14ac:dyDescent="0.2">
      <c r="A978" s="1">
        <f t="shared" si="45"/>
        <v>0</v>
      </c>
      <c r="B978" s="1">
        <v>0</v>
      </c>
      <c r="C978" s="1" t="s">
        <v>85</v>
      </c>
      <c r="D978" s="1" t="s">
        <v>139</v>
      </c>
      <c r="E978" s="1" t="s">
        <v>409</v>
      </c>
      <c r="F978" s="1" t="s">
        <v>86</v>
      </c>
      <c r="G978" s="1" t="str">
        <f t="shared" si="46"/>
        <v>Multicountry Caribbean MCC-HIV/AIDS,Malaria</v>
      </c>
      <c r="H978" s="1">
        <v>0</v>
      </c>
      <c r="I978" s="1" t="s">
        <v>45</v>
      </c>
      <c r="J978" s="1" t="str">
        <f>IF(IFERROR(IF(M978="",INDEX('Review Approach Lookup'!D:D,MATCH('Eligible Components'!G978,'Review Approach Lookup'!A:A,0)),INDEX('Tableau FR Download'!I:I,MATCH(M978,'Tableau FR Download'!G:G,0))),"")=0,"TBC",IFERROR(IF(M978="",INDEX('Review Approach Lookup'!D:D,MATCH('Eligible Components'!G978,'Review Approach Lookup'!A:A,0)),INDEX('Tableau FR Download'!I:I,MATCH(M978,'Tableau FR Download'!G:G,0))),""))</f>
        <v/>
      </c>
      <c r="K978" s="1" t="s">
        <v>188</v>
      </c>
      <c r="L978" s="1">
        <f>_xlfn.MAXIFS('Tableau FR Download'!A:A,'Tableau FR Download'!B:B,'Eligible Components'!G978)</f>
        <v>0</v>
      </c>
      <c r="M978" s="1" t="str">
        <f>IF(L978=0,"",INDEX('Tableau FR Download'!G:G,MATCH('Eligible Components'!L978,'Tableau FR Download'!A:A,0)))</f>
        <v/>
      </c>
      <c r="N978" s="2" t="str">
        <f>IFERROR(IF(LEFT(INDEX('Tableau FR Download'!J:J,MATCH('Eligible Components'!M978,'Tableau FR Download'!G:G,0)),FIND(" - ",INDEX('Tableau FR Download'!J:J,MATCH('Eligible Components'!M978,'Tableau FR Download'!G:G,0)))-1) = 0,"",LEFT(INDEX('Tableau FR Download'!J:J,MATCH('Eligible Components'!M978,'Tableau FR Download'!G:G,0)),FIND(" - ",INDEX('Tableau FR Download'!J:J,MATCH('Eligible Components'!M978,'Tableau FR Download'!G:G,0)))-1)),"")</f>
        <v/>
      </c>
      <c r="O978" s="2" t="str">
        <f>IF(T978="No","",IFERROR(IF(INDEX('Tableau FR Download'!M:M,MATCH('Eligible Components'!M978,'Tableau FR Download'!G:G,0))=0,"",INDEX('Tableau FR Download'!M:M,MATCH('Eligible Components'!M978,'Tableau FR Download'!G:G,0))),""))</f>
        <v/>
      </c>
      <c r="P978" s="37" t="str">
        <f>IF(IFERROR(INDEX('Funding Request Tracker'!$G$6:$G$13,MATCH('Eligible Components'!N978,'Funding Request Tracker'!$F$6:$F$13,0)),"")=0,"",IFERROR(INDEX('Funding Request Tracker'!$G$6:$G$13,MATCH('Eligible Components'!N978,'Funding Request Tracker'!$F$6:$F$13,0)),""))</f>
        <v/>
      </c>
      <c r="Q978" s="37" t="str">
        <f>IF(IFERROR(INDEX('Tableau FR Download'!N:N,MATCH('Eligible Components'!M978,'Tableau FR Download'!G:G,0)),"")=0,"",IFERROR(INDEX('Tableau FR Download'!N:N,MATCH('Eligible Components'!M978,'Tableau FR Download'!G:G,0)),""))</f>
        <v/>
      </c>
      <c r="R978" s="37" t="str">
        <f>IF(IFERROR(INDEX('Tableau FR Download'!O:O,MATCH('Eligible Components'!M978,'Tableau FR Download'!G:G,0)),"")=0,"",IFERROR(INDEX('Tableau FR Download'!O:O,MATCH('Eligible Components'!M978,'Tableau FR Download'!G:G,0)),""))</f>
        <v/>
      </c>
      <c r="S978" s="13" t="str">
        <f t="shared" si="47"/>
        <v/>
      </c>
      <c r="T978" s="1" t="str">
        <f>IFERROR(INDEX('User Instructions'!$E$3:$E$10,MATCH('Eligible Components'!N978,'User Instructions'!$D$3:$D$10,0)),"")</f>
        <v/>
      </c>
      <c r="U978" s="1" t="str">
        <f>IFERROR(IF(INDEX('Tableau FR Download'!M:M,MATCH('Eligible Components'!M978,'Tableau FR Download'!G:G,0))=0,"",INDEX('Tableau FR Download'!M:M,MATCH('Eligible Components'!M978,'Tableau FR Download'!G:G,0))),"")</f>
        <v/>
      </c>
    </row>
    <row r="979" spans="1:21" hidden="1" x14ac:dyDescent="0.2">
      <c r="A979" s="1">
        <f t="shared" si="45"/>
        <v>0</v>
      </c>
      <c r="B979" s="1">
        <v>0</v>
      </c>
      <c r="C979" s="1" t="s">
        <v>85</v>
      </c>
      <c r="D979" s="1" t="s">
        <v>139</v>
      </c>
      <c r="E979" s="1" t="s">
        <v>410</v>
      </c>
      <c r="F979" s="1" t="s">
        <v>87</v>
      </c>
      <c r="G979" s="1" t="str">
        <f t="shared" si="46"/>
        <v>Multicountry Caribbean MCC-HIV/AIDS,Malaria,RSSH</v>
      </c>
      <c r="H979" s="1">
        <v>0</v>
      </c>
      <c r="I979" s="1" t="s">
        <v>45</v>
      </c>
      <c r="J979" s="1" t="str">
        <f>IF(IFERROR(IF(M979="",INDEX('Review Approach Lookup'!D:D,MATCH('Eligible Components'!G979,'Review Approach Lookup'!A:A,0)),INDEX('Tableau FR Download'!I:I,MATCH(M979,'Tableau FR Download'!G:G,0))),"")=0,"TBC",IFERROR(IF(M979="",INDEX('Review Approach Lookup'!D:D,MATCH('Eligible Components'!G979,'Review Approach Lookup'!A:A,0)),INDEX('Tableau FR Download'!I:I,MATCH(M979,'Tableau FR Download'!G:G,0))),""))</f>
        <v/>
      </c>
      <c r="K979" s="1" t="s">
        <v>188</v>
      </c>
      <c r="L979" s="1">
        <f>_xlfn.MAXIFS('Tableau FR Download'!A:A,'Tableau FR Download'!B:B,'Eligible Components'!G979)</f>
        <v>0</v>
      </c>
      <c r="M979" s="1" t="str">
        <f>IF(L979=0,"",INDEX('Tableau FR Download'!G:G,MATCH('Eligible Components'!L979,'Tableau FR Download'!A:A,0)))</f>
        <v/>
      </c>
      <c r="N979" s="2" t="str">
        <f>IFERROR(IF(LEFT(INDEX('Tableau FR Download'!J:J,MATCH('Eligible Components'!M979,'Tableau FR Download'!G:G,0)),FIND(" - ",INDEX('Tableau FR Download'!J:J,MATCH('Eligible Components'!M979,'Tableau FR Download'!G:G,0)))-1) = 0,"",LEFT(INDEX('Tableau FR Download'!J:J,MATCH('Eligible Components'!M979,'Tableau FR Download'!G:G,0)),FIND(" - ",INDEX('Tableau FR Download'!J:J,MATCH('Eligible Components'!M979,'Tableau FR Download'!G:G,0)))-1)),"")</f>
        <v/>
      </c>
      <c r="O979" s="2" t="str">
        <f>IF(T979="No","",IFERROR(IF(INDEX('Tableau FR Download'!M:M,MATCH('Eligible Components'!M979,'Tableau FR Download'!G:G,0))=0,"",INDEX('Tableau FR Download'!M:M,MATCH('Eligible Components'!M979,'Tableau FR Download'!G:G,0))),""))</f>
        <v/>
      </c>
      <c r="P979" s="37" t="str">
        <f>IF(IFERROR(INDEX('Funding Request Tracker'!$G$6:$G$13,MATCH('Eligible Components'!N979,'Funding Request Tracker'!$F$6:$F$13,0)),"")=0,"",IFERROR(INDEX('Funding Request Tracker'!$G$6:$G$13,MATCH('Eligible Components'!N979,'Funding Request Tracker'!$F$6:$F$13,0)),""))</f>
        <v/>
      </c>
      <c r="Q979" s="37" t="str">
        <f>IF(IFERROR(INDEX('Tableau FR Download'!N:N,MATCH('Eligible Components'!M979,'Tableau FR Download'!G:G,0)),"")=0,"",IFERROR(INDEX('Tableau FR Download'!N:N,MATCH('Eligible Components'!M979,'Tableau FR Download'!G:G,0)),""))</f>
        <v/>
      </c>
      <c r="R979" s="37" t="str">
        <f>IF(IFERROR(INDEX('Tableau FR Download'!O:O,MATCH('Eligible Components'!M979,'Tableau FR Download'!G:G,0)),"")=0,"",IFERROR(INDEX('Tableau FR Download'!O:O,MATCH('Eligible Components'!M979,'Tableau FR Download'!G:G,0)),""))</f>
        <v/>
      </c>
      <c r="S979" s="13" t="str">
        <f t="shared" si="47"/>
        <v/>
      </c>
      <c r="T979" s="1" t="str">
        <f>IFERROR(INDEX('User Instructions'!$E$3:$E$10,MATCH('Eligible Components'!N979,'User Instructions'!$D$3:$D$10,0)),"")</f>
        <v/>
      </c>
      <c r="U979" s="1" t="str">
        <f>IFERROR(IF(INDEX('Tableau FR Download'!M:M,MATCH('Eligible Components'!M979,'Tableau FR Download'!G:G,0))=0,"",INDEX('Tableau FR Download'!M:M,MATCH('Eligible Components'!M979,'Tableau FR Download'!G:G,0))),"")</f>
        <v/>
      </c>
    </row>
    <row r="980" spans="1:21" hidden="1" x14ac:dyDescent="0.2">
      <c r="A980" s="1">
        <f t="shared" si="45"/>
        <v>0</v>
      </c>
      <c r="B980" s="1">
        <v>0</v>
      </c>
      <c r="C980" s="1" t="s">
        <v>85</v>
      </c>
      <c r="D980" s="1" t="s">
        <v>139</v>
      </c>
      <c r="E980" s="1" t="s">
        <v>411</v>
      </c>
      <c r="F980" s="1" t="s">
        <v>88</v>
      </c>
      <c r="G980" s="1" t="str">
        <f t="shared" si="46"/>
        <v>Multicountry Caribbean MCC-HIV/AIDS,RSSH</v>
      </c>
      <c r="H980" s="1">
        <v>1</v>
      </c>
      <c r="I980" s="1" t="s">
        <v>45</v>
      </c>
      <c r="J980" s="1" t="str">
        <f>IF(IFERROR(IF(M980="",INDEX('Review Approach Lookup'!D:D,MATCH('Eligible Components'!G980,'Review Approach Lookup'!A:A,0)),INDEX('Tableau FR Download'!I:I,MATCH(M980,'Tableau FR Download'!G:G,0))),"")=0,"TBC",IFERROR(IF(M980="",INDEX('Review Approach Lookup'!D:D,MATCH('Eligible Components'!G980,'Review Approach Lookup'!A:A,0)),INDEX('Tableau FR Download'!I:I,MATCH(M980,'Tableau FR Download'!G:G,0))),""))</f>
        <v/>
      </c>
      <c r="K980" s="1" t="s">
        <v>188</v>
      </c>
      <c r="L980" s="1">
        <f>_xlfn.MAXIFS('Tableau FR Download'!A:A,'Tableau FR Download'!B:B,'Eligible Components'!G980)</f>
        <v>0</v>
      </c>
      <c r="M980" s="1" t="str">
        <f>IF(L980=0,"",INDEX('Tableau FR Download'!G:G,MATCH('Eligible Components'!L980,'Tableau FR Download'!A:A,0)))</f>
        <v/>
      </c>
      <c r="N980" s="2" t="str">
        <f>IFERROR(IF(LEFT(INDEX('Tableau FR Download'!J:J,MATCH('Eligible Components'!M980,'Tableau FR Download'!G:G,0)),FIND(" - ",INDEX('Tableau FR Download'!J:J,MATCH('Eligible Components'!M980,'Tableau FR Download'!G:G,0)))-1) = 0,"",LEFT(INDEX('Tableau FR Download'!J:J,MATCH('Eligible Components'!M980,'Tableau FR Download'!G:G,0)),FIND(" - ",INDEX('Tableau FR Download'!J:J,MATCH('Eligible Components'!M980,'Tableau FR Download'!G:G,0)))-1)),"")</f>
        <v/>
      </c>
      <c r="O980" s="2" t="str">
        <f>IF(T980="No","",IFERROR(IF(INDEX('Tableau FR Download'!M:M,MATCH('Eligible Components'!M980,'Tableau FR Download'!G:G,0))=0,"",INDEX('Tableau FR Download'!M:M,MATCH('Eligible Components'!M980,'Tableau FR Download'!G:G,0))),""))</f>
        <v/>
      </c>
      <c r="P980" s="37" t="str">
        <f>IF(IFERROR(INDEX('Funding Request Tracker'!$G$6:$G$13,MATCH('Eligible Components'!N980,'Funding Request Tracker'!$F$6:$F$13,0)),"")=0,"",IFERROR(INDEX('Funding Request Tracker'!$G$6:$G$13,MATCH('Eligible Components'!N980,'Funding Request Tracker'!$F$6:$F$13,0)),""))</f>
        <v/>
      </c>
      <c r="Q980" s="37" t="str">
        <f>IF(IFERROR(INDEX('Tableau FR Download'!N:N,MATCH('Eligible Components'!M980,'Tableau FR Download'!G:G,0)),"")=0,"",IFERROR(INDEX('Tableau FR Download'!N:N,MATCH('Eligible Components'!M980,'Tableau FR Download'!G:G,0)),""))</f>
        <v/>
      </c>
      <c r="R980" s="37" t="str">
        <f>IF(IFERROR(INDEX('Tableau FR Download'!O:O,MATCH('Eligible Components'!M980,'Tableau FR Download'!G:G,0)),"")=0,"",IFERROR(INDEX('Tableau FR Download'!O:O,MATCH('Eligible Components'!M980,'Tableau FR Download'!G:G,0)),""))</f>
        <v/>
      </c>
      <c r="S980" s="13" t="str">
        <f t="shared" si="47"/>
        <v/>
      </c>
      <c r="T980" s="1" t="str">
        <f>IFERROR(INDEX('User Instructions'!$E$3:$E$10,MATCH('Eligible Components'!N980,'User Instructions'!$D$3:$D$10,0)),"")</f>
        <v/>
      </c>
      <c r="U980" s="1" t="str">
        <f>IFERROR(IF(INDEX('Tableau FR Download'!M:M,MATCH('Eligible Components'!M980,'Tableau FR Download'!G:G,0))=0,"",INDEX('Tableau FR Download'!M:M,MATCH('Eligible Components'!M980,'Tableau FR Download'!G:G,0))),"")</f>
        <v/>
      </c>
    </row>
    <row r="981" spans="1:21" hidden="1" x14ac:dyDescent="0.2">
      <c r="A981" s="1">
        <f t="shared" si="45"/>
        <v>1</v>
      </c>
      <c r="B981" s="1">
        <v>0</v>
      </c>
      <c r="C981" s="1" t="s">
        <v>85</v>
      </c>
      <c r="D981" s="1" t="s">
        <v>139</v>
      </c>
      <c r="E981" s="1" t="s">
        <v>408</v>
      </c>
      <c r="F981" s="1" t="s">
        <v>89</v>
      </c>
      <c r="G981" s="1" t="str">
        <f t="shared" si="46"/>
        <v>Multicountry Caribbean MCC-HIV/AIDS, Tuberculosis</v>
      </c>
      <c r="H981" s="1">
        <v>1</v>
      </c>
      <c r="I981" s="1" t="s">
        <v>45</v>
      </c>
      <c r="J981" s="1" t="str">
        <f>IF(IFERROR(IF(M981="",INDEX('Review Approach Lookup'!D:D,MATCH('Eligible Components'!G981,'Review Approach Lookup'!A:A,0)),INDEX('Tableau FR Download'!I:I,MATCH(M981,'Tableau FR Download'!G:G,0))),"")=0,"TBC",IFERROR(IF(M981="",INDEX('Review Approach Lookup'!D:D,MATCH('Eligible Components'!G981,'Review Approach Lookup'!A:A,0)),INDEX('Tableau FR Download'!I:I,MATCH(M981,'Tableau FR Download'!G:G,0))),""))</f>
        <v>Tailored for Focused Portfolios</v>
      </c>
      <c r="K981" s="1" t="s">
        <v>188</v>
      </c>
      <c r="L981" s="1">
        <f>_xlfn.MAXIFS('Tableau FR Download'!A:A,'Tableau FR Download'!B:B,'Eligible Components'!G981)</f>
        <v>999</v>
      </c>
      <c r="M981" s="1" t="str">
        <f>IF(L981=0,"",INDEX('Tableau FR Download'!G:G,MATCH('Eligible Components'!L981,'Tableau FR Download'!A:A,0)))</f>
        <v>FR999-MCC-C</v>
      </c>
      <c r="N981" s="2" t="str">
        <f>IFERROR(IF(LEFT(INDEX('Tableau FR Download'!J:J,MATCH('Eligible Components'!M981,'Tableau FR Download'!G:G,0)),FIND(" - ",INDEX('Tableau FR Download'!J:J,MATCH('Eligible Components'!M981,'Tableau FR Download'!G:G,0)))-1) = 0,"",LEFT(INDEX('Tableau FR Download'!J:J,MATCH('Eligible Components'!M981,'Tableau FR Download'!G:G,0)),FIND(" - ",INDEX('Tableau FR Download'!J:J,MATCH('Eligible Components'!M981,'Tableau FR Download'!G:G,0)))-1)),"")</f>
        <v>Window 6</v>
      </c>
      <c r="O981" s="2" t="str">
        <f>IF(T981="No","",IFERROR(IF(INDEX('Tableau FR Download'!M:M,MATCH('Eligible Components'!M981,'Tableau FR Download'!G:G,0))=0,"",INDEX('Tableau FR Download'!M:M,MATCH('Eligible Components'!M981,'Tableau FR Download'!G:G,0))),""))</f>
        <v>Grant Making</v>
      </c>
      <c r="P981" s="37">
        <f>IF(IFERROR(INDEX('Funding Request Tracker'!$G$6:$G$13,MATCH('Eligible Components'!N981,'Funding Request Tracker'!$F$6:$F$13,0)),"")=0,"",IFERROR(INDEX('Funding Request Tracker'!$G$6:$G$13,MATCH('Eligible Components'!N981,'Funding Request Tracker'!$F$6:$F$13,0)),""))</f>
        <v>44449</v>
      </c>
      <c r="Q981" s="37">
        <f>IF(IFERROR(INDEX('Tableau FR Download'!N:N,MATCH('Eligible Components'!M981,'Tableau FR Download'!G:G,0)),"")=0,"",IFERROR(INDEX('Tableau FR Download'!N:N,MATCH('Eligible Components'!M981,'Tableau FR Download'!G:G,0)),""))</f>
        <v>44700</v>
      </c>
      <c r="R981" s="37">
        <f>IF(IFERROR(INDEX('Tableau FR Download'!O:O,MATCH('Eligible Components'!M981,'Tableau FR Download'!G:G,0)),"")=0,"",IFERROR(INDEX('Tableau FR Download'!O:O,MATCH('Eligible Components'!M981,'Tableau FR Download'!G:G,0)),""))</f>
        <v>44735</v>
      </c>
      <c r="S981" s="13">
        <f t="shared" si="47"/>
        <v>9.3770491803278695</v>
      </c>
      <c r="T981" s="1" t="str">
        <f>IFERROR(INDEX('User Instructions'!$E$3:$E$10,MATCH('Eligible Components'!N981,'User Instructions'!$D$3:$D$10,0)),"")</f>
        <v>Yes</v>
      </c>
      <c r="U981" s="1" t="str">
        <f>IFERROR(IF(INDEX('Tableau FR Download'!M:M,MATCH('Eligible Components'!M981,'Tableau FR Download'!G:G,0))=0,"",INDEX('Tableau FR Download'!M:M,MATCH('Eligible Components'!M981,'Tableau FR Download'!G:G,0))),"")</f>
        <v>Grant Making</v>
      </c>
    </row>
    <row r="982" spans="1:21" hidden="1" x14ac:dyDescent="0.2">
      <c r="A982" s="1">
        <f t="shared" si="45"/>
        <v>0</v>
      </c>
      <c r="B982" s="1">
        <v>0</v>
      </c>
      <c r="C982" s="1" t="s">
        <v>85</v>
      </c>
      <c r="D982" s="1" t="s">
        <v>139</v>
      </c>
      <c r="E982" s="1" t="s">
        <v>412</v>
      </c>
      <c r="F982" s="1" t="s">
        <v>90</v>
      </c>
      <c r="G982" s="1" t="str">
        <f t="shared" si="46"/>
        <v>Multicountry Caribbean MCC-HIV/AIDS,Tuberculosis,Malaria</v>
      </c>
      <c r="H982" s="1">
        <v>0</v>
      </c>
      <c r="I982" s="1" t="s">
        <v>45</v>
      </c>
      <c r="J982" s="1" t="str">
        <f>IF(IFERROR(IF(M982="",INDEX('Review Approach Lookup'!D:D,MATCH('Eligible Components'!G982,'Review Approach Lookup'!A:A,0)),INDEX('Tableau FR Download'!I:I,MATCH(M982,'Tableau FR Download'!G:G,0))),"")=0,"TBC",IFERROR(IF(M982="",INDEX('Review Approach Lookup'!D:D,MATCH('Eligible Components'!G982,'Review Approach Lookup'!A:A,0)),INDEX('Tableau FR Download'!I:I,MATCH(M982,'Tableau FR Download'!G:G,0))),""))</f>
        <v/>
      </c>
      <c r="K982" s="1" t="s">
        <v>188</v>
      </c>
      <c r="L982" s="1">
        <f>_xlfn.MAXIFS('Tableau FR Download'!A:A,'Tableau FR Download'!B:B,'Eligible Components'!G982)</f>
        <v>0</v>
      </c>
      <c r="M982" s="1" t="str">
        <f>IF(L982=0,"",INDEX('Tableau FR Download'!G:G,MATCH('Eligible Components'!L982,'Tableau FR Download'!A:A,0)))</f>
        <v/>
      </c>
      <c r="N982" s="2" t="str">
        <f>IFERROR(IF(LEFT(INDEX('Tableau FR Download'!J:J,MATCH('Eligible Components'!M982,'Tableau FR Download'!G:G,0)),FIND(" - ",INDEX('Tableau FR Download'!J:J,MATCH('Eligible Components'!M982,'Tableau FR Download'!G:G,0)))-1) = 0,"",LEFT(INDEX('Tableau FR Download'!J:J,MATCH('Eligible Components'!M982,'Tableau FR Download'!G:G,0)),FIND(" - ",INDEX('Tableau FR Download'!J:J,MATCH('Eligible Components'!M982,'Tableau FR Download'!G:G,0)))-1)),"")</f>
        <v/>
      </c>
      <c r="O982" s="2" t="str">
        <f>IF(T982="No","",IFERROR(IF(INDEX('Tableau FR Download'!M:M,MATCH('Eligible Components'!M982,'Tableau FR Download'!G:G,0))=0,"",INDEX('Tableau FR Download'!M:M,MATCH('Eligible Components'!M982,'Tableau FR Download'!G:G,0))),""))</f>
        <v/>
      </c>
      <c r="P982" s="37" t="str">
        <f>IF(IFERROR(INDEX('Funding Request Tracker'!$G$6:$G$13,MATCH('Eligible Components'!N982,'Funding Request Tracker'!$F$6:$F$13,0)),"")=0,"",IFERROR(INDEX('Funding Request Tracker'!$G$6:$G$13,MATCH('Eligible Components'!N982,'Funding Request Tracker'!$F$6:$F$13,0)),""))</f>
        <v/>
      </c>
      <c r="Q982" s="37" t="str">
        <f>IF(IFERROR(INDEX('Tableau FR Download'!N:N,MATCH('Eligible Components'!M982,'Tableau FR Download'!G:G,0)),"")=0,"",IFERROR(INDEX('Tableau FR Download'!N:N,MATCH('Eligible Components'!M982,'Tableau FR Download'!G:G,0)),""))</f>
        <v/>
      </c>
      <c r="R982" s="37" t="str">
        <f>IF(IFERROR(INDEX('Tableau FR Download'!O:O,MATCH('Eligible Components'!M982,'Tableau FR Download'!G:G,0)),"")=0,"",IFERROR(INDEX('Tableau FR Download'!O:O,MATCH('Eligible Components'!M982,'Tableau FR Download'!G:G,0)),""))</f>
        <v/>
      </c>
      <c r="S982" s="13" t="str">
        <f t="shared" si="47"/>
        <v/>
      </c>
      <c r="T982" s="1" t="str">
        <f>IFERROR(INDEX('User Instructions'!$E$3:$E$10,MATCH('Eligible Components'!N982,'User Instructions'!$D$3:$D$10,0)),"")</f>
        <v/>
      </c>
      <c r="U982" s="1" t="str">
        <f>IFERROR(IF(INDEX('Tableau FR Download'!M:M,MATCH('Eligible Components'!M982,'Tableau FR Download'!G:G,0))=0,"",INDEX('Tableau FR Download'!M:M,MATCH('Eligible Components'!M982,'Tableau FR Download'!G:G,0))),"")</f>
        <v/>
      </c>
    </row>
    <row r="983" spans="1:21" hidden="1" x14ac:dyDescent="0.2">
      <c r="A983" s="1">
        <f t="shared" si="45"/>
        <v>0</v>
      </c>
      <c r="B983" s="1">
        <v>0</v>
      </c>
      <c r="C983" s="1" t="s">
        <v>85</v>
      </c>
      <c r="D983" s="1" t="s">
        <v>139</v>
      </c>
      <c r="E983" s="1" t="s">
        <v>413</v>
      </c>
      <c r="F983" s="1" t="s">
        <v>91</v>
      </c>
      <c r="G983" s="1" t="str">
        <f t="shared" si="46"/>
        <v>Multicountry Caribbean MCC-HIV/AIDS,Tuberculosis,Malaria,RSSH</v>
      </c>
      <c r="H983" s="1">
        <v>0</v>
      </c>
      <c r="I983" s="1" t="s">
        <v>45</v>
      </c>
      <c r="J983" s="1" t="str">
        <f>IF(IFERROR(IF(M983="",INDEX('Review Approach Lookup'!D:D,MATCH('Eligible Components'!G983,'Review Approach Lookup'!A:A,0)),INDEX('Tableau FR Download'!I:I,MATCH(M983,'Tableau FR Download'!G:G,0))),"")=0,"TBC",IFERROR(IF(M983="",INDEX('Review Approach Lookup'!D:D,MATCH('Eligible Components'!G983,'Review Approach Lookup'!A:A,0)),INDEX('Tableau FR Download'!I:I,MATCH(M983,'Tableau FR Download'!G:G,0))),""))</f>
        <v/>
      </c>
      <c r="K983" s="1" t="s">
        <v>188</v>
      </c>
      <c r="L983" s="1">
        <f>_xlfn.MAXIFS('Tableau FR Download'!A:A,'Tableau FR Download'!B:B,'Eligible Components'!G983)</f>
        <v>0</v>
      </c>
      <c r="M983" s="1" t="str">
        <f>IF(L983=0,"",INDEX('Tableau FR Download'!G:G,MATCH('Eligible Components'!L983,'Tableau FR Download'!A:A,0)))</f>
        <v/>
      </c>
      <c r="N983" s="2" t="str">
        <f>IFERROR(IF(LEFT(INDEX('Tableau FR Download'!J:J,MATCH('Eligible Components'!M983,'Tableau FR Download'!G:G,0)),FIND(" - ",INDEX('Tableau FR Download'!J:J,MATCH('Eligible Components'!M983,'Tableau FR Download'!G:G,0)))-1) = 0,"",LEFT(INDEX('Tableau FR Download'!J:J,MATCH('Eligible Components'!M983,'Tableau FR Download'!G:G,0)),FIND(" - ",INDEX('Tableau FR Download'!J:J,MATCH('Eligible Components'!M983,'Tableau FR Download'!G:G,0)))-1)),"")</f>
        <v/>
      </c>
      <c r="O983" s="2" t="str">
        <f>IF(T983="No","",IFERROR(IF(INDEX('Tableau FR Download'!M:M,MATCH('Eligible Components'!M983,'Tableau FR Download'!G:G,0))=0,"",INDEX('Tableau FR Download'!M:M,MATCH('Eligible Components'!M983,'Tableau FR Download'!G:G,0))),""))</f>
        <v/>
      </c>
      <c r="P983" s="37" t="str">
        <f>IF(IFERROR(INDEX('Funding Request Tracker'!$G$6:$G$13,MATCH('Eligible Components'!N983,'Funding Request Tracker'!$F$6:$F$13,0)),"")=0,"",IFERROR(INDEX('Funding Request Tracker'!$G$6:$G$13,MATCH('Eligible Components'!N983,'Funding Request Tracker'!$F$6:$F$13,0)),""))</f>
        <v/>
      </c>
      <c r="Q983" s="37" t="str">
        <f>IF(IFERROR(INDEX('Tableau FR Download'!N:N,MATCH('Eligible Components'!M983,'Tableau FR Download'!G:G,0)),"")=0,"",IFERROR(INDEX('Tableau FR Download'!N:N,MATCH('Eligible Components'!M983,'Tableau FR Download'!G:G,0)),""))</f>
        <v/>
      </c>
      <c r="R983" s="37" t="str">
        <f>IF(IFERROR(INDEX('Tableau FR Download'!O:O,MATCH('Eligible Components'!M983,'Tableau FR Download'!G:G,0)),"")=0,"",IFERROR(INDEX('Tableau FR Download'!O:O,MATCH('Eligible Components'!M983,'Tableau FR Download'!G:G,0)),""))</f>
        <v/>
      </c>
      <c r="S983" s="13" t="str">
        <f t="shared" si="47"/>
        <v/>
      </c>
      <c r="T983" s="1" t="str">
        <f>IFERROR(INDEX('User Instructions'!$E$3:$E$10,MATCH('Eligible Components'!N983,'User Instructions'!$D$3:$D$10,0)),"")</f>
        <v/>
      </c>
      <c r="U983" s="1" t="str">
        <f>IFERROR(IF(INDEX('Tableau FR Download'!M:M,MATCH('Eligible Components'!M983,'Tableau FR Download'!G:G,0))=0,"",INDEX('Tableau FR Download'!M:M,MATCH('Eligible Components'!M983,'Tableau FR Download'!G:G,0))),"")</f>
        <v/>
      </c>
    </row>
    <row r="984" spans="1:21" hidden="1" x14ac:dyDescent="0.2">
      <c r="A984" s="1">
        <f t="shared" si="45"/>
        <v>0</v>
      </c>
      <c r="B984" s="1">
        <v>0</v>
      </c>
      <c r="C984" s="1" t="s">
        <v>85</v>
      </c>
      <c r="D984" s="1" t="s">
        <v>139</v>
      </c>
      <c r="E984" s="1" t="s">
        <v>414</v>
      </c>
      <c r="F984" s="1" t="s">
        <v>92</v>
      </c>
      <c r="G984" s="1" t="str">
        <f t="shared" si="46"/>
        <v>Multicountry Caribbean MCC-HIV/AIDS,Tuberculosis,RSSH</v>
      </c>
      <c r="H984" s="1">
        <v>1</v>
      </c>
      <c r="I984" s="1" t="s">
        <v>45</v>
      </c>
      <c r="J984" s="1" t="str">
        <f>IF(IFERROR(IF(M984="",INDEX('Review Approach Lookup'!D:D,MATCH('Eligible Components'!G984,'Review Approach Lookup'!A:A,0)),INDEX('Tableau FR Download'!I:I,MATCH(M984,'Tableau FR Download'!G:G,0))),"")=0,"TBC",IFERROR(IF(M984="",INDEX('Review Approach Lookup'!D:D,MATCH('Eligible Components'!G984,'Review Approach Lookup'!A:A,0)),INDEX('Tableau FR Download'!I:I,MATCH(M984,'Tableau FR Download'!G:G,0))),""))</f>
        <v/>
      </c>
      <c r="K984" s="1" t="s">
        <v>188</v>
      </c>
      <c r="L984" s="1">
        <f>_xlfn.MAXIFS('Tableau FR Download'!A:A,'Tableau FR Download'!B:B,'Eligible Components'!G984)</f>
        <v>0</v>
      </c>
      <c r="M984" s="1" t="str">
        <f>IF(L984=0,"",INDEX('Tableau FR Download'!G:G,MATCH('Eligible Components'!L984,'Tableau FR Download'!A:A,0)))</f>
        <v/>
      </c>
      <c r="N984" s="2" t="str">
        <f>IFERROR(IF(LEFT(INDEX('Tableau FR Download'!J:J,MATCH('Eligible Components'!M984,'Tableau FR Download'!G:G,0)),FIND(" - ",INDEX('Tableau FR Download'!J:J,MATCH('Eligible Components'!M984,'Tableau FR Download'!G:G,0)))-1) = 0,"",LEFT(INDEX('Tableau FR Download'!J:J,MATCH('Eligible Components'!M984,'Tableau FR Download'!G:G,0)),FIND(" - ",INDEX('Tableau FR Download'!J:J,MATCH('Eligible Components'!M984,'Tableau FR Download'!G:G,0)))-1)),"")</f>
        <v/>
      </c>
      <c r="O984" s="2" t="str">
        <f>IF(T984="No","",IFERROR(IF(INDEX('Tableau FR Download'!M:M,MATCH('Eligible Components'!M984,'Tableau FR Download'!G:G,0))=0,"",INDEX('Tableau FR Download'!M:M,MATCH('Eligible Components'!M984,'Tableau FR Download'!G:G,0))),""))</f>
        <v/>
      </c>
      <c r="P984" s="37" t="str">
        <f>IF(IFERROR(INDEX('Funding Request Tracker'!$G$6:$G$13,MATCH('Eligible Components'!N984,'Funding Request Tracker'!$F$6:$F$13,0)),"")=0,"",IFERROR(INDEX('Funding Request Tracker'!$G$6:$G$13,MATCH('Eligible Components'!N984,'Funding Request Tracker'!$F$6:$F$13,0)),""))</f>
        <v/>
      </c>
      <c r="Q984" s="37" t="str">
        <f>IF(IFERROR(INDEX('Tableau FR Download'!N:N,MATCH('Eligible Components'!M984,'Tableau FR Download'!G:G,0)),"")=0,"",IFERROR(INDEX('Tableau FR Download'!N:N,MATCH('Eligible Components'!M984,'Tableau FR Download'!G:G,0)),""))</f>
        <v/>
      </c>
      <c r="R984" s="37" t="str">
        <f>IF(IFERROR(INDEX('Tableau FR Download'!O:O,MATCH('Eligible Components'!M984,'Tableau FR Download'!G:G,0)),"")=0,"",IFERROR(INDEX('Tableau FR Download'!O:O,MATCH('Eligible Components'!M984,'Tableau FR Download'!G:G,0)),""))</f>
        <v/>
      </c>
      <c r="S984" s="13" t="str">
        <f t="shared" si="47"/>
        <v/>
      </c>
      <c r="T984" s="1" t="str">
        <f>IFERROR(INDEX('User Instructions'!$E$3:$E$10,MATCH('Eligible Components'!N984,'User Instructions'!$D$3:$D$10,0)),"")</f>
        <v/>
      </c>
      <c r="U984" s="1" t="str">
        <f>IFERROR(IF(INDEX('Tableau FR Download'!M:M,MATCH('Eligible Components'!M984,'Tableau FR Download'!G:G,0))=0,"",INDEX('Tableau FR Download'!M:M,MATCH('Eligible Components'!M984,'Tableau FR Download'!G:G,0))),"")</f>
        <v/>
      </c>
    </row>
    <row r="985" spans="1:21" hidden="1" x14ac:dyDescent="0.2">
      <c r="A985" s="1">
        <f t="shared" si="45"/>
        <v>0</v>
      </c>
      <c r="B985" s="1">
        <v>0</v>
      </c>
      <c r="C985" s="1" t="s">
        <v>85</v>
      </c>
      <c r="D985" s="1" t="s">
        <v>139</v>
      </c>
      <c r="E985" s="1" t="s">
        <v>28</v>
      </c>
      <c r="F985" s="1" t="s">
        <v>28</v>
      </c>
      <c r="G985" s="1" t="str">
        <f t="shared" si="46"/>
        <v>Multicountry Caribbean MCC-Malaria</v>
      </c>
      <c r="H985" s="1">
        <v>0</v>
      </c>
      <c r="I985" s="1" t="s">
        <v>45</v>
      </c>
      <c r="J985" s="1" t="str">
        <f>IF(IFERROR(IF(M985="",INDEX('Review Approach Lookup'!D:D,MATCH('Eligible Components'!G985,'Review Approach Lookup'!A:A,0)),INDEX('Tableau FR Download'!I:I,MATCH(M985,'Tableau FR Download'!G:G,0))),"")=0,"TBC",IFERROR(IF(M985="",INDEX('Review Approach Lookup'!D:D,MATCH('Eligible Components'!G985,'Review Approach Lookup'!A:A,0)),INDEX('Tableau FR Download'!I:I,MATCH(M985,'Tableau FR Download'!G:G,0))),""))</f>
        <v/>
      </c>
      <c r="K985" s="1" t="s">
        <v>188</v>
      </c>
      <c r="L985" s="1">
        <f>_xlfn.MAXIFS('Tableau FR Download'!A:A,'Tableau FR Download'!B:B,'Eligible Components'!G985)</f>
        <v>0</v>
      </c>
      <c r="M985" s="1" t="str">
        <f>IF(L985=0,"",INDEX('Tableau FR Download'!G:G,MATCH('Eligible Components'!L985,'Tableau FR Download'!A:A,0)))</f>
        <v/>
      </c>
      <c r="N985" s="2" t="str">
        <f>IFERROR(IF(LEFT(INDEX('Tableau FR Download'!J:J,MATCH('Eligible Components'!M985,'Tableau FR Download'!G:G,0)),FIND(" - ",INDEX('Tableau FR Download'!J:J,MATCH('Eligible Components'!M985,'Tableau FR Download'!G:G,0)))-1) = 0,"",LEFT(INDEX('Tableau FR Download'!J:J,MATCH('Eligible Components'!M985,'Tableau FR Download'!G:G,0)),FIND(" - ",INDEX('Tableau FR Download'!J:J,MATCH('Eligible Components'!M985,'Tableau FR Download'!G:G,0)))-1)),"")</f>
        <v/>
      </c>
      <c r="O985" s="2" t="str">
        <f>IF(T985="No","",IFERROR(IF(INDEX('Tableau FR Download'!M:M,MATCH('Eligible Components'!M985,'Tableau FR Download'!G:G,0))=0,"",INDEX('Tableau FR Download'!M:M,MATCH('Eligible Components'!M985,'Tableau FR Download'!G:G,0))),""))</f>
        <v/>
      </c>
      <c r="P985" s="37" t="str">
        <f>IF(IFERROR(INDEX('Funding Request Tracker'!$G$6:$G$13,MATCH('Eligible Components'!N985,'Funding Request Tracker'!$F$6:$F$13,0)),"")=0,"",IFERROR(INDEX('Funding Request Tracker'!$G$6:$G$13,MATCH('Eligible Components'!N985,'Funding Request Tracker'!$F$6:$F$13,0)),""))</f>
        <v/>
      </c>
      <c r="Q985" s="37" t="str">
        <f>IF(IFERROR(INDEX('Tableau FR Download'!N:N,MATCH('Eligible Components'!M985,'Tableau FR Download'!G:G,0)),"")=0,"",IFERROR(INDEX('Tableau FR Download'!N:N,MATCH('Eligible Components'!M985,'Tableau FR Download'!G:G,0)),""))</f>
        <v/>
      </c>
      <c r="R985" s="37" t="str">
        <f>IF(IFERROR(INDEX('Tableau FR Download'!O:O,MATCH('Eligible Components'!M985,'Tableau FR Download'!G:G,0)),"")=0,"",IFERROR(INDEX('Tableau FR Download'!O:O,MATCH('Eligible Components'!M985,'Tableau FR Download'!G:G,0)),""))</f>
        <v/>
      </c>
      <c r="S985" s="13" t="str">
        <f t="shared" si="47"/>
        <v/>
      </c>
      <c r="T985" s="1" t="str">
        <f>IFERROR(INDEX('User Instructions'!$E$3:$E$10,MATCH('Eligible Components'!N985,'User Instructions'!$D$3:$D$10,0)),"")</f>
        <v/>
      </c>
      <c r="U985" s="1" t="str">
        <f>IFERROR(IF(INDEX('Tableau FR Download'!M:M,MATCH('Eligible Components'!M985,'Tableau FR Download'!G:G,0))=0,"",INDEX('Tableau FR Download'!M:M,MATCH('Eligible Components'!M985,'Tableau FR Download'!G:G,0))),"")</f>
        <v/>
      </c>
    </row>
    <row r="986" spans="1:21" hidden="1" x14ac:dyDescent="0.2">
      <c r="A986" s="1">
        <f t="shared" si="45"/>
        <v>0</v>
      </c>
      <c r="B986" s="1">
        <v>0</v>
      </c>
      <c r="C986" s="1" t="s">
        <v>85</v>
      </c>
      <c r="D986" s="1" t="s">
        <v>139</v>
      </c>
      <c r="E986" s="1" t="s">
        <v>415</v>
      </c>
      <c r="F986" s="1" t="s">
        <v>93</v>
      </c>
      <c r="G986" s="1" t="str">
        <f t="shared" si="46"/>
        <v>Multicountry Caribbean MCC-Malaria,RSSH</v>
      </c>
      <c r="H986" s="1">
        <v>0</v>
      </c>
      <c r="I986" s="1" t="s">
        <v>45</v>
      </c>
      <c r="J986" s="1" t="str">
        <f>IF(IFERROR(IF(M986="",INDEX('Review Approach Lookup'!D:D,MATCH('Eligible Components'!G986,'Review Approach Lookup'!A:A,0)),INDEX('Tableau FR Download'!I:I,MATCH(M986,'Tableau FR Download'!G:G,0))),"")=0,"TBC",IFERROR(IF(M986="",INDEX('Review Approach Lookup'!D:D,MATCH('Eligible Components'!G986,'Review Approach Lookup'!A:A,0)),INDEX('Tableau FR Download'!I:I,MATCH(M986,'Tableau FR Download'!G:G,0))),""))</f>
        <v/>
      </c>
      <c r="K986" s="1" t="s">
        <v>188</v>
      </c>
      <c r="L986" s="1">
        <f>_xlfn.MAXIFS('Tableau FR Download'!A:A,'Tableau FR Download'!B:B,'Eligible Components'!G986)</f>
        <v>0</v>
      </c>
      <c r="M986" s="1" t="str">
        <f>IF(L986=0,"",INDEX('Tableau FR Download'!G:G,MATCH('Eligible Components'!L986,'Tableau FR Download'!A:A,0)))</f>
        <v/>
      </c>
      <c r="N986" s="2" t="str">
        <f>IFERROR(IF(LEFT(INDEX('Tableau FR Download'!J:J,MATCH('Eligible Components'!M986,'Tableau FR Download'!G:G,0)),FIND(" - ",INDEX('Tableau FR Download'!J:J,MATCH('Eligible Components'!M986,'Tableau FR Download'!G:G,0)))-1) = 0,"",LEFT(INDEX('Tableau FR Download'!J:J,MATCH('Eligible Components'!M986,'Tableau FR Download'!G:G,0)),FIND(" - ",INDEX('Tableau FR Download'!J:J,MATCH('Eligible Components'!M986,'Tableau FR Download'!G:G,0)))-1)),"")</f>
        <v/>
      </c>
      <c r="O986" s="2" t="str">
        <f>IF(T986="No","",IFERROR(IF(INDEX('Tableau FR Download'!M:M,MATCH('Eligible Components'!M986,'Tableau FR Download'!G:G,0))=0,"",INDEX('Tableau FR Download'!M:M,MATCH('Eligible Components'!M986,'Tableau FR Download'!G:G,0))),""))</f>
        <v/>
      </c>
      <c r="P986" s="37" t="str">
        <f>IF(IFERROR(INDEX('Funding Request Tracker'!$G$6:$G$13,MATCH('Eligible Components'!N986,'Funding Request Tracker'!$F$6:$F$13,0)),"")=0,"",IFERROR(INDEX('Funding Request Tracker'!$G$6:$G$13,MATCH('Eligible Components'!N986,'Funding Request Tracker'!$F$6:$F$13,0)),""))</f>
        <v/>
      </c>
      <c r="Q986" s="37" t="str">
        <f>IF(IFERROR(INDEX('Tableau FR Download'!N:N,MATCH('Eligible Components'!M986,'Tableau FR Download'!G:G,0)),"")=0,"",IFERROR(INDEX('Tableau FR Download'!N:N,MATCH('Eligible Components'!M986,'Tableau FR Download'!G:G,0)),""))</f>
        <v/>
      </c>
      <c r="R986" s="37" t="str">
        <f>IF(IFERROR(INDEX('Tableau FR Download'!O:O,MATCH('Eligible Components'!M986,'Tableau FR Download'!G:G,0)),"")=0,"",IFERROR(INDEX('Tableau FR Download'!O:O,MATCH('Eligible Components'!M986,'Tableau FR Download'!G:G,0)),""))</f>
        <v/>
      </c>
      <c r="S986" s="13" t="str">
        <f t="shared" si="47"/>
        <v/>
      </c>
      <c r="T986" s="1" t="str">
        <f>IFERROR(INDEX('User Instructions'!$E$3:$E$10,MATCH('Eligible Components'!N986,'User Instructions'!$D$3:$D$10,0)),"")</f>
        <v/>
      </c>
      <c r="U986" s="1" t="str">
        <f>IFERROR(IF(INDEX('Tableau FR Download'!M:M,MATCH('Eligible Components'!M986,'Tableau FR Download'!G:G,0))=0,"",INDEX('Tableau FR Download'!M:M,MATCH('Eligible Components'!M986,'Tableau FR Download'!G:G,0))),"")</f>
        <v/>
      </c>
    </row>
    <row r="987" spans="1:21" hidden="1" x14ac:dyDescent="0.2">
      <c r="A987" s="1">
        <f t="shared" si="45"/>
        <v>0</v>
      </c>
      <c r="B987" s="1">
        <v>0</v>
      </c>
      <c r="C987" s="1" t="s">
        <v>85</v>
      </c>
      <c r="D987" s="1" t="s">
        <v>139</v>
      </c>
      <c r="E987" s="1" t="s">
        <v>94</v>
      </c>
      <c r="F987" s="1" t="s">
        <v>94</v>
      </c>
      <c r="G987" s="1" t="str">
        <f t="shared" si="46"/>
        <v>Multicountry Caribbean MCC-RSSH</v>
      </c>
      <c r="H987" s="1">
        <v>1</v>
      </c>
      <c r="I987" s="1" t="s">
        <v>45</v>
      </c>
      <c r="J987" s="1" t="str">
        <f>IF(IFERROR(IF(M987="",INDEX('Review Approach Lookup'!D:D,MATCH('Eligible Components'!G987,'Review Approach Lookup'!A:A,0)),INDEX('Tableau FR Download'!I:I,MATCH(M987,'Tableau FR Download'!G:G,0))),"")=0,"TBC",IFERROR(IF(M987="",INDEX('Review Approach Lookup'!D:D,MATCH('Eligible Components'!G987,'Review Approach Lookup'!A:A,0)),INDEX('Tableau FR Download'!I:I,MATCH(M987,'Tableau FR Download'!G:G,0))),""))</f>
        <v/>
      </c>
      <c r="K987" s="1" t="s">
        <v>188</v>
      </c>
      <c r="L987" s="1">
        <f>_xlfn.MAXIFS('Tableau FR Download'!A:A,'Tableau FR Download'!B:B,'Eligible Components'!G987)</f>
        <v>0</v>
      </c>
      <c r="M987" s="1" t="str">
        <f>IF(L987=0,"",INDEX('Tableau FR Download'!G:G,MATCH('Eligible Components'!L987,'Tableau FR Download'!A:A,0)))</f>
        <v/>
      </c>
      <c r="N987" s="2" t="str">
        <f>IFERROR(IF(LEFT(INDEX('Tableau FR Download'!J:J,MATCH('Eligible Components'!M987,'Tableau FR Download'!G:G,0)),FIND(" - ",INDEX('Tableau FR Download'!J:J,MATCH('Eligible Components'!M987,'Tableau FR Download'!G:G,0)))-1) = 0,"",LEFT(INDEX('Tableau FR Download'!J:J,MATCH('Eligible Components'!M987,'Tableau FR Download'!G:G,0)),FIND(" - ",INDEX('Tableau FR Download'!J:J,MATCH('Eligible Components'!M987,'Tableau FR Download'!G:G,0)))-1)),"")</f>
        <v/>
      </c>
      <c r="O987" s="2" t="str">
        <f>IF(T987="No","",IFERROR(IF(INDEX('Tableau FR Download'!M:M,MATCH('Eligible Components'!M987,'Tableau FR Download'!G:G,0))=0,"",INDEX('Tableau FR Download'!M:M,MATCH('Eligible Components'!M987,'Tableau FR Download'!G:G,0))),""))</f>
        <v/>
      </c>
      <c r="P987" s="37" t="str">
        <f>IF(IFERROR(INDEX('Funding Request Tracker'!$G$6:$G$13,MATCH('Eligible Components'!N987,'Funding Request Tracker'!$F$6:$F$13,0)),"")=0,"",IFERROR(INDEX('Funding Request Tracker'!$G$6:$G$13,MATCH('Eligible Components'!N987,'Funding Request Tracker'!$F$6:$F$13,0)),""))</f>
        <v/>
      </c>
      <c r="Q987" s="37" t="str">
        <f>IF(IFERROR(INDEX('Tableau FR Download'!N:N,MATCH('Eligible Components'!M987,'Tableau FR Download'!G:G,0)),"")=0,"",IFERROR(INDEX('Tableau FR Download'!N:N,MATCH('Eligible Components'!M987,'Tableau FR Download'!G:G,0)),""))</f>
        <v/>
      </c>
      <c r="R987" s="37" t="str">
        <f>IF(IFERROR(INDEX('Tableau FR Download'!O:O,MATCH('Eligible Components'!M987,'Tableau FR Download'!G:G,0)),"")=0,"",IFERROR(INDEX('Tableau FR Download'!O:O,MATCH('Eligible Components'!M987,'Tableau FR Download'!G:G,0)),""))</f>
        <v/>
      </c>
      <c r="S987" s="13" t="str">
        <f t="shared" si="47"/>
        <v/>
      </c>
      <c r="T987" s="1" t="str">
        <f>IFERROR(INDEX('User Instructions'!$E$3:$E$10,MATCH('Eligible Components'!N987,'User Instructions'!$D$3:$D$10,0)),"")</f>
        <v/>
      </c>
      <c r="U987" s="1" t="str">
        <f>IFERROR(IF(INDEX('Tableau FR Download'!M:M,MATCH('Eligible Components'!M987,'Tableau FR Download'!G:G,0))=0,"",INDEX('Tableau FR Download'!M:M,MATCH('Eligible Components'!M987,'Tableau FR Download'!G:G,0))),"")</f>
        <v/>
      </c>
    </row>
    <row r="988" spans="1:21" hidden="1" x14ac:dyDescent="0.2">
      <c r="A988" s="1">
        <f t="shared" si="45"/>
        <v>0</v>
      </c>
      <c r="B988" s="1">
        <v>1</v>
      </c>
      <c r="C988" s="1" t="s">
        <v>85</v>
      </c>
      <c r="D988" s="1" t="s">
        <v>139</v>
      </c>
      <c r="E988" s="1" t="s">
        <v>416</v>
      </c>
      <c r="F988" s="1" t="s">
        <v>35</v>
      </c>
      <c r="G988" s="1" t="str">
        <f t="shared" si="46"/>
        <v>Multicountry Caribbean MCC-Tuberculosis</v>
      </c>
      <c r="H988" s="1">
        <v>1</v>
      </c>
      <c r="I988" s="1" t="s">
        <v>45</v>
      </c>
      <c r="J988" s="1" t="str">
        <f>IF(IFERROR(IF(M988="",INDEX('Review Approach Lookup'!D:D,MATCH('Eligible Components'!G988,'Review Approach Lookup'!A:A,0)),INDEX('Tableau FR Download'!I:I,MATCH(M988,'Tableau FR Download'!G:G,0))),"")=0,"TBC",IFERROR(IF(M988="",INDEX('Review Approach Lookup'!D:D,MATCH('Eligible Components'!G988,'Review Approach Lookup'!A:A,0)),INDEX('Tableau FR Download'!I:I,MATCH(M988,'Tableau FR Download'!G:G,0))),""))</f>
        <v>Tailored for Focused Portfolios</v>
      </c>
      <c r="K988" s="1" t="s">
        <v>188</v>
      </c>
      <c r="L988" s="1">
        <f>_xlfn.MAXIFS('Tableau FR Download'!A:A,'Tableau FR Download'!B:B,'Eligible Components'!G988)</f>
        <v>0</v>
      </c>
      <c r="M988" s="1" t="str">
        <f>IF(L988=0,"",INDEX('Tableau FR Download'!G:G,MATCH('Eligible Components'!L988,'Tableau FR Download'!A:A,0)))</f>
        <v/>
      </c>
      <c r="N988" s="2" t="str">
        <f>IFERROR(IF(LEFT(INDEX('Tableau FR Download'!J:J,MATCH('Eligible Components'!M988,'Tableau FR Download'!G:G,0)),FIND(" - ",INDEX('Tableau FR Download'!J:J,MATCH('Eligible Components'!M988,'Tableau FR Download'!G:G,0)))-1) = 0,"",LEFT(INDEX('Tableau FR Download'!J:J,MATCH('Eligible Components'!M988,'Tableau FR Download'!G:G,0)),FIND(" - ",INDEX('Tableau FR Download'!J:J,MATCH('Eligible Components'!M988,'Tableau FR Download'!G:G,0)))-1)),"")</f>
        <v/>
      </c>
      <c r="O988" s="2" t="str">
        <f>IF(T988="No","",IFERROR(IF(INDEX('Tableau FR Download'!M:M,MATCH('Eligible Components'!M988,'Tableau FR Download'!G:G,0))=0,"",INDEX('Tableau FR Download'!M:M,MATCH('Eligible Components'!M988,'Tableau FR Download'!G:G,0))),""))</f>
        <v/>
      </c>
      <c r="P988" s="37" t="str">
        <f>IF(IFERROR(INDEX('Funding Request Tracker'!$G$6:$G$13,MATCH('Eligible Components'!N988,'Funding Request Tracker'!$F$6:$F$13,0)),"")=0,"",IFERROR(INDEX('Funding Request Tracker'!$G$6:$G$13,MATCH('Eligible Components'!N988,'Funding Request Tracker'!$F$6:$F$13,0)),""))</f>
        <v/>
      </c>
      <c r="Q988" s="37" t="str">
        <f>IF(IFERROR(INDEX('Tableau FR Download'!N:N,MATCH('Eligible Components'!M988,'Tableau FR Download'!G:G,0)),"")=0,"",IFERROR(INDEX('Tableau FR Download'!N:N,MATCH('Eligible Components'!M988,'Tableau FR Download'!G:G,0)),""))</f>
        <v/>
      </c>
      <c r="R988" s="37" t="str">
        <f>IF(IFERROR(INDEX('Tableau FR Download'!O:O,MATCH('Eligible Components'!M988,'Tableau FR Download'!G:G,0)),"")=0,"",IFERROR(INDEX('Tableau FR Download'!O:O,MATCH('Eligible Components'!M988,'Tableau FR Download'!G:G,0)),""))</f>
        <v/>
      </c>
      <c r="S988" s="13" t="str">
        <f t="shared" si="47"/>
        <v/>
      </c>
      <c r="T988" s="1" t="str">
        <f>IFERROR(INDEX('User Instructions'!$E$3:$E$10,MATCH('Eligible Components'!N988,'User Instructions'!$D$3:$D$10,0)),"")</f>
        <v/>
      </c>
      <c r="U988" s="1" t="str">
        <f>IFERROR(IF(INDEX('Tableau FR Download'!M:M,MATCH('Eligible Components'!M988,'Tableau FR Download'!G:G,0))=0,"",INDEX('Tableau FR Download'!M:M,MATCH('Eligible Components'!M988,'Tableau FR Download'!G:G,0))),"")</f>
        <v/>
      </c>
    </row>
    <row r="989" spans="1:21" hidden="1" x14ac:dyDescent="0.2">
      <c r="A989" s="1">
        <f t="shared" si="45"/>
        <v>0</v>
      </c>
      <c r="B989" s="1">
        <v>0</v>
      </c>
      <c r="C989" s="1" t="s">
        <v>85</v>
      </c>
      <c r="D989" s="1" t="s">
        <v>139</v>
      </c>
      <c r="E989" s="1" t="s">
        <v>417</v>
      </c>
      <c r="F989" s="1" t="s">
        <v>95</v>
      </c>
      <c r="G989" s="1" t="str">
        <f t="shared" si="46"/>
        <v>Multicountry Caribbean MCC-Tuberculosis,Malaria</v>
      </c>
      <c r="H989" s="1">
        <v>0</v>
      </c>
      <c r="I989" s="1" t="s">
        <v>45</v>
      </c>
      <c r="J989" s="1" t="str">
        <f>IF(IFERROR(IF(M989="",INDEX('Review Approach Lookup'!D:D,MATCH('Eligible Components'!G989,'Review Approach Lookup'!A:A,0)),INDEX('Tableau FR Download'!I:I,MATCH(M989,'Tableau FR Download'!G:G,0))),"")=0,"TBC",IFERROR(IF(M989="",INDEX('Review Approach Lookup'!D:D,MATCH('Eligible Components'!G989,'Review Approach Lookup'!A:A,0)),INDEX('Tableau FR Download'!I:I,MATCH(M989,'Tableau FR Download'!G:G,0))),""))</f>
        <v/>
      </c>
      <c r="K989" s="1" t="s">
        <v>188</v>
      </c>
      <c r="L989" s="1">
        <f>_xlfn.MAXIFS('Tableau FR Download'!A:A,'Tableau FR Download'!B:B,'Eligible Components'!G989)</f>
        <v>0</v>
      </c>
      <c r="M989" s="1" t="str">
        <f>IF(L989=0,"",INDEX('Tableau FR Download'!G:G,MATCH('Eligible Components'!L989,'Tableau FR Download'!A:A,0)))</f>
        <v/>
      </c>
      <c r="N989" s="2" t="str">
        <f>IFERROR(IF(LEFT(INDEX('Tableau FR Download'!J:J,MATCH('Eligible Components'!M989,'Tableau FR Download'!G:G,0)),FIND(" - ",INDEX('Tableau FR Download'!J:J,MATCH('Eligible Components'!M989,'Tableau FR Download'!G:G,0)))-1) = 0,"",LEFT(INDEX('Tableau FR Download'!J:J,MATCH('Eligible Components'!M989,'Tableau FR Download'!G:G,0)),FIND(" - ",INDEX('Tableau FR Download'!J:J,MATCH('Eligible Components'!M989,'Tableau FR Download'!G:G,0)))-1)),"")</f>
        <v/>
      </c>
      <c r="O989" s="2" t="str">
        <f>IF(T989="No","",IFERROR(IF(INDEX('Tableau FR Download'!M:M,MATCH('Eligible Components'!M989,'Tableau FR Download'!G:G,0))=0,"",INDEX('Tableau FR Download'!M:M,MATCH('Eligible Components'!M989,'Tableau FR Download'!G:G,0))),""))</f>
        <v/>
      </c>
      <c r="P989" s="37" t="str">
        <f>IF(IFERROR(INDEX('Funding Request Tracker'!$G$6:$G$13,MATCH('Eligible Components'!N989,'Funding Request Tracker'!$F$6:$F$13,0)),"")=0,"",IFERROR(INDEX('Funding Request Tracker'!$G$6:$G$13,MATCH('Eligible Components'!N989,'Funding Request Tracker'!$F$6:$F$13,0)),""))</f>
        <v/>
      </c>
      <c r="Q989" s="37" t="str">
        <f>IF(IFERROR(INDEX('Tableau FR Download'!N:N,MATCH('Eligible Components'!M989,'Tableau FR Download'!G:G,0)),"")=0,"",IFERROR(INDEX('Tableau FR Download'!N:N,MATCH('Eligible Components'!M989,'Tableau FR Download'!G:G,0)),""))</f>
        <v/>
      </c>
      <c r="R989" s="37" t="str">
        <f>IF(IFERROR(INDEX('Tableau FR Download'!O:O,MATCH('Eligible Components'!M989,'Tableau FR Download'!G:G,0)),"")=0,"",IFERROR(INDEX('Tableau FR Download'!O:O,MATCH('Eligible Components'!M989,'Tableau FR Download'!G:G,0)),""))</f>
        <v/>
      </c>
      <c r="S989" s="13" t="str">
        <f t="shared" si="47"/>
        <v/>
      </c>
      <c r="T989" s="1" t="str">
        <f>IFERROR(INDEX('User Instructions'!$E$3:$E$10,MATCH('Eligible Components'!N989,'User Instructions'!$D$3:$D$10,0)),"")</f>
        <v/>
      </c>
      <c r="U989" s="1" t="str">
        <f>IFERROR(IF(INDEX('Tableau FR Download'!M:M,MATCH('Eligible Components'!M989,'Tableau FR Download'!G:G,0))=0,"",INDEX('Tableau FR Download'!M:M,MATCH('Eligible Components'!M989,'Tableau FR Download'!G:G,0))),"")</f>
        <v/>
      </c>
    </row>
    <row r="990" spans="1:21" hidden="1" x14ac:dyDescent="0.2">
      <c r="A990" s="1">
        <f t="shared" si="45"/>
        <v>0</v>
      </c>
      <c r="B990" s="1">
        <v>0</v>
      </c>
      <c r="C990" s="1" t="s">
        <v>85</v>
      </c>
      <c r="D990" s="1" t="s">
        <v>139</v>
      </c>
      <c r="E990" s="1" t="s">
        <v>418</v>
      </c>
      <c r="F990" s="1" t="s">
        <v>96</v>
      </c>
      <c r="G990" s="1" t="str">
        <f t="shared" si="46"/>
        <v>Multicountry Caribbean MCC-Tuberculosis,Malaria,RSSH</v>
      </c>
      <c r="H990" s="1">
        <v>0</v>
      </c>
      <c r="I990" s="1" t="s">
        <v>45</v>
      </c>
      <c r="J990" s="1" t="str">
        <f>IF(IFERROR(IF(M990="",INDEX('Review Approach Lookup'!D:D,MATCH('Eligible Components'!G990,'Review Approach Lookup'!A:A,0)),INDEX('Tableau FR Download'!I:I,MATCH(M990,'Tableau FR Download'!G:G,0))),"")=0,"TBC",IFERROR(IF(M990="",INDEX('Review Approach Lookup'!D:D,MATCH('Eligible Components'!G990,'Review Approach Lookup'!A:A,0)),INDEX('Tableau FR Download'!I:I,MATCH(M990,'Tableau FR Download'!G:G,0))),""))</f>
        <v/>
      </c>
      <c r="K990" s="1" t="s">
        <v>188</v>
      </c>
      <c r="L990" s="1">
        <f>_xlfn.MAXIFS('Tableau FR Download'!A:A,'Tableau FR Download'!B:B,'Eligible Components'!G990)</f>
        <v>0</v>
      </c>
      <c r="M990" s="1" t="str">
        <f>IF(L990=0,"",INDEX('Tableau FR Download'!G:G,MATCH('Eligible Components'!L990,'Tableau FR Download'!A:A,0)))</f>
        <v/>
      </c>
      <c r="N990" s="2" t="str">
        <f>IFERROR(IF(LEFT(INDEX('Tableau FR Download'!J:J,MATCH('Eligible Components'!M990,'Tableau FR Download'!G:G,0)),FIND(" - ",INDEX('Tableau FR Download'!J:J,MATCH('Eligible Components'!M990,'Tableau FR Download'!G:G,0)))-1) = 0,"",LEFT(INDEX('Tableau FR Download'!J:J,MATCH('Eligible Components'!M990,'Tableau FR Download'!G:G,0)),FIND(" - ",INDEX('Tableau FR Download'!J:J,MATCH('Eligible Components'!M990,'Tableau FR Download'!G:G,0)))-1)),"")</f>
        <v/>
      </c>
      <c r="O990" s="2" t="str">
        <f>IF(T990="No","",IFERROR(IF(INDEX('Tableau FR Download'!M:M,MATCH('Eligible Components'!M990,'Tableau FR Download'!G:G,0))=0,"",INDEX('Tableau FR Download'!M:M,MATCH('Eligible Components'!M990,'Tableau FR Download'!G:G,0))),""))</f>
        <v/>
      </c>
      <c r="P990" s="37" t="str">
        <f>IF(IFERROR(INDEX('Funding Request Tracker'!$G$6:$G$13,MATCH('Eligible Components'!N990,'Funding Request Tracker'!$F$6:$F$13,0)),"")=0,"",IFERROR(INDEX('Funding Request Tracker'!$G$6:$G$13,MATCH('Eligible Components'!N990,'Funding Request Tracker'!$F$6:$F$13,0)),""))</f>
        <v/>
      </c>
      <c r="Q990" s="37" t="str">
        <f>IF(IFERROR(INDEX('Tableau FR Download'!N:N,MATCH('Eligible Components'!M990,'Tableau FR Download'!G:G,0)),"")=0,"",IFERROR(INDEX('Tableau FR Download'!N:N,MATCH('Eligible Components'!M990,'Tableau FR Download'!G:G,0)),""))</f>
        <v/>
      </c>
      <c r="R990" s="37" t="str">
        <f>IF(IFERROR(INDEX('Tableau FR Download'!O:O,MATCH('Eligible Components'!M990,'Tableau FR Download'!G:G,0)),"")=0,"",IFERROR(INDEX('Tableau FR Download'!O:O,MATCH('Eligible Components'!M990,'Tableau FR Download'!G:G,0)),""))</f>
        <v/>
      </c>
      <c r="S990" s="13" t="str">
        <f t="shared" si="47"/>
        <v/>
      </c>
      <c r="T990" s="1" t="str">
        <f>IFERROR(INDEX('User Instructions'!$E$3:$E$10,MATCH('Eligible Components'!N990,'User Instructions'!$D$3:$D$10,0)),"")</f>
        <v/>
      </c>
      <c r="U990" s="1" t="str">
        <f>IFERROR(IF(INDEX('Tableau FR Download'!M:M,MATCH('Eligible Components'!M990,'Tableau FR Download'!G:G,0))=0,"",INDEX('Tableau FR Download'!M:M,MATCH('Eligible Components'!M990,'Tableau FR Download'!G:G,0))),"")</f>
        <v/>
      </c>
    </row>
    <row r="991" spans="1:21" hidden="1" x14ac:dyDescent="0.2">
      <c r="A991" s="1">
        <f t="shared" si="45"/>
        <v>0</v>
      </c>
      <c r="B991" s="1">
        <v>0</v>
      </c>
      <c r="C991" s="1" t="s">
        <v>85</v>
      </c>
      <c r="D991" s="1" t="s">
        <v>139</v>
      </c>
      <c r="E991" s="1" t="s">
        <v>419</v>
      </c>
      <c r="F991" s="1" t="s">
        <v>97</v>
      </c>
      <c r="G991" s="1" t="str">
        <f t="shared" si="46"/>
        <v>Multicountry Caribbean MCC-Tuberculosis,RSSH</v>
      </c>
      <c r="H991" s="1">
        <v>1</v>
      </c>
      <c r="I991" s="1" t="s">
        <v>45</v>
      </c>
      <c r="J991" s="1" t="str">
        <f>IF(IFERROR(IF(M991="",INDEX('Review Approach Lookup'!D:D,MATCH('Eligible Components'!G991,'Review Approach Lookup'!A:A,0)),INDEX('Tableau FR Download'!I:I,MATCH(M991,'Tableau FR Download'!G:G,0))),"")=0,"TBC",IFERROR(IF(M991="",INDEX('Review Approach Lookup'!D:D,MATCH('Eligible Components'!G991,'Review Approach Lookup'!A:A,0)),INDEX('Tableau FR Download'!I:I,MATCH(M991,'Tableau FR Download'!G:G,0))),""))</f>
        <v/>
      </c>
      <c r="K991" s="1" t="s">
        <v>188</v>
      </c>
      <c r="L991" s="1">
        <f>_xlfn.MAXIFS('Tableau FR Download'!A:A,'Tableau FR Download'!B:B,'Eligible Components'!G991)</f>
        <v>0</v>
      </c>
      <c r="M991" s="1" t="str">
        <f>IF(L991=0,"",INDEX('Tableau FR Download'!G:G,MATCH('Eligible Components'!L991,'Tableau FR Download'!A:A,0)))</f>
        <v/>
      </c>
      <c r="N991" s="2" t="str">
        <f>IFERROR(IF(LEFT(INDEX('Tableau FR Download'!J:J,MATCH('Eligible Components'!M991,'Tableau FR Download'!G:G,0)),FIND(" - ",INDEX('Tableau FR Download'!J:J,MATCH('Eligible Components'!M991,'Tableau FR Download'!G:G,0)))-1) = 0,"",LEFT(INDEX('Tableau FR Download'!J:J,MATCH('Eligible Components'!M991,'Tableau FR Download'!G:G,0)),FIND(" - ",INDEX('Tableau FR Download'!J:J,MATCH('Eligible Components'!M991,'Tableau FR Download'!G:G,0)))-1)),"")</f>
        <v/>
      </c>
      <c r="O991" s="2" t="str">
        <f>IF(T991="No","",IFERROR(IF(INDEX('Tableau FR Download'!M:M,MATCH('Eligible Components'!M991,'Tableau FR Download'!G:G,0))=0,"",INDEX('Tableau FR Download'!M:M,MATCH('Eligible Components'!M991,'Tableau FR Download'!G:G,0))),""))</f>
        <v/>
      </c>
      <c r="P991" s="37" t="str">
        <f>IF(IFERROR(INDEX('Funding Request Tracker'!$G$6:$G$13,MATCH('Eligible Components'!N991,'Funding Request Tracker'!$F$6:$F$13,0)),"")=0,"",IFERROR(INDEX('Funding Request Tracker'!$G$6:$G$13,MATCH('Eligible Components'!N991,'Funding Request Tracker'!$F$6:$F$13,0)),""))</f>
        <v/>
      </c>
      <c r="Q991" s="37" t="str">
        <f>IF(IFERROR(INDEX('Tableau FR Download'!N:N,MATCH('Eligible Components'!M991,'Tableau FR Download'!G:G,0)),"")=0,"",IFERROR(INDEX('Tableau FR Download'!N:N,MATCH('Eligible Components'!M991,'Tableau FR Download'!G:G,0)),""))</f>
        <v/>
      </c>
      <c r="R991" s="37" t="str">
        <f>IF(IFERROR(INDEX('Tableau FR Download'!O:O,MATCH('Eligible Components'!M991,'Tableau FR Download'!G:G,0)),"")=0,"",IFERROR(INDEX('Tableau FR Download'!O:O,MATCH('Eligible Components'!M991,'Tableau FR Download'!G:G,0)),""))</f>
        <v/>
      </c>
      <c r="S991" s="13" t="str">
        <f t="shared" si="47"/>
        <v/>
      </c>
      <c r="T991" s="1" t="str">
        <f>IFERROR(INDEX('User Instructions'!$E$3:$E$10,MATCH('Eligible Components'!N991,'User Instructions'!$D$3:$D$10,0)),"")</f>
        <v/>
      </c>
      <c r="U991" s="1" t="str">
        <f>IFERROR(IF(INDEX('Tableau FR Download'!M:M,MATCH('Eligible Components'!M991,'Tableau FR Download'!G:G,0))=0,"",INDEX('Tableau FR Download'!M:M,MATCH('Eligible Components'!M991,'Tableau FR Download'!G:G,0))),"")</f>
        <v/>
      </c>
    </row>
    <row r="992" spans="1:21" hidden="1" x14ac:dyDescent="0.2">
      <c r="A992" s="1">
        <f t="shared" si="45"/>
        <v>0</v>
      </c>
      <c r="B992" s="1">
        <v>0</v>
      </c>
      <c r="C992" s="1" t="s">
        <v>85</v>
      </c>
      <c r="D992" s="1" t="s">
        <v>63</v>
      </c>
      <c r="E992" s="1" t="s">
        <v>26</v>
      </c>
      <c r="F992" s="1" t="s">
        <v>26</v>
      </c>
      <c r="G992" s="1" t="str">
        <f t="shared" si="46"/>
        <v>Multicountry East Asia and Pacific RAI-HIV/AIDS</v>
      </c>
      <c r="H992" s="1">
        <v>0</v>
      </c>
      <c r="I992" s="1" t="s">
        <v>33</v>
      </c>
      <c r="J992" s="1" t="str">
        <f>IF(IFERROR(IF(M992="",INDEX('Review Approach Lookup'!D:D,MATCH('Eligible Components'!G992,'Review Approach Lookup'!A:A,0)),INDEX('Tableau FR Download'!I:I,MATCH(M992,'Tableau FR Download'!G:G,0))),"")=0,"TBC",IFERROR(IF(M992="",INDEX('Review Approach Lookup'!D:D,MATCH('Eligible Components'!G992,'Review Approach Lookup'!A:A,0)),INDEX('Tableau FR Download'!I:I,MATCH(M992,'Tableau FR Download'!G:G,0))),""))</f>
        <v/>
      </c>
      <c r="K992" s="1" t="s">
        <v>184</v>
      </c>
      <c r="L992" s="1">
        <f>_xlfn.MAXIFS('Tableau FR Download'!A:A,'Tableau FR Download'!B:B,'Eligible Components'!G992)</f>
        <v>0</v>
      </c>
      <c r="M992" s="1" t="str">
        <f>IF(L992=0,"",INDEX('Tableau FR Download'!G:G,MATCH('Eligible Components'!L992,'Tableau FR Download'!A:A,0)))</f>
        <v/>
      </c>
      <c r="N992" s="2" t="str">
        <f>IFERROR(IF(LEFT(INDEX('Tableau FR Download'!J:J,MATCH('Eligible Components'!M992,'Tableau FR Download'!G:G,0)),FIND(" - ",INDEX('Tableau FR Download'!J:J,MATCH('Eligible Components'!M992,'Tableau FR Download'!G:G,0)))-1) = 0,"",LEFT(INDEX('Tableau FR Download'!J:J,MATCH('Eligible Components'!M992,'Tableau FR Download'!G:G,0)),FIND(" - ",INDEX('Tableau FR Download'!J:J,MATCH('Eligible Components'!M992,'Tableau FR Download'!G:G,0)))-1)),"")</f>
        <v/>
      </c>
      <c r="O992" s="2" t="str">
        <f>IF(T992="No","",IFERROR(IF(INDEX('Tableau FR Download'!M:M,MATCH('Eligible Components'!M992,'Tableau FR Download'!G:G,0))=0,"",INDEX('Tableau FR Download'!M:M,MATCH('Eligible Components'!M992,'Tableau FR Download'!G:G,0))),""))</f>
        <v/>
      </c>
      <c r="P992" s="37" t="str">
        <f>IF(IFERROR(INDEX('Funding Request Tracker'!$G$6:$G$13,MATCH('Eligible Components'!N992,'Funding Request Tracker'!$F$6:$F$13,0)),"")=0,"",IFERROR(INDEX('Funding Request Tracker'!$G$6:$G$13,MATCH('Eligible Components'!N992,'Funding Request Tracker'!$F$6:$F$13,0)),""))</f>
        <v/>
      </c>
      <c r="Q992" s="37" t="str">
        <f>IF(IFERROR(INDEX('Tableau FR Download'!N:N,MATCH('Eligible Components'!M992,'Tableau FR Download'!G:G,0)),"")=0,"",IFERROR(INDEX('Tableau FR Download'!N:N,MATCH('Eligible Components'!M992,'Tableau FR Download'!G:G,0)),""))</f>
        <v/>
      </c>
      <c r="R992" s="37" t="str">
        <f>IF(IFERROR(INDEX('Tableau FR Download'!O:O,MATCH('Eligible Components'!M992,'Tableau FR Download'!G:G,0)),"")=0,"",IFERROR(INDEX('Tableau FR Download'!O:O,MATCH('Eligible Components'!M992,'Tableau FR Download'!G:G,0)),""))</f>
        <v/>
      </c>
      <c r="S992" s="13" t="str">
        <f t="shared" si="47"/>
        <v/>
      </c>
      <c r="T992" s="1" t="str">
        <f>IFERROR(INDEX('User Instructions'!$E$3:$E$10,MATCH('Eligible Components'!N992,'User Instructions'!$D$3:$D$10,0)),"")</f>
        <v/>
      </c>
      <c r="U992" s="1" t="str">
        <f>IFERROR(IF(INDEX('Tableau FR Download'!M:M,MATCH('Eligible Components'!M992,'Tableau FR Download'!G:G,0))=0,"",INDEX('Tableau FR Download'!M:M,MATCH('Eligible Components'!M992,'Tableau FR Download'!G:G,0))),"")</f>
        <v/>
      </c>
    </row>
    <row r="993" spans="1:21" hidden="1" x14ac:dyDescent="0.2">
      <c r="A993" s="1">
        <f t="shared" si="45"/>
        <v>0</v>
      </c>
      <c r="B993" s="1">
        <v>0</v>
      </c>
      <c r="C993" s="1" t="s">
        <v>85</v>
      </c>
      <c r="D993" s="1" t="s">
        <v>63</v>
      </c>
      <c r="E993" s="1" t="s">
        <v>409</v>
      </c>
      <c r="F993" s="1" t="s">
        <v>86</v>
      </c>
      <c r="G993" s="1" t="str">
        <f t="shared" si="46"/>
        <v>Multicountry East Asia and Pacific RAI-HIV/AIDS,Malaria</v>
      </c>
      <c r="H993" s="1">
        <v>0</v>
      </c>
      <c r="I993" s="1" t="s">
        <v>33</v>
      </c>
      <c r="J993" s="1" t="str">
        <f>IF(IFERROR(IF(M993="",INDEX('Review Approach Lookup'!D:D,MATCH('Eligible Components'!G993,'Review Approach Lookup'!A:A,0)),INDEX('Tableau FR Download'!I:I,MATCH(M993,'Tableau FR Download'!G:G,0))),"")=0,"TBC",IFERROR(IF(M993="",INDEX('Review Approach Lookup'!D:D,MATCH('Eligible Components'!G993,'Review Approach Lookup'!A:A,0)),INDEX('Tableau FR Download'!I:I,MATCH(M993,'Tableau FR Download'!G:G,0))),""))</f>
        <v/>
      </c>
      <c r="K993" s="1" t="s">
        <v>184</v>
      </c>
      <c r="L993" s="1">
        <f>_xlfn.MAXIFS('Tableau FR Download'!A:A,'Tableau FR Download'!B:B,'Eligible Components'!G993)</f>
        <v>0</v>
      </c>
      <c r="M993" s="1" t="str">
        <f>IF(L993=0,"",INDEX('Tableau FR Download'!G:G,MATCH('Eligible Components'!L993,'Tableau FR Download'!A:A,0)))</f>
        <v/>
      </c>
      <c r="N993" s="2" t="str">
        <f>IFERROR(IF(LEFT(INDEX('Tableau FR Download'!J:J,MATCH('Eligible Components'!M993,'Tableau FR Download'!G:G,0)),FIND(" - ",INDEX('Tableau FR Download'!J:J,MATCH('Eligible Components'!M993,'Tableau FR Download'!G:G,0)))-1) = 0,"",LEFT(INDEX('Tableau FR Download'!J:J,MATCH('Eligible Components'!M993,'Tableau FR Download'!G:G,0)),FIND(" - ",INDEX('Tableau FR Download'!J:J,MATCH('Eligible Components'!M993,'Tableau FR Download'!G:G,0)))-1)),"")</f>
        <v/>
      </c>
      <c r="O993" s="2" t="str">
        <f>IF(T993="No","",IFERROR(IF(INDEX('Tableau FR Download'!M:M,MATCH('Eligible Components'!M993,'Tableau FR Download'!G:G,0))=0,"",INDEX('Tableau FR Download'!M:M,MATCH('Eligible Components'!M993,'Tableau FR Download'!G:G,0))),""))</f>
        <v/>
      </c>
      <c r="P993" s="37" t="str">
        <f>IF(IFERROR(INDEX('Funding Request Tracker'!$G$6:$G$13,MATCH('Eligible Components'!N993,'Funding Request Tracker'!$F$6:$F$13,0)),"")=0,"",IFERROR(INDEX('Funding Request Tracker'!$G$6:$G$13,MATCH('Eligible Components'!N993,'Funding Request Tracker'!$F$6:$F$13,0)),""))</f>
        <v/>
      </c>
      <c r="Q993" s="37" t="str">
        <f>IF(IFERROR(INDEX('Tableau FR Download'!N:N,MATCH('Eligible Components'!M993,'Tableau FR Download'!G:G,0)),"")=0,"",IFERROR(INDEX('Tableau FR Download'!N:N,MATCH('Eligible Components'!M993,'Tableau FR Download'!G:G,0)),""))</f>
        <v/>
      </c>
      <c r="R993" s="37" t="str">
        <f>IF(IFERROR(INDEX('Tableau FR Download'!O:O,MATCH('Eligible Components'!M993,'Tableau FR Download'!G:G,0)),"")=0,"",IFERROR(INDEX('Tableau FR Download'!O:O,MATCH('Eligible Components'!M993,'Tableau FR Download'!G:G,0)),""))</f>
        <v/>
      </c>
      <c r="S993" s="13" t="str">
        <f t="shared" si="47"/>
        <v/>
      </c>
      <c r="T993" s="1" t="str">
        <f>IFERROR(INDEX('User Instructions'!$E$3:$E$10,MATCH('Eligible Components'!N993,'User Instructions'!$D$3:$D$10,0)),"")</f>
        <v/>
      </c>
      <c r="U993" s="1" t="str">
        <f>IFERROR(IF(INDEX('Tableau FR Download'!M:M,MATCH('Eligible Components'!M993,'Tableau FR Download'!G:G,0))=0,"",INDEX('Tableau FR Download'!M:M,MATCH('Eligible Components'!M993,'Tableau FR Download'!G:G,0))),"")</f>
        <v/>
      </c>
    </row>
    <row r="994" spans="1:21" hidden="1" x14ac:dyDescent="0.2">
      <c r="A994" s="1">
        <f t="shared" si="45"/>
        <v>0</v>
      </c>
      <c r="B994" s="1">
        <v>0</v>
      </c>
      <c r="C994" s="1" t="s">
        <v>85</v>
      </c>
      <c r="D994" s="1" t="s">
        <v>63</v>
      </c>
      <c r="E994" s="1" t="s">
        <v>410</v>
      </c>
      <c r="F994" s="1" t="s">
        <v>87</v>
      </c>
      <c r="G994" s="1" t="str">
        <f t="shared" si="46"/>
        <v>Multicountry East Asia and Pacific RAI-HIV/AIDS,Malaria,RSSH</v>
      </c>
      <c r="H994" s="1">
        <v>0</v>
      </c>
      <c r="I994" s="1" t="s">
        <v>33</v>
      </c>
      <c r="J994" s="1" t="str">
        <f>IF(IFERROR(IF(M994="",INDEX('Review Approach Lookup'!D:D,MATCH('Eligible Components'!G994,'Review Approach Lookup'!A:A,0)),INDEX('Tableau FR Download'!I:I,MATCH(M994,'Tableau FR Download'!G:G,0))),"")=0,"TBC",IFERROR(IF(M994="",INDEX('Review Approach Lookup'!D:D,MATCH('Eligible Components'!G994,'Review Approach Lookup'!A:A,0)),INDEX('Tableau FR Download'!I:I,MATCH(M994,'Tableau FR Download'!G:G,0))),""))</f>
        <v/>
      </c>
      <c r="K994" s="1" t="s">
        <v>184</v>
      </c>
      <c r="L994" s="1">
        <f>_xlfn.MAXIFS('Tableau FR Download'!A:A,'Tableau FR Download'!B:B,'Eligible Components'!G994)</f>
        <v>0</v>
      </c>
      <c r="M994" s="1" t="str">
        <f>IF(L994=0,"",INDEX('Tableau FR Download'!G:G,MATCH('Eligible Components'!L994,'Tableau FR Download'!A:A,0)))</f>
        <v/>
      </c>
      <c r="N994" s="2" t="str">
        <f>IFERROR(IF(LEFT(INDEX('Tableau FR Download'!J:J,MATCH('Eligible Components'!M994,'Tableau FR Download'!G:G,0)),FIND(" - ",INDEX('Tableau FR Download'!J:J,MATCH('Eligible Components'!M994,'Tableau FR Download'!G:G,0)))-1) = 0,"",LEFT(INDEX('Tableau FR Download'!J:J,MATCH('Eligible Components'!M994,'Tableau FR Download'!G:G,0)),FIND(" - ",INDEX('Tableau FR Download'!J:J,MATCH('Eligible Components'!M994,'Tableau FR Download'!G:G,0)))-1)),"")</f>
        <v/>
      </c>
      <c r="O994" s="2" t="str">
        <f>IF(T994="No","",IFERROR(IF(INDEX('Tableau FR Download'!M:M,MATCH('Eligible Components'!M994,'Tableau FR Download'!G:G,0))=0,"",INDEX('Tableau FR Download'!M:M,MATCH('Eligible Components'!M994,'Tableau FR Download'!G:G,0))),""))</f>
        <v/>
      </c>
      <c r="P994" s="37" t="str">
        <f>IF(IFERROR(INDEX('Funding Request Tracker'!$G$6:$G$13,MATCH('Eligible Components'!N994,'Funding Request Tracker'!$F$6:$F$13,0)),"")=0,"",IFERROR(INDEX('Funding Request Tracker'!$G$6:$G$13,MATCH('Eligible Components'!N994,'Funding Request Tracker'!$F$6:$F$13,0)),""))</f>
        <v/>
      </c>
      <c r="Q994" s="37" t="str">
        <f>IF(IFERROR(INDEX('Tableau FR Download'!N:N,MATCH('Eligible Components'!M994,'Tableau FR Download'!G:G,0)),"")=0,"",IFERROR(INDEX('Tableau FR Download'!N:N,MATCH('Eligible Components'!M994,'Tableau FR Download'!G:G,0)),""))</f>
        <v/>
      </c>
      <c r="R994" s="37" t="str">
        <f>IF(IFERROR(INDEX('Tableau FR Download'!O:O,MATCH('Eligible Components'!M994,'Tableau FR Download'!G:G,0)),"")=0,"",IFERROR(INDEX('Tableau FR Download'!O:O,MATCH('Eligible Components'!M994,'Tableau FR Download'!G:G,0)),""))</f>
        <v/>
      </c>
      <c r="S994" s="13" t="str">
        <f t="shared" si="47"/>
        <v/>
      </c>
      <c r="T994" s="1" t="str">
        <f>IFERROR(INDEX('User Instructions'!$E$3:$E$10,MATCH('Eligible Components'!N994,'User Instructions'!$D$3:$D$10,0)),"")</f>
        <v/>
      </c>
      <c r="U994" s="1" t="str">
        <f>IFERROR(IF(INDEX('Tableau FR Download'!M:M,MATCH('Eligible Components'!M994,'Tableau FR Download'!G:G,0))=0,"",INDEX('Tableau FR Download'!M:M,MATCH('Eligible Components'!M994,'Tableau FR Download'!G:G,0))),"")</f>
        <v/>
      </c>
    </row>
    <row r="995" spans="1:21" hidden="1" x14ac:dyDescent="0.2">
      <c r="A995" s="1">
        <f t="shared" si="45"/>
        <v>0</v>
      </c>
      <c r="B995" s="1">
        <v>0</v>
      </c>
      <c r="C995" s="1" t="s">
        <v>85</v>
      </c>
      <c r="D995" s="1" t="s">
        <v>63</v>
      </c>
      <c r="E995" s="1" t="s">
        <v>411</v>
      </c>
      <c r="F995" s="1" t="s">
        <v>88</v>
      </c>
      <c r="G995" s="1" t="str">
        <f t="shared" si="46"/>
        <v>Multicountry East Asia and Pacific RAI-HIV/AIDS,RSSH</v>
      </c>
      <c r="H995" s="1">
        <v>0</v>
      </c>
      <c r="I995" s="1" t="s">
        <v>33</v>
      </c>
      <c r="J995" s="1" t="str">
        <f>IF(IFERROR(IF(M995="",INDEX('Review Approach Lookup'!D:D,MATCH('Eligible Components'!G995,'Review Approach Lookup'!A:A,0)),INDEX('Tableau FR Download'!I:I,MATCH(M995,'Tableau FR Download'!G:G,0))),"")=0,"TBC",IFERROR(IF(M995="",INDEX('Review Approach Lookup'!D:D,MATCH('Eligible Components'!G995,'Review Approach Lookup'!A:A,0)),INDEX('Tableau FR Download'!I:I,MATCH(M995,'Tableau FR Download'!G:G,0))),""))</f>
        <v/>
      </c>
      <c r="K995" s="1" t="s">
        <v>184</v>
      </c>
      <c r="L995" s="1">
        <f>_xlfn.MAXIFS('Tableau FR Download'!A:A,'Tableau FR Download'!B:B,'Eligible Components'!G995)</f>
        <v>0</v>
      </c>
      <c r="M995" s="1" t="str">
        <f>IF(L995=0,"",INDEX('Tableau FR Download'!G:G,MATCH('Eligible Components'!L995,'Tableau FR Download'!A:A,0)))</f>
        <v/>
      </c>
      <c r="N995" s="2" t="str">
        <f>IFERROR(IF(LEFT(INDEX('Tableau FR Download'!J:J,MATCH('Eligible Components'!M995,'Tableau FR Download'!G:G,0)),FIND(" - ",INDEX('Tableau FR Download'!J:J,MATCH('Eligible Components'!M995,'Tableau FR Download'!G:G,0)))-1) = 0,"",LEFT(INDEX('Tableau FR Download'!J:J,MATCH('Eligible Components'!M995,'Tableau FR Download'!G:G,0)),FIND(" - ",INDEX('Tableau FR Download'!J:J,MATCH('Eligible Components'!M995,'Tableau FR Download'!G:G,0)))-1)),"")</f>
        <v/>
      </c>
      <c r="O995" s="2" t="str">
        <f>IF(T995="No","",IFERROR(IF(INDEX('Tableau FR Download'!M:M,MATCH('Eligible Components'!M995,'Tableau FR Download'!G:G,0))=0,"",INDEX('Tableau FR Download'!M:M,MATCH('Eligible Components'!M995,'Tableau FR Download'!G:G,0))),""))</f>
        <v/>
      </c>
      <c r="P995" s="37" t="str">
        <f>IF(IFERROR(INDEX('Funding Request Tracker'!$G$6:$G$13,MATCH('Eligible Components'!N995,'Funding Request Tracker'!$F$6:$F$13,0)),"")=0,"",IFERROR(INDEX('Funding Request Tracker'!$G$6:$G$13,MATCH('Eligible Components'!N995,'Funding Request Tracker'!$F$6:$F$13,0)),""))</f>
        <v/>
      </c>
      <c r="Q995" s="37" t="str">
        <f>IF(IFERROR(INDEX('Tableau FR Download'!N:N,MATCH('Eligible Components'!M995,'Tableau FR Download'!G:G,0)),"")=0,"",IFERROR(INDEX('Tableau FR Download'!N:N,MATCH('Eligible Components'!M995,'Tableau FR Download'!G:G,0)),""))</f>
        <v/>
      </c>
      <c r="R995" s="37" t="str">
        <f>IF(IFERROR(INDEX('Tableau FR Download'!O:O,MATCH('Eligible Components'!M995,'Tableau FR Download'!G:G,0)),"")=0,"",IFERROR(INDEX('Tableau FR Download'!O:O,MATCH('Eligible Components'!M995,'Tableau FR Download'!G:G,0)),""))</f>
        <v/>
      </c>
      <c r="S995" s="13" t="str">
        <f t="shared" si="47"/>
        <v/>
      </c>
      <c r="T995" s="1" t="str">
        <f>IFERROR(INDEX('User Instructions'!$E$3:$E$10,MATCH('Eligible Components'!N995,'User Instructions'!$D$3:$D$10,0)),"")</f>
        <v/>
      </c>
      <c r="U995" s="1" t="str">
        <f>IFERROR(IF(INDEX('Tableau FR Download'!M:M,MATCH('Eligible Components'!M995,'Tableau FR Download'!G:G,0))=0,"",INDEX('Tableau FR Download'!M:M,MATCH('Eligible Components'!M995,'Tableau FR Download'!G:G,0))),"")</f>
        <v/>
      </c>
    </row>
    <row r="996" spans="1:21" hidden="1" x14ac:dyDescent="0.2">
      <c r="A996" s="1">
        <f t="shared" si="45"/>
        <v>0</v>
      </c>
      <c r="B996" s="1">
        <v>0</v>
      </c>
      <c r="C996" s="1" t="s">
        <v>85</v>
      </c>
      <c r="D996" s="1" t="s">
        <v>63</v>
      </c>
      <c r="E996" s="1" t="s">
        <v>408</v>
      </c>
      <c r="F996" s="1" t="s">
        <v>89</v>
      </c>
      <c r="G996" s="1" t="str">
        <f t="shared" si="46"/>
        <v>Multicountry East Asia and Pacific RAI-HIV/AIDS, Tuberculosis</v>
      </c>
      <c r="H996" s="1">
        <v>0</v>
      </c>
      <c r="I996" s="1" t="s">
        <v>33</v>
      </c>
      <c r="J996" s="1" t="str">
        <f>IF(IFERROR(IF(M996="",INDEX('Review Approach Lookup'!D:D,MATCH('Eligible Components'!G996,'Review Approach Lookup'!A:A,0)),INDEX('Tableau FR Download'!I:I,MATCH(M996,'Tableau FR Download'!G:G,0))),"")=0,"TBC",IFERROR(IF(M996="",INDEX('Review Approach Lookup'!D:D,MATCH('Eligible Components'!G996,'Review Approach Lookup'!A:A,0)),INDEX('Tableau FR Download'!I:I,MATCH(M996,'Tableau FR Download'!G:G,0))),""))</f>
        <v/>
      </c>
      <c r="K996" s="1" t="s">
        <v>184</v>
      </c>
      <c r="L996" s="1">
        <f>_xlfn.MAXIFS('Tableau FR Download'!A:A,'Tableau FR Download'!B:B,'Eligible Components'!G996)</f>
        <v>0</v>
      </c>
      <c r="M996" s="1" t="str">
        <f>IF(L996=0,"",INDEX('Tableau FR Download'!G:G,MATCH('Eligible Components'!L996,'Tableau FR Download'!A:A,0)))</f>
        <v/>
      </c>
      <c r="N996" s="2" t="str">
        <f>IFERROR(IF(LEFT(INDEX('Tableau FR Download'!J:J,MATCH('Eligible Components'!M996,'Tableau FR Download'!G:G,0)),FIND(" - ",INDEX('Tableau FR Download'!J:J,MATCH('Eligible Components'!M996,'Tableau FR Download'!G:G,0)))-1) = 0,"",LEFT(INDEX('Tableau FR Download'!J:J,MATCH('Eligible Components'!M996,'Tableau FR Download'!G:G,0)),FIND(" - ",INDEX('Tableau FR Download'!J:J,MATCH('Eligible Components'!M996,'Tableau FR Download'!G:G,0)))-1)),"")</f>
        <v/>
      </c>
      <c r="O996" s="2" t="str">
        <f>IF(T996="No","",IFERROR(IF(INDEX('Tableau FR Download'!M:M,MATCH('Eligible Components'!M996,'Tableau FR Download'!G:G,0))=0,"",INDEX('Tableau FR Download'!M:M,MATCH('Eligible Components'!M996,'Tableau FR Download'!G:G,0))),""))</f>
        <v/>
      </c>
      <c r="P996" s="37" t="str">
        <f>IF(IFERROR(INDEX('Funding Request Tracker'!$G$6:$G$13,MATCH('Eligible Components'!N996,'Funding Request Tracker'!$F$6:$F$13,0)),"")=0,"",IFERROR(INDEX('Funding Request Tracker'!$G$6:$G$13,MATCH('Eligible Components'!N996,'Funding Request Tracker'!$F$6:$F$13,0)),""))</f>
        <v/>
      </c>
      <c r="Q996" s="37" t="str">
        <f>IF(IFERROR(INDEX('Tableau FR Download'!N:N,MATCH('Eligible Components'!M996,'Tableau FR Download'!G:G,0)),"")=0,"",IFERROR(INDEX('Tableau FR Download'!N:N,MATCH('Eligible Components'!M996,'Tableau FR Download'!G:G,0)),""))</f>
        <v/>
      </c>
      <c r="R996" s="37" t="str">
        <f>IF(IFERROR(INDEX('Tableau FR Download'!O:O,MATCH('Eligible Components'!M996,'Tableau FR Download'!G:G,0)),"")=0,"",IFERROR(INDEX('Tableau FR Download'!O:O,MATCH('Eligible Components'!M996,'Tableau FR Download'!G:G,0)),""))</f>
        <v/>
      </c>
      <c r="S996" s="13" t="str">
        <f t="shared" si="47"/>
        <v/>
      </c>
      <c r="T996" s="1" t="str">
        <f>IFERROR(INDEX('User Instructions'!$E$3:$E$10,MATCH('Eligible Components'!N996,'User Instructions'!$D$3:$D$10,0)),"")</f>
        <v/>
      </c>
      <c r="U996" s="1" t="str">
        <f>IFERROR(IF(INDEX('Tableau FR Download'!M:M,MATCH('Eligible Components'!M996,'Tableau FR Download'!G:G,0))=0,"",INDEX('Tableau FR Download'!M:M,MATCH('Eligible Components'!M996,'Tableau FR Download'!G:G,0))),"")</f>
        <v/>
      </c>
    </row>
    <row r="997" spans="1:21" hidden="1" x14ac:dyDescent="0.2">
      <c r="A997" s="1">
        <f t="shared" si="45"/>
        <v>0</v>
      </c>
      <c r="B997" s="1">
        <v>0</v>
      </c>
      <c r="C997" s="1" t="s">
        <v>85</v>
      </c>
      <c r="D997" s="1" t="s">
        <v>63</v>
      </c>
      <c r="E997" s="1" t="s">
        <v>412</v>
      </c>
      <c r="F997" s="1" t="s">
        <v>90</v>
      </c>
      <c r="G997" s="1" t="str">
        <f t="shared" si="46"/>
        <v>Multicountry East Asia and Pacific RAI-HIV/AIDS,Tuberculosis,Malaria</v>
      </c>
      <c r="H997" s="1">
        <v>0</v>
      </c>
      <c r="I997" s="1" t="s">
        <v>33</v>
      </c>
      <c r="J997" s="1" t="str">
        <f>IF(IFERROR(IF(M997="",INDEX('Review Approach Lookup'!D:D,MATCH('Eligible Components'!G997,'Review Approach Lookup'!A:A,0)),INDEX('Tableau FR Download'!I:I,MATCH(M997,'Tableau FR Download'!G:G,0))),"")=0,"TBC",IFERROR(IF(M997="",INDEX('Review Approach Lookup'!D:D,MATCH('Eligible Components'!G997,'Review Approach Lookup'!A:A,0)),INDEX('Tableau FR Download'!I:I,MATCH(M997,'Tableau FR Download'!G:G,0))),""))</f>
        <v/>
      </c>
      <c r="K997" s="1" t="s">
        <v>184</v>
      </c>
      <c r="L997" s="1">
        <f>_xlfn.MAXIFS('Tableau FR Download'!A:A,'Tableau FR Download'!B:B,'Eligible Components'!G997)</f>
        <v>0</v>
      </c>
      <c r="M997" s="1" t="str">
        <f>IF(L997=0,"",INDEX('Tableau FR Download'!G:G,MATCH('Eligible Components'!L997,'Tableau FR Download'!A:A,0)))</f>
        <v/>
      </c>
      <c r="N997" s="2" t="str">
        <f>IFERROR(IF(LEFT(INDEX('Tableau FR Download'!J:J,MATCH('Eligible Components'!M997,'Tableau FR Download'!G:G,0)),FIND(" - ",INDEX('Tableau FR Download'!J:J,MATCH('Eligible Components'!M997,'Tableau FR Download'!G:G,0)))-1) = 0,"",LEFT(INDEX('Tableau FR Download'!J:J,MATCH('Eligible Components'!M997,'Tableau FR Download'!G:G,0)),FIND(" - ",INDEX('Tableau FR Download'!J:J,MATCH('Eligible Components'!M997,'Tableau FR Download'!G:G,0)))-1)),"")</f>
        <v/>
      </c>
      <c r="O997" s="2" t="str">
        <f>IF(T997="No","",IFERROR(IF(INDEX('Tableau FR Download'!M:M,MATCH('Eligible Components'!M997,'Tableau FR Download'!G:G,0))=0,"",INDEX('Tableau FR Download'!M:M,MATCH('Eligible Components'!M997,'Tableau FR Download'!G:G,0))),""))</f>
        <v/>
      </c>
      <c r="P997" s="37" t="str">
        <f>IF(IFERROR(INDEX('Funding Request Tracker'!$G$6:$G$13,MATCH('Eligible Components'!N997,'Funding Request Tracker'!$F$6:$F$13,0)),"")=0,"",IFERROR(INDEX('Funding Request Tracker'!$G$6:$G$13,MATCH('Eligible Components'!N997,'Funding Request Tracker'!$F$6:$F$13,0)),""))</f>
        <v/>
      </c>
      <c r="Q997" s="37" t="str">
        <f>IF(IFERROR(INDEX('Tableau FR Download'!N:N,MATCH('Eligible Components'!M997,'Tableau FR Download'!G:G,0)),"")=0,"",IFERROR(INDEX('Tableau FR Download'!N:N,MATCH('Eligible Components'!M997,'Tableau FR Download'!G:G,0)),""))</f>
        <v/>
      </c>
      <c r="R997" s="37" t="str">
        <f>IF(IFERROR(INDEX('Tableau FR Download'!O:O,MATCH('Eligible Components'!M997,'Tableau FR Download'!G:G,0)),"")=0,"",IFERROR(INDEX('Tableau FR Download'!O:O,MATCH('Eligible Components'!M997,'Tableau FR Download'!G:G,0)),""))</f>
        <v/>
      </c>
      <c r="S997" s="13" t="str">
        <f t="shared" si="47"/>
        <v/>
      </c>
      <c r="T997" s="1" t="str">
        <f>IFERROR(INDEX('User Instructions'!$E$3:$E$10,MATCH('Eligible Components'!N997,'User Instructions'!$D$3:$D$10,0)),"")</f>
        <v/>
      </c>
      <c r="U997" s="1" t="str">
        <f>IFERROR(IF(INDEX('Tableau FR Download'!M:M,MATCH('Eligible Components'!M997,'Tableau FR Download'!G:G,0))=0,"",INDEX('Tableau FR Download'!M:M,MATCH('Eligible Components'!M997,'Tableau FR Download'!G:G,0))),"")</f>
        <v/>
      </c>
    </row>
    <row r="998" spans="1:21" hidden="1" x14ac:dyDescent="0.2">
      <c r="A998" s="1">
        <f t="shared" si="45"/>
        <v>0</v>
      </c>
      <c r="B998" s="1">
        <v>0</v>
      </c>
      <c r="C998" s="1" t="s">
        <v>85</v>
      </c>
      <c r="D998" s="1" t="s">
        <v>63</v>
      </c>
      <c r="E998" s="1" t="s">
        <v>413</v>
      </c>
      <c r="F998" s="1" t="s">
        <v>91</v>
      </c>
      <c r="G998" s="1" t="str">
        <f t="shared" si="46"/>
        <v>Multicountry East Asia and Pacific RAI-HIV/AIDS,Tuberculosis,Malaria,RSSH</v>
      </c>
      <c r="H998" s="1">
        <v>0</v>
      </c>
      <c r="I998" s="1" t="s">
        <v>33</v>
      </c>
      <c r="J998" s="1" t="str">
        <f>IF(IFERROR(IF(M998="",INDEX('Review Approach Lookup'!D:D,MATCH('Eligible Components'!G998,'Review Approach Lookup'!A:A,0)),INDEX('Tableau FR Download'!I:I,MATCH(M998,'Tableau FR Download'!G:G,0))),"")=0,"TBC",IFERROR(IF(M998="",INDEX('Review Approach Lookup'!D:D,MATCH('Eligible Components'!G998,'Review Approach Lookup'!A:A,0)),INDEX('Tableau FR Download'!I:I,MATCH(M998,'Tableau FR Download'!G:G,0))),""))</f>
        <v/>
      </c>
      <c r="K998" s="1" t="s">
        <v>184</v>
      </c>
      <c r="L998" s="1">
        <f>_xlfn.MAXIFS('Tableau FR Download'!A:A,'Tableau FR Download'!B:B,'Eligible Components'!G998)</f>
        <v>0</v>
      </c>
      <c r="M998" s="1" t="str">
        <f>IF(L998=0,"",INDEX('Tableau FR Download'!G:G,MATCH('Eligible Components'!L998,'Tableau FR Download'!A:A,0)))</f>
        <v/>
      </c>
      <c r="N998" s="2" t="str">
        <f>IFERROR(IF(LEFT(INDEX('Tableau FR Download'!J:J,MATCH('Eligible Components'!M998,'Tableau FR Download'!G:G,0)),FIND(" - ",INDEX('Tableau FR Download'!J:J,MATCH('Eligible Components'!M998,'Tableau FR Download'!G:G,0)))-1) = 0,"",LEFT(INDEX('Tableau FR Download'!J:J,MATCH('Eligible Components'!M998,'Tableau FR Download'!G:G,0)),FIND(" - ",INDEX('Tableau FR Download'!J:J,MATCH('Eligible Components'!M998,'Tableau FR Download'!G:G,0)))-1)),"")</f>
        <v/>
      </c>
      <c r="O998" s="2" t="str">
        <f>IF(T998="No","",IFERROR(IF(INDEX('Tableau FR Download'!M:M,MATCH('Eligible Components'!M998,'Tableau FR Download'!G:G,0))=0,"",INDEX('Tableau FR Download'!M:M,MATCH('Eligible Components'!M998,'Tableau FR Download'!G:G,0))),""))</f>
        <v/>
      </c>
      <c r="P998" s="37" t="str">
        <f>IF(IFERROR(INDEX('Funding Request Tracker'!$G$6:$G$13,MATCH('Eligible Components'!N998,'Funding Request Tracker'!$F$6:$F$13,0)),"")=0,"",IFERROR(INDEX('Funding Request Tracker'!$G$6:$G$13,MATCH('Eligible Components'!N998,'Funding Request Tracker'!$F$6:$F$13,0)),""))</f>
        <v/>
      </c>
      <c r="Q998" s="37" t="str">
        <f>IF(IFERROR(INDEX('Tableau FR Download'!N:N,MATCH('Eligible Components'!M998,'Tableau FR Download'!G:G,0)),"")=0,"",IFERROR(INDEX('Tableau FR Download'!N:N,MATCH('Eligible Components'!M998,'Tableau FR Download'!G:G,0)),""))</f>
        <v/>
      </c>
      <c r="R998" s="37" t="str">
        <f>IF(IFERROR(INDEX('Tableau FR Download'!O:O,MATCH('Eligible Components'!M998,'Tableau FR Download'!G:G,0)),"")=0,"",IFERROR(INDEX('Tableau FR Download'!O:O,MATCH('Eligible Components'!M998,'Tableau FR Download'!G:G,0)),""))</f>
        <v/>
      </c>
      <c r="S998" s="13" t="str">
        <f t="shared" si="47"/>
        <v/>
      </c>
      <c r="T998" s="1" t="str">
        <f>IFERROR(INDEX('User Instructions'!$E$3:$E$10,MATCH('Eligible Components'!N998,'User Instructions'!$D$3:$D$10,0)),"")</f>
        <v/>
      </c>
      <c r="U998" s="1" t="str">
        <f>IFERROR(IF(INDEX('Tableau FR Download'!M:M,MATCH('Eligible Components'!M998,'Tableau FR Download'!G:G,0))=0,"",INDEX('Tableau FR Download'!M:M,MATCH('Eligible Components'!M998,'Tableau FR Download'!G:G,0))),"")</f>
        <v/>
      </c>
    </row>
    <row r="999" spans="1:21" hidden="1" x14ac:dyDescent="0.2">
      <c r="A999" s="1">
        <f t="shared" si="45"/>
        <v>0</v>
      </c>
      <c r="B999" s="1">
        <v>0</v>
      </c>
      <c r="C999" s="1" t="s">
        <v>85</v>
      </c>
      <c r="D999" s="1" t="s">
        <v>63</v>
      </c>
      <c r="E999" s="1" t="s">
        <v>414</v>
      </c>
      <c r="F999" s="1" t="s">
        <v>92</v>
      </c>
      <c r="G999" s="1" t="str">
        <f t="shared" si="46"/>
        <v>Multicountry East Asia and Pacific RAI-HIV/AIDS,Tuberculosis,RSSH</v>
      </c>
      <c r="H999" s="1">
        <v>0</v>
      </c>
      <c r="I999" s="1" t="s">
        <v>33</v>
      </c>
      <c r="J999" s="1" t="str">
        <f>IF(IFERROR(IF(M999="",INDEX('Review Approach Lookup'!D:D,MATCH('Eligible Components'!G999,'Review Approach Lookup'!A:A,0)),INDEX('Tableau FR Download'!I:I,MATCH(M999,'Tableau FR Download'!G:G,0))),"")=0,"TBC",IFERROR(IF(M999="",INDEX('Review Approach Lookup'!D:D,MATCH('Eligible Components'!G999,'Review Approach Lookup'!A:A,0)),INDEX('Tableau FR Download'!I:I,MATCH(M999,'Tableau FR Download'!G:G,0))),""))</f>
        <v/>
      </c>
      <c r="K999" s="1" t="s">
        <v>184</v>
      </c>
      <c r="L999" s="1">
        <f>_xlfn.MAXIFS('Tableau FR Download'!A:A,'Tableau FR Download'!B:B,'Eligible Components'!G999)</f>
        <v>0</v>
      </c>
      <c r="M999" s="1" t="str">
        <f>IF(L999=0,"",INDEX('Tableau FR Download'!G:G,MATCH('Eligible Components'!L999,'Tableau FR Download'!A:A,0)))</f>
        <v/>
      </c>
      <c r="N999" s="2" t="str">
        <f>IFERROR(IF(LEFT(INDEX('Tableau FR Download'!J:J,MATCH('Eligible Components'!M999,'Tableau FR Download'!G:G,0)),FIND(" - ",INDEX('Tableau FR Download'!J:J,MATCH('Eligible Components'!M999,'Tableau FR Download'!G:G,0)))-1) = 0,"",LEFT(INDEX('Tableau FR Download'!J:J,MATCH('Eligible Components'!M999,'Tableau FR Download'!G:G,0)),FIND(" - ",INDEX('Tableau FR Download'!J:J,MATCH('Eligible Components'!M999,'Tableau FR Download'!G:G,0)))-1)),"")</f>
        <v/>
      </c>
      <c r="O999" s="2" t="str">
        <f>IF(T999="No","",IFERROR(IF(INDEX('Tableau FR Download'!M:M,MATCH('Eligible Components'!M999,'Tableau FR Download'!G:G,0))=0,"",INDEX('Tableau FR Download'!M:M,MATCH('Eligible Components'!M999,'Tableau FR Download'!G:G,0))),""))</f>
        <v/>
      </c>
      <c r="P999" s="37" t="str">
        <f>IF(IFERROR(INDEX('Funding Request Tracker'!$G$6:$G$13,MATCH('Eligible Components'!N999,'Funding Request Tracker'!$F$6:$F$13,0)),"")=0,"",IFERROR(INDEX('Funding Request Tracker'!$G$6:$G$13,MATCH('Eligible Components'!N999,'Funding Request Tracker'!$F$6:$F$13,0)),""))</f>
        <v/>
      </c>
      <c r="Q999" s="37" t="str">
        <f>IF(IFERROR(INDEX('Tableau FR Download'!N:N,MATCH('Eligible Components'!M999,'Tableau FR Download'!G:G,0)),"")=0,"",IFERROR(INDEX('Tableau FR Download'!N:N,MATCH('Eligible Components'!M999,'Tableau FR Download'!G:G,0)),""))</f>
        <v/>
      </c>
      <c r="R999" s="37" t="str">
        <f>IF(IFERROR(INDEX('Tableau FR Download'!O:O,MATCH('Eligible Components'!M999,'Tableau FR Download'!G:G,0)),"")=0,"",IFERROR(INDEX('Tableau FR Download'!O:O,MATCH('Eligible Components'!M999,'Tableau FR Download'!G:G,0)),""))</f>
        <v/>
      </c>
      <c r="S999" s="13" t="str">
        <f t="shared" si="47"/>
        <v/>
      </c>
      <c r="T999" s="1" t="str">
        <f>IFERROR(INDEX('User Instructions'!$E$3:$E$10,MATCH('Eligible Components'!N999,'User Instructions'!$D$3:$D$10,0)),"")</f>
        <v/>
      </c>
      <c r="U999" s="1" t="str">
        <f>IFERROR(IF(INDEX('Tableau FR Download'!M:M,MATCH('Eligible Components'!M999,'Tableau FR Download'!G:G,0))=0,"",INDEX('Tableau FR Download'!M:M,MATCH('Eligible Components'!M999,'Tableau FR Download'!G:G,0))),"")</f>
        <v/>
      </c>
    </row>
    <row r="1000" spans="1:21" hidden="1" x14ac:dyDescent="0.2">
      <c r="A1000" s="1">
        <f t="shared" si="45"/>
        <v>1</v>
      </c>
      <c r="B1000" s="1">
        <v>0</v>
      </c>
      <c r="C1000" s="1" t="s">
        <v>85</v>
      </c>
      <c r="D1000" s="1" t="s">
        <v>63</v>
      </c>
      <c r="E1000" s="1" t="s">
        <v>28</v>
      </c>
      <c r="F1000" s="1" t="s">
        <v>28</v>
      </c>
      <c r="G1000" s="1" t="str">
        <f t="shared" si="46"/>
        <v>Multicountry East Asia and Pacific RAI-Malaria</v>
      </c>
      <c r="H1000" s="1">
        <v>1</v>
      </c>
      <c r="I1000" s="1" t="s">
        <v>33</v>
      </c>
      <c r="J1000" s="1" t="str">
        <f>IF(IFERROR(IF(M1000="",INDEX('Review Approach Lookup'!D:D,MATCH('Eligible Components'!G1000,'Review Approach Lookup'!A:A,0)),INDEX('Tableau FR Download'!I:I,MATCH(M1000,'Tableau FR Download'!G:G,0))),"")=0,"TBC",IFERROR(IF(M1000="",INDEX('Review Approach Lookup'!D:D,MATCH('Eligible Components'!G1000,'Review Approach Lookup'!A:A,0)),INDEX('Tableau FR Download'!I:I,MATCH(M1000,'Tableau FR Download'!G:G,0))),""))</f>
        <v>Full Review</v>
      </c>
      <c r="K1000" s="1" t="s">
        <v>184</v>
      </c>
      <c r="L1000" s="1">
        <f>_xlfn.MAXIFS('Tableau FR Download'!A:A,'Tableau FR Download'!B:B,'Eligible Components'!G1000)</f>
        <v>678</v>
      </c>
      <c r="M1000" s="1" t="str">
        <f>IF(L1000=0,"",INDEX('Tableau FR Download'!G:G,MATCH('Eligible Components'!L1000,'Tableau FR Download'!A:A,0)))</f>
        <v>FR678-MCRAI-M</v>
      </c>
      <c r="N1000" s="2" t="str">
        <f>IFERROR(IF(LEFT(INDEX('Tableau FR Download'!J:J,MATCH('Eligible Components'!M1000,'Tableau FR Download'!G:G,0)),FIND(" - ",INDEX('Tableau FR Download'!J:J,MATCH('Eligible Components'!M1000,'Tableau FR Download'!G:G,0)))-1) = 0,"",LEFT(INDEX('Tableau FR Download'!J:J,MATCH('Eligible Components'!M1000,'Tableau FR Download'!G:G,0)),FIND(" - ",INDEX('Tableau FR Download'!J:J,MATCH('Eligible Components'!M1000,'Tableau FR Download'!G:G,0)))-1)),"")</f>
        <v>Window 1</v>
      </c>
      <c r="O1000" s="2" t="str">
        <f>IF(T1000="No","",IFERROR(IF(INDEX('Tableau FR Download'!M:M,MATCH('Eligible Components'!M1000,'Tableau FR Download'!G:G,0))=0,"",INDEX('Tableau FR Download'!M:M,MATCH('Eligible Components'!M1000,'Tableau FR Download'!G:G,0))),""))</f>
        <v>Grant Making</v>
      </c>
      <c r="P1000" s="37">
        <f>IF(IFERROR(INDEX('Funding Request Tracker'!$G$6:$G$13,MATCH('Eligible Components'!N1000,'Funding Request Tracker'!$F$6:$F$13,0)),"")=0,"",IFERROR(INDEX('Funding Request Tracker'!$G$6:$G$13,MATCH('Eligible Components'!N1000,'Funding Request Tracker'!$F$6:$F$13,0)),""))</f>
        <v>43913</v>
      </c>
      <c r="Q1000" s="37">
        <f>IF(IFERROR(INDEX('Tableau FR Download'!N:N,MATCH('Eligible Components'!M1000,'Tableau FR Download'!G:G,0)),"")=0,"",IFERROR(INDEX('Tableau FR Download'!N:N,MATCH('Eligible Components'!M1000,'Tableau FR Download'!G:G,0)),""))</f>
        <v>44161</v>
      </c>
      <c r="R1000" s="37">
        <f>IF(IFERROR(INDEX('Tableau FR Download'!O:O,MATCH('Eligible Components'!M1000,'Tableau FR Download'!G:G,0)),"")=0,"",IFERROR(INDEX('Tableau FR Download'!O:O,MATCH('Eligible Components'!M1000,'Tableau FR Download'!G:G,0)),""))</f>
        <v>44182</v>
      </c>
      <c r="S1000" s="13">
        <f t="shared" si="47"/>
        <v>8.8196721311475414</v>
      </c>
      <c r="T1000" s="1" t="str">
        <f>IFERROR(INDEX('User Instructions'!$E$3:$E$10,MATCH('Eligible Components'!N1000,'User Instructions'!$D$3:$D$10,0)),"")</f>
        <v>Yes</v>
      </c>
      <c r="U1000" s="1" t="str">
        <f>IFERROR(IF(INDEX('Tableau FR Download'!M:M,MATCH('Eligible Components'!M1000,'Tableau FR Download'!G:G,0))=0,"",INDEX('Tableau FR Download'!M:M,MATCH('Eligible Components'!M1000,'Tableau FR Download'!G:G,0))),"")</f>
        <v>Grant Making</v>
      </c>
    </row>
    <row r="1001" spans="1:21" hidden="1" x14ac:dyDescent="0.2">
      <c r="A1001" s="1">
        <f t="shared" si="45"/>
        <v>0</v>
      </c>
      <c r="B1001" s="1">
        <v>0</v>
      </c>
      <c r="C1001" s="1" t="s">
        <v>85</v>
      </c>
      <c r="D1001" s="1" t="s">
        <v>63</v>
      </c>
      <c r="E1001" s="1" t="s">
        <v>415</v>
      </c>
      <c r="F1001" s="1" t="s">
        <v>93</v>
      </c>
      <c r="G1001" s="1" t="str">
        <f t="shared" si="46"/>
        <v>Multicountry East Asia and Pacific RAI-Malaria,RSSH</v>
      </c>
      <c r="H1001" s="1">
        <v>1</v>
      </c>
      <c r="I1001" s="1" t="s">
        <v>33</v>
      </c>
      <c r="J1001" s="1" t="str">
        <f>IF(IFERROR(IF(M1001="",INDEX('Review Approach Lookup'!D:D,MATCH('Eligible Components'!G1001,'Review Approach Lookup'!A:A,0)),INDEX('Tableau FR Download'!I:I,MATCH(M1001,'Tableau FR Download'!G:G,0))),"")=0,"TBC",IFERROR(IF(M1001="",INDEX('Review Approach Lookup'!D:D,MATCH('Eligible Components'!G1001,'Review Approach Lookup'!A:A,0)),INDEX('Tableau FR Download'!I:I,MATCH(M1001,'Tableau FR Download'!G:G,0))),""))</f>
        <v/>
      </c>
      <c r="K1001" s="1" t="s">
        <v>184</v>
      </c>
      <c r="L1001" s="1">
        <f>_xlfn.MAXIFS('Tableau FR Download'!A:A,'Tableau FR Download'!B:B,'Eligible Components'!G1001)</f>
        <v>0</v>
      </c>
      <c r="M1001" s="1" t="str">
        <f>IF(L1001=0,"",INDEX('Tableau FR Download'!G:G,MATCH('Eligible Components'!L1001,'Tableau FR Download'!A:A,0)))</f>
        <v/>
      </c>
      <c r="N1001" s="2" t="str">
        <f>IFERROR(IF(LEFT(INDEX('Tableau FR Download'!J:J,MATCH('Eligible Components'!M1001,'Tableau FR Download'!G:G,0)),FIND(" - ",INDEX('Tableau FR Download'!J:J,MATCH('Eligible Components'!M1001,'Tableau FR Download'!G:G,0)))-1) = 0,"",LEFT(INDEX('Tableau FR Download'!J:J,MATCH('Eligible Components'!M1001,'Tableau FR Download'!G:G,0)),FIND(" - ",INDEX('Tableau FR Download'!J:J,MATCH('Eligible Components'!M1001,'Tableau FR Download'!G:G,0)))-1)),"")</f>
        <v/>
      </c>
      <c r="O1001" s="2" t="str">
        <f>IF(T1001="No","",IFERROR(IF(INDEX('Tableau FR Download'!M:M,MATCH('Eligible Components'!M1001,'Tableau FR Download'!G:G,0))=0,"",INDEX('Tableau FR Download'!M:M,MATCH('Eligible Components'!M1001,'Tableau FR Download'!G:G,0))),""))</f>
        <v/>
      </c>
      <c r="P1001" s="37" t="str">
        <f>IF(IFERROR(INDEX('Funding Request Tracker'!$G$6:$G$13,MATCH('Eligible Components'!N1001,'Funding Request Tracker'!$F$6:$F$13,0)),"")=0,"",IFERROR(INDEX('Funding Request Tracker'!$G$6:$G$13,MATCH('Eligible Components'!N1001,'Funding Request Tracker'!$F$6:$F$13,0)),""))</f>
        <v/>
      </c>
      <c r="Q1001" s="37" t="str">
        <f>IF(IFERROR(INDEX('Tableau FR Download'!N:N,MATCH('Eligible Components'!M1001,'Tableau FR Download'!G:G,0)),"")=0,"",IFERROR(INDEX('Tableau FR Download'!N:N,MATCH('Eligible Components'!M1001,'Tableau FR Download'!G:G,0)),""))</f>
        <v/>
      </c>
      <c r="R1001" s="37" t="str">
        <f>IF(IFERROR(INDEX('Tableau FR Download'!O:O,MATCH('Eligible Components'!M1001,'Tableau FR Download'!G:G,0)),"")=0,"",IFERROR(INDEX('Tableau FR Download'!O:O,MATCH('Eligible Components'!M1001,'Tableau FR Download'!G:G,0)),""))</f>
        <v/>
      </c>
      <c r="S1001" s="13" t="str">
        <f t="shared" si="47"/>
        <v/>
      </c>
      <c r="T1001" s="1" t="str">
        <f>IFERROR(INDEX('User Instructions'!$E$3:$E$10,MATCH('Eligible Components'!N1001,'User Instructions'!$D$3:$D$10,0)),"")</f>
        <v/>
      </c>
      <c r="U1001" s="1" t="str">
        <f>IFERROR(IF(INDEX('Tableau FR Download'!M:M,MATCH('Eligible Components'!M1001,'Tableau FR Download'!G:G,0))=0,"",INDEX('Tableau FR Download'!M:M,MATCH('Eligible Components'!M1001,'Tableau FR Download'!G:G,0))),"")</f>
        <v/>
      </c>
    </row>
    <row r="1002" spans="1:21" hidden="1" x14ac:dyDescent="0.2">
      <c r="A1002" s="1">
        <f t="shared" si="45"/>
        <v>0</v>
      </c>
      <c r="B1002" s="1">
        <v>0</v>
      </c>
      <c r="C1002" s="1" t="s">
        <v>85</v>
      </c>
      <c r="D1002" s="1" t="s">
        <v>63</v>
      </c>
      <c r="E1002" s="1" t="s">
        <v>94</v>
      </c>
      <c r="F1002" s="1" t="s">
        <v>94</v>
      </c>
      <c r="G1002" s="1" t="str">
        <f t="shared" si="46"/>
        <v>Multicountry East Asia and Pacific RAI-RSSH</v>
      </c>
      <c r="H1002" s="1">
        <v>1</v>
      </c>
      <c r="I1002" s="1" t="s">
        <v>33</v>
      </c>
      <c r="J1002" s="1" t="str">
        <f>IF(IFERROR(IF(M1002="",INDEX('Review Approach Lookup'!D:D,MATCH('Eligible Components'!G1002,'Review Approach Lookup'!A:A,0)),INDEX('Tableau FR Download'!I:I,MATCH(M1002,'Tableau FR Download'!G:G,0))),"")=0,"TBC",IFERROR(IF(M1002="",INDEX('Review Approach Lookup'!D:D,MATCH('Eligible Components'!G1002,'Review Approach Lookup'!A:A,0)),INDEX('Tableau FR Download'!I:I,MATCH(M1002,'Tableau FR Download'!G:G,0))),""))</f>
        <v/>
      </c>
      <c r="K1002" s="1" t="s">
        <v>184</v>
      </c>
      <c r="L1002" s="1">
        <f>_xlfn.MAXIFS('Tableau FR Download'!A:A,'Tableau FR Download'!B:B,'Eligible Components'!G1002)</f>
        <v>0</v>
      </c>
      <c r="M1002" s="1" t="str">
        <f>IF(L1002=0,"",INDEX('Tableau FR Download'!G:G,MATCH('Eligible Components'!L1002,'Tableau FR Download'!A:A,0)))</f>
        <v/>
      </c>
      <c r="N1002" s="2" t="str">
        <f>IFERROR(IF(LEFT(INDEX('Tableau FR Download'!J:J,MATCH('Eligible Components'!M1002,'Tableau FR Download'!G:G,0)),FIND(" - ",INDEX('Tableau FR Download'!J:J,MATCH('Eligible Components'!M1002,'Tableau FR Download'!G:G,0)))-1) = 0,"",LEFT(INDEX('Tableau FR Download'!J:J,MATCH('Eligible Components'!M1002,'Tableau FR Download'!G:G,0)),FIND(" - ",INDEX('Tableau FR Download'!J:J,MATCH('Eligible Components'!M1002,'Tableau FR Download'!G:G,0)))-1)),"")</f>
        <v/>
      </c>
      <c r="O1002" s="2" t="str">
        <f>IF(T1002="No","",IFERROR(IF(INDEX('Tableau FR Download'!M:M,MATCH('Eligible Components'!M1002,'Tableau FR Download'!G:G,0))=0,"",INDEX('Tableau FR Download'!M:M,MATCH('Eligible Components'!M1002,'Tableau FR Download'!G:G,0))),""))</f>
        <v/>
      </c>
      <c r="P1002" s="37" t="str">
        <f>IF(IFERROR(INDEX('Funding Request Tracker'!$G$6:$G$13,MATCH('Eligible Components'!N1002,'Funding Request Tracker'!$F$6:$F$13,0)),"")=0,"",IFERROR(INDEX('Funding Request Tracker'!$G$6:$G$13,MATCH('Eligible Components'!N1002,'Funding Request Tracker'!$F$6:$F$13,0)),""))</f>
        <v/>
      </c>
      <c r="Q1002" s="37" t="str">
        <f>IF(IFERROR(INDEX('Tableau FR Download'!N:N,MATCH('Eligible Components'!M1002,'Tableau FR Download'!G:G,0)),"")=0,"",IFERROR(INDEX('Tableau FR Download'!N:N,MATCH('Eligible Components'!M1002,'Tableau FR Download'!G:G,0)),""))</f>
        <v/>
      </c>
      <c r="R1002" s="37" t="str">
        <f>IF(IFERROR(INDEX('Tableau FR Download'!O:O,MATCH('Eligible Components'!M1002,'Tableau FR Download'!G:G,0)),"")=0,"",IFERROR(INDEX('Tableau FR Download'!O:O,MATCH('Eligible Components'!M1002,'Tableau FR Download'!G:G,0)),""))</f>
        <v/>
      </c>
      <c r="S1002" s="13" t="str">
        <f t="shared" si="47"/>
        <v/>
      </c>
      <c r="T1002" s="1" t="str">
        <f>IFERROR(INDEX('User Instructions'!$E$3:$E$10,MATCH('Eligible Components'!N1002,'User Instructions'!$D$3:$D$10,0)),"")</f>
        <v/>
      </c>
      <c r="U1002" s="1" t="str">
        <f>IFERROR(IF(INDEX('Tableau FR Download'!M:M,MATCH('Eligible Components'!M1002,'Tableau FR Download'!G:G,0))=0,"",INDEX('Tableau FR Download'!M:M,MATCH('Eligible Components'!M1002,'Tableau FR Download'!G:G,0))),"")</f>
        <v/>
      </c>
    </row>
    <row r="1003" spans="1:21" hidden="1" x14ac:dyDescent="0.2">
      <c r="A1003" s="1">
        <f t="shared" si="45"/>
        <v>0</v>
      </c>
      <c r="B1003" s="1">
        <v>0</v>
      </c>
      <c r="C1003" s="1" t="s">
        <v>85</v>
      </c>
      <c r="D1003" s="1" t="s">
        <v>63</v>
      </c>
      <c r="E1003" s="1" t="s">
        <v>416</v>
      </c>
      <c r="F1003" s="1" t="s">
        <v>35</v>
      </c>
      <c r="G1003" s="1" t="str">
        <f t="shared" si="46"/>
        <v>Multicountry East Asia and Pacific RAI-Tuberculosis</v>
      </c>
      <c r="H1003" s="1">
        <v>0</v>
      </c>
      <c r="I1003" s="1" t="s">
        <v>33</v>
      </c>
      <c r="J1003" s="1" t="str">
        <f>IF(IFERROR(IF(M1003="",INDEX('Review Approach Lookup'!D:D,MATCH('Eligible Components'!G1003,'Review Approach Lookup'!A:A,0)),INDEX('Tableau FR Download'!I:I,MATCH(M1003,'Tableau FR Download'!G:G,0))),"")=0,"TBC",IFERROR(IF(M1003="",INDEX('Review Approach Lookup'!D:D,MATCH('Eligible Components'!G1003,'Review Approach Lookup'!A:A,0)),INDEX('Tableau FR Download'!I:I,MATCH(M1003,'Tableau FR Download'!G:G,0))),""))</f>
        <v/>
      </c>
      <c r="K1003" s="1" t="s">
        <v>184</v>
      </c>
      <c r="L1003" s="1">
        <f>_xlfn.MAXIFS('Tableau FR Download'!A:A,'Tableau FR Download'!B:B,'Eligible Components'!G1003)</f>
        <v>0</v>
      </c>
      <c r="M1003" s="1" t="str">
        <f>IF(L1003=0,"",INDEX('Tableau FR Download'!G:G,MATCH('Eligible Components'!L1003,'Tableau FR Download'!A:A,0)))</f>
        <v/>
      </c>
      <c r="N1003" s="2" t="str">
        <f>IFERROR(IF(LEFT(INDEX('Tableau FR Download'!J:J,MATCH('Eligible Components'!M1003,'Tableau FR Download'!G:G,0)),FIND(" - ",INDEX('Tableau FR Download'!J:J,MATCH('Eligible Components'!M1003,'Tableau FR Download'!G:G,0)))-1) = 0,"",LEFT(INDEX('Tableau FR Download'!J:J,MATCH('Eligible Components'!M1003,'Tableau FR Download'!G:G,0)),FIND(" - ",INDEX('Tableau FR Download'!J:J,MATCH('Eligible Components'!M1003,'Tableau FR Download'!G:G,0)))-1)),"")</f>
        <v/>
      </c>
      <c r="O1003" s="2" t="str">
        <f>IF(T1003="No","",IFERROR(IF(INDEX('Tableau FR Download'!M:M,MATCH('Eligible Components'!M1003,'Tableau FR Download'!G:G,0))=0,"",INDEX('Tableau FR Download'!M:M,MATCH('Eligible Components'!M1003,'Tableau FR Download'!G:G,0))),""))</f>
        <v/>
      </c>
      <c r="P1003" s="37" t="str">
        <f>IF(IFERROR(INDEX('Funding Request Tracker'!$G$6:$G$13,MATCH('Eligible Components'!N1003,'Funding Request Tracker'!$F$6:$F$13,0)),"")=0,"",IFERROR(INDEX('Funding Request Tracker'!$G$6:$G$13,MATCH('Eligible Components'!N1003,'Funding Request Tracker'!$F$6:$F$13,0)),""))</f>
        <v/>
      </c>
      <c r="Q1003" s="37" t="str">
        <f>IF(IFERROR(INDEX('Tableau FR Download'!N:N,MATCH('Eligible Components'!M1003,'Tableau FR Download'!G:G,0)),"")=0,"",IFERROR(INDEX('Tableau FR Download'!N:N,MATCH('Eligible Components'!M1003,'Tableau FR Download'!G:G,0)),""))</f>
        <v/>
      </c>
      <c r="R1003" s="37" t="str">
        <f>IF(IFERROR(INDEX('Tableau FR Download'!O:O,MATCH('Eligible Components'!M1003,'Tableau FR Download'!G:G,0)),"")=0,"",IFERROR(INDEX('Tableau FR Download'!O:O,MATCH('Eligible Components'!M1003,'Tableau FR Download'!G:G,0)),""))</f>
        <v/>
      </c>
      <c r="S1003" s="13" t="str">
        <f t="shared" si="47"/>
        <v/>
      </c>
      <c r="T1003" s="1" t="str">
        <f>IFERROR(INDEX('User Instructions'!$E$3:$E$10,MATCH('Eligible Components'!N1003,'User Instructions'!$D$3:$D$10,0)),"")</f>
        <v/>
      </c>
      <c r="U1003" s="1" t="str">
        <f>IFERROR(IF(INDEX('Tableau FR Download'!M:M,MATCH('Eligible Components'!M1003,'Tableau FR Download'!G:G,0))=0,"",INDEX('Tableau FR Download'!M:M,MATCH('Eligible Components'!M1003,'Tableau FR Download'!G:G,0))),"")</f>
        <v/>
      </c>
    </row>
    <row r="1004" spans="1:21" hidden="1" x14ac:dyDescent="0.2">
      <c r="A1004" s="1">
        <f t="shared" si="45"/>
        <v>0</v>
      </c>
      <c r="B1004" s="1">
        <v>0</v>
      </c>
      <c r="C1004" s="1" t="s">
        <v>85</v>
      </c>
      <c r="D1004" s="1" t="s">
        <v>63</v>
      </c>
      <c r="E1004" s="1" t="s">
        <v>417</v>
      </c>
      <c r="F1004" s="1" t="s">
        <v>95</v>
      </c>
      <c r="G1004" s="1" t="str">
        <f t="shared" si="46"/>
        <v>Multicountry East Asia and Pacific RAI-Tuberculosis,Malaria</v>
      </c>
      <c r="H1004" s="1">
        <v>0</v>
      </c>
      <c r="I1004" s="1" t="s">
        <v>33</v>
      </c>
      <c r="J1004" s="1" t="str">
        <f>IF(IFERROR(IF(M1004="",INDEX('Review Approach Lookup'!D:D,MATCH('Eligible Components'!G1004,'Review Approach Lookup'!A:A,0)),INDEX('Tableau FR Download'!I:I,MATCH(M1004,'Tableau FR Download'!G:G,0))),"")=0,"TBC",IFERROR(IF(M1004="",INDEX('Review Approach Lookup'!D:D,MATCH('Eligible Components'!G1004,'Review Approach Lookup'!A:A,0)),INDEX('Tableau FR Download'!I:I,MATCH(M1004,'Tableau FR Download'!G:G,0))),""))</f>
        <v/>
      </c>
      <c r="K1004" s="1" t="s">
        <v>184</v>
      </c>
      <c r="L1004" s="1">
        <f>_xlfn.MAXIFS('Tableau FR Download'!A:A,'Tableau FR Download'!B:B,'Eligible Components'!G1004)</f>
        <v>0</v>
      </c>
      <c r="M1004" s="1" t="str">
        <f>IF(L1004=0,"",INDEX('Tableau FR Download'!G:G,MATCH('Eligible Components'!L1004,'Tableau FR Download'!A:A,0)))</f>
        <v/>
      </c>
      <c r="N1004" s="2" t="str">
        <f>IFERROR(IF(LEFT(INDEX('Tableau FR Download'!J:J,MATCH('Eligible Components'!M1004,'Tableau FR Download'!G:G,0)),FIND(" - ",INDEX('Tableau FR Download'!J:J,MATCH('Eligible Components'!M1004,'Tableau FR Download'!G:G,0)))-1) = 0,"",LEFT(INDEX('Tableau FR Download'!J:J,MATCH('Eligible Components'!M1004,'Tableau FR Download'!G:G,0)),FIND(" - ",INDEX('Tableau FR Download'!J:J,MATCH('Eligible Components'!M1004,'Tableau FR Download'!G:G,0)))-1)),"")</f>
        <v/>
      </c>
      <c r="O1004" s="2" t="str">
        <f>IF(T1004="No","",IFERROR(IF(INDEX('Tableau FR Download'!M:M,MATCH('Eligible Components'!M1004,'Tableau FR Download'!G:G,0))=0,"",INDEX('Tableau FR Download'!M:M,MATCH('Eligible Components'!M1004,'Tableau FR Download'!G:G,0))),""))</f>
        <v/>
      </c>
      <c r="P1004" s="37" t="str">
        <f>IF(IFERROR(INDEX('Funding Request Tracker'!$G$6:$G$13,MATCH('Eligible Components'!N1004,'Funding Request Tracker'!$F$6:$F$13,0)),"")=0,"",IFERROR(INDEX('Funding Request Tracker'!$G$6:$G$13,MATCH('Eligible Components'!N1004,'Funding Request Tracker'!$F$6:$F$13,0)),""))</f>
        <v/>
      </c>
      <c r="Q1004" s="37" t="str">
        <f>IF(IFERROR(INDEX('Tableau FR Download'!N:N,MATCH('Eligible Components'!M1004,'Tableau FR Download'!G:G,0)),"")=0,"",IFERROR(INDEX('Tableau FR Download'!N:N,MATCH('Eligible Components'!M1004,'Tableau FR Download'!G:G,0)),""))</f>
        <v/>
      </c>
      <c r="R1004" s="37" t="str">
        <f>IF(IFERROR(INDEX('Tableau FR Download'!O:O,MATCH('Eligible Components'!M1004,'Tableau FR Download'!G:G,0)),"")=0,"",IFERROR(INDEX('Tableau FR Download'!O:O,MATCH('Eligible Components'!M1004,'Tableau FR Download'!G:G,0)),""))</f>
        <v/>
      </c>
      <c r="S1004" s="13" t="str">
        <f t="shared" si="47"/>
        <v/>
      </c>
      <c r="T1004" s="1" t="str">
        <f>IFERROR(INDEX('User Instructions'!$E$3:$E$10,MATCH('Eligible Components'!N1004,'User Instructions'!$D$3:$D$10,0)),"")</f>
        <v/>
      </c>
      <c r="U1004" s="1" t="str">
        <f>IFERROR(IF(INDEX('Tableau FR Download'!M:M,MATCH('Eligible Components'!M1004,'Tableau FR Download'!G:G,0))=0,"",INDEX('Tableau FR Download'!M:M,MATCH('Eligible Components'!M1004,'Tableau FR Download'!G:G,0))),"")</f>
        <v/>
      </c>
    </row>
    <row r="1005" spans="1:21" hidden="1" x14ac:dyDescent="0.2">
      <c r="A1005" s="1">
        <f t="shared" si="45"/>
        <v>0</v>
      </c>
      <c r="B1005" s="1">
        <v>0</v>
      </c>
      <c r="C1005" s="1" t="s">
        <v>85</v>
      </c>
      <c r="D1005" s="1" t="s">
        <v>63</v>
      </c>
      <c r="E1005" s="1" t="s">
        <v>418</v>
      </c>
      <c r="F1005" s="1" t="s">
        <v>96</v>
      </c>
      <c r="G1005" s="1" t="str">
        <f t="shared" si="46"/>
        <v>Multicountry East Asia and Pacific RAI-Tuberculosis,Malaria,RSSH</v>
      </c>
      <c r="H1005" s="1">
        <v>0</v>
      </c>
      <c r="I1005" s="1" t="s">
        <v>33</v>
      </c>
      <c r="J1005" s="1" t="str">
        <f>IF(IFERROR(IF(M1005="",INDEX('Review Approach Lookup'!D:D,MATCH('Eligible Components'!G1005,'Review Approach Lookup'!A:A,0)),INDEX('Tableau FR Download'!I:I,MATCH(M1005,'Tableau FR Download'!G:G,0))),"")=0,"TBC",IFERROR(IF(M1005="",INDEX('Review Approach Lookup'!D:D,MATCH('Eligible Components'!G1005,'Review Approach Lookup'!A:A,0)),INDEX('Tableau FR Download'!I:I,MATCH(M1005,'Tableau FR Download'!G:G,0))),""))</f>
        <v/>
      </c>
      <c r="K1005" s="1" t="s">
        <v>184</v>
      </c>
      <c r="L1005" s="1">
        <f>_xlfn.MAXIFS('Tableau FR Download'!A:A,'Tableau FR Download'!B:B,'Eligible Components'!G1005)</f>
        <v>0</v>
      </c>
      <c r="M1005" s="1" t="str">
        <f>IF(L1005=0,"",INDEX('Tableau FR Download'!G:G,MATCH('Eligible Components'!L1005,'Tableau FR Download'!A:A,0)))</f>
        <v/>
      </c>
      <c r="N1005" s="2" t="str">
        <f>IFERROR(IF(LEFT(INDEX('Tableau FR Download'!J:J,MATCH('Eligible Components'!M1005,'Tableau FR Download'!G:G,0)),FIND(" - ",INDEX('Tableau FR Download'!J:J,MATCH('Eligible Components'!M1005,'Tableau FR Download'!G:G,0)))-1) = 0,"",LEFT(INDEX('Tableau FR Download'!J:J,MATCH('Eligible Components'!M1005,'Tableau FR Download'!G:G,0)),FIND(" - ",INDEX('Tableau FR Download'!J:J,MATCH('Eligible Components'!M1005,'Tableau FR Download'!G:G,0)))-1)),"")</f>
        <v/>
      </c>
      <c r="O1005" s="2" t="str">
        <f>IF(T1005="No","",IFERROR(IF(INDEX('Tableau FR Download'!M:M,MATCH('Eligible Components'!M1005,'Tableau FR Download'!G:G,0))=0,"",INDEX('Tableau FR Download'!M:M,MATCH('Eligible Components'!M1005,'Tableau FR Download'!G:G,0))),""))</f>
        <v/>
      </c>
      <c r="P1005" s="37" t="str">
        <f>IF(IFERROR(INDEX('Funding Request Tracker'!$G$6:$G$13,MATCH('Eligible Components'!N1005,'Funding Request Tracker'!$F$6:$F$13,0)),"")=0,"",IFERROR(INDEX('Funding Request Tracker'!$G$6:$G$13,MATCH('Eligible Components'!N1005,'Funding Request Tracker'!$F$6:$F$13,0)),""))</f>
        <v/>
      </c>
      <c r="Q1005" s="37" t="str">
        <f>IF(IFERROR(INDEX('Tableau FR Download'!N:N,MATCH('Eligible Components'!M1005,'Tableau FR Download'!G:G,0)),"")=0,"",IFERROR(INDEX('Tableau FR Download'!N:N,MATCH('Eligible Components'!M1005,'Tableau FR Download'!G:G,0)),""))</f>
        <v/>
      </c>
      <c r="R1005" s="37" t="str">
        <f>IF(IFERROR(INDEX('Tableau FR Download'!O:O,MATCH('Eligible Components'!M1005,'Tableau FR Download'!G:G,0)),"")=0,"",IFERROR(INDEX('Tableau FR Download'!O:O,MATCH('Eligible Components'!M1005,'Tableau FR Download'!G:G,0)),""))</f>
        <v/>
      </c>
      <c r="S1005" s="13" t="str">
        <f t="shared" si="47"/>
        <v/>
      </c>
      <c r="T1005" s="1" t="str">
        <f>IFERROR(INDEX('User Instructions'!$E$3:$E$10,MATCH('Eligible Components'!N1005,'User Instructions'!$D$3:$D$10,0)),"")</f>
        <v/>
      </c>
      <c r="U1005" s="1" t="str">
        <f>IFERROR(IF(INDEX('Tableau FR Download'!M:M,MATCH('Eligible Components'!M1005,'Tableau FR Download'!G:G,0))=0,"",INDEX('Tableau FR Download'!M:M,MATCH('Eligible Components'!M1005,'Tableau FR Download'!G:G,0))),"")</f>
        <v/>
      </c>
    </row>
    <row r="1006" spans="1:21" hidden="1" x14ac:dyDescent="0.2">
      <c r="A1006" s="1">
        <f t="shared" si="45"/>
        <v>0</v>
      </c>
      <c r="B1006" s="1">
        <v>0</v>
      </c>
      <c r="C1006" s="1" t="s">
        <v>85</v>
      </c>
      <c r="D1006" s="1" t="s">
        <v>63</v>
      </c>
      <c r="E1006" s="1" t="s">
        <v>419</v>
      </c>
      <c r="F1006" s="1" t="s">
        <v>97</v>
      </c>
      <c r="G1006" s="1" t="str">
        <f t="shared" si="46"/>
        <v>Multicountry East Asia and Pacific RAI-Tuberculosis,RSSH</v>
      </c>
      <c r="H1006" s="1">
        <v>0</v>
      </c>
      <c r="I1006" s="1" t="s">
        <v>33</v>
      </c>
      <c r="J1006" s="1" t="str">
        <f>IF(IFERROR(IF(M1006="",INDEX('Review Approach Lookup'!D:D,MATCH('Eligible Components'!G1006,'Review Approach Lookup'!A:A,0)),INDEX('Tableau FR Download'!I:I,MATCH(M1006,'Tableau FR Download'!G:G,0))),"")=0,"TBC",IFERROR(IF(M1006="",INDEX('Review Approach Lookup'!D:D,MATCH('Eligible Components'!G1006,'Review Approach Lookup'!A:A,0)),INDEX('Tableau FR Download'!I:I,MATCH(M1006,'Tableau FR Download'!G:G,0))),""))</f>
        <v/>
      </c>
      <c r="K1006" s="1" t="s">
        <v>184</v>
      </c>
      <c r="L1006" s="1">
        <f>_xlfn.MAXIFS('Tableau FR Download'!A:A,'Tableau FR Download'!B:B,'Eligible Components'!G1006)</f>
        <v>0</v>
      </c>
      <c r="M1006" s="1" t="str">
        <f>IF(L1006=0,"",INDEX('Tableau FR Download'!G:G,MATCH('Eligible Components'!L1006,'Tableau FR Download'!A:A,0)))</f>
        <v/>
      </c>
      <c r="N1006" s="2" t="str">
        <f>IFERROR(IF(LEFT(INDEX('Tableau FR Download'!J:J,MATCH('Eligible Components'!M1006,'Tableau FR Download'!G:G,0)),FIND(" - ",INDEX('Tableau FR Download'!J:J,MATCH('Eligible Components'!M1006,'Tableau FR Download'!G:G,0)))-1) = 0,"",LEFT(INDEX('Tableau FR Download'!J:J,MATCH('Eligible Components'!M1006,'Tableau FR Download'!G:G,0)),FIND(" - ",INDEX('Tableau FR Download'!J:J,MATCH('Eligible Components'!M1006,'Tableau FR Download'!G:G,0)))-1)),"")</f>
        <v/>
      </c>
      <c r="O1006" s="2" t="str">
        <f>IF(T1006="No","",IFERROR(IF(INDEX('Tableau FR Download'!M:M,MATCH('Eligible Components'!M1006,'Tableau FR Download'!G:G,0))=0,"",INDEX('Tableau FR Download'!M:M,MATCH('Eligible Components'!M1006,'Tableau FR Download'!G:G,0))),""))</f>
        <v/>
      </c>
      <c r="P1006" s="37" t="str">
        <f>IF(IFERROR(INDEX('Funding Request Tracker'!$G$6:$G$13,MATCH('Eligible Components'!N1006,'Funding Request Tracker'!$F$6:$F$13,0)),"")=0,"",IFERROR(INDEX('Funding Request Tracker'!$G$6:$G$13,MATCH('Eligible Components'!N1006,'Funding Request Tracker'!$F$6:$F$13,0)),""))</f>
        <v/>
      </c>
      <c r="Q1006" s="37" t="str">
        <f>IF(IFERROR(INDEX('Tableau FR Download'!N:N,MATCH('Eligible Components'!M1006,'Tableau FR Download'!G:G,0)),"")=0,"",IFERROR(INDEX('Tableau FR Download'!N:N,MATCH('Eligible Components'!M1006,'Tableau FR Download'!G:G,0)),""))</f>
        <v/>
      </c>
      <c r="R1006" s="37" t="str">
        <f>IF(IFERROR(INDEX('Tableau FR Download'!O:O,MATCH('Eligible Components'!M1006,'Tableau FR Download'!G:G,0)),"")=0,"",IFERROR(INDEX('Tableau FR Download'!O:O,MATCH('Eligible Components'!M1006,'Tableau FR Download'!G:G,0)),""))</f>
        <v/>
      </c>
      <c r="S1006" s="13" t="str">
        <f t="shared" si="47"/>
        <v/>
      </c>
      <c r="T1006" s="1" t="str">
        <f>IFERROR(INDEX('User Instructions'!$E$3:$E$10,MATCH('Eligible Components'!N1006,'User Instructions'!$D$3:$D$10,0)),"")</f>
        <v/>
      </c>
      <c r="U1006" s="1" t="str">
        <f>IFERROR(IF(INDEX('Tableau FR Download'!M:M,MATCH('Eligible Components'!M1006,'Tableau FR Download'!G:G,0))=0,"",INDEX('Tableau FR Download'!M:M,MATCH('Eligible Components'!M1006,'Tableau FR Download'!G:G,0))),"")</f>
        <v/>
      </c>
    </row>
    <row r="1007" spans="1:21" hidden="1" x14ac:dyDescent="0.2">
      <c r="A1007" s="1">
        <f t="shared" si="45"/>
        <v>0</v>
      </c>
      <c r="B1007" s="1">
        <v>1</v>
      </c>
      <c r="C1007" s="1" t="s">
        <v>85</v>
      </c>
      <c r="D1007" s="1" t="s">
        <v>140</v>
      </c>
      <c r="E1007" s="1" t="s">
        <v>26</v>
      </c>
      <c r="F1007" s="1" t="s">
        <v>26</v>
      </c>
      <c r="G1007" s="1" t="str">
        <f t="shared" si="46"/>
        <v>Multicountry Middle East MER-HIV/AIDS</v>
      </c>
      <c r="H1007" s="1">
        <v>1</v>
      </c>
      <c r="I1007" s="1" t="s">
        <v>48</v>
      </c>
      <c r="J1007" s="1" t="str">
        <f>IF(IFERROR(IF(M1007="",INDEX('Review Approach Lookup'!D:D,MATCH('Eligible Components'!G1007,'Review Approach Lookup'!A:A,0)),INDEX('Tableau FR Download'!I:I,MATCH(M1007,'Tableau FR Download'!G:G,0))),"")=0,"TBC",IFERROR(IF(M1007="",INDEX('Review Approach Lookup'!D:D,MATCH('Eligible Components'!G1007,'Review Approach Lookup'!A:A,0)),INDEX('Tableau FR Download'!I:I,MATCH(M1007,'Tableau FR Download'!G:G,0))),""))</f>
        <v>TBC</v>
      </c>
      <c r="K1007" s="1" t="s">
        <v>182</v>
      </c>
      <c r="L1007" s="1">
        <f>_xlfn.MAXIFS('Tableau FR Download'!A:A,'Tableau FR Download'!B:B,'Eligible Components'!G1007)</f>
        <v>0</v>
      </c>
      <c r="M1007" s="1" t="str">
        <f>IF(L1007=0,"",INDEX('Tableau FR Download'!G:G,MATCH('Eligible Components'!L1007,'Tableau FR Download'!A:A,0)))</f>
        <v/>
      </c>
      <c r="N1007" s="2" t="str">
        <f>IFERROR(IF(LEFT(INDEX('Tableau FR Download'!J:J,MATCH('Eligible Components'!M1007,'Tableau FR Download'!G:G,0)),FIND(" - ",INDEX('Tableau FR Download'!J:J,MATCH('Eligible Components'!M1007,'Tableau FR Download'!G:G,0)))-1) = 0,"",LEFT(INDEX('Tableau FR Download'!J:J,MATCH('Eligible Components'!M1007,'Tableau FR Download'!G:G,0)),FIND(" - ",INDEX('Tableau FR Download'!J:J,MATCH('Eligible Components'!M1007,'Tableau FR Download'!G:G,0)))-1)),"")</f>
        <v/>
      </c>
      <c r="O1007" s="2" t="str">
        <f>IF(T1007="No","",IFERROR(IF(INDEX('Tableau FR Download'!M:M,MATCH('Eligible Components'!M1007,'Tableau FR Download'!G:G,0))=0,"",INDEX('Tableau FR Download'!M:M,MATCH('Eligible Components'!M1007,'Tableau FR Download'!G:G,0))),""))</f>
        <v/>
      </c>
      <c r="P1007" s="37" t="str">
        <f>IF(IFERROR(INDEX('Funding Request Tracker'!$G$6:$G$13,MATCH('Eligible Components'!N1007,'Funding Request Tracker'!$F$6:$F$13,0)),"")=0,"",IFERROR(INDEX('Funding Request Tracker'!$G$6:$G$13,MATCH('Eligible Components'!N1007,'Funding Request Tracker'!$F$6:$F$13,0)),""))</f>
        <v/>
      </c>
      <c r="Q1007" s="37" t="str">
        <f>IF(IFERROR(INDEX('Tableau FR Download'!N:N,MATCH('Eligible Components'!M1007,'Tableau FR Download'!G:G,0)),"")=0,"",IFERROR(INDEX('Tableau FR Download'!N:N,MATCH('Eligible Components'!M1007,'Tableau FR Download'!G:G,0)),""))</f>
        <v/>
      </c>
      <c r="R1007" s="37" t="str">
        <f>IF(IFERROR(INDEX('Tableau FR Download'!O:O,MATCH('Eligible Components'!M1007,'Tableau FR Download'!G:G,0)),"")=0,"",IFERROR(INDEX('Tableau FR Download'!O:O,MATCH('Eligible Components'!M1007,'Tableau FR Download'!G:G,0)),""))</f>
        <v/>
      </c>
      <c r="S1007" s="13" t="str">
        <f t="shared" si="47"/>
        <v/>
      </c>
      <c r="T1007" s="1" t="str">
        <f>IFERROR(INDEX('User Instructions'!$E$3:$E$10,MATCH('Eligible Components'!N1007,'User Instructions'!$D$3:$D$10,0)),"")</f>
        <v/>
      </c>
      <c r="U1007" s="1" t="str">
        <f>IFERROR(IF(INDEX('Tableau FR Download'!M:M,MATCH('Eligible Components'!M1007,'Tableau FR Download'!G:G,0))=0,"",INDEX('Tableau FR Download'!M:M,MATCH('Eligible Components'!M1007,'Tableau FR Download'!G:G,0))),"")</f>
        <v/>
      </c>
    </row>
    <row r="1008" spans="1:21" hidden="1" x14ac:dyDescent="0.2">
      <c r="A1008" s="1">
        <f t="shared" si="45"/>
        <v>0</v>
      </c>
      <c r="B1008" s="1">
        <v>0</v>
      </c>
      <c r="C1008" s="1" t="s">
        <v>85</v>
      </c>
      <c r="D1008" s="1" t="s">
        <v>140</v>
      </c>
      <c r="E1008" s="1" t="s">
        <v>409</v>
      </c>
      <c r="F1008" s="1" t="s">
        <v>86</v>
      </c>
      <c r="G1008" s="1" t="str">
        <f t="shared" si="46"/>
        <v>Multicountry Middle East MER-HIV/AIDS,Malaria</v>
      </c>
      <c r="H1008" s="1">
        <v>1</v>
      </c>
      <c r="I1008" s="1" t="s">
        <v>48</v>
      </c>
      <c r="J1008" s="1" t="str">
        <f>IF(IFERROR(IF(M1008="",INDEX('Review Approach Lookup'!D:D,MATCH('Eligible Components'!G1008,'Review Approach Lookup'!A:A,0)),INDEX('Tableau FR Download'!I:I,MATCH(M1008,'Tableau FR Download'!G:G,0))),"")=0,"TBC",IFERROR(IF(M1008="",INDEX('Review Approach Lookup'!D:D,MATCH('Eligible Components'!G1008,'Review Approach Lookup'!A:A,0)),INDEX('Tableau FR Download'!I:I,MATCH(M1008,'Tableau FR Download'!G:G,0))),""))</f>
        <v/>
      </c>
      <c r="K1008" s="1" t="s">
        <v>182</v>
      </c>
      <c r="L1008" s="1">
        <f>_xlfn.MAXIFS('Tableau FR Download'!A:A,'Tableau FR Download'!B:B,'Eligible Components'!G1008)</f>
        <v>0</v>
      </c>
      <c r="M1008" s="1" t="str">
        <f>IF(L1008=0,"",INDEX('Tableau FR Download'!G:G,MATCH('Eligible Components'!L1008,'Tableau FR Download'!A:A,0)))</f>
        <v/>
      </c>
      <c r="N1008" s="2" t="str">
        <f>IFERROR(IF(LEFT(INDEX('Tableau FR Download'!J:J,MATCH('Eligible Components'!M1008,'Tableau FR Download'!G:G,0)),FIND(" - ",INDEX('Tableau FR Download'!J:J,MATCH('Eligible Components'!M1008,'Tableau FR Download'!G:G,0)))-1) = 0,"",LEFT(INDEX('Tableau FR Download'!J:J,MATCH('Eligible Components'!M1008,'Tableau FR Download'!G:G,0)),FIND(" - ",INDEX('Tableau FR Download'!J:J,MATCH('Eligible Components'!M1008,'Tableau FR Download'!G:G,0)))-1)),"")</f>
        <v/>
      </c>
      <c r="O1008" s="2" t="str">
        <f>IF(T1008="No","",IFERROR(IF(INDEX('Tableau FR Download'!M:M,MATCH('Eligible Components'!M1008,'Tableau FR Download'!G:G,0))=0,"",INDEX('Tableau FR Download'!M:M,MATCH('Eligible Components'!M1008,'Tableau FR Download'!G:G,0))),""))</f>
        <v/>
      </c>
      <c r="P1008" s="37" t="str">
        <f>IF(IFERROR(INDEX('Funding Request Tracker'!$G$6:$G$13,MATCH('Eligible Components'!N1008,'Funding Request Tracker'!$F$6:$F$13,0)),"")=0,"",IFERROR(INDEX('Funding Request Tracker'!$G$6:$G$13,MATCH('Eligible Components'!N1008,'Funding Request Tracker'!$F$6:$F$13,0)),""))</f>
        <v/>
      </c>
      <c r="Q1008" s="37" t="str">
        <f>IF(IFERROR(INDEX('Tableau FR Download'!N:N,MATCH('Eligible Components'!M1008,'Tableau FR Download'!G:G,0)),"")=0,"",IFERROR(INDEX('Tableau FR Download'!N:N,MATCH('Eligible Components'!M1008,'Tableau FR Download'!G:G,0)),""))</f>
        <v/>
      </c>
      <c r="R1008" s="37" t="str">
        <f>IF(IFERROR(INDEX('Tableau FR Download'!O:O,MATCH('Eligible Components'!M1008,'Tableau FR Download'!G:G,0)),"")=0,"",IFERROR(INDEX('Tableau FR Download'!O:O,MATCH('Eligible Components'!M1008,'Tableau FR Download'!G:G,0)),""))</f>
        <v/>
      </c>
      <c r="S1008" s="13" t="str">
        <f t="shared" si="47"/>
        <v/>
      </c>
      <c r="T1008" s="1" t="str">
        <f>IFERROR(INDEX('User Instructions'!$E$3:$E$10,MATCH('Eligible Components'!N1008,'User Instructions'!$D$3:$D$10,0)),"")</f>
        <v/>
      </c>
      <c r="U1008" s="1" t="str">
        <f>IFERROR(IF(INDEX('Tableau FR Download'!M:M,MATCH('Eligible Components'!M1008,'Tableau FR Download'!G:G,0))=0,"",INDEX('Tableau FR Download'!M:M,MATCH('Eligible Components'!M1008,'Tableau FR Download'!G:G,0))),"")</f>
        <v/>
      </c>
    </row>
    <row r="1009" spans="1:21" hidden="1" x14ac:dyDescent="0.2">
      <c r="A1009" s="1">
        <f t="shared" si="45"/>
        <v>0</v>
      </c>
      <c r="B1009" s="1">
        <v>0</v>
      </c>
      <c r="C1009" s="1" t="s">
        <v>85</v>
      </c>
      <c r="D1009" s="1" t="s">
        <v>140</v>
      </c>
      <c r="E1009" s="1" t="s">
        <v>410</v>
      </c>
      <c r="F1009" s="1" t="s">
        <v>87</v>
      </c>
      <c r="G1009" s="1" t="str">
        <f t="shared" si="46"/>
        <v>Multicountry Middle East MER-HIV/AIDS,Malaria,RSSH</v>
      </c>
      <c r="H1009" s="1">
        <v>1</v>
      </c>
      <c r="I1009" s="1" t="s">
        <v>48</v>
      </c>
      <c r="J1009" s="1" t="str">
        <f>IF(IFERROR(IF(M1009="",INDEX('Review Approach Lookup'!D:D,MATCH('Eligible Components'!G1009,'Review Approach Lookup'!A:A,0)),INDEX('Tableau FR Download'!I:I,MATCH(M1009,'Tableau FR Download'!G:G,0))),"")=0,"TBC",IFERROR(IF(M1009="",INDEX('Review Approach Lookup'!D:D,MATCH('Eligible Components'!G1009,'Review Approach Lookup'!A:A,0)),INDEX('Tableau FR Download'!I:I,MATCH(M1009,'Tableau FR Download'!G:G,0))),""))</f>
        <v/>
      </c>
      <c r="K1009" s="1" t="s">
        <v>182</v>
      </c>
      <c r="L1009" s="1">
        <f>_xlfn.MAXIFS('Tableau FR Download'!A:A,'Tableau FR Download'!B:B,'Eligible Components'!G1009)</f>
        <v>0</v>
      </c>
      <c r="M1009" s="1" t="str">
        <f>IF(L1009=0,"",INDEX('Tableau FR Download'!G:G,MATCH('Eligible Components'!L1009,'Tableau FR Download'!A:A,0)))</f>
        <v/>
      </c>
      <c r="N1009" s="2" t="str">
        <f>IFERROR(IF(LEFT(INDEX('Tableau FR Download'!J:J,MATCH('Eligible Components'!M1009,'Tableau FR Download'!G:G,0)),FIND(" - ",INDEX('Tableau FR Download'!J:J,MATCH('Eligible Components'!M1009,'Tableau FR Download'!G:G,0)))-1) = 0,"",LEFT(INDEX('Tableau FR Download'!J:J,MATCH('Eligible Components'!M1009,'Tableau FR Download'!G:G,0)),FIND(" - ",INDEX('Tableau FR Download'!J:J,MATCH('Eligible Components'!M1009,'Tableau FR Download'!G:G,0)))-1)),"")</f>
        <v/>
      </c>
      <c r="O1009" s="2" t="str">
        <f>IF(T1009="No","",IFERROR(IF(INDEX('Tableau FR Download'!M:M,MATCH('Eligible Components'!M1009,'Tableau FR Download'!G:G,0))=0,"",INDEX('Tableau FR Download'!M:M,MATCH('Eligible Components'!M1009,'Tableau FR Download'!G:G,0))),""))</f>
        <v/>
      </c>
      <c r="P1009" s="37" t="str">
        <f>IF(IFERROR(INDEX('Funding Request Tracker'!$G$6:$G$13,MATCH('Eligible Components'!N1009,'Funding Request Tracker'!$F$6:$F$13,0)),"")=0,"",IFERROR(INDEX('Funding Request Tracker'!$G$6:$G$13,MATCH('Eligible Components'!N1009,'Funding Request Tracker'!$F$6:$F$13,0)),""))</f>
        <v/>
      </c>
      <c r="Q1009" s="37" t="str">
        <f>IF(IFERROR(INDEX('Tableau FR Download'!N:N,MATCH('Eligible Components'!M1009,'Tableau FR Download'!G:G,0)),"")=0,"",IFERROR(INDEX('Tableau FR Download'!N:N,MATCH('Eligible Components'!M1009,'Tableau FR Download'!G:G,0)),""))</f>
        <v/>
      </c>
      <c r="R1009" s="37" t="str">
        <f>IF(IFERROR(INDEX('Tableau FR Download'!O:O,MATCH('Eligible Components'!M1009,'Tableau FR Download'!G:G,0)),"")=0,"",IFERROR(INDEX('Tableau FR Download'!O:O,MATCH('Eligible Components'!M1009,'Tableau FR Download'!G:G,0)),""))</f>
        <v/>
      </c>
      <c r="S1009" s="13" t="str">
        <f t="shared" si="47"/>
        <v/>
      </c>
      <c r="T1009" s="1" t="str">
        <f>IFERROR(INDEX('User Instructions'!$E$3:$E$10,MATCH('Eligible Components'!N1009,'User Instructions'!$D$3:$D$10,0)),"")</f>
        <v/>
      </c>
      <c r="U1009" s="1" t="str">
        <f>IFERROR(IF(INDEX('Tableau FR Download'!M:M,MATCH('Eligible Components'!M1009,'Tableau FR Download'!G:G,0))=0,"",INDEX('Tableau FR Download'!M:M,MATCH('Eligible Components'!M1009,'Tableau FR Download'!G:G,0))),"")</f>
        <v/>
      </c>
    </row>
    <row r="1010" spans="1:21" hidden="1" x14ac:dyDescent="0.2">
      <c r="A1010" s="1">
        <f t="shared" si="45"/>
        <v>0</v>
      </c>
      <c r="B1010" s="1">
        <v>0</v>
      </c>
      <c r="C1010" s="1" t="s">
        <v>85</v>
      </c>
      <c r="D1010" s="1" t="s">
        <v>140</v>
      </c>
      <c r="E1010" s="1" t="s">
        <v>411</v>
      </c>
      <c r="F1010" s="1" t="s">
        <v>88</v>
      </c>
      <c r="G1010" s="1" t="str">
        <f t="shared" si="46"/>
        <v>Multicountry Middle East MER-HIV/AIDS,RSSH</v>
      </c>
      <c r="H1010" s="1">
        <v>1</v>
      </c>
      <c r="I1010" s="1" t="s">
        <v>48</v>
      </c>
      <c r="J1010" s="1" t="str">
        <f>IF(IFERROR(IF(M1010="",INDEX('Review Approach Lookup'!D:D,MATCH('Eligible Components'!G1010,'Review Approach Lookup'!A:A,0)),INDEX('Tableau FR Download'!I:I,MATCH(M1010,'Tableau FR Download'!G:G,0))),"")=0,"TBC",IFERROR(IF(M1010="",INDEX('Review Approach Lookup'!D:D,MATCH('Eligible Components'!G1010,'Review Approach Lookup'!A:A,0)),INDEX('Tableau FR Download'!I:I,MATCH(M1010,'Tableau FR Download'!G:G,0))),""))</f>
        <v/>
      </c>
      <c r="K1010" s="1" t="s">
        <v>182</v>
      </c>
      <c r="L1010" s="1">
        <f>_xlfn.MAXIFS('Tableau FR Download'!A:A,'Tableau FR Download'!B:B,'Eligible Components'!G1010)</f>
        <v>0</v>
      </c>
      <c r="M1010" s="1" t="str">
        <f>IF(L1010=0,"",INDEX('Tableau FR Download'!G:G,MATCH('Eligible Components'!L1010,'Tableau FR Download'!A:A,0)))</f>
        <v/>
      </c>
      <c r="N1010" s="2" t="str">
        <f>IFERROR(IF(LEFT(INDEX('Tableau FR Download'!J:J,MATCH('Eligible Components'!M1010,'Tableau FR Download'!G:G,0)),FIND(" - ",INDEX('Tableau FR Download'!J:J,MATCH('Eligible Components'!M1010,'Tableau FR Download'!G:G,0)))-1) = 0,"",LEFT(INDEX('Tableau FR Download'!J:J,MATCH('Eligible Components'!M1010,'Tableau FR Download'!G:G,0)),FIND(" - ",INDEX('Tableau FR Download'!J:J,MATCH('Eligible Components'!M1010,'Tableau FR Download'!G:G,0)))-1)),"")</f>
        <v/>
      </c>
      <c r="O1010" s="2" t="str">
        <f>IF(T1010="No","",IFERROR(IF(INDEX('Tableau FR Download'!M:M,MATCH('Eligible Components'!M1010,'Tableau FR Download'!G:G,0))=0,"",INDEX('Tableau FR Download'!M:M,MATCH('Eligible Components'!M1010,'Tableau FR Download'!G:G,0))),""))</f>
        <v/>
      </c>
      <c r="P1010" s="37" t="str">
        <f>IF(IFERROR(INDEX('Funding Request Tracker'!$G$6:$G$13,MATCH('Eligible Components'!N1010,'Funding Request Tracker'!$F$6:$F$13,0)),"")=0,"",IFERROR(INDEX('Funding Request Tracker'!$G$6:$G$13,MATCH('Eligible Components'!N1010,'Funding Request Tracker'!$F$6:$F$13,0)),""))</f>
        <v/>
      </c>
      <c r="Q1010" s="37" t="str">
        <f>IF(IFERROR(INDEX('Tableau FR Download'!N:N,MATCH('Eligible Components'!M1010,'Tableau FR Download'!G:G,0)),"")=0,"",IFERROR(INDEX('Tableau FR Download'!N:N,MATCH('Eligible Components'!M1010,'Tableau FR Download'!G:G,0)),""))</f>
        <v/>
      </c>
      <c r="R1010" s="37" t="str">
        <f>IF(IFERROR(INDEX('Tableau FR Download'!O:O,MATCH('Eligible Components'!M1010,'Tableau FR Download'!G:G,0)),"")=0,"",IFERROR(INDEX('Tableau FR Download'!O:O,MATCH('Eligible Components'!M1010,'Tableau FR Download'!G:G,0)),""))</f>
        <v/>
      </c>
      <c r="S1010" s="13" t="str">
        <f t="shared" si="47"/>
        <v/>
      </c>
      <c r="T1010" s="1" t="str">
        <f>IFERROR(INDEX('User Instructions'!$E$3:$E$10,MATCH('Eligible Components'!N1010,'User Instructions'!$D$3:$D$10,0)),"")</f>
        <v/>
      </c>
      <c r="U1010" s="1" t="str">
        <f>IFERROR(IF(INDEX('Tableau FR Download'!M:M,MATCH('Eligible Components'!M1010,'Tableau FR Download'!G:G,0))=0,"",INDEX('Tableau FR Download'!M:M,MATCH('Eligible Components'!M1010,'Tableau FR Download'!G:G,0))),"")</f>
        <v/>
      </c>
    </row>
    <row r="1011" spans="1:21" hidden="1" x14ac:dyDescent="0.2">
      <c r="A1011" s="1">
        <f t="shared" si="45"/>
        <v>0</v>
      </c>
      <c r="B1011" s="1">
        <v>0</v>
      </c>
      <c r="C1011" s="1" t="s">
        <v>85</v>
      </c>
      <c r="D1011" s="1" t="s">
        <v>140</v>
      </c>
      <c r="E1011" s="1" t="s">
        <v>408</v>
      </c>
      <c r="F1011" s="1" t="s">
        <v>89</v>
      </c>
      <c r="G1011" s="1" t="str">
        <f t="shared" si="46"/>
        <v>Multicountry Middle East MER-HIV/AIDS, Tuberculosis</v>
      </c>
      <c r="H1011" s="1">
        <v>1</v>
      </c>
      <c r="I1011" s="1" t="s">
        <v>48</v>
      </c>
      <c r="J1011" s="1" t="str">
        <f>IF(IFERROR(IF(M1011="",INDEX('Review Approach Lookup'!D:D,MATCH('Eligible Components'!G1011,'Review Approach Lookup'!A:A,0)),INDEX('Tableau FR Download'!I:I,MATCH(M1011,'Tableau FR Download'!G:G,0))),"")=0,"TBC",IFERROR(IF(M1011="",INDEX('Review Approach Lookup'!D:D,MATCH('Eligible Components'!G1011,'Review Approach Lookup'!A:A,0)),INDEX('Tableau FR Download'!I:I,MATCH(M1011,'Tableau FR Download'!G:G,0))),""))</f>
        <v/>
      </c>
      <c r="K1011" s="1" t="s">
        <v>182</v>
      </c>
      <c r="L1011" s="1">
        <f>_xlfn.MAXIFS('Tableau FR Download'!A:A,'Tableau FR Download'!B:B,'Eligible Components'!G1011)</f>
        <v>0</v>
      </c>
      <c r="M1011" s="1" t="str">
        <f>IF(L1011=0,"",INDEX('Tableau FR Download'!G:G,MATCH('Eligible Components'!L1011,'Tableau FR Download'!A:A,0)))</f>
        <v/>
      </c>
      <c r="N1011" s="2" t="str">
        <f>IFERROR(IF(LEFT(INDEX('Tableau FR Download'!J:J,MATCH('Eligible Components'!M1011,'Tableau FR Download'!G:G,0)),FIND(" - ",INDEX('Tableau FR Download'!J:J,MATCH('Eligible Components'!M1011,'Tableau FR Download'!G:G,0)))-1) = 0,"",LEFT(INDEX('Tableau FR Download'!J:J,MATCH('Eligible Components'!M1011,'Tableau FR Download'!G:G,0)),FIND(" - ",INDEX('Tableau FR Download'!J:J,MATCH('Eligible Components'!M1011,'Tableau FR Download'!G:G,0)))-1)),"")</f>
        <v/>
      </c>
      <c r="O1011" s="2" t="str">
        <f>IF(T1011="No","",IFERROR(IF(INDEX('Tableau FR Download'!M:M,MATCH('Eligible Components'!M1011,'Tableau FR Download'!G:G,0))=0,"",INDEX('Tableau FR Download'!M:M,MATCH('Eligible Components'!M1011,'Tableau FR Download'!G:G,0))),""))</f>
        <v/>
      </c>
      <c r="P1011" s="37" t="str">
        <f>IF(IFERROR(INDEX('Funding Request Tracker'!$G$6:$G$13,MATCH('Eligible Components'!N1011,'Funding Request Tracker'!$F$6:$F$13,0)),"")=0,"",IFERROR(INDEX('Funding Request Tracker'!$G$6:$G$13,MATCH('Eligible Components'!N1011,'Funding Request Tracker'!$F$6:$F$13,0)),""))</f>
        <v/>
      </c>
      <c r="Q1011" s="37" t="str">
        <f>IF(IFERROR(INDEX('Tableau FR Download'!N:N,MATCH('Eligible Components'!M1011,'Tableau FR Download'!G:G,0)),"")=0,"",IFERROR(INDEX('Tableau FR Download'!N:N,MATCH('Eligible Components'!M1011,'Tableau FR Download'!G:G,0)),""))</f>
        <v/>
      </c>
      <c r="R1011" s="37" t="str">
        <f>IF(IFERROR(INDEX('Tableau FR Download'!O:O,MATCH('Eligible Components'!M1011,'Tableau FR Download'!G:G,0)),"")=0,"",IFERROR(INDEX('Tableau FR Download'!O:O,MATCH('Eligible Components'!M1011,'Tableau FR Download'!G:G,0)),""))</f>
        <v/>
      </c>
      <c r="S1011" s="13" t="str">
        <f t="shared" si="47"/>
        <v/>
      </c>
      <c r="T1011" s="1" t="str">
        <f>IFERROR(INDEX('User Instructions'!$E$3:$E$10,MATCH('Eligible Components'!N1011,'User Instructions'!$D$3:$D$10,0)),"")</f>
        <v/>
      </c>
      <c r="U1011" s="1" t="str">
        <f>IFERROR(IF(INDEX('Tableau FR Download'!M:M,MATCH('Eligible Components'!M1011,'Tableau FR Download'!G:G,0))=0,"",INDEX('Tableau FR Download'!M:M,MATCH('Eligible Components'!M1011,'Tableau FR Download'!G:G,0))),"")</f>
        <v/>
      </c>
    </row>
    <row r="1012" spans="1:21" hidden="1" x14ac:dyDescent="0.2">
      <c r="A1012" s="1">
        <f t="shared" si="45"/>
        <v>1</v>
      </c>
      <c r="B1012" s="1">
        <v>0</v>
      </c>
      <c r="C1012" s="1" t="s">
        <v>85</v>
      </c>
      <c r="D1012" s="1" t="s">
        <v>140</v>
      </c>
      <c r="E1012" s="1" t="s">
        <v>412</v>
      </c>
      <c r="F1012" s="1" t="s">
        <v>90</v>
      </c>
      <c r="G1012" s="1" t="str">
        <f t="shared" si="46"/>
        <v>Multicountry Middle East MER-HIV/AIDS,Tuberculosis,Malaria</v>
      </c>
      <c r="H1012" s="1">
        <v>1</v>
      </c>
      <c r="I1012" s="1" t="s">
        <v>48</v>
      </c>
      <c r="J1012" s="1" t="str">
        <f>IF(IFERROR(IF(M1012="",INDEX('Review Approach Lookup'!D:D,MATCH('Eligible Components'!G1012,'Review Approach Lookup'!A:A,0)),INDEX('Tableau FR Download'!I:I,MATCH(M1012,'Tableau FR Download'!G:G,0))),"")=0,"TBC",IFERROR(IF(M1012="",INDEX('Review Approach Lookup'!D:D,MATCH('Eligible Components'!G1012,'Review Approach Lookup'!A:A,0)),INDEX('Tableau FR Download'!I:I,MATCH(M1012,'Tableau FR Download'!G:G,0))),""))</f>
        <v>Full Review</v>
      </c>
      <c r="K1012" s="1" t="s">
        <v>182</v>
      </c>
      <c r="L1012" s="1">
        <f>_xlfn.MAXIFS('Tableau FR Download'!A:A,'Tableau FR Download'!B:B,'Eligible Components'!G1012)</f>
        <v>1030</v>
      </c>
      <c r="M1012" s="1" t="str">
        <f>IF(L1012=0,"",INDEX('Tableau FR Download'!G:G,MATCH('Eligible Components'!L1012,'Tableau FR Download'!A:A,0)))</f>
        <v>FR1030-MCMER-Z</v>
      </c>
      <c r="N1012" s="2" t="str">
        <f>IFERROR(IF(LEFT(INDEX('Tableau FR Download'!J:J,MATCH('Eligible Components'!M1012,'Tableau FR Download'!G:G,0)),FIND(" - ",INDEX('Tableau FR Download'!J:J,MATCH('Eligible Components'!M1012,'Tableau FR Download'!G:G,0)))-1) = 0,"",LEFT(INDEX('Tableau FR Download'!J:J,MATCH('Eligible Components'!M1012,'Tableau FR Download'!G:G,0)),FIND(" - ",INDEX('Tableau FR Download'!J:J,MATCH('Eligible Components'!M1012,'Tableau FR Download'!G:G,0)))-1)),"")</f>
        <v>Window 5</v>
      </c>
      <c r="O1012" s="2" t="str">
        <f>IF(T1012="No","",IFERROR(IF(INDEX('Tableau FR Download'!M:M,MATCH('Eligible Components'!M1012,'Tableau FR Download'!G:G,0))=0,"",INDEX('Tableau FR Download'!M:M,MATCH('Eligible Components'!M1012,'Tableau FR Download'!G:G,0))),""))</f>
        <v>Grant Making</v>
      </c>
      <c r="P1012" s="37">
        <f>IF(IFERROR(INDEX('Funding Request Tracker'!$G$6:$G$13,MATCH('Eligible Components'!N1012,'Funding Request Tracker'!$F$6:$F$13,0)),"")=0,"",IFERROR(INDEX('Funding Request Tracker'!$G$6:$G$13,MATCH('Eligible Components'!N1012,'Funding Request Tracker'!$F$6:$F$13,0)),""))</f>
        <v>44316</v>
      </c>
      <c r="Q1012" s="37">
        <f>IF(IFERROR(INDEX('Tableau FR Download'!N:N,MATCH('Eligible Components'!M1012,'Tableau FR Download'!G:G,0)),"")=0,"",IFERROR(INDEX('Tableau FR Download'!N:N,MATCH('Eligible Components'!M1012,'Tableau FR Download'!G:G,0)),""))</f>
        <v>44490</v>
      </c>
      <c r="R1012" s="37">
        <f>IF(IFERROR(INDEX('Tableau FR Download'!O:O,MATCH('Eligible Components'!M1012,'Tableau FR Download'!G:G,0)),"")=0,"",IFERROR(INDEX('Tableau FR Download'!O:O,MATCH('Eligible Components'!M1012,'Tableau FR Download'!G:G,0)),""))</f>
        <v>44480</v>
      </c>
      <c r="S1012" s="13">
        <f t="shared" si="47"/>
        <v>5.3770491803278686</v>
      </c>
      <c r="T1012" s="1" t="str">
        <f>IFERROR(INDEX('User Instructions'!$E$3:$E$10,MATCH('Eligible Components'!N1012,'User Instructions'!$D$3:$D$10,0)),"")</f>
        <v>Yes</v>
      </c>
      <c r="U1012" s="1" t="str">
        <f>IFERROR(IF(INDEX('Tableau FR Download'!M:M,MATCH('Eligible Components'!M1012,'Tableau FR Download'!G:G,0))=0,"",INDEX('Tableau FR Download'!M:M,MATCH('Eligible Components'!M1012,'Tableau FR Download'!G:G,0))),"")</f>
        <v>Grant Making</v>
      </c>
    </row>
    <row r="1013" spans="1:21" hidden="1" x14ac:dyDescent="0.2">
      <c r="A1013" s="1">
        <f t="shared" si="45"/>
        <v>0</v>
      </c>
      <c r="B1013" s="1">
        <v>0</v>
      </c>
      <c r="C1013" s="1" t="s">
        <v>85</v>
      </c>
      <c r="D1013" s="1" t="s">
        <v>140</v>
      </c>
      <c r="E1013" s="1" t="s">
        <v>413</v>
      </c>
      <c r="F1013" s="1" t="s">
        <v>91</v>
      </c>
      <c r="G1013" s="1" t="str">
        <f t="shared" si="46"/>
        <v>Multicountry Middle East MER-HIV/AIDS,Tuberculosis,Malaria,RSSH</v>
      </c>
      <c r="H1013" s="1">
        <v>1</v>
      </c>
      <c r="I1013" s="1" t="s">
        <v>48</v>
      </c>
      <c r="J1013" s="1" t="str">
        <f>IF(IFERROR(IF(M1013="",INDEX('Review Approach Lookup'!D:D,MATCH('Eligible Components'!G1013,'Review Approach Lookup'!A:A,0)),INDEX('Tableau FR Download'!I:I,MATCH(M1013,'Tableau FR Download'!G:G,0))),"")=0,"TBC",IFERROR(IF(M1013="",INDEX('Review Approach Lookup'!D:D,MATCH('Eligible Components'!G1013,'Review Approach Lookup'!A:A,0)),INDEX('Tableau FR Download'!I:I,MATCH(M1013,'Tableau FR Download'!G:G,0))),""))</f>
        <v/>
      </c>
      <c r="K1013" s="1" t="s">
        <v>182</v>
      </c>
      <c r="L1013" s="1">
        <f>_xlfn.MAXIFS('Tableau FR Download'!A:A,'Tableau FR Download'!B:B,'Eligible Components'!G1013)</f>
        <v>0</v>
      </c>
      <c r="M1013" s="1" t="str">
        <f>IF(L1013=0,"",INDEX('Tableau FR Download'!G:G,MATCH('Eligible Components'!L1013,'Tableau FR Download'!A:A,0)))</f>
        <v/>
      </c>
      <c r="N1013" s="2" t="str">
        <f>IFERROR(IF(LEFT(INDEX('Tableau FR Download'!J:J,MATCH('Eligible Components'!M1013,'Tableau FR Download'!G:G,0)),FIND(" - ",INDEX('Tableau FR Download'!J:J,MATCH('Eligible Components'!M1013,'Tableau FR Download'!G:G,0)))-1) = 0,"",LEFT(INDEX('Tableau FR Download'!J:J,MATCH('Eligible Components'!M1013,'Tableau FR Download'!G:G,0)),FIND(" - ",INDEX('Tableau FR Download'!J:J,MATCH('Eligible Components'!M1013,'Tableau FR Download'!G:G,0)))-1)),"")</f>
        <v/>
      </c>
      <c r="O1013" s="2" t="str">
        <f>IF(T1013="No","",IFERROR(IF(INDEX('Tableau FR Download'!M:M,MATCH('Eligible Components'!M1013,'Tableau FR Download'!G:G,0))=0,"",INDEX('Tableau FR Download'!M:M,MATCH('Eligible Components'!M1013,'Tableau FR Download'!G:G,0))),""))</f>
        <v/>
      </c>
      <c r="P1013" s="37" t="str">
        <f>IF(IFERROR(INDEX('Funding Request Tracker'!$G$6:$G$13,MATCH('Eligible Components'!N1013,'Funding Request Tracker'!$F$6:$F$13,0)),"")=0,"",IFERROR(INDEX('Funding Request Tracker'!$G$6:$G$13,MATCH('Eligible Components'!N1013,'Funding Request Tracker'!$F$6:$F$13,0)),""))</f>
        <v/>
      </c>
      <c r="Q1013" s="37" t="str">
        <f>IF(IFERROR(INDEX('Tableau FR Download'!N:N,MATCH('Eligible Components'!M1013,'Tableau FR Download'!G:G,0)),"")=0,"",IFERROR(INDEX('Tableau FR Download'!N:N,MATCH('Eligible Components'!M1013,'Tableau FR Download'!G:G,0)),""))</f>
        <v/>
      </c>
      <c r="R1013" s="37" t="str">
        <f>IF(IFERROR(INDEX('Tableau FR Download'!O:O,MATCH('Eligible Components'!M1013,'Tableau FR Download'!G:G,0)),"")=0,"",IFERROR(INDEX('Tableau FR Download'!O:O,MATCH('Eligible Components'!M1013,'Tableau FR Download'!G:G,0)),""))</f>
        <v/>
      </c>
      <c r="S1013" s="13" t="str">
        <f t="shared" si="47"/>
        <v/>
      </c>
      <c r="T1013" s="1" t="str">
        <f>IFERROR(INDEX('User Instructions'!$E$3:$E$10,MATCH('Eligible Components'!N1013,'User Instructions'!$D$3:$D$10,0)),"")</f>
        <v/>
      </c>
      <c r="U1013" s="1" t="str">
        <f>IFERROR(IF(INDEX('Tableau FR Download'!M:M,MATCH('Eligible Components'!M1013,'Tableau FR Download'!G:G,0))=0,"",INDEX('Tableau FR Download'!M:M,MATCH('Eligible Components'!M1013,'Tableau FR Download'!G:G,0))),"")</f>
        <v/>
      </c>
    </row>
    <row r="1014" spans="1:21" hidden="1" x14ac:dyDescent="0.2">
      <c r="A1014" s="1">
        <f t="shared" si="45"/>
        <v>0</v>
      </c>
      <c r="B1014" s="1">
        <v>0</v>
      </c>
      <c r="C1014" s="1" t="s">
        <v>85</v>
      </c>
      <c r="D1014" s="1" t="s">
        <v>140</v>
      </c>
      <c r="E1014" s="1" t="s">
        <v>414</v>
      </c>
      <c r="F1014" s="1" t="s">
        <v>92</v>
      </c>
      <c r="G1014" s="1" t="str">
        <f t="shared" si="46"/>
        <v>Multicountry Middle East MER-HIV/AIDS,Tuberculosis,RSSH</v>
      </c>
      <c r="H1014" s="1">
        <v>1</v>
      </c>
      <c r="I1014" s="1" t="s">
        <v>48</v>
      </c>
      <c r="J1014" s="1" t="str">
        <f>IF(IFERROR(IF(M1014="",INDEX('Review Approach Lookup'!D:D,MATCH('Eligible Components'!G1014,'Review Approach Lookup'!A:A,0)),INDEX('Tableau FR Download'!I:I,MATCH(M1014,'Tableau FR Download'!G:G,0))),"")=0,"TBC",IFERROR(IF(M1014="",INDEX('Review Approach Lookup'!D:D,MATCH('Eligible Components'!G1014,'Review Approach Lookup'!A:A,0)),INDEX('Tableau FR Download'!I:I,MATCH(M1014,'Tableau FR Download'!G:G,0))),""))</f>
        <v/>
      </c>
      <c r="K1014" s="1" t="s">
        <v>182</v>
      </c>
      <c r="L1014" s="1">
        <f>_xlfn.MAXIFS('Tableau FR Download'!A:A,'Tableau FR Download'!B:B,'Eligible Components'!G1014)</f>
        <v>0</v>
      </c>
      <c r="M1014" s="1" t="str">
        <f>IF(L1014=0,"",INDEX('Tableau FR Download'!G:G,MATCH('Eligible Components'!L1014,'Tableau FR Download'!A:A,0)))</f>
        <v/>
      </c>
      <c r="N1014" s="2" t="str">
        <f>IFERROR(IF(LEFT(INDEX('Tableau FR Download'!J:J,MATCH('Eligible Components'!M1014,'Tableau FR Download'!G:G,0)),FIND(" - ",INDEX('Tableau FR Download'!J:J,MATCH('Eligible Components'!M1014,'Tableau FR Download'!G:G,0)))-1) = 0,"",LEFT(INDEX('Tableau FR Download'!J:J,MATCH('Eligible Components'!M1014,'Tableau FR Download'!G:G,0)),FIND(" - ",INDEX('Tableau FR Download'!J:J,MATCH('Eligible Components'!M1014,'Tableau FR Download'!G:G,0)))-1)),"")</f>
        <v/>
      </c>
      <c r="O1014" s="2" t="str">
        <f>IF(T1014="No","",IFERROR(IF(INDEX('Tableau FR Download'!M:M,MATCH('Eligible Components'!M1014,'Tableau FR Download'!G:G,0))=0,"",INDEX('Tableau FR Download'!M:M,MATCH('Eligible Components'!M1014,'Tableau FR Download'!G:G,0))),""))</f>
        <v/>
      </c>
      <c r="P1014" s="37" t="str">
        <f>IF(IFERROR(INDEX('Funding Request Tracker'!$G$6:$G$13,MATCH('Eligible Components'!N1014,'Funding Request Tracker'!$F$6:$F$13,0)),"")=0,"",IFERROR(INDEX('Funding Request Tracker'!$G$6:$G$13,MATCH('Eligible Components'!N1014,'Funding Request Tracker'!$F$6:$F$13,0)),""))</f>
        <v/>
      </c>
      <c r="Q1014" s="37" t="str">
        <f>IF(IFERROR(INDEX('Tableau FR Download'!N:N,MATCH('Eligible Components'!M1014,'Tableau FR Download'!G:G,0)),"")=0,"",IFERROR(INDEX('Tableau FR Download'!N:N,MATCH('Eligible Components'!M1014,'Tableau FR Download'!G:G,0)),""))</f>
        <v/>
      </c>
      <c r="R1014" s="37" t="str">
        <f>IF(IFERROR(INDEX('Tableau FR Download'!O:O,MATCH('Eligible Components'!M1014,'Tableau FR Download'!G:G,0)),"")=0,"",IFERROR(INDEX('Tableau FR Download'!O:O,MATCH('Eligible Components'!M1014,'Tableau FR Download'!G:G,0)),""))</f>
        <v/>
      </c>
      <c r="S1014" s="13" t="str">
        <f t="shared" si="47"/>
        <v/>
      </c>
      <c r="T1014" s="1" t="str">
        <f>IFERROR(INDEX('User Instructions'!$E$3:$E$10,MATCH('Eligible Components'!N1014,'User Instructions'!$D$3:$D$10,0)),"")</f>
        <v/>
      </c>
      <c r="U1014" s="1" t="str">
        <f>IFERROR(IF(INDEX('Tableau FR Download'!M:M,MATCH('Eligible Components'!M1014,'Tableau FR Download'!G:G,0))=0,"",INDEX('Tableau FR Download'!M:M,MATCH('Eligible Components'!M1014,'Tableau FR Download'!G:G,0))),"")</f>
        <v/>
      </c>
    </row>
    <row r="1015" spans="1:21" hidden="1" x14ac:dyDescent="0.2">
      <c r="A1015" s="1">
        <f t="shared" si="45"/>
        <v>0</v>
      </c>
      <c r="B1015" s="1">
        <v>1</v>
      </c>
      <c r="C1015" s="1" t="s">
        <v>85</v>
      </c>
      <c r="D1015" s="1" t="s">
        <v>140</v>
      </c>
      <c r="E1015" s="1" t="s">
        <v>28</v>
      </c>
      <c r="F1015" s="1" t="s">
        <v>28</v>
      </c>
      <c r="G1015" s="1" t="str">
        <f t="shared" si="46"/>
        <v>Multicountry Middle East MER-Malaria</v>
      </c>
      <c r="H1015" s="1">
        <v>1</v>
      </c>
      <c r="I1015" s="1" t="s">
        <v>48</v>
      </c>
      <c r="J1015" s="1" t="str">
        <f>IF(IFERROR(IF(M1015="",INDEX('Review Approach Lookup'!D:D,MATCH('Eligible Components'!G1015,'Review Approach Lookup'!A:A,0)),INDEX('Tableau FR Download'!I:I,MATCH(M1015,'Tableau FR Download'!G:G,0))),"")=0,"TBC",IFERROR(IF(M1015="",INDEX('Review Approach Lookup'!D:D,MATCH('Eligible Components'!G1015,'Review Approach Lookup'!A:A,0)),INDEX('Tableau FR Download'!I:I,MATCH(M1015,'Tableau FR Download'!G:G,0))),""))</f>
        <v>TBC</v>
      </c>
      <c r="K1015" s="1" t="s">
        <v>182</v>
      </c>
      <c r="L1015" s="1">
        <f>_xlfn.MAXIFS('Tableau FR Download'!A:A,'Tableau FR Download'!B:B,'Eligible Components'!G1015)</f>
        <v>0</v>
      </c>
      <c r="M1015" s="1" t="str">
        <f>IF(L1015=0,"",INDEX('Tableau FR Download'!G:G,MATCH('Eligible Components'!L1015,'Tableau FR Download'!A:A,0)))</f>
        <v/>
      </c>
      <c r="N1015" s="2" t="str">
        <f>IFERROR(IF(LEFT(INDEX('Tableau FR Download'!J:J,MATCH('Eligible Components'!M1015,'Tableau FR Download'!G:G,0)),FIND(" - ",INDEX('Tableau FR Download'!J:J,MATCH('Eligible Components'!M1015,'Tableau FR Download'!G:G,0)))-1) = 0,"",LEFT(INDEX('Tableau FR Download'!J:J,MATCH('Eligible Components'!M1015,'Tableau FR Download'!G:G,0)),FIND(" - ",INDEX('Tableau FR Download'!J:J,MATCH('Eligible Components'!M1015,'Tableau FR Download'!G:G,0)))-1)),"")</f>
        <v/>
      </c>
      <c r="O1015" s="2" t="str">
        <f>IF(T1015="No","",IFERROR(IF(INDEX('Tableau FR Download'!M:M,MATCH('Eligible Components'!M1015,'Tableau FR Download'!G:G,0))=0,"",INDEX('Tableau FR Download'!M:M,MATCH('Eligible Components'!M1015,'Tableau FR Download'!G:G,0))),""))</f>
        <v/>
      </c>
      <c r="P1015" s="37" t="str">
        <f>IF(IFERROR(INDEX('Funding Request Tracker'!$G$6:$G$13,MATCH('Eligible Components'!N1015,'Funding Request Tracker'!$F$6:$F$13,0)),"")=0,"",IFERROR(INDEX('Funding Request Tracker'!$G$6:$G$13,MATCH('Eligible Components'!N1015,'Funding Request Tracker'!$F$6:$F$13,0)),""))</f>
        <v/>
      </c>
      <c r="Q1015" s="37" t="str">
        <f>IF(IFERROR(INDEX('Tableau FR Download'!N:N,MATCH('Eligible Components'!M1015,'Tableau FR Download'!G:G,0)),"")=0,"",IFERROR(INDEX('Tableau FR Download'!N:N,MATCH('Eligible Components'!M1015,'Tableau FR Download'!G:G,0)),""))</f>
        <v/>
      </c>
      <c r="R1015" s="37" t="str">
        <f>IF(IFERROR(INDEX('Tableau FR Download'!O:O,MATCH('Eligible Components'!M1015,'Tableau FR Download'!G:G,0)),"")=0,"",IFERROR(INDEX('Tableau FR Download'!O:O,MATCH('Eligible Components'!M1015,'Tableau FR Download'!G:G,0)),""))</f>
        <v/>
      </c>
      <c r="S1015" s="13" t="str">
        <f t="shared" si="47"/>
        <v/>
      </c>
      <c r="T1015" s="1" t="str">
        <f>IFERROR(INDEX('User Instructions'!$E$3:$E$10,MATCH('Eligible Components'!N1015,'User Instructions'!$D$3:$D$10,0)),"")</f>
        <v/>
      </c>
      <c r="U1015" s="1" t="str">
        <f>IFERROR(IF(INDEX('Tableau FR Download'!M:M,MATCH('Eligible Components'!M1015,'Tableau FR Download'!G:G,0))=0,"",INDEX('Tableau FR Download'!M:M,MATCH('Eligible Components'!M1015,'Tableau FR Download'!G:G,0))),"")</f>
        <v/>
      </c>
    </row>
    <row r="1016" spans="1:21" hidden="1" x14ac:dyDescent="0.2">
      <c r="A1016" s="1">
        <f t="shared" si="45"/>
        <v>0</v>
      </c>
      <c r="B1016" s="1">
        <v>0</v>
      </c>
      <c r="C1016" s="1" t="s">
        <v>85</v>
      </c>
      <c r="D1016" s="1" t="s">
        <v>140</v>
      </c>
      <c r="E1016" s="1" t="s">
        <v>415</v>
      </c>
      <c r="F1016" s="1" t="s">
        <v>93</v>
      </c>
      <c r="G1016" s="1" t="str">
        <f t="shared" si="46"/>
        <v>Multicountry Middle East MER-Malaria,RSSH</v>
      </c>
      <c r="H1016" s="1">
        <v>1</v>
      </c>
      <c r="I1016" s="1" t="s">
        <v>48</v>
      </c>
      <c r="J1016" s="1" t="str">
        <f>IF(IFERROR(IF(M1016="",INDEX('Review Approach Lookup'!D:D,MATCH('Eligible Components'!G1016,'Review Approach Lookup'!A:A,0)),INDEX('Tableau FR Download'!I:I,MATCH(M1016,'Tableau FR Download'!G:G,0))),"")=0,"TBC",IFERROR(IF(M1016="",INDEX('Review Approach Lookup'!D:D,MATCH('Eligible Components'!G1016,'Review Approach Lookup'!A:A,0)),INDEX('Tableau FR Download'!I:I,MATCH(M1016,'Tableau FR Download'!G:G,0))),""))</f>
        <v/>
      </c>
      <c r="K1016" s="1" t="s">
        <v>182</v>
      </c>
      <c r="L1016" s="1">
        <f>_xlfn.MAXIFS('Tableau FR Download'!A:A,'Tableau FR Download'!B:B,'Eligible Components'!G1016)</f>
        <v>0</v>
      </c>
      <c r="M1016" s="1" t="str">
        <f>IF(L1016=0,"",INDEX('Tableau FR Download'!G:G,MATCH('Eligible Components'!L1016,'Tableau FR Download'!A:A,0)))</f>
        <v/>
      </c>
      <c r="N1016" s="2" t="str">
        <f>IFERROR(IF(LEFT(INDEX('Tableau FR Download'!J:J,MATCH('Eligible Components'!M1016,'Tableau FR Download'!G:G,0)),FIND(" - ",INDEX('Tableau FR Download'!J:J,MATCH('Eligible Components'!M1016,'Tableau FR Download'!G:G,0)))-1) = 0,"",LEFT(INDEX('Tableau FR Download'!J:J,MATCH('Eligible Components'!M1016,'Tableau FR Download'!G:G,0)),FIND(" - ",INDEX('Tableau FR Download'!J:J,MATCH('Eligible Components'!M1016,'Tableau FR Download'!G:G,0)))-1)),"")</f>
        <v/>
      </c>
      <c r="O1016" s="2" t="str">
        <f>IF(T1016="No","",IFERROR(IF(INDEX('Tableau FR Download'!M:M,MATCH('Eligible Components'!M1016,'Tableau FR Download'!G:G,0))=0,"",INDEX('Tableau FR Download'!M:M,MATCH('Eligible Components'!M1016,'Tableau FR Download'!G:G,0))),""))</f>
        <v/>
      </c>
      <c r="P1016" s="37" t="str">
        <f>IF(IFERROR(INDEX('Funding Request Tracker'!$G$6:$G$13,MATCH('Eligible Components'!N1016,'Funding Request Tracker'!$F$6:$F$13,0)),"")=0,"",IFERROR(INDEX('Funding Request Tracker'!$G$6:$G$13,MATCH('Eligible Components'!N1016,'Funding Request Tracker'!$F$6:$F$13,0)),""))</f>
        <v/>
      </c>
      <c r="Q1016" s="37" t="str">
        <f>IF(IFERROR(INDEX('Tableau FR Download'!N:N,MATCH('Eligible Components'!M1016,'Tableau FR Download'!G:G,0)),"")=0,"",IFERROR(INDEX('Tableau FR Download'!N:N,MATCH('Eligible Components'!M1016,'Tableau FR Download'!G:G,0)),""))</f>
        <v/>
      </c>
      <c r="R1016" s="37" t="str">
        <f>IF(IFERROR(INDEX('Tableau FR Download'!O:O,MATCH('Eligible Components'!M1016,'Tableau FR Download'!G:G,0)),"")=0,"",IFERROR(INDEX('Tableau FR Download'!O:O,MATCH('Eligible Components'!M1016,'Tableau FR Download'!G:G,0)),""))</f>
        <v/>
      </c>
      <c r="S1016" s="13" t="str">
        <f t="shared" si="47"/>
        <v/>
      </c>
      <c r="T1016" s="1" t="str">
        <f>IFERROR(INDEX('User Instructions'!$E$3:$E$10,MATCH('Eligible Components'!N1016,'User Instructions'!$D$3:$D$10,0)),"")</f>
        <v/>
      </c>
      <c r="U1016" s="1" t="str">
        <f>IFERROR(IF(INDEX('Tableau FR Download'!M:M,MATCH('Eligible Components'!M1016,'Tableau FR Download'!G:G,0))=0,"",INDEX('Tableau FR Download'!M:M,MATCH('Eligible Components'!M1016,'Tableau FR Download'!G:G,0))),"")</f>
        <v/>
      </c>
    </row>
    <row r="1017" spans="1:21" hidden="1" x14ac:dyDescent="0.2">
      <c r="A1017" s="1">
        <f t="shared" si="45"/>
        <v>0</v>
      </c>
      <c r="B1017" s="1">
        <v>0</v>
      </c>
      <c r="C1017" s="1" t="s">
        <v>85</v>
      </c>
      <c r="D1017" s="1" t="s">
        <v>140</v>
      </c>
      <c r="E1017" s="1" t="s">
        <v>94</v>
      </c>
      <c r="F1017" s="1" t="s">
        <v>94</v>
      </c>
      <c r="G1017" s="1" t="str">
        <f t="shared" si="46"/>
        <v>Multicountry Middle East MER-RSSH</v>
      </c>
      <c r="H1017" s="1">
        <v>1</v>
      </c>
      <c r="I1017" s="1" t="s">
        <v>48</v>
      </c>
      <c r="J1017" s="1" t="str">
        <f>IF(IFERROR(IF(M1017="",INDEX('Review Approach Lookup'!D:D,MATCH('Eligible Components'!G1017,'Review Approach Lookup'!A:A,0)),INDEX('Tableau FR Download'!I:I,MATCH(M1017,'Tableau FR Download'!G:G,0))),"")=0,"TBC",IFERROR(IF(M1017="",INDEX('Review Approach Lookup'!D:D,MATCH('Eligible Components'!G1017,'Review Approach Lookup'!A:A,0)),INDEX('Tableau FR Download'!I:I,MATCH(M1017,'Tableau FR Download'!G:G,0))),""))</f>
        <v/>
      </c>
      <c r="K1017" s="1" t="s">
        <v>182</v>
      </c>
      <c r="L1017" s="1">
        <f>_xlfn.MAXIFS('Tableau FR Download'!A:A,'Tableau FR Download'!B:B,'Eligible Components'!G1017)</f>
        <v>0</v>
      </c>
      <c r="M1017" s="1" t="str">
        <f>IF(L1017=0,"",INDEX('Tableau FR Download'!G:G,MATCH('Eligible Components'!L1017,'Tableau FR Download'!A:A,0)))</f>
        <v/>
      </c>
      <c r="N1017" s="2" t="str">
        <f>IFERROR(IF(LEFT(INDEX('Tableau FR Download'!J:J,MATCH('Eligible Components'!M1017,'Tableau FR Download'!G:G,0)),FIND(" - ",INDEX('Tableau FR Download'!J:J,MATCH('Eligible Components'!M1017,'Tableau FR Download'!G:G,0)))-1) = 0,"",LEFT(INDEX('Tableau FR Download'!J:J,MATCH('Eligible Components'!M1017,'Tableau FR Download'!G:G,0)),FIND(" - ",INDEX('Tableau FR Download'!J:J,MATCH('Eligible Components'!M1017,'Tableau FR Download'!G:G,0)))-1)),"")</f>
        <v/>
      </c>
      <c r="O1017" s="2" t="str">
        <f>IF(T1017="No","",IFERROR(IF(INDEX('Tableau FR Download'!M:M,MATCH('Eligible Components'!M1017,'Tableau FR Download'!G:G,0))=0,"",INDEX('Tableau FR Download'!M:M,MATCH('Eligible Components'!M1017,'Tableau FR Download'!G:G,0))),""))</f>
        <v/>
      </c>
      <c r="P1017" s="37" t="str">
        <f>IF(IFERROR(INDEX('Funding Request Tracker'!$G$6:$G$13,MATCH('Eligible Components'!N1017,'Funding Request Tracker'!$F$6:$F$13,0)),"")=0,"",IFERROR(INDEX('Funding Request Tracker'!$G$6:$G$13,MATCH('Eligible Components'!N1017,'Funding Request Tracker'!$F$6:$F$13,0)),""))</f>
        <v/>
      </c>
      <c r="Q1017" s="37" t="str">
        <f>IF(IFERROR(INDEX('Tableau FR Download'!N:N,MATCH('Eligible Components'!M1017,'Tableau FR Download'!G:G,0)),"")=0,"",IFERROR(INDEX('Tableau FR Download'!N:N,MATCH('Eligible Components'!M1017,'Tableau FR Download'!G:G,0)),""))</f>
        <v/>
      </c>
      <c r="R1017" s="37" t="str">
        <f>IF(IFERROR(INDEX('Tableau FR Download'!O:O,MATCH('Eligible Components'!M1017,'Tableau FR Download'!G:G,0)),"")=0,"",IFERROR(INDEX('Tableau FR Download'!O:O,MATCH('Eligible Components'!M1017,'Tableau FR Download'!G:G,0)),""))</f>
        <v/>
      </c>
      <c r="S1017" s="13" t="str">
        <f t="shared" si="47"/>
        <v/>
      </c>
      <c r="T1017" s="1" t="str">
        <f>IFERROR(INDEX('User Instructions'!$E$3:$E$10,MATCH('Eligible Components'!N1017,'User Instructions'!$D$3:$D$10,0)),"")</f>
        <v/>
      </c>
      <c r="U1017" s="1" t="str">
        <f>IFERROR(IF(INDEX('Tableau FR Download'!M:M,MATCH('Eligible Components'!M1017,'Tableau FR Download'!G:G,0))=0,"",INDEX('Tableau FR Download'!M:M,MATCH('Eligible Components'!M1017,'Tableau FR Download'!G:G,0))),"")</f>
        <v/>
      </c>
    </row>
    <row r="1018" spans="1:21" hidden="1" x14ac:dyDescent="0.2">
      <c r="A1018" s="1">
        <f t="shared" si="45"/>
        <v>0</v>
      </c>
      <c r="B1018" s="1">
        <v>1</v>
      </c>
      <c r="C1018" s="1" t="s">
        <v>85</v>
      </c>
      <c r="D1018" s="1" t="s">
        <v>140</v>
      </c>
      <c r="E1018" s="1" t="s">
        <v>416</v>
      </c>
      <c r="F1018" s="1" t="s">
        <v>35</v>
      </c>
      <c r="G1018" s="1" t="str">
        <f t="shared" si="46"/>
        <v>Multicountry Middle East MER-Tuberculosis</v>
      </c>
      <c r="H1018" s="1">
        <v>1</v>
      </c>
      <c r="I1018" s="1" t="s">
        <v>48</v>
      </c>
      <c r="J1018" s="1" t="str">
        <f>IF(IFERROR(IF(M1018="",INDEX('Review Approach Lookup'!D:D,MATCH('Eligible Components'!G1018,'Review Approach Lookup'!A:A,0)),INDEX('Tableau FR Download'!I:I,MATCH(M1018,'Tableau FR Download'!G:G,0))),"")=0,"TBC",IFERROR(IF(M1018="",INDEX('Review Approach Lookup'!D:D,MATCH('Eligible Components'!G1018,'Review Approach Lookup'!A:A,0)),INDEX('Tableau FR Download'!I:I,MATCH(M1018,'Tableau FR Download'!G:G,0))),""))</f>
        <v>TBC</v>
      </c>
      <c r="K1018" s="1" t="s">
        <v>182</v>
      </c>
      <c r="L1018" s="1">
        <f>_xlfn.MAXIFS('Tableau FR Download'!A:A,'Tableau FR Download'!B:B,'Eligible Components'!G1018)</f>
        <v>0</v>
      </c>
      <c r="M1018" s="1" t="str">
        <f>IF(L1018=0,"",INDEX('Tableau FR Download'!G:G,MATCH('Eligible Components'!L1018,'Tableau FR Download'!A:A,0)))</f>
        <v/>
      </c>
      <c r="N1018" s="2" t="str">
        <f>IFERROR(IF(LEFT(INDEX('Tableau FR Download'!J:J,MATCH('Eligible Components'!M1018,'Tableau FR Download'!G:G,0)),FIND(" - ",INDEX('Tableau FR Download'!J:J,MATCH('Eligible Components'!M1018,'Tableau FR Download'!G:G,0)))-1) = 0,"",LEFT(INDEX('Tableau FR Download'!J:J,MATCH('Eligible Components'!M1018,'Tableau FR Download'!G:G,0)),FIND(" - ",INDEX('Tableau FR Download'!J:J,MATCH('Eligible Components'!M1018,'Tableau FR Download'!G:G,0)))-1)),"")</f>
        <v/>
      </c>
      <c r="O1018" s="2" t="str">
        <f>IF(T1018="No","",IFERROR(IF(INDEX('Tableau FR Download'!M:M,MATCH('Eligible Components'!M1018,'Tableau FR Download'!G:G,0))=0,"",INDEX('Tableau FR Download'!M:M,MATCH('Eligible Components'!M1018,'Tableau FR Download'!G:G,0))),""))</f>
        <v/>
      </c>
      <c r="P1018" s="37" t="str">
        <f>IF(IFERROR(INDEX('Funding Request Tracker'!$G$6:$G$13,MATCH('Eligible Components'!N1018,'Funding Request Tracker'!$F$6:$F$13,0)),"")=0,"",IFERROR(INDEX('Funding Request Tracker'!$G$6:$G$13,MATCH('Eligible Components'!N1018,'Funding Request Tracker'!$F$6:$F$13,0)),""))</f>
        <v/>
      </c>
      <c r="Q1018" s="37" t="str">
        <f>IF(IFERROR(INDEX('Tableau FR Download'!N:N,MATCH('Eligible Components'!M1018,'Tableau FR Download'!G:G,0)),"")=0,"",IFERROR(INDEX('Tableau FR Download'!N:N,MATCH('Eligible Components'!M1018,'Tableau FR Download'!G:G,0)),""))</f>
        <v/>
      </c>
      <c r="R1018" s="37" t="str">
        <f>IF(IFERROR(INDEX('Tableau FR Download'!O:O,MATCH('Eligible Components'!M1018,'Tableau FR Download'!G:G,0)),"")=0,"",IFERROR(INDEX('Tableau FR Download'!O:O,MATCH('Eligible Components'!M1018,'Tableau FR Download'!G:G,0)),""))</f>
        <v/>
      </c>
      <c r="S1018" s="13" t="str">
        <f t="shared" si="47"/>
        <v/>
      </c>
      <c r="T1018" s="1" t="str">
        <f>IFERROR(INDEX('User Instructions'!$E$3:$E$10,MATCH('Eligible Components'!N1018,'User Instructions'!$D$3:$D$10,0)),"")</f>
        <v/>
      </c>
      <c r="U1018" s="1" t="str">
        <f>IFERROR(IF(INDEX('Tableau FR Download'!M:M,MATCH('Eligible Components'!M1018,'Tableau FR Download'!G:G,0))=0,"",INDEX('Tableau FR Download'!M:M,MATCH('Eligible Components'!M1018,'Tableau FR Download'!G:G,0))),"")</f>
        <v/>
      </c>
    </row>
    <row r="1019" spans="1:21" hidden="1" x14ac:dyDescent="0.2">
      <c r="A1019" s="1">
        <f t="shared" si="45"/>
        <v>0</v>
      </c>
      <c r="B1019" s="1">
        <v>0</v>
      </c>
      <c r="C1019" s="1" t="s">
        <v>85</v>
      </c>
      <c r="D1019" s="1" t="s">
        <v>140</v>
      </c>
      <c r="E1019" s="1" t="s">
        <v>417</v>
      </c>
      <c r="F1019" s="1" t="s">
        <v>95</v>
      </c>
      <c r="G1019" s="1" t="str">
        <f t="shared" si="46"/>
        <v>Multicountry Middle East MER-Tuberculosis,Malaria</v>
      </c>
      <c r="H1019" s="1">
        <v>1</v>
      </c>
      <c r="I1019" s="1" t="s">
        <v>48</v>
      </c>
      <c r="J1019" s="1" t="str">
        <f>IF(IFERROR(IF(M1019="",INDEX('Review Approach Lookup'!D:D,MATCH('Eligible Components'!G1019,'Review Approach Lookup'!A:A,0)),INDEX('Tableau FR Download'!I:I,MATCH(M1019,'Tableau FR Download'!G:G,0))),"")=0,"TBC",IFERROR(IF(M1019="",INDEX('Review Approach Lookup'!D:D,MATCH('Eligible Components'!G1019,'Review Approach Lookup'!A:A,0)),INDEX('Tableau FR Download'!I:I,MATCH(M1019,'Tableau FR Download'!G:G,0))),""))</f>
        <v/>
      </c>
      <c r="K1019" s="1" t="s">
        <v>182</v>
      </c>
      <c r="L1019" s="1">
        <f>_xlfn.MAXIFS('Tableau FR Download'!A:A,'Tableau FR Download'!B:B,'Eligible Components'!G1019)</f>
        <v>0</v>
      </c>
      <c r="M1019" s="1" t="str">
        <f>IF(L1019=0,"",INDEX('Tableau FR Download'!G:G,MATCH('Eligible Components'!L1019,'Tableau FR Download'!A:A,0)))</f>
        <v/>
      </c>
      <c r="N1019" s="2" t="str">
        <f>IFERROR(IF(LEFT(INDEX('Tableau FR Download'!J:J,MATCH('Eligible Components'!M1019,'Tableau FR Download'!G:G,0)),FIND(" - ",INDEX('Tableau FR Download'!J:J,MATCH('Eligible Components'!M1019,'Tableau FR Download'!G:G,0)))-1) = 0,"",LEFT(INDEX('Tableau FR Download'!J:J,MATCH('Eligible Components'!M1019,'Tableau FR Download'!G:G,0)),FIND(" - ",INDEX('Tableau FR Download'!J:J,MATCH('Eligible Components'!M1019,'Tableau FR Download'!G:G,0)))-1)),"")</f>
        <v/>
      </c>
      <c r="O1019" s="2" t="str">
        <f>IF(T1019="No","",IFERROR(IF(INDEX('Tableau FR Download'!M:M,MATCH('Eligible Components'!M1019,'Tableau FR Download'!G:G,0))=0,"",INDEX('Tableau FR Download'!M:M,MATCH('Eligible Components'!M1019,'Tableau FR Download'!G:G,0))),""))</f>
        <v/>
      </c>
      <c r="P1019" s="37" t="str">
        <f>IF(IFERROR(INDEX('Funding Request Tracker'!$G$6:$G$13,MATCH('Eligible Components'!N1019,'Funding Request Tracker'!$F$6:$F$13,0)),"")=0,"",IFERROR(INDEX('Funding Request Tracker'!$G$6:$G$13,MATCH('Eligible Components'!N1019,'Funding Request Tracker'!$F$6:$F$13,0)),""))</f>
        <v/>
      </c>
      <c r="Q1019" s="37" t="str">
        <f>IF(IFERROR(INDEX('Tableau FR Download'!N:N,MATCH('Eligible Components'!M1019,'Tableau FR Download'!G:G,0)),"")=0,"",IFERROR(INDEX('Tableau FR Download'!N:N,MATCH('Eligible Components'!M1019,'Tableau FR Download'!G:G,0)),""))</f>
        <v/>
      </c>
      <c r="R1019" s="37" t="str">
        <f>IF(IFERROR(INDEX('Tableau FR Download'!O:O,MATCH('Eligible Components'!M1019,'Tableau FR Download'!G:G,0)),"")=0,"",IFERROR(INDEX('Tableau FR Download'!O:O,MATCH('Eligible Components'!M1019,'Tableau FR Download'!G:G,0)),""))</f>
        <v/>
      </c>
      <c r="S1019" s="13" t="str">
        <f t="shared" si="47"/>
        <v/>
      </c>
      <c r="T1019" s="1" t="str">
        <f>IFERROR(INDEX('User Instructions'!$E$3:$E$10,MATCH('Eligible Components'!N1019,'User Instructions'!$D$3:$D$10,0)),"")</f>
        <v/>
      </c>
      <c r="U1019" s="1" t="str">
        <f>IFERROR(IF(INDEX('Tableau FR Download'!M:M,MATCH('Eligible Components'!M1019,'Tableau FR Download'!G:G,0))=0,"",INDEX('Tableau FR Download'!M:M,MATCH('Eligible Components'!M1019,'Tableau FR Download'!G:G,0))),"")</f>
        <v/>
      </c>
    </row>
    <row r="1020" spans="1:21" hidden="1" x14ac:dyDescent="0.2">
      <c r="A1020" s="1">
        <f t="shared" si="45"/>
        <v>0</v>
      </c>
      <c r="B1020" s="1">
        <v>0</v>
      </c>
      <c r="C1020" s="1" t="s">
        <v>85</v>
      </c>
      <c r="D1020" s="1" t="s">
        <v>140</v>
      </c>
      <c r="E1020" s="1" t="s">
        <v>418</v>
      </c>
      <c r="F1020" s="1" t="s">
        <v>96</v>
      </c>
      <c r="G1020" s="1" t="str">
        <f t="shared" si="46"/>
        <v>Multicountry Middle East MER-Tuberculosis,Malaria,RSSH</v>
      </c>
      <c r="H1020" s="1">
        <v>1</v>
      </c>
      <c r="I1020" s="1" t="s">
        <v>48</v>
      </c>
      <c r="J1020" s="1" t="str">
        <f>IF(IFERROR(IF(M1020="",INDEX('Review Approach Lookup'!D:D,MATCH('Eligible Components'!G1020,'Review Approach Lookup'!A:A,0)),INDEX('Tableau FR Download'!I:I,MATCH(M1020,'Tableau FR Download'!G:G,0))),"")=0,"TBC",IFERROR(IF(M1020="",INDEX('Review Approach Lookup'!D:D,MATCH('Eligible Components'!G1020,'Review Approach Lookup'!A:A,0)),INDEX('Tableau FR Download'!I:I,MATCH(M1020,'Tableau FR Download'!G:G,0))),""))</f>
        <v/>
      </c>
      <c r="K1020" s="1" t="s">
        <v>182</v>
      </c>
      <c r="L1020" s="1">
        <f>_xlfn.MAXIFS('Tableau FR Download'!A:A,'Tableau FR Download'!B:B,'Eligible Components'!G1020)</f>
        <v>0</v>
      </c>
      <c r="M1020" s="1" t="str">
        <f>IF(L1020=0,"",INDEX('Tableau FR Download'!G:G,MATCH('Eligible Components'!L1020,'Tableau FR Download'!A:A,0)))</f>
        <v/>
      </c>
      <c r="N1020" s="2" t="str">
        <f>IFERROR(IF(LEFT(INDEX('Tableau FR Download'!J:J,MATCH('Eligible Components'!M1020,'Tableau FR Download'!G:G,0)),FIND(" - ",INDEX('Tableau FR Download'!J:J,MATCH('Eligible Components'!M1020,'Tableau FR Download'!G:G,0)))-1) = 0,"",LEFT(INDEX('Tableau FR Download'!J:J,MATCH('Eligible Components'!M1020,'Tableau FR Download'!G:G,0)),FIND(" - ",INDEX('Tableau FR Download'!J:J,MATCH('Eligible Components'!M1020,'Tableau FR Download'!G:G,0)))-1)),"")</f>
        <v/>
      </c>
      <c r="O1020" s="2" t="str">
        <f>IF(T1020="No","",IFERROR(IF(INDEX('Tableau FR Download'!M:M,MATCH('Eligible Components'!M1020,'Tableau FR Download'!G:G,0))=0,"",INDEX('Tableau FR Download'!M:M,MATCH('Eligible Components'!M1020,'Tableau FR Download'!G:G,0))),""))</f>
        <v/>
      </c>
      <c r="P1020" s="37" t="str">
        <f>IF(IFERROR(INDEX('Funding Request Tracker'!$G$6:$G$13,MATCH('Eligible Components'!N1020,'Funding Request Tracker'!$F$6:$F$13,0)),"")=0,"",IFERROR(INDEX('Funding Request Tracker'!$G$6:$G$13,MATCH('Eligible Components'!N1020,'Funding Request Tracker'!$F$6:$F$13,0)),""))</f>
        <v/>
      </c>
      <c r="Q1020" s="37" t="str">
        <f>IF(IFERROR(INDEX('Tableau FR Download'!N:N,MATCH('Eligible Components'!M1020,'Tableau FR Download'!G:G,0)),"")=0,"",IFERROR(INDEX('Tableau FR Download'!N:N,MATCH('Eligible Components'!M1020,'Tableau FR Download'!G:G,0)),""))</f>
        <v/>
      </c>
      <c r="R1020" s="37" t="str">
        <f>IF(IFERROR(INDEX('Tableau FR Download'!O:O,MATCH('Eligible Components'!M1020,'Tableau FR Download'!G:G,0)),"")=0,"",IFERROR(INDEX('Tableau FR Download'!O:O,MATCH('Eligible Components'!M1020,'Tableau FR Download'!G:G,0)),""))</f>
        <v/>
      </c>
      <c r="S1020" s="13" t="str">
        <f t="shared" si="47"/>
        <v/>
      </c>
      <c r="T1020" s="1" t="str">
        <f>IFERROR(INDEX('User Instructions'!$E$3:$E$10,MATCH('Eligible Components'!N1020,'User Instructions'!$D$3:$D$10,0)),"")</f>
        <v/>
      </c>
      <c r="U1020" s="1" t="str">
        <f>IFERROR(IF(INDEX('Tableau FR Download'!M:M,MATCH('Eligible Components'!M1020,'Tableau FR Download'!G:G,0))=0,"",INDEX('Tableau FR Download'!M:M,MATCH('Eligible Components'!M1020,'Tableau FR Download'!G:G,0))),"")</f>
        <v/>
      </c>
    </row>
    <row r="1021" spans="1:21" hidden="1" x14ac:dyDescent="0.2">
      <c r="A1021" s="1">
        <f t="shared" si="45"/>
        <v>0</v>
      </c>
      <c r="B1021" s="1">
        <v>0</v>
      </c>
      <c r="C1021" s="1" t="s">
        <v>85</v>
      </c>
      <c r="D1021" s="1" t="s">
        <v>140</v>
      </c>
      <c r="E1021" s="1" t="s">
        <v>419</v>
      </c>
      <c r="F1021" s="1" t="s">
        <v>97</v>
      </c>
      <c r="G1021" s="1" t="str">
        <f t="shared" si="46"/>
        <v>Multicountry Middle East MER-Tuberculosis,RSSH</v>
      </c>
      <c r="H1021" s="1">
        <v>1</v>
      </c>
      <c r="I1021" s="1" t="s">
        <v>48</v>
      </c>
      <c r="J1021" s="1" t="str">
        <f>IF(IFERROR(IF(M1021="",INDEX('Review Approach Lookup'!D:D,MATCH('Eligible Components'!G1021,'Review Approach Lookup'!A:A,0)),INDEX('Tableau FR Download'!I:I,MATCH(M1021,'Tableau FR Download'!G:G,0))),"")=0,"TBC",IFERROR(IF(M1021="",INDEX('Review Approach Lookup'!D:D,MATCH('Eligible Components'!G1021,'Review Approach Lookup'!A:A,0)),INDEX('Tableau FR Download'!I:I,MATCH(M1021,'Tableau FR Download'!G:G,0))),""))</f>
        <v/>
      </c>
      <c r="K1021" s="1" t="s">
        <v>182</v>
      </c>
      <c r="L1021" s="1">
        <f>_xlfn.MAXIFS('Tableau FR Download'!A:A,'Tableau FR Download'!B:B,'Eligible Components'!G1021)</f>
        <v>0</v>
      </c>
      <c r="M1021" s="1" t="str">
        <f>IF(L1021=0,"",INDEX('Tableau FR Download'!G:G,MATCH('Eligible Components'!L1021,'Tableau FR Download'!A:A,0)))</f>
        <v/>
      </c>
      <c r="N1021" s="2" t="str">
        <f>IFERROR(IF(LEFT(INDEX('Tableau FR Download'!J:J,MATCH('Eligible Components'!M1021,'Tableau FR Download'!G:G,0)),FIND(" - ",INDEX('Tableau FR Download'!J:J,MATCH('Eligible Components'!M1021,'Tableau FR Download'!G:G,0)))-1) = 0,"",LEFT(INDEX('Tableau FR Download'!J:J,MATCH('Eligible Components'!M1021,'Tableau FR Download'!G:G,0)),FIND(" - ",INDEX('Tableau FR Download'!J:J,MATCH('Eligible Components'!M1021,'Tableau FR Download'!G:G,0)))-1)),"")</f>
        <v/>
      </c>
      <c r="O1021" s="2" t="str">
        <f>IF(T1021="No","",IFERROR(IF(INDEX('Tableau FR Download'!M:M,MATCH('Eligible Components'!M1021,'Tableau FR Download'!G:G,0))=0,"",INDEX('Tableau FR Download'!M:M,MATCH('Eligible Components'!M1021,'Tableau FR Download'!G:G,0))),""))</f>
        <v/>
      </c>
      <c r="P1021" s="37" t="str">
        <f>IF(IFERROR(INDEX('Funding Request Tracker'!$G$6:$G$13,MATCH('Eligible Components'!N1021,'Funding Request Tracker'!$F$6:$F$13,0)),"")=0,"",IFERROR(INDEX('Funding Request Tracker'!$G$6:$G$13,MATCH('Eligible Components'!N1021,'Funding Request Tracker'!$F$6:$F$13,0)),""))</f>
        <v/>
      </c>
      <c r="Q1021" s="37" t="str">
        <f>IF(IFERROR(INDEX('Tableau FR Download'!N:N,MATCH('Eligible Components'!M1021,'Tableau FR Download'!G:G,0)),"")=0,"",IFERROR(INDEX('Tableau FR Download'!N:N,MATCH('Eligible Components'!M1021,'Tableau FR Download'!G:G,0)),""))</f>
        <v/>
      </c>
      <c r="R1021" s="37" t="str">
        <f>IF(IFERROR(INDEX('Tableau FR Download'!O:O,MATCH('Eligible Components'!M1021,'Tableau FR Download'!G:G,0)),"")=0,"",IFERROR(INDEX('Tableau FR Download'!O:O,MATCH('Eligible Components'!M1021,'Tableau FR Download'!G:G,0)),""))</f>
        <v/>
      </c>
      <c r="S1021" s="13" t="str">
        <f t="shared" si="47"/>
        <v/>
      </c>
      <c r="T1021" s="1" t="str">
        <f>IFERROR(INDEX('User Instructions'!$E$3:$E$10,MATCH('Eligible Components'!N1021,'User Instructions'!$D$3:$D$10,0)),"")</f>
        <v/>
      </c>
      <c r="U1021" s="1" t="str">
        <f>IFERROR(IF(INDEX('Tableau FR Download'!M:M,MATCH('Eligible Components'!M1021,'Tableau FR Download'!G:G,0))=0,"",INDEX('Tableau FR Download'!M:M,MATCH('Eligible Components'!M1021,'Tableau FR Download'!G:G,0))),"")</f>
        <v/>
      </c>
    </row>
    <row r="1022" spans="1:21" hidden="1" x14ac:dyDescent="0.2">
      <c r="A1022" s="1">
        <f t="shared" si="45"/>
        <v>0</v>
      </c>
      <c r="B1022" s="1">
        <v>1</v>
      </c>
      <c r="C1022" s="1" t="s">
        <v>85</v>
      </c>
      <c r="D1022" s="1" t="s">
        <v>141</v>
      </c>
      <c r="E1022" s="1" t="s">
        <v>26</v>
      </c>
      <c r="F1022" s="1" t="s">
        <v>26</v>
      </c>
      <c r="G1022" s="1" t="str">
        <f t="shared" si="46"/>
        <v>Multicountry Western Pacific-HIV/AIDS</v>
      </c>
      <c r="H1022" s="1">
        <v>1</v>
      </c>
      <c r="I1022" s="1" t="s">
        <v>25</v>
      </c>
      <c r="J1022" s="1" t="str">
        <f>IF(IFERROR(IF(M1022="",INDEX('Review Approach Lookup'!D:D,MATCH('Eligible Components'!G1022,'Review Approach Lookup'!A:A,0)),INDEX('Tableau FR Download'!I:I,MATCH(M1022,'Tableau FR Download'!G:G,0))),"")=0,"TBC",IFERROR(IF(M1022="",INDEX('Review Approach Lookup'!D:D,MATCH('Eligible Components'!G1022,'Review Approach Lookup'!A:A,0)),INDEX('Tableau FR Download'!I:I,MATCH(M1022,'Tableau FR Download'!G:G,0))),""))</f>
        <v>Tailored for Focused Portfolios</v>
      </c>
      <c r="K1022" s="1" t="s">
        <v>188</v>
      </c>
      <c r="L1022" s="1">
        <f>_xlfn.MAXIFS('Tableau FR Download'!A:A,'Tableau FR Download'!B:B,'Eligible Components'!G1022)</f>
        <v>0</v>
      </c>
      <c r="M1022" s="1" t="str">
        <f>IF(L1022=0,"",INDEX('Tableau FR Download'!G:G,MATCH('Eligible Components'!L1022,'Tableau FR Download'!A:A,0)))</f>
        <v/>
      </c>
      <c r="N1022" s="2" t="str">
        <f>IFERROR(IF(LEFT(INDEX('Tableau FR Download'!J:J,MATCH('Eligible Components'!M1022,'Tableau FR Download'!G:G,0)),FIND(" - ",INDEX('Tableau FR Download'!J:J,MATCH('Eligible Components'!M1022,'Tableau FR Download'!G:G,0)))-1) = 0,"",LEFT(INDEX('Tableau FR Download'!J:J,MATCH('Eligible Components'!M1022,'Tableau FR Download'!G:G,0)),FIND(" - ",INDEX('Tableau FR Download'!J:J,MATCH('Eligible Components'!M1022,'Tableau FR Download'!G:G,0)))-1)),"")</f>
        <v/>
      </c>
      <c r="O1022" s="2" t="str">
        <f>IF(T1022="No","",IFERROR(IF(INDEX('Tableau FR Download'!M:M,MATCH('Eligible Components'!M1022,'Tableau FR Download'!G:G,0))=0,"",INDEX('Tableau FR Download'!M:M,MATCH('Eligible Components'!M1022,'Tableau FR Download'!G:G,0))),""))</f>
        <v/>
      </c>
      <c r="P1022" s="37" t="str">
        <f>IF(IFERROR(INDEX('Funding Request Tracker'!$G$6:$G$13,MATCH('Eligible Components'!N1022,'Funding Request Tracker'!$F$6:$F$13,0)),"")=0,"",IFERROR(INDEX('Funding Request Tracker'!$G$6:$G$13,MATCH('Eligible Components'!N1022,'Funding Request Tracker'!$F$6:$F$13,0)),""))</f>
        <v/>
      </c>
      <c r="Q1022" s="37" t="str">
        <f>IF(IFERROR(INDEX('Tableau FR Download'!N:N,MATCH('Eligible Components'!M1022,'Tableau FR Download'!G:G,0)),"")=0,"",IFERROR(INDEX('Tableau FR Download'!N:N,MATCH('Eligible Components'!M1022,'Tableau FR Download'!G:G,0)),""))</f>
        <v/>
      </c>
      <c r="R1022" s="37" t="str">
        <f>IF(IFERROR(INDEX('Tableau FR Download'!O:O,MATCH('Eligible Components'!M1022,'Tableau FR Download'!G:G,0)),"")=0,"",IFERROR(INDEX('Tableau FR Download'!O:O,MATCH('Eligible Components'!M1022,'Tableau FR Download'!G:G,0)),""))</f>
        <v/>
      </c>
      <c r="S1022" s="13" t="str">
        <f t="shared" si="47"/>
        <v/>
      </c>
      <c r="T1022" s="1" t="str">
        <f>IFERROR(INDEX('User Instructions'!$E$3:$E$10,MATCH('Eligible Components'!N1022,'User Instructions'!$D$3:$D$10,0)),"")</f>
        <v/>
      </c>
      <c r="U1022" s="1" t="str">
        <f>IFERROR(IF(INDEX('Tableau FR Download'!M:M,MATCH('Eligible Components'!M1022,'Tableau FR Download'!G:G,0))=0,"",INDEX('Tableau FR Download'!M:M,MATCH('Eligible Components'!M1022,'Tableau FR Download'!G:G,0))),"")</f>
        <v/>
      </c>
    </row>
    <row r="1023" spans="1:21" hidden="1" x14ac:dyDescent="0.2">
      <c r="A1023" s="1">
        <f t="shared" si="45"/>
        <v>0</v>
      </c>
      <c r="B1023" s="1">
        <v>0</v>
      </c>
      <c r="C1023" s="1" t="s">
        <v>85</v>
      </c>
      <c r="D1023" s="1" t="s">
        <v>141</v>
      </c>
      <c r="E1023" s="1" t="s">
        <v>409</v>
      </c>
      <c r="F1023" s="1" t="s">
        <v>86</v>
      </c>
      <c r="G1023" s="1" t="str">
        <f t="shared" si="46"/>
        <v>Multicountry Western Pacific-HIV/AIDS,Malaria</v>
      </c>
      <c r="H1023" s="1">
        <v>1</v>
      </c>
      <c r="I1023" s="1" t="s">
        <v>25</v>
      </c>
      <c r="J1023" s="1" t="str">
        <f>IF(IFERROR(IF(M1023="",INDEX('Review Approach Lookup'!D:D,MATCH('Eligible Components'!G1023,'Review Approach Lookup'!A:A,0)),INDEX('Tableau FR Download'!I:I,MATCH(M1023,'Tableau FR Download'!G:G,0))),"")=0,"TBC",IFERROR(IF(M1023="",INDEX('Review Approach Lookup'!D:D,MATCH('Eligible Components'!G1023,'Review Approach Lookup'!A:A,0)),INDEX('Tableau FR Download'!I:I,MATCH(M1023,'Tableau FR Download'!G:G,0))),""))</f>
        <v/>
      </c>
      <c r="K1023" s="1" t="s">
        <v>188</v>
      </c>
      <c r="L1023" s="1">
        <f>_xlfn.MAXIFS('Tableau FR Download'!A:A,'Tableau FR Download'!B:B,'Eligible Components'!G1023)</f>
        <v>0</v>
      </c>
      <c r="M1023" s="1" t="str">
        <f>IF(L1023=0,"",INDEX('Tableau FR Download'!G:G,MATCH('Eligible Components'!L1023,'Tableau FR Download'!A:A,0)))</f>
        <v/>
      </c>
      <c r="N1023" s="2" t="str">
        <f>IFERROR(IF(LEFT(INDEX('Tableau FR Download'!J:J,MATCH('Eligible Components'!M1023,'Tableau FR Download'!G:G,0)),FIND(" - ",INDEX('Tableau FR Download'!J:J,MATCH('Eligible Components'!M1023,'Tableau FR Download'!G:G,0)))-1) = 0,"",LEFT(INDEX('Tableau FR Download'!J:J,MATCH('Eligible Components'!M1023,'Tableau FR Download'!G:G,0)),FIND(" - ",INDEX('Tableau FR Download'!J:J,MATCH('Eligible Components'!M1023,'Tableau FR Download'!G:G,0)))-1)),"")</f>
        <v/>
      </c>
      <c r="O1023" s="2" t="str">
        <f>IF(T1023="No","",IFERROR(IF(INDEX('Tableau FR Download'!M:M,MATCH('Eligible Components'!M1023,'Tableau FR Download'!G:G,0))=0,"",INDEX('Tableau FR Download'!M:M,MATCH('Eligible Components'!M1023,'Tableau FR Download'!G:G,0))),""))</f>
        <v/>
      </c>
      <c r="P1023" s="37" t="str">
        <f>IF(IFERROR(INDEX('Funding Request Tracker'!$G$6:$G$13,MATCH('Eligible Components'!N1023,'Funding Request Tracker'!$F$6:$F$13,0)),"")=0,"",IFERROR(INDEX('Funding Request Tracker'!$G$6:$G$13,MATCH('Eligible Components'!N1023,'Funding Request Tracker'!$F$6:$F$13,0)),""))</f>
        <v/>
      </c>
      <c r="Q1023" s="37" t="str">
        <f>IF(IFERROR(INDEX('Tableau FR Download'!N:N,MATCH('Eligible Components'!M1023,'Tableau FR Download'!G:G,0)),"")=0,"",IFERROR(INDEX('Tableau FR Download'!N:N,MATCH('Eligible Components'!M1023,'Tableau FR Download'!G:G,0)),""))</f>
        <v/>
      </c>
      <c r="R1023" s="37" t="str">
        <f>IF(IFERROR(INDEX('Tableau FR Download'!O:O,MATCH('Eligible Components'!M1023,'Tableau FR Download'!G:G,0)),"")=0,"",IFERROR(INDEX('Tableau FR Download'!O:O,MATCH('Eligible Components'!M1023,'Tableau FR Download'!G:G,0)),""))</f>
        <v/>
      </c>
      <c r="S1023" s="13" t="str">
        <f t="shared" si="47"/>
        <v/>
      </c>
      <c r="T1023" s="1" t="str">
        <f>IFERROR(INDEX('User Instructions'!$E$3:$E$10,MATCH('Eligible Components'!N1023,'User Instructions'!$D$3:$D$10,0)),"")</f>
        <v/>
      </c>
      <c r="U1023" s="1" t="str">
        <f>IFERROR(IF(INDEX('Tableau FR Download'!M:M,MATCH('Eligible Components'!M1023,'Tableau FR Download'!G:G,0))=0,"",INDEX('Tableau FR Download'!M:M,MATCH('Eligible Components'!M1023,'Tableau FR Download'!G:G,0))),"")</f>
        <v/>
      </c>
    </row>
    <row r="1024" spans="1:21" hidden="1" x14ac:dyDescent="0.2">
      <c r="A1024" s="1">
        <f t="shared" si="45"/>
        <v>0</v>
      </c>
      <c r="B1024" s="1">
        <v>0</v>
      </c>
      <c r="C1024" s="1" t="s">
        <v>85</v>
      </c>
      <c r="D1024" s="1" t="s">
        <v>141</v>
      </c>
      <c r="E1024" s="1" t="s">
        <v>410</v>
      </c>
      <c r="F1024" s="1" t="s">
        <v>87</v>
      </c>
      <c r="G1024" s="1" t="str">
        <f t="shared" si="46"/>
        <v>Multicountry Western Pacific-HIV/AIDS,Malaria,RSSH</v>
      </c>
      <c r="H1024" s="1">
        <v>1</v>
      </c>
      <c r="I1024" s="1" t="s">
        <v>25</v>
      </c>
      <c r="J1024" s="1" t="str">
        <f>IF(IFERROR(IF(M1024="",INDEX('Review Approach Lookup'!D:D,MATCH('Eligible Components'!G1024,'Review Approach Lookup'!A:A,0)),INDEX('Tableau FR Download'!I:I,MATCH(M1024,'Tableau FR Download'!G:G,0))),"")=0,"TBC",IFERROR(IF(M1024="",INDEX('Review Approach Lookup'!D:D,MATCH('Eligible Components'!G1024,'Review Approach Lookup'!A:A,0)),INDEX('Tableau FR Download'!I:I,MATCH(M1024,'Tableau FR Download'!G:G,0))),""))</f>
        <v/>
      </c>
      <c r="K1024" s="1" t="s">
        <v>188</v>
      </c>
      <c r="L1024" s="1">
        <f>_xlfn.MAXIFS('Tableau FR Download'!A:A,'Tableau FR Download'!B:B,'Eligible Components'!G1024)</f>
        <v>0</v>
      </c>
      <c r="M1024" s="1" t="str">
        <f>IF(L1024=0,"",INDEX('Tableau FR Download'!G:G,MATCH('Eligible Components'!L1024,'Tableau FR Download'!A:A,0)))</f>
        <v/>
      </c>
      <c r="N1024" s="2" t="str">
        <f>IFERROR(IF(LEFT(INDEX('Tableau FR Download'!J:J,MATCH('Eligible Components'!M1024,'Tableau FR Download'!G:G,0)),FIND(" - ",INDEX('Tableau FR Download'!J:J,MATCH('Eligible Components'!M1024,'Tableau FR Download'!G:G,0)))-1) = 0,"",LEFT(INDEX('Tableau FR Download'!J:J,MATCH('Eligible Components'!M1024,'Tableau FR Download'!G:G,0)),FIND(" - ",INDEX('Tableau FR Download'!J:J,MATCH('Eligible Components'!M1024,'Tableau FR Download'!G:G,0)))-1)),"")</f>
        <v/>
      </c>
      <c r="O1024" s="2" t="str">
        <f>IF(T1024="No","",IFERROR(IF(INDEX('Tableau FR Download'!M:M,MATCH('Eligible Components'!M1024,'Tableau FR Download'!G:G,0))=0,"",INDEX('Tableau FR Download'!M:M,MATCH('Eligible Components'!M1024,'Tableau FR Download'!G:G,0))),""))</f>
        <v/>
      </c>
      <c r="P1024" s="37" t="str">
        <f>IF(IFERROR(INDEX('Funding Request Tracker'!$G$6:$G$13,MATCH('Eligible Components'!N1024,'Funding Request Tracker'!$F$6:$F$13,0)),"")=0,"",IFERROR(INDEX('Funding Request Tracker'!$G$6:$G$13,MATCH('Eligible Components'!N1024,'Funding Request Tracker'!$F$6:$F$13,0)),""))</f>
        <v/>
      </c>
      <c r="Q1024" s="37" t="str">
        <f>IF(IFERROR(INDEX('Tableau FR Download'!N:N,MATCH('Eligible Components'!M1024,'Tableau FR Download'!G:G,0)),"")=0,"",IFERROR(INDEX('Tableau FR Download'!N:N,MATCH('Eligible Components'!M1024,'Tableau FR Download'!G:G,0)),""))</f>
        <v/>
      </c>
      <c r="R1024" s="37" t="str">
        <f>IF(IFERROR(INDEX('Tableau FR Download'!O:O,MATCH('Eligible Components'!M1024,'Tableau FR Download'!G:G,0)),"")=0,"",IFERROR(INDEX('Tableau FR Download'!O:O,MATCH('Eligible Components'!M1024,'Tableau FR Download'!G:G,0)),""))</f>
        <v/>
      </c>
      <c r="S1024" s="13" t="str">
        <f t="shared" si="47"/>
        <v/>
      </c>
      <c r="T1024" s="1" t="str">
        <f>IFERROR(INDEX('User Instructions'!$E$3:$E$10,MATCH('Eligible Components'!N1024,'User Instructions'!$D$3:$D$10,0)),"")</f>
        <v/>
      </c>
      <c r="U1024" s="1" t="str">
        <f>IFERROR(IF(INDEX('Tableau FR Download'!M:M,MATCH('Eligible Components'!M1024,'Tableau FR Download'!G:G,0))=0,"",INDEX('Tableau FR Download'!M:M,MATCH('Eligible Components'!M1024,'Tableau FR Download'!G:G,0))),"")</f>
        <v/>
      </c>
    </row>
    <row r="1025" spans="1:21" hidden="1" x14ac:dyDescent="0.2">
      <c r="A1025" s="1">
        <f t="shared" si="45"/>
        <v>0</v>
      </c>
      <c r="B1025" s="1">
        <v>0</v>
      </c>
      <c r="C1025" s="1" t="s">
        <v>85</v>
      </c>
      <c r="D1025" s="1" t="s">
        <v>141</v>
      </c>
      <c r="E1025" s="1" t="s">
        <v>411</v>
      </c>
      <c r="F1025" s="1" t="s">
        <v>88</v>
      </c>
      <c r="G1025" s="1" t="str">
        <f t="shared" si="46"/>
        <v>Multicountry Western Pacific-HIV/AIDS,RSSH</v>
      </c>
      <c r="H1025" s="1">
        <v>1</v>
      </c>
      <c r="I1025" s="1" t="s">
        <v>25</v>
      </c>
      <c r="J1025" s="1" t="str">
        <f>IF(IFERROR(IF(M1025="",INDEX('Review Approach Lookup'!D:D,MATCH('Eligible Components'!G1025,'Review Approach Lookup'!A:A,0)),INDEX('Tableau FR Download'!I:I,MATCH(M1025,'Tableau FR Download'!G:G,0))),"")=0,"TBC",IFERROR(IF(M1025="",INDEX('Review Approach Lookup'!D:D,MATCH('Eligible Components'!G1025,'Review Approach Lookup'!A:A,0)),INDEX('Tableau FR Download'!I:I,MATCH(M1025,'Tableau FR Download'!G:G,0))),""))</f>
        <v/>
      </c>
      <c r="K1025" s="1" t="s">
        <v>188</v>
      </c>
      <c r="L1025" s="1">
        <f>_xlfn.MAXIFS('Tableau FR Download'!A:A,'Tableau FR Download'!B:B,'Eligible Components'!G1025)</f>
        <v>0</v>
      </c>
      <c r="M1025" s="1" t="str">
        <f>IF(L1025=0,"",INDEX('Tableau FR Download'!G:G,MATCH('Eligible Components'!L1025,'Tableau FR Download'!A:A,0)))</f>
        <v/>
      </c>
      <c r="N1025" s="2" t="str">
        <f>IFERROR(IF(LEFT(INDEX('Tableau FR Download'!J:J,MATCH('Eligible Components'!M1025,'Tableau FR Download'!G:G,0)),FIND(" - ",INDEX('Tableau FR Download'!J:J,MATCH('Eligible Components'!M1025,'Tableau FR Download'!G:G,0)))-1) = 0,"",LEFT(INDEX('Tableau FR Download'!J:J,MATCH('Eligible Components'!M1025,'Tableau FR Download'!G:G,0)),FIND(" - ",INDEX('Tableau FR Download'!J:J,MATCH('Eligible Components'!M1025,'Tableau FR Download'!G:G,0)))-1)),"")</f>
        <v/>
      </c>
      <c r="O1025" s="2" t="str">
        <f>IF(T1025="No","",IFERROR(IF(INDEX('Tableau FR Download'!M:M,MATCH('Eligible Components'!M1025,'Tableau FR Download'!G:G,0))=0,"",INDEX('Tableau FR Download'!M:M,MATCH('Eligible Components'!M1025,'Tableau FR Download'!G:G,0))),""))</f>
        <v/>
      </c>
      <c r="P1025" s="37" t="str">
        <f>IF(IFERROR(INDEX('Funding Request Tracker'!$G$6:$G$13,MATCH('Eligible Components'!N1025,'Funding Request Tracker'!$F$6:$F$13,0)),"")=0,"",IFERROR(INDEX('Funding Request Tracker'!$G$6:$G$13,MATCH('Eligible Components'!N1025,'Funding Request Tracker'!$F$6:$F$13,0)),""))</f>
        <v/>
      </c>
      <c r="Q1025" s="37" t="str">
        <f>IF(IFERROR(INDEX('Tableau FR Download'!N:N,MATCH('Eligible Components'!M1025,'Tableau FR Download'!G:G,0)),"")=0,"",IFERROR(INDEX('Tableau FR Download'!N:N,MATCH('Eligible Components'!M1025,'Tableau FR Download'!G:G,0)),""))</f>
        <v/>
      </c>
      <c r="R1025" s="37" t="str">
        <f>IF(IFERROR(INDEX('Tableau FR Download'!O:O,MATCH('Eligible Components'!M1025,'Tableau FR Download'!G:G,0)),"")=0,"",IFERROR(INDEX('Tableau FR Download'!O:O,MATCH('Eligible Components'!M1025,'Tableau FR Download'!G:G,0)),""))</f>
        <v/>
      </c>
      <c r="S1025" s="13" t="str">
        <f t="shared" si="47"/>
        <v/>
      </c>
      <c r="T1025" s="1" t="str">
        <f>IFERROR(INDEX('User Instructions'!$E$3:$E$10,MATCH('Eligible Components'!N1025,'User Instructions'!$D$3:$D$10,0)),"")</f>
        <v/>
      </c>
      <c r="U1025" s="1" t="str">
        <f>IFERROR(IF(INDEX('Tableau FR Download'!M:M,MATCH('Eligible Components'!M1025,'Tableau FR Download'!G:G,0))=0,"",INDEX('Tableau FR Download'!M:M,MATCH('Eligible Components'!M1025,'Tableau FR Download'!G:G,0))),"")</f>
        <v/>
      </c>
    </row>
    <row r="1026" spans="1:21" hidden="1" x14ac:dyDescent="0.2">
      <c r="A1026" s="1">
        <f t="shared" ref="A1026:A1089" si="48">IF(B1026=1,0,IF(AND(H1026=1,OR(F1026="HIV/AIDS",F1026="Tuberculosis",F1026="Malaria",M1026&lt;&gt;"")),1,0))</f>
        <v>1</v>
      </c>
      <c r="B1026" s="1">
        <v>0</v>
      </c>
      <c r="C1026" s="1" t="s">
        <v>85</v>
      </c>
      <c r="D1026" s="1" t="s">
        <v>141</v>
      </c>
      <c r="E1026" s="1" t="s">
        <v>408</v>
      </c>
      <c r="F1026" s="1" t="s">
        <v>89</v>
      </c>
      <c r="G1026" s="1" t="str">
        <f t="shared" ref="G1026:G1089" si="49">_xlfn.CONCAT(D1026,"-",F1026)</f>
        <v>Multicountry Western Pacific-HIV/AIDS, Tuberculosis</v>
      </c>
      <c r="H1026" s="1">
        <v>1</v>
      </c>
      <c r="I1026" s="1" t="s">
        <v>25</v>
      </c>
      <c r="J1026" s="1" t="str">
        <f>IF(IFERROR(IF(M1026="",INDEX('Review Approach Lookup'!D:D,MATCH('Eligible Components'!G1026,'Review Approach Lookup'!A:A,0)),INDEX('Tableau FR Download'!I:I,MATCH(M1026,'Tableau FR Download'!G:G,0))),"")=0,"TBC",IFERROR(IF(M1026="",INDEX('Review Approach Lookup'!D:D,MATCH('Eligible Components'!G1026,'Review Approach Lookup'!A:A,0)),INDEX('Tableau FR Download'!I:I,MATCH(M1026,'Tableau FR Download'!G:G,0))),""))</f>
        <v>Tailored for Focused Portfolios</v>
      </c>
      <c r="K1026" s="1" t="s">
        <v>188</v>
      </c>
      <c r="L1026" s="1">
        <f>_xlfn.MAXIFS('Tableau FR Download'!A:A,'Tableau FR Download'!B:B,'Eligible Components'!G1026)</f>
        <v>870</v>
      </c>
      <c r="M1026" s="1" t="str">
        <f>IF(L1026=0,"",INDEX('Tableau FR Download'!G:G,MATCH('Eligible Components'!L1026,'Tableau FR Download'!A:A,0)))</f>
        <v>FR870-MCWP-C</v>
      </c>
      <c r="N1026" s="2" t="str">
        <f>IFERROR(IF(LEFT(INDEX('Tableau FR Download'!J:J,MATCH('Eligible Components'!M1026,'Tableau FR Download'!G:G,0)),FIND(" - ",INDEX('Tableau FR Download'!J:J,MATCH('Eligible Components'!M1026,'Tableau FR Download'!G:G,0)))-1) = 0,"",LEFT(INDEX('Tableau FR Download'!J:J,MATCH('Eligible Components'!M1026,'Tableau FR Download'!G:G,0)),FIND(" - ",INDEX('Tableau FR Download'!J:J,MATCH('Eligible Components'!M1026,'Tableau FR Download'!G:G,0)))-1)),"")</f>
        <v>Window 3</v>
      </c>
      <c r="O1026" s="2" t="str">
        <f>IF(T1026="No","",IFERROR(IF(INDEX('Tableau FR Download'!M:M,MATCH('Eligible Components'!M1026,'Tableau FR Download'!G:G,0))=0,"",INDEX('Tableau FR Download'!M:M,MATCH('Eligible Components'!M1026,'Tableau FR Download'!G:G,0))),""))</f>
        <v>Grant Making</v>
      </c>
      <c r="P1026" s="37">
        <f>IF(IFERROR(INDEX('Funding Request Tracker'!$G$6:$G$13,MATCH('Eligible Components'!N1026,'Funding Request Tracker'!$F$6:$F$13,0)),"")=0,"",IFERROR(INDEX('Funding Request Tracker'!$G$6:$G$13,MATCH('Eligible Components'!N1026,'Funding Request Tracker'!$F$6:$F$13,0)),""))</f>
        <v>44074</v>
      </c>
      <c r="Q1026" s="37">
        <f>IF(IFERROR(INDEX('Tableau FR Download'!N:N,MATCH('Eligible Components'!M1026,'Tableau FR Download'!G:G,0)),"")=0,"",IFERROR(INDEX('Tableau FR Download'!N:N,MATCH('Eligible Components'!M1026,'Tableau FR Download'!G:G,0)),""))</f>
        <v>44175</v>
      </c>
      <c r="R1026" s="37">
        <f>IF(IFERROR(INDEX('Tableau FR Download'!O:O,MATCH('Eligible Components'!M1026,'Tableau FR Download'!G:G,0)),"")=0,"",IFERROR(INDEX('Tableau FR Download'!O:O,MATCH('Eligible Components'!M1026,'Tableau FR Download'!G:G,0)),""))</f>
        <v>44187</v>
      </c>
      <c r="S1026" s="13">
        <f t="shared" ref="S1026:S1089" si="50">IFERROR((R1026-P1026)/30.5,"")</f>
        <v>3.7049180327868854</v>
      </c>
      <c r="T1026" s="1" t="str">
        <f>IFERROR(INDEX('User Instructions'!$E$3:$E$10,MATCH('Eligible Components'!N1026,'User Instructions'!$D$3:$D$10,0)),"")</f>
        <v>Yes</v>
      </c>
      <c r="U1026" s="1" t="str">
        <f>IFERROR(IF(INDEX('Tableau FR Download'!M:M,MATCH('Eligible Components'!M1026,'Tableau FR Download'!G:G,0))=0,"",INDEX('Tableau FR Download'!M:M,MATCH('Eligible Components'!M1026,'Tableau FR Download'!G:G,0))),"")</f>
        <v>Grant Making</v>
      </c>
    </row>
    <row r="1027" spans="1:21" hidden="1" x14ac:dyDescent="0.2">
      <c r="A1027" s="1">
        <f t="shared" si="48"/>
        <v>0</v>
      </c>
      <c r="B1027" s="1">
        <v>0</v>
      </c>
      <c r="C1027" s="1" t="s">
        <v>85</v>
      </c>
      <c r="D1027" s="1" t="s">
        <v>141</v>
      </c>
      <c r="E1027" s="1" t="s">
        <v>412</v>
      </c>
      <c r="F1027" s="1" t="s">
        <v>90</v>
      </c>
      <c r="G1027" s="1" t="str">
        <f t="shared" si="49"/>
        <v>Multicountry Western Pacific-HIV/AIDS,Tuberculosis,Malaria</v>
      </c>
      <c r="H1027" s="1">
        <v>1</v>
      </c>
      <c r="I1027" s="1" t="s">
        <v>25</v>
      </c>
      <c r="J1027" s="1" t="str">
        <f>IF(IFERROR(IF(M1027="",INDEX('Review Approach Lookup'!D:D,MATCH('Eligible Components'!G1027,'Review Approach Lookup'!A:A,0)),INDEX('Tableau FR Download'!I:I,MATCH(M1027,'Tableau FR Download'!G:G,0))),"")=0,"TBC",IFERROR(IF(M1027="",INDEX('Review Approach Lookup'!D:D,MATCH('Eligible Components'!G1027,'Review Approach Lookup'!A:A,0)),INDEX('Tableau FR Download'!I:I,MATCH(M1027,'Tableau FR Download'!G:G,0))),""))</f>
        <v/>
      </c>
      <c r="K1027" s="1" t="s">
        <v>188</v>
      </c>
      <c r="L1027" s="1">
        <f>_xlfn.MAXIFS('Tableau FR Download'!A:A,'Tableau FR Download'!B:B,'Eligible Components'!G1027)</f>
        <v>0</v>
      </c>
      <c r="M1027" s="1" t="str">
        <f>IF(L1027=0,"",INDEX('Tableau FR Download'!G:G,MATCH('Eligible Components'!L1027,'Tableau FR Download'!A:A,0)))</f>
        <v/>
      </c>
      <c r="N1027" s="2" t="str">
        <f>IFERROR(IF(LEFT(INDEX('Tableau FR Download'!J:J,MATCH('Eligible Components'!M1027,'Tableau FR Download'!G:G,0)),FIND(" - ",INDEX('Tableau FR Download'!J:J,MATCH('Eligible Components'!M1027,'Tableau FR Download'!G:G,0)))-1) = 0,"",LEFT(INDEX('Tableau FR Download'!J:J,MATCH('Eligible Components'!M1027,'Tableau FR Download'!G:G,0)),FIND(" - ",INDEX('Tableau FR Download'!J:J,MATCH('Eligible Components'!M1027,'Tableau FR Download'!G:G,0)))-1)),"")</f>
        <v/>
      </c>
      <c r="O1027" s="2" t="str">
        <f>IF(T1027="No","",IFERROR(IF(INDEX('Tableau FR Download'!M:M,MATCH('Eligible Components'!M1027,'Tableau FR Download'!G:G,0))=0,"",INDEX('Tableau FR Download'!M:M,MATCH('Eligible Components'!M1027,'Tableau FR Download'!G:G,0))),""))</f>
        <v/>
      </c>
      <c r="P1027" s="37" t="str">
        <f>IF(IFERROR(INDEX('Funding Request Tracker'!$G$6:$G$13,MATCH('Eligible Components'!N1027,'Funding Request Tracker'!$F$6:$F$13,0)),"")=0,"",IFERROR(INDEX('Funding Request Tracker'!$G$6:$G$13,MATCH('Eligible Components'!N1027,'Funding Request Tracker'!$F$6:$F$13,0)),""))</f>
        <v/>
      </c>
      <c r="Q1027" s="37" t="str">
        <f>IF(IFERROR(INDEX('Tableau FR Download'!N:N,MATCH('Eligible Components'!M1027,'Tableau FR Download'!G:G,0)),"")=0,"",IFERROR(INDEX('Tableau FR Download'!N:N,MATCH('Eligible Components'!M1027,'Tableau FR Download'!G:G,0)),""))</f>
        <v/>
      </c>
      <c r="R1027" s="37" t="str">
        <f>IF(IFERROR(INDEX('Tableau FR Download'!O:O,MATCH('Eligible Components'!M1027,'Tableau FR Download'!G:G,0)),"")=0,"",IFERROR(INDEX('Tableau FR Download'!O:O,MATCH('Eligible Components'!M1027,'Tableau FR Download'!G:G,0)),""))</f>
        <v/>
      </c>
      <c r="S1027" s="13" t="str">
        <f t="shared" si="50"/>
        <v/>
      </c>
      <c r="T1027" s="1" t="str">
        <f>IFERROR(INDEX('User Instructions'!$E$3:$E$10,MATCH('Eligible Components'!N1027,'User Instructions'!$D$3:$D$10,0)),"")</f>
        <v/>
      </c>
      <c r="U1027" s="1" t="str">
        <f>IFERROR(IF(INDEX('Tableau FR Download'!M:M,MATCH('Eligible Components'!M1027,'Tableau FR Download'!G:G,0))=0,"",INDEX('Tableau FR Download'!M:M,MATCH('Eligible Components'!M1027,'Tableau FR Download'!G:G,0))),"")</f>
        <v/>
      </c>
    </row>
    <row r="1028" spans="1:21" hidden="1" x14ac:dyDescent="0.2">
      <c r="A1028" s="1">
        <f t="shared" si="48"/>
        <v>0</v>
      </c>
      <c r="B1028" s="1">
        <v>0</v>
      </c>
      <c r="C1028" s="1" t="s">
        <v>85</v>
      </c>
      <c r="D1028" s="1" t="s">
        <v>141</v>
      </c>
      <c r="E1028" s="1" t="s">
        <v>413</v>
      </c>
      <c r="F1028" s="1" t="s">
        <v>91</v>
      </c>
      <c r="G1028" s="1" t="str">
        <f t="shared" si="49"/>
        <v>Multicountry Western Pacific-HIV/AIDS,Tuberculosis,Malaria,RSSH</v>
      </c>
      <c r="H1028" s="1">
        <v>1</v>
      </c>
      <c r="I1028" s="1" t="s">
        <v>25</v>
      </c>
      <c r="J1028" s="1" t="str">
        <f>IF(IFERROR(IF(M1028="",INDEX('Review Approach Lookup'!D:D,MATCH('Eligible Components'!G1028,'Review Approach Lookup'!A:A,0)),INDEX('Tableau FR Download'!I:I,MATCH(M1028,'Tableau FR Download'!G:G,0))),"")=0,"TBC",IFERROR(IF(M1028="",INDEX('Review Approach Lookup'!D:D,MATCH('Eligible Components'!G1028,'Review Approach Lookup'!A:A,0)),INDEX('Tableau FR Download'!I:I,MATCH(M1028,'Tableau FR Download'!G:G,0))),""))</f>
        <v/>
      </c>
      <c r="K1028" s="1" t="s">
        <v>188</v>
      </c>
      <c r="L1028" s="1">
        <f>_xlfn.MAXIFS('Tableau FR Download'!A:A,'Tableau FR Download'!B:B,'Eligible Components'!G1028)</f>
        <v>0</v>
      </c>
      <c r="M1028" s="1" t="str">
        <f>IF(L1028=0,"",INDEX('Tableau FR Download'!G:G,MATCH('Eligible Components'!L1028,'Tableau FR Download'!A:A,0)))</f>
        <v/>
      </c>
      <c r="N1028" s="2" t="str">
        <f>IFERROR(IF(LEFT(INDEX('Tableau FR Download'!J:J,MATCH('Eligible Components'!M1028,'Tableau FR Download'!G:G,0)),FIND(" - ",INDEX('Tableau FR Download'!J:J,MATCH('Eligible Components'!M1028,'Tableau FR Download'!G:G,0)))-1) = 0,"",LEFT(INDEX('Tableau FR Download'!J:J,MATCH('Eligible Components'!M1028,'Tableau FR Download'!G:G,0)),FIND(" - ",INDEX('Tableau FR Download'!J:J,MATCH('Eligible Components'!M1028,'Tableau FR Download'!G:G,0)))-1)),"")</f>
        <v/>
      </c>
      <c r="O1028" s="2" t="str">
        <f>IF(T1028="No","",IFERROR(IF(INDEX('Tableau FR Download'!M:M,MATCH('Eligible Components'!M1028,'Tableau FR Download'!G:G,0))=0,"",INDEX('Tableau FR Download'!M:M,MATCH('Eligible Components'!M1028,'Tableau FR Download'!G:G,0))),""))</f>
        <v/>
      </c>
      <c r="P1028" s="37" t="str">
        <f>IF(IFERROR(INDEX('Funding Request Tracker'!$G$6:$G$13,MATCH('Eligible Components'!N1028,'Funding Request Tracker'!$F$6:$F$13,0)),"")=0,"",IFERROR(INDEX('Funding Request Tracker'!$G$6:$G$13,MATCH('Eligible Components'!N1028,'Funding Request Tracker'!$F$6:$F$13,0)),""))</f>
        <v/>
      </c>
      <c r="Q1028" s="37" t="str">
        <f>IF(IFERROR(INDEX('Tableau FR Download'!N:N,MATCH('Eligible Components'!M1028,'Tableau FR Download'!G:G,0)),"")=0,"",IFERROR(INDEX('Tableau FR Download'!N:N,MATCH('Eligible Components'!M1028,'Tableau FR Download'!G:G,0)),""))</f>
        <v/>
      </c>
      <c r="R1028" s="37" t="str">
        <f>IF(IFERROR(INDEX('Tableau FR Download'!O:O,MATCH('Eligible Components'!M1028,'Tableau FR Download'!G:G,0)),"")=0,"",IFERROR(INDEX('Tableau FR Download'!O:O,MATCH('Eligible Components'!M1028,'Tableau FR Download'!G:G,0)),""))</f>
        <v/>
      </c>
      <c r="S1028" s="13" t="str">
        <f t="shared" si="50"/>
        <v/>
      </c>
      <c r="T1028" s="1" t="str">
        <f>IFERROR(INDEX('User Instructions'!$E$3:$E$10,MATCH('Eligible Components'!N1028,'User Instructions'!$D$3:$D$10,0)),"")</f>
        <v/>
      </c>
      <c r="U1028" s="1" t="str">
        <f>IFERROR(IF(INDEX('Tableau FR Download'!M:M,MATCH('Eligible Components'!M1028,'Tableau FR Download'!G:G,0))=0,"",INDEX('Tableau FR Download'!M:M,MATCH('Eligible Components'!M1028,'Tableau FR Download'!G:G,0))),"")</f>
        <v/>
      </c>
    </row>
    <row r="1029" spans="1:21" hidden="1" x14ac:dyDescent="0.2">
      <c r="A1029" s="1">
        <f t="shared" si="48"/>
        <v>0</v>
      </c>
      <c r="B1029" s="1">
        <v>0</v>
      </c>
      <c r="C1029" s="1" t="s">
        <v>85</v>
      </c>
      <c r="D1029" s="1" t="s">
        <v>141</v>
      </c>
      <c r="E1029" s="1" t="s">
        <v>414</v>
      </c>
      <c r="F1029" s="1" t="s">
        <v>92</v>
      </c>
      <c r="G1029" s="1" t="str">
        <f t="shared" si="49"/>
        <v>Multicountry Western Pacific-HIV/AIDS,Tuberculosis,RSSH</v>
      </c>
      <c r="H1029" s="1">
        <v>1</v>
      </c>
      <c r="I1029" s="1" t="s">
        <v>25</v>
      </c>
      <c r="J1029" s="1" t="str">
        <f>IF(IFERROR(IF(M1029="",INDEX('Review Approach Lookup'!D:D,MATCH('Eligible Components'!G1029,'Review Approach Lookup'!A:A,0)),INDEX('Tableau FR Download'!I:I,MATCH(M1029,'Tableau FR Download'!G:G,0))),"")=0,"TBC",IFERROR(IF(M1029="",INDEX('Review Approach Lookup'!D:D,MATCH('Eligible Components'!G1029,'Review Approach Lookup'!A:A,0)),INDEX('Tableau FR Download'!I:I,MATCH(M1029,'Tableau FR Download'!G:G,0))),""))</f>
        <v/>
      </c>
      <c r="K1029" s="1" t="s">
        <v>188</v>
      </c>
      <c r="L1029" s="1">
        <f>_xlfn.MAXIFS('Tableau FR Download'!A:A,'Tableau FR Download'!B:B,'Eligible Components'!G1029)</f>
        <v>0</v>
      </c>
      <c r="M1029" s="1" t="str">
        <f>IF(L1029=0,"",INDEX('Tableau FR Download'!G:G,MATCH('Eligible Components'!L1029,'Tableau FR Download'!A:A,0)))</f>
        <v/>
      </c>
      <c r="N1029" s="2" t="str">
        <f>IFERROR(IF(LEFT(INDEX('Tableau FR Download'!J:J,MATCH('Eligible Components'!M1029,'Tableau FR Download'!G:G,0)),FIND(" - ",INDEX('Tableau FR Download'!J:J,MATCH('Eligible Components'!M1029,'Tableau FR Download'!G:G,0)))-1) = 0,"",LEFT(INDEX('Tableau FR Download'!J:J,MATCH('Eligible Components'!M1029,'Tableau FR Download'!G:G,0)),FIND(" - ",INDEX('Tableau FR Download'!J:J,MATCH('Eligible Components'!M1029,'Tableau FR Download'!G:G,0)))-1)),"")</f>
        <v/>
      </c>
      <c r="O1029" s="2" t="str">
        <f>IF(T1029="No","",IFERROR(IF(INDEX('Tableau FR Download'!M:M,MATCH('Eligible Components'!M1029,'Tableau FR Download'!G:G,0))=0,"",INDEX('Tableau FR Download'!M:M,MATCH('Eligible Components'!M1029,'Tableau FR Download'!G:G,0))),""))</f>
        <v/>
      </c>
      <c r="P1029" s="37" t="str">
        <f>IF(IFERROR(INDEX('Funding Request Tracker'!$G$6:$G$13,MATCH('Eligible Components'!N1029,'Funding Request Tracker'!$F$6:$F$13,0)),"")=0,"",IFERROR(INDEX('Funding Request Tracker'!$G$6:$G$13,MATCH('Eligible Components'!N1029,'Funding Request Tracker'!$F$6:$F$13,0)),""))</f>
        <v/>
      </c>
      <c r="Q1029" s="37" t="str">
        <f>IF(IFERROR(INDEX('Tableau FR Download'!N:N,MATCH('Eligible Components'!M1029,'Tableau FR Download'!G:G,0)),"")=0,"",IFERROR(INDEX('Tableau FR Download'!N:N,MATCH('Eligible Components'!M1029,'Tableau FR Download'!G:G,0)),""))</f>
        <v/>
      </c>
      <c r="R1029" s="37" t="str">
        <f>IF(IFERROR(INDEX('Tableau FR Download'!O:O,MATCH('Eligible Components'!M1029,'Tableau FR Download'!G:G,0)),"")=0,"",IFERROR(INDEX('Tableau FR Download'!O:O,MATCH('Eligible Components'!M1029,'Tableau FR Download'!G:G,0)),""))</f>
        <v/>
      </c>
      <c r="S1029" s="13" t="str">
        <f t="shared" si="50"/>
        <v/>
      </c>
      <c r="T1029" s="1" t="str">
        <f>IFERROR(INDEX('User Instructions'!$E$3:$E$10,MATCH('Eligible Components'!N1029,'User Instructions'!$D$3:$D$10,0)),"")</f>
        <v/>
      </c>
      <c r="U1029" s="1" t="str">
        <f>IFERROR(IF(INDEX('Tableau FR Download'!M:M,MATCH('Eligible Components'!M1029,'Tableau FR Download'!G:G,0))=0,"",INDEX('Tableau FR Download'!M:M,MATCH('Eligible Components'!M1029,'Tableau FR Download'!G:G,0))),"")</f>
        <v/>
      </c>
    </row>
    <row r="1030" spans="1:21" hidden="1" x14ac:dyDescent="0.2">
      <c r="A1030" s="1">
        <f t="shared" si="48"/>
        <v>1</v>
      </c>
      <c r="B1030" s="1">
        <v>0</v>
      </c>
      <c r="C1030" s="1" t="s">
        <v>85</v>
      </c>
      <c r="D1030" s="1" t="s">
        <v>141</v>
      </c>
      <c r="E1030" s="1" t="s">
        <v>28</v>
      </c>
      <c r="F1030" s="1" t="s">
        <v>28</v>
      </c>
      <c r="G1030" s="1" t="str">
        <f t="shared" si="49"/>
        <v>Multicountry Western Pacific-Malaria</v>
      </c>
      <c r="H1030" s="1">
        <v>1</v>
      </c>
      <c r="I1030" s="1" t="s">
        <v>25</v>
      </c>
      <c r="J1030" s="1" t="str">
        <f>IF(IFERROR(IF(M1030="",INDEX('Review Approach Lookup'!D:D,MATCH('Eligible Components'!G1030,'Review Approach Lookup'!A:A,0)),INDEX('Tableau FR Download'!I:I,MATCH(M1030,'Tableau FR Download'!G:G,0))),"")=0,"TBC",IFERROR(IF(M1030="",INDEX('Review Approach Lookup'!D:D,MATCH('Eligible Components'!G1030,'Review Approach Lookup'!A:A,0)),INDEX('Tableau FR Download'!I:I,MATCH(M1030,'Tableau FR Download'!G:G,0))),""))</f>
        <v>Tailored for Focused Portfolios</v>
      </c>
      <c r="K1030" s="1" t="s">
        <v>188</v>
      </c>
      <c r="L1030" s="1">
        <f>_xlfn.MAXIFS('Tableau FR Download'!A:A,'Tableau FR Download'!B:B,'Eligible Components'!G1030)</f>
        <v>871</v>
      </c>
      <c r="M1030" s="1" t="str">
        <f>IF(L1030=0,"",INDEX('Tableau FR Download'!G:G,MATCH('Eligible Components'!L1030,'Tableau FR Download'!A:A,0)))</f>
        <v>FR871-MCWP-M</v>
      </c>
      <c r="N1030" s="2" t="str">
        <f>IFERROR(IF(LEFT(INDEX('Tableau FR Download'!J:J,MATCH('Eligible Components'!M1030,'Tableau FR Download'!G:G,0)),FIND(" - ",INDEX('Tableau FR Download'!J:J,MATCH('Eligible Components'!M1030,'Tableau FR Download'!G:G,0)))-1) = 0,"",LEFT(INDEX('Tableau FR Download'!J:J,MATCH('Eligible Components'!M1030,'Tableau FR Download'!G:G,0)),FIND(" - ",INDEX('Tableau FR Download'!J:J,MATCH('Eligible Components'!M1030,'Tableau FR Download'!G:G,0)))-1)),"")</f>
        <v>Window 2c</v>
      </c>
      <c r="O1030" s="2" t="str">
        <f>IF(T1030="No","",IFERROR(IF(INDEX('Tableau FR Download'!M:M,MATCH('Eligible Components'!M1030,'Tableau FR Download'!G:G,0))=0,"",INDEX('Tableau FR Download'!M:M,MATCH('Eligible Components'!M1030,'Tableau FR Download'!G:G,0))),""))</f>
        <v>Grant Making</v>
      </c>
      <c r="P1030" s="37">
        <f>IF(IFERROR(INDEX('Funding Request Tracker'!$G$6:$G$13,MATCH('Eligible Components'!N1030,'Funding Request Tracker'!$F$6:$F$13,0)),"")=0,"",IFERROR(INDEX('Funding Request Tracker'!$G$6:$G$13,MATCH('Eligible Components'!N1030,'Funding Request Tracker'!$F$6:$F$13,0)),""))</f>
        <v>44012</v>
      </c>
      <c r="Q1030" s="37">
        <f>IF(IFERROR(INDEX('Tableau FR Download'!N:N,MATCH('Eligible Components'!M1030,'Tableau FR Download'!G:G,0)),"")=0,"",IFERROR(INDEX('Tableau FR Download'!N:N,MATCH('Eligible Components'!M1030,'Tableau FR Download'!G:G,0)),""))</f>
        <v>44140</v>
      </c>
      <c r="R1030" s="37">
        <f>IF(IFERROR(INDEX('Tableau FR Download'!O:O,MATCH('Eligible Components'!M1030,'Tableau FR Download'!G:G,0)),"")=0,"",IFERROR(INDEX('Tableau FR Download'!O:O,MATCH('Eligible Components'!M1030,'Tableau FR Download'!G:G,0)),""))</f>
        <v>44162</v>
      </c>
      <c r="S1030" s="13">
        <f t="shared" si="50"/>
        <v>4.918032786885246</v>
      </c>
      <c r="T1030" s="1" t="str">
        <f>IFERROR(INDEX('User Instructions'!$E$3:$E$10,MATCH('Eligible Components'!N1030,'User Instructions'!$D$3:$D$10,0)),"")</f>
        <v>Yes</v>
      </c>
      <c r="U1030" s="1" t="str">
        <f>IFERROR(IF(INDEX('Tableau FR Download'!M:M,MATCH('Eligible Components'!M1030,'Tableau FR Download'!G:G,0))=0,"",INDEX('Tableau FR Download'!M:M,MATCH('Eligible Components'!M1030,'Tableau FR Download'!G:G,0))),"")</f>
        <v>Grant Making</v>
      </c>
    </row>
    <row r="1031" spans="1:21" hidden="1" x14ac:dyDescent="0.2">
      <c r="A1031" s="1">
        <f t="shared" si="48"/>
        <v>0</v>
      </c>
      <c r="B1031" s="1">
        <v>0</v>
      </c>
      <c r="C1031" s="1" t="s">
        <v>85</v>
      </c>
      <c r="D1031" s="1" t="s">
        <v>141</v>
      </c>
      <c r="E1031" s="1" t="s">
        <v>415</v>
      </c>
      <c r="F1031" s="1" t="s">
        <v>93</v>
      </c>
      <c r="G1031" s="1" t="str">
        <f t="shared" si="49"/>
        <v>Multicountry Western Pacific-Malaria,RSSH</v>
      </c>
      <c r="H1031" s="1">
        <v>1</v>
      </c>
      <c r="I1031" s="1" t="s">
        <v>25</v>
      </c>
      <c r="J1031" s="1" t="str">
        <f>IF(IFERROR(IF(M1031="",INDEX('Review Approach Lookup'!D:D,MATCH('Eligible Components'!G1031,'Review Approach Lookup'!A:A,0)),INDEX('Tableau FR Download'!I:I,MATCH(M1031,'Tableau FR Download'!G:G,0))),"")=0,"TBC",IFERROR(IF(M1031="",INDEX('Review Approach Lookup'!D:D,MATCH('Eligible Components'!G1031,'Review Approach Lookup'!A:A,0)),INDEX('Tableau FR Download'!I:I,MATCH(M1031,'Tableau FR Download'!G:G,0))),""))</f>
        <v/>
      </c>
      <c r="K1031" s="1" t="s">
        <v>188</v>
      </c>
      <c r="L1031" s="1">
        <f>_xlfn.MAXIFS('Tableau FR Download'!A:A,'Tableau FR Download'!B:B,'Eligible Components'!G1031)</f>
        <v>0</v>
      </c>
      <c r="M1031" s="1" t="str">
        <f>IF(L1031=0,"",INDEX('Tableau FR Download'!G:G,MATCH('Eligible Components'!L1031,'Tableau FR Download'!A:A,0)))</f>
        <v/>
      </c>
      <c r="N1031" s="2" t="str">
        <f>IFERROR(IF(LEFT(INDEX('Tableau FR Download'!J:J,MATCH('Eligible Components'!M1031,'Tableau FR Download'!G:G,0)),FIND(" - ",INDEX('Tableau FR Download'!J:J,MATCH('Eligible Components'!M1031,'Tableau FR Download'!G:G,0)))-1) = 0,"",LEFT(INDEX('Tableau FR Download'!J:J,MATCH('Eligible Components'!M1031,'Tableau FR Download'!G:G,0)),FIND(" - ",INDEX('Tableau FR Download'!J:J,MATCH('Eligible Components'!M1031,'Tableau FR Download'!G:G,0)))-1)),"")</f>
        <v/>
      </c>
      <c r="O1031" s="2" t="str">
        <f>IF(T1031="No","",IFERROR(IF(INDEX('Tableau FR Download'!M:M,MATCH('Eligible Components'!M1031,'Tableau FR Download'!G:G,0))=0,"",INDEX('Tableau FR Download'!M:M,MATCH('Eligible Components'!M1031,'Tableau FR Download'!G:G,0))),""))</f>
        <v/>
      </c>
      <c r="P1031" s="37" t="str">
        <f>IF(IFERROR(INDEX('Funding Request Tracker'!$G$6:$G$13,MATCH('Eligible Components'!N1031,'Funding Request Tracker'!$F$6:$F$13,0)),"")=0,"",IFERROR(INDEX('Funding Request Tracker'!$G$6:$G$13,MATCH('Eligible Components'!N1031,'Funding Request Tracker'!$F$6:$F$13,0)),""))</f>
        <v/>
      </c>
      <c r="Q1031" s="37" t="str">
        <f>IF(IFERROR(INDEX('Tableau FR Download'!N:N,MATCH('Eligible Components'!M1031,'Tableau FR Download'!G:G,0)),"")=0,"",IFERROR(INDEX('Tableau FR Download'!N:N,MATCH('Eligible Components'!M1031,'Tableau FR Download'!G:G,0)),""))</f>
        <v/>
      </c>
      <c r="R1031" s="37" t="str">
        <f>IF(IFERROR(INDEX('Tableau FR Download'!O:O,MATCH('Eligible Components'!M1031,'Tableau FR Download'!G:G,0)),"")=0,"",IFERROR(INDEX('Tableau FR Download'!O:O,MATCH('Eligible Components'!M1031,'Tableau FR Download'!G:G,0)),""))</f>
        <v/>
      </c>
      <c r="S1031" s="13" t="str">
        <f t="shared" si="50"/>
        <v/>
      </c>
      <c r="T1031" s="1" t="str">
        <f>IFERROR(INDEX('User Instructions'!$E$3:$E$10,MATCH('Eligible Components'!N1031,'User Instructions'!$D$3:$D$10,0)),"")</f>
        <v/>
      </c>
      <c r="U1031" s="1" t="str">
        <f>IFERROR(IF(INDEX('Tableau FR Download'!M:M,MATCH('Eligible Components'!M1031,'Tableau FR Download'!G:G,0))=0,"",INDEX('Tableau FR Download'!M:M,MATCH('Eligible Components'!M1031,'Tableau FR Download'!G:G,0))),"")</f>
        <v/>
      </c>
    </row>
    <row r="1032" spans="1:21" hidden="1" x14ac:dyDescent="0.2">
      <c r="A1032" s="1">
        <f t="shared" si="48"/>
        <v>0</v>
      </c>
      <c r="B1032" s="1">
        <v>0</v>
      </c>
      <c r="C1032" s="1" t="s">
        <v>85</v>
      </c>
      <c r="D1032" s="1" t="s">
        <v>141</v>
      </c>
      <c r="E1032" s="1" t="s">
        <v>94</v>
      </c>
      <c r="F1032" s="1" t="s">
        <v>94</v>
      </c>
      <c r="G1032" s="1" t="str">
        <f t="shared" si="49"/>
        <v>Multicountry Western Pacific-RSSH</v>
      </c>
      <c r="H1032" s="1">
        <v>1</v>
      </c>
      <c r="I1032" s="1" t="s">
        <v>25</v>
      </c>
      <c r="J1032" s="1" t="str">
        <f>IF(IFERROR(IF(M1032="",INDEX('Review Approach Lookup'!D:D,MATCH('Eligible Components'!G1032,'Review Approach Lookup'!A:A,0)),INDEX('Tableau FR Download'!I:I,MATCH(M1032,'Tableau FR Download'!G:G,0))),"")=0,"TBC",IFERROR(IF(M1032="",INDEX('Review Approach Lookup'!D:D,MATCH('Eligible Components'!G1032,'Review Approach Lookup'!A:A,0)),INDEX('Tableau FR Download'!I:I,MATCH(M1032,'Tableau FR Download'!G:G,0))),""))</f>
        <v/>
      </c>
      <c r="K1032" s="1" t="s">
        <v>188</v>
      </c>
      <c r="L1032" s="1">
        <f>_xlfn.MAXIFS('Tableau FR Download'!A:A,'Tableau FR Download'!B:B,'Eligible Components'!G1032)</f>
        <v>0</v>
      </c>
      <c r="M1032" s="1" t="str">
        <f>IF(L1032=0,"",INDEX('Tableau FR Download'!G:G,MATCH('Eligible Components'!L1032,'Tableau FR Download'!A:A,0)))</f>
        <v/>
      </c>
      <c r="N1032" s="2" t="str">
        <f>IFERROR(IF(LEFT(INDEX('Tableau FR Download'!J:J,MATCH('Eligible Components'!M1032,'Tableau FR Download'!G:G,0)),FIND(" - ",INDEX('Tableau FR Download'!J:J,MATCH('Eligible Components'!M1032,'Tableau FR Download'!G:G,0)))-1) = 0,"",LEFT(INDEX('Tableau FR Download'!J:J,MATCH('Eligible Components'!M1032,'Tableau FR Download'!G:G,0)),FIND(" - ",INDEX('Tableau FR Download'!J:J,MATCH('Eligible Components'!M1032,'Tableau FR Download'!G:G,0)))-1)),"")</f>
        <v/>
      </c>
      <c r="O1032" s="2" t="str">
        <f>IF(T1032="No","",IFERROR(IF(INDEX('Tableau FR Download'!M:M,MATCH('Eligible Components'!M1032,'Tableau FR Download'!G:G,0))=0,"",INDEX('Tableau FR Download'!M:M,MATCH('Eligible Components'!M1032,'Tableau FR Download'!G:G,0))),""))</f>
        <v/>
      </c>
      <c r="P1032" s="37" t="str">
        <f>IF(IFERROR(INDEX('Funding Request Tracker'!$G$6:$G$13,MATCH('Eligible Components'!N1032,'Funding Request Tracker'!$F$6:$F$13,0)),"")=0,"",IFERROR(INDEX('Funding Request Tracker'!$G$6:$G$13,MATCH('Eligible Components'!N1032,'Funding Request Tracker'!$F$6:$F$13,0)),""))</f>
        <v/>
      </c>
      <c r="Q1032" s="37" t="str">
        <f>IF(IFERROR(INDEX('Tableau FR Download'!N:N,MATCH('Eligible Components'!M1032,'Tableau FR Download'!G:G,0)),"")=0,"",IFERROR(INDEX('Tableau FR Download'!N:N,MATCH('Eligible Components'!M1032,'Tableau FR Download'!G:G,0)),""))</f>
        <v/>
      </c>
      <c r="R1032" s="37" t="str">
        <f>IF(IFERROR(INDEX('Tableau FR Download'!O:O,MATCH('Eligible Components'!M1032,'Tableau FR Download'!G:G,0)),"")=0,"",IFERROR(INDEX('Tableau FR Download'!O:O,MATCH('Eligible Components'!M1032,'Tableau FR Download'!G:G,0)),""))</f>
        <v/>
      </c>
      <c r="S1032" s="13" t="str">
        <f t="shared" si="50"/>
        <v/>
      </c>
      <c r="T1032" s="1" t="str">
        <f>IFERROR(INDEX('User Instructions'!$E$3:$E$10,MATCH('Eligible Components'!N1032,'User Instructions'!$D$3:$D$10,0)),"")</f>
        <v/>
      </c>
      <c r="U1032" s="1" t="str">
        <f>IFERROR(IF(INDEX('Tableau FR Download'!M:M,MATCH('Eligible Components'!M1032,'Tableau FR Download'!G:G,0))=0,"",INDEX('Tableau FR Download'!M:M,MATCH('Eligible Components'!M1032,'Tableau FR Download'!G:G,0))),"")</f>
        <v/>
      </c>
    </row>
    <row r="1033" spans="1:21" hidden="1" x14ac:dyDescent="0.2">
      <c r="A1033" s="1">
        <f t="shared" si="48"/>
        <v>0</v>
      </c>
      <c r="B1033" s="1">
        <v>1</v>
      </c>
      <c r="C1033" s="1" t="s">
        <v>85</v>
      </c>
      <c r="D1033" s="1" t="s">
        <v>141</v>
      </c>
      <c r="E1033" s="1" t="s">
        <v>416</v>
      </c>
      <c r="F1033" s="1" t="s">
        <v>35</v>
      </c>
      <c r="G1033" s="1" t="str">
        <f t="shared" si="49"/>
        <v>Multicountry Western Pacific-Tuberculosis</v>
      </c>
      <c r="H1033" s="1">
        <v>1</v>
      </c>
      <c r="I1033" s="1" t="s">
        <v>25</v>
      </c>
      <c r="J1033" s="1" t="str">
        <f>IF(IFERROR(IF(M1033="",INDEX('Review Approach Lookup'!D:D,MATCH('Eligible Components'!G1033,'Review Approach Lookup'!A:A,0)),INDEX('Tableau FR Download'!I:I,MATCH(M1033,'Tableau FR Download'!G:G,0))),"")=0,"TBC",IFERROR(IF(M1033="",INDEX('Review Approach Lookup'!D:D,MATCH('Eligible Components'!G1033,'Review Approach Lookup'!A:A,0)),INDEX('Tableau FR Download'!I:I,MATCH(M1033,'Tableau FR Download'!G:G,0))),""))</f>
        <v>Tailored for Focused Portfolios</v>
      </c>
      <c r="K1033" s="1" t="s">
        <v>188</v>
      </c>
      <c r="L1033" s="1">
        <f>_xlfn.MAXIFS('Tableau FR Download'!A:A,'Tableau FR Download'!B:B,'Eligible Components'!G1033)</f>
        <v>0</v>
      </c>
      <c r="M1033" s="1" t="str">
        <f>IF(L1033=0,"",INDEX('Tableau FR Download'!G:G,MATCH('Eligible Components'!L1033,'Tableau FR Download'!A:A,0)))</f>
        <v/>
      </c>
      <c r="N1033" s="2" t="str">
        <f>IFERROR(IF(LEFT(INDEX('Tableau FR Download'!J:J,MATCH('Eligible Components'!M1033,'Tableau FR Download'!G:G,0)),FIND(" - ",INDEX('Tableau FR Download'!J:J,MATCH('Eligible Components'!M1033,'Tableau FR Download'!G:G,0)))-1) = 0,"",LEFT(INDEX('Tableau FR Download'!J:J,MATCH('Eligible Components'!M1033,'Tableau FR Download'!G:G,0)),FIND(" - ",INDEX('Tableau FR Download'!J:J,MATCH('Eligible Components'!M1033,'Tableau FR Download'!G:G,0)))-1)),"")</f>
        <v/>
      </c>
      <c r="O1033" s="2" t="str">
        <f>IF(T1033="No","",IFERROR(IF(INDEX('Tableau FR Download'!M:M,MATCH('Eligible Components'!M1033,'Tableau FR Download'!G:G,0))=0,"",INDEX('Tableau FR Download'!M:M,MATCH('Eligible Components'!M1033,'Tableau FR Download'!G:G,0))),""))</f>
        <v/>
      </c>
      <c r="P1033" s="37" t="str">
        <f>IF(IFERROR(INDEX('Funding Request Tracker'!$G$6:$G$13,MATCH('Eligible Components'!N1033,'Funding Request Tracker'!$F$6:$F$13,0)),"")=0,"",IFERROR(INDEX('Funding Request Tracker'!$G$6:$G$13,MATCH('Eligible Components'!N1033,'Funding Request Tracker'!$F$6:$F$13,0)),""))</f>
        <v/>
      </c>
      <c r="Q1033" s="37" t="str">
        <f>IF(IFERROR(INDEX('Tableau FR Download'!N:N,MATCH('Eligible Components'!M1033,'Tableau FR Download'!G:G,0)),"")=0,"",IFERROR(INDEX('Tableau FR Download'!N:N,MATCH('Eligible Components'!M1033,'Tableau FR Download'!G:G,0)),""))</f>
        <v/>
      </c>
      <c r="R1033" s="37" t="str">
        <f>IF(IFERROR(INDEX('Tableau FR Download'!O:O,MATCH('Eligible Components'!M1033,'Tableau FR Download'!G:G,0)),"")=0,"",IFERROR(INDEX('Tableau FR Download'!O:O,MATCH('Eligible Components'!M1033,'Tableau FR Download'!G:G,0)),""))</f>
        <v/>
      </c>
      <c r="S1033" s="13" t="str">
        <f t="shared" si="50"/>
        <v/>
      </c>
      <c r="T1033" s="1" t="str">
        <f>IFERROR(INDEX('User Instructions'!$E$3:$E$10,MATCH('Eligible Components'!N1033,'User Instructions'!$D$3:$D$10,0)),"")</f>
        <v/>
      </c>
      <c r="U1033" s="1" t="str">
        <f>IFERROR(IF(INDEX('Tableau FR Download'!M:M,MATCH('Eligible Components'!M1033,'Tableau FR Download'!G:G,0))=0,"",INDEX('Tableau FR Download'!M:M,MATCH('Eligible Components'!M1033,'Tableau FR Download'!G:G,0))),"")</f>
        <v/>
      </c>
    </row>
    <row r="1034" spans="1:21" hidden="1" x14ac:dyDescent="0.2">
      <c r="A1034" s="1">
        <f t="shared" si="48"/>
        <v>0</v>
      </c>
      <c r="B1034" s="1">
        <v>0</v>
      </c>
      <c r="C1034" s="1" t="s">
        <v>85</v>
      </c>
      <c r="D1034" s="1" t="s">
        <v>141</v>
      </c>
      <c r="E1034" s="1" t="s">
        <v>417</v>
      </c>
      <c r="F1034" s="1" t="s">
        <v>95</v>
      </c>
      <c r="G1034" s="1" t="str">
        <f t="shared" si="49"/>
        <v>Multicountry Western Pacific-Tuberculosis,Malaria</v>
      </c>
      <c r="H1034" s="1">
        <v>1</v>
      </c>
      <c r="I1034" s="1" t="s">
        <v>25</v>
      </c>
      <c r="J1034" s="1" t="str">
        <f>IF(IFERROR(IF(M1034="",INDEX('Review Approach Lookup'!D:D,MATCH('Eligible Components'!G1034,'Review Approach Lookup'!A:A,0)),INDEX('Tableau FR Download'!I:I,MATCH(M1034,'Tableau FR Download'!G:G,0))),"")=0,"TBC",IFERROR(IF(M1034="",INDEX('Review Approach Lookup'!D:D,MATCH('Eligible Components'!G1034,'Review Approach Lookup'!A:A,0)),INDEX('Tableau FR Download'!I:I,MATCH(M1034,'Tableau FR Download'!G:G,0))),""))</f>
        <v/>
      </c>
      <c r="K1034" s="1" t="s">
        <v>188</v>
      </c>
      <c r="L1034" s="1">
        <f>_xlfn.MAXIFS('Tableau FR Download'!A:A,'Tableau FR Download'!B:B,'Eligible Components'!G1034)</f>
        <v>0</v>
      </c>
      <c r="M1034" s="1" t="str">
        <f>IF(L1034=0,"",INDEX('Tableau FR Download'!G:G,MATCH('Eligible Components'!L1034,'Tableau FR Download'!A:A,0)))</f>
        <v/>
      </c>
      <c r="N1034" s="2" t="str">
        <f>IFERROR(IF(LEFT(INDEX('Tableau FR Download'!J:J,MATCH('Eligible Components'!M1034,'Tableau FR Download'!G:G,0)),FIND(" - ",INDEX('Tableau FR Download'!J:J,MATCH('Eligible Components'!M1034,'Tableau FR Download'!G:G,0)))-1) = 0,"",LEFT(INDEX('Tableau FR Download'!J:J,MATCH('Eligible Components'!M1034,'Tableau FR Download'!G:G,0)),FIND(" - ",INDEX('Tableau FR Download'!J:J,MATCH('Eligible Components'!M1034,'Tableau FR Download'!G:G,0)))-1)),"")</f>
        <v/>
      </c>
      <c r="O1034" s="2" t="str">
        <f>IF(T1034="No","",IFERROR(IF(INDEX('Tableau FR Download'!M:M,MATCH('Eligible Components'!M1034,'Tableau FR Download'!G:G,0))=0,"",INDEX('Tableau FR Download'!M:M,MATCH('Eligible Components'!M1034,'Tableau FR Download'!G:G,0))),""))</f>
        <v/>
      </c>
      <c r="P1034" s="37" t="str">
        <f>IF(IFERROR(INDEX('Funding Request Tracker'!$G$6:$G$13,MATCH('Eligible Components'!N1034,'Funding Request Tracker'!$F$6:$F$13,0)),"")=0,"",IFERROR(INDEX('Funding Request Tracker'!$G$6:$G$13,MATCH('Eligible Components'!N1034,'Funding Request Tracker'!$F$6:$F$13,0)),""))</f>
        <v/>
      </c>
      <c r="Q1034" s="37" t="str">
        <f>IF(IFERROR(INDEX('Tableau FR Download'!N:N,MATCH('Eligible Components'!M1034,'Tableau FR Download'!G:G,0)),"")=0,"",IFERROR(INDEX('Tableau FR Download'!N:N,MATCH('Eligible Components'!M1034,'Tableau FR Download'!G:G,0)),""))</f>
        <v/>
      </c>
      <c r="R1034" s="37" t="str">
        <f>IF(IFERROR(INDEX('Tableau FR Download'!O:O,MATCH('Eligible Components'!M1034,'Tableau FR Download'!G:G,0)),"")=0,"",IFERROR(INDEX('Tableau FR Download'!O:O,MATCH('Eligible Components'!M1034,'Tableau FR Download'!G:G,0)),""))</f>
        <v/>
      </c>
      <c r="S1034" s="13" t="str">
        <f t="shared" si="50"/>
        <v/>
      </c>
      <c r="T1034" s="1" t="str">
        <f>IFERROR(INDEX('User Instructions'!$E$3:$E$10,MATCH('Eligible Components'!N1034,'User Instructions'!$D$3:$D$10,0)),"")</f>
        <v/>
      </c>
      <c r="U1034" s="1" t="str">
        <f>IFERROR(IF(INDEX('Tableau FR Download'!M:M,MATCH('Eligible Components'!M1034,'Tableau FR Download'!G:G,0))=0,"",INDEX('Tableau FR Download'!M:M,MATCH('Eligible Components'!M1034,'Tableau FR Download'!G:G,0))),"")</f>
        <v/>
      </c>
    </row>
    <row r="1035" spans="1:21" hidden="1" x14ac:dyDescent="0.2">
      <c r="A1035" s="1">
        <f t="shared" si="48"/>
        <v>0</v>
      </c>
      <c r="B1035" s="1">
        <v>0</v>
      </c>
      <c r="C1035" s="1" t="s">
        <v>85</v>
      </c>
      <c r="D1035" s="1" t="s">
        <v>141</v>
      </c>
      <c r="E1035" s="1" t="s">
        <v>418</v>
      </c>
      <c r="F1035" s="1" t="s">
        <v>96</v>
      </c>
      <c r="G1035" s="1" t="str">
        <f t="shared" si="49"/>
        <v>Multicountry Western Pacific-Tuberculosis,Malaria,RSSH</v>
      </c>
      <c r="H1035" s="1">
        <v>1</v>
      </c>
      <c r="I1035" s="1" t="s">
        <v>25</v>
      </c>
      <c r="J1035" s="1" t="str">
        <f>IF(IFERROR(IF(M1035="",INDEX('Review Approach Lookup'!D:D,MATCH('Eligible Components'!G1035,'Review Approach Lookup'!A:A,0)),INDEX('Tableau FR Download'!I:I,MATCH(M1035,'Tableau FR Download'!G:G,0))),"")=0,"TBC",IFERROR(IF(M1035="",INDEX('Review Approach Lookup'!D:D,MATCH('Eligible Components'!G1035,'Review Approach Lookup'!A:A,0)),INDEX('Tableau FR Download'!I:I,MATCH(M1035,'Tableau FR Download'!G:G,0))),""))</f>
        <v/>
      </c>
      <c r="K1035" s="1" t="s">
        <v>188</v>
      </c>
      <c r="L1035" s="1">
        <f>_xlfn.MAXIFS('Tableau FR Download'!A:A,'Tableau FR Download'!B:B,'Eligible Components'!G1035)</f>
        <v>0</v>
      </c>
      <c r="M1035" s="1" t="str">
        <f>IF(L1035=0,"",INDEX('Tableau FR Download'!G:G,MATCH('Eligible Components'!L1035,'Tableau FR Download'!A:A,0)))</f>
        <v/>
      </c>
      <c r="N1035" s="2" t="str">
        <f>IFERROR(IF(LEFT(INDEX('Tableau FR Download'!J:J,MATCH('Eligible Components'!M1035,'Tableau FR Download'!G:G,0)),FIND(" - ",INDEX('Tableau FR Download'!J:J,MATCH('Eligible Components'!M1035,'Tableau FR Download'!G:G,0)))-1) = 0,"",LEFT(INDEX('Tableau FR Download'!J:J,MATCH('Eligible Components'!M1035,'Tableau FR Download'!G:G,0)),FIND(" - ",INDEX('Tableau FR Download'!J:J,MATCH('Eligible Components'!M1035,'Tableau FR Download'!G:G,0)))-1)),"")</f>
        <v/>
      </c>
      <c r="O1035" s="2" t="str">
        <f>IF(T1035="No","",IFERROR(IF(INDEX('Tableau FR Download'!M:M,MATCH('Eligible Components'!M1035,'Tableau FR Download'!G:G,0))=0,"",INDEX('Tableau FR Download'!M:M,MATCH('Eligible Components'!M1035,'Tableau FR Download'!G:G,0))),""))</f>
        <v/>
      </c>
      <c r="P1035" s="37" t="str">
        <f>IF(IFERROR(INDEX('Funding Request Tracker'!$G$6:$G$13,MATCH('Eligible Components'!N1035,'Funding Request Tracker'!$F$6:$F$13,0)),"")=0,"",IFERROR(INDEX('Funding Request Tracker'!$G$6:$G$13,MATCH('Eligible Components'!N1035,'Funding Request Tracker'!$F$6:$F$13,0)),""))</f>
        <v/>
      </c>
      <c r="Q1035" s="37" t="str">
        <f>IF(IFERROR(INDEX('Tableau FR Download'!N:N,MATCH('Eligible Components'!M1035,'Tableau FR Download'!G:G,0)),"")=0,"",IFERROR(INDEX('Tableau FR Download'!N:N,MATCH('Eligible Components'!M1035,'Tableau FR Download'!G:G,0)),""))</f>
        <v/>
      </c>
      <c r="R1035" s="37" t="str">
        <f>IF(IFERROR(INDEX('Tableau FR Download'!O:O,MATCH('Eligible Components'!M1035,'Tableau FR Download'!G:G,0)),"")=0,"",IFERROR(INDEX('Tableau FR Download'!O:O,MATCH('Eligible Components'!M1035,'Tableau FR Download'!G:G,0)),""))</f>
        <v/>
      </c>
      <c r="S1035" s="13" t="str">
        <f t="shared" si="50"/>
        <v/>
      </c>
      <c r="T1035" s="1" t="str">
        <f>IFERROR(INDEX('User Instructions'!$E$3:$E$10,MATCH('Eligible Components'!N1035,'User Instructions'!$D$3:$D$10,0)),"")</f>
        <v/>
      </c>
      <c r="U1035" s="1" t="str">
        <f>IFERROR(IF(INDEX('Tableau FR Download'!M:M,MATCH('Eligible Components'!M1035,'Tableau FR Download'!G:G,0))=0,"",INDEX('Tableau FR Download'!M:M,MATCH('Eligible Components'!M1035,'Tableau FR Download'!G:G,0))),"")</f>
        <v/>
      </c>
    </row>
    <row r="1036" spans="1:21" hidden="1" x14ac:dyDescent="0.2">
      <c r="A1036" s="1">
        <f t="shared" si="48"/>
        <v>0</v>
      </c>
      <c r="B1036" s="1">
        <v>0</v>
      </c>
      <c r="C1036" s="1" t="s">
        <v>85</v>
      </c>
      <c r="D1036" s="1" t="s">
        <v>141</v>
      </c>
      <c r="E1036" s="1" t="s">
        <v>419</v>
      </c>
      <c r="F1036" s="1" t="s">
        <v>97</v>
      </c>
      <c r="G1036" s="1" t="str">
        <f t="shared" si="49"/>
        <v>Multicountry Western Pacific-Tuberculosis,RSSH</v>
      </c>
      <c r="H1036" s="1">
        <v>1</v>
      </c>
      <c r="I1036" s="1" t="s">
        <v>25</v>
      </c>
      <c r="J1036" s="1" t="str">
        <f>IF(IFERROR(IF(M1036="",INDEX('Review Approach Lookup'!D:D,MATCH('Eligible Components'!G1036,'Review Approach Lookup'!A:A,0)),INDEX('Tableau FR Download'!I:I,MATCH(M1036,'Tableau FR Download'!G:G,0))),"")=0,"TBC",IFERROR(IF(M1036="",INDEX('Review Approach Lookup'!D:D,MATCH('Eligible Components'!G1036,'Review Approach Lookup'!A:A,0)),INDEX('Tableau FR Download'!I:I,MATCH(M1036,'Tableau FR Download'!G:G,0))),""))</f>
        <v/>
      </c>
      <c r="K1036" s="1" t="s">
        <v>188</v>
      </c>
      <c r="L1036" s="1">
        <f>_xlfn.MAXIFS('Tableau FR Download'!A:A,'Tableau FR Download'!B:B,'Eligible Components'!G1036)</f>
        <v>0</v>
      </c>
      <c r="M1036" s="1" t="str">
        <f>IF(L1036=0,"",INDEX('Tableau FR Download'!G:G,MATCH('Eligible Components'!L1036,'Tableau FR Download'!A:A,0)))</f>
        <v/>
      </c>
      <c r="N1036" s="2" t="str">
        <f>IFERROR(IF(LEFT(INDEX('Tableau FR Download'!J:J,MATCH('Eligible Components'!M1036,'Tableau FR Download'!G:G,0)),FIND(" - ",INDEX('Tableau FR Download'!J:J,MATCH('Eligible Components'!M1036,'Tableau FR Download'!G:G,0)))-1) = 0,"",LEFT(INDEX('Tableau FR Download'!J:J,MATCH('Eligible Components'!M1036,'Tableau FR Download'!G:G,0)),FIND(" - ",INDEX('Tableau FR Download'!J:J,MATCH('Eligible Components'!M1036,'Tableau FR Download'!G:G,0)))-1)),"")</f>
        <v/>
      </c>
      <c r="O1036" s="2" t="str">
        <f>IF(T1036="No","",IFERROR(IF(INDEX('Tableau FR Download'!M:M,MATCH('Eligible Components'!M1036,'Tableau FR Download'!G:G,0))=0,"",INDEX('Tableau FR Download'!M:M,MATCH('Eligible Components'!M1036,'Tableau FR Download'!G:G,0))),""))</f>
        <v/>
      </c>
      <c r="P1036" s="37" t="str">
        <f>IF(IFERROR(INDEX('Funding Request Tracker'!$G$6:$G$13,MATCH('Eligible Components'!N1036,'Funding Request Tracker'!$F$6:$F$13,0)),"")=0,"",IFERROR(INDEX('Funding Request Tracker'!$G$6:$G$13,MATCH('Eligible Components'!N1036,'Funding Request Tracker'!$F$6:$F$13,0)),""))</f>
        <v/>
      </c>
      <c r="Q1036" s="37" t="str">
        <f>IF(IFERROR(INDEX('Tableau FR Download'!N:N,MATCH('Eligible Components'!M1036,'Tableau FR Download'!G:G,0)),"")=0,"",IFERROR(INDEX('Tableau FR Download'!N:N,MATCH('Eligible Components'!M1036,'Tableau FR Download'!G:G,0)),""))</f>
        <v/>
      </c>
      <c r="R1036" s="37" t="str">
        <f>IF(IFERROR(INDEX('Tableau FR Download'!O:O,MATCH('Eligible Components'!M1036,'Tableau FR Download'!G:G,0)),"")=0,"",IFERROR(INDEX('Tableau FR Download'!O:O,MATCH('Eligible Components'!M1036,'Tableau FR Download'!G:G,0)),""))</f>
        <v/>
      </c>
      <c r="S1036" s="13" t="str">
        <f t="shared" si="50"/>
        <v/>
      </c>
      <c r="T1036" s="1" t="str">
        <f>IFERROR(INDEX('User Instructions'!$E$3:$E$10,MATCH('Eligible Components'!N1036,'User Instructions'!$D$3:$D$10,0)),"")</f>
        <v/>
      </c>
      <c r="U1036" s="1" t="str">
        <f>IFERROR(IF(INDEX('Tableau FR Download'!M:M,MATCH('Eligible Components'!M1036,'Tableau FR Download'!G:G,0))=0,"",INDEX('Tableau FR Download'!M:M,MATCH('Eligible Components'!M1036,'Tableau FR Download'!G:G,0))),"")</f>
        <v/>
      </c>
    </row>
    <row r="1037" spans="1:21" hidden="1" x14ac:dyDescent="0.2">
      <c r="A1037" s="1">
        <f t="shared" si="48"/>
        <v>0</v>
      </c>
      <c r="B1037" s="1">
        <v>1</v>
      </c>
      <c r="C1037" s="1" t="s">
        <v>85</v>
      </c>
      <c r="D1037" s="1" t="s">
        <v>64</v>
      </c>
      <c r="E1037" s="1" t="s">
        <v>26</v>
      </c>
      <c r="F1037" s="1" t="s">
        <v>26</v>
      </c>
      <c r="G1037" s="1" t="str">
        <f t="shared" si="49"/>
        <v>Myanmar-HIV/AIDS</v>
      </c>
      <c r="H1037" s="1">
        <v>1</v>
      </c>
      <c r="I1037" s="1" t="s">
        <v>33</v>
      </c>
      <c r="J1037" s="1" t="str">
        <f>IF(IFERROR(IF(M1037="",INDEX('Review Approach Lookup'!D:D,MATCH('Eligible Components'!G1037,'Review Approach Lookup'!A:A,0)),INDEX('Tableau FR Download'!I:I,MATCH(M1037,'Tableau FR Download'!G:G,0))),"")=0,"TBC",IFERROR(IF(M1037="",INDEX('Review Approach Lookup'!D:D,MATCH('Eligible Components'!G1037,'Review Approach Lookup'!A:A,0)),INDEX('Tableau FR Download'!I:I,MATCH(M1037,'Tableau FR Download'!G:G,0))),""))</f>
        <v>Tailored for National Strategic Plans</v>
      </c>
      <c r="K1037" s="1" t="s">
        <v>184</v>
      </c>
      <c r="L1037" s="1">
        <f>_xlfn.MAXIFS('Tableau FR Download'!A:A,'Tableau FR Download'!B:B,'Eligible Components'!G1037)</f>
        <v>0</v>
      </c>
      <c r="M1037" s="1" t="str">
        <f>IF(L1037=0,"",INDEX('Tableau FR Download'!G:G,MATCH('Eligible Components'!L1037,'Tableau FR Download'!A:A,0)))</f>
        <v/>
      </c>
      <c r="N1037" s="2" t="str">
        <f>IFERROR(IF(LEFT(INDEX('Tableau FR Download'!J:J,MATCH('Eligible Components'!M1037,'Tableau FR Download'!G:G,0)),FIND(" - ",INDEX('Tableau FR Download'!J:J,MATCH('Eligible Components'!M1037,'Tableau FR Download'!G:G,0)))-1) = 0,"",LEFT(INDEX('Tableau FR Download'!J:J,MATCH('Eligible Components'!M1037,'Tableau FR Download'!G:G,0)),FIND(" - ",INDEX('Tableau FR Download'!J:J,MATCH('Eligible Components'!M1037,'Tableau FR Download'!G:G,0)))-1)),"")</f>
        <v/>
      </c>
      <c r="O1037" s="2" t="str">
        <f>IF(T1037="No","",IFERROR(IF(INDEX('Tableau FR Download'!M:M,MATCH('Eligible Components'!M1037,'Tableau FR Download'!G:G,0))=0,"",INDEX('Tableau FR Download'!M:M,MATCH('Eligible Components'!M1037,'Tableau FR Download'!G:G,0))),""))</f>
        <v/>
      </c>
      <c r="P1037" s="37" t="str">
        <f>IF(IFERROR(INDEX('Funding Request Tracker'!$G$6:$G$13,MATCH('Eligible Components'!N1037,'Funding Request Tracker'!$F$6:$F$13,0)),"")=0,"",IFERROR(INDEX('Funding Request Tracker'!$G$6:$G$13,MATCH('Eligible Components'!N1037,'Funding Request Tracker'!$F$6:$F$13,0)),""))</f>
        <v/>
      </c>
      <c r="Q1037" s="37" t="str">
        <f>IF(IFERROR(INDEX('Tableau FR Download'!N:N,MATCH('Eligible Components'!M1037,'Tableau FR Download'!G:G,0)),"")=0,"",IFERROR(INDEX('Tableau FR Download'!N:N,MATCH('Eligible Components'!M1037,'Tableau FR Download'!G:G,0)),""))</f>
        <v/>
      </c>
      <c r="R1037" s="37" t="str">
        <f>IF(IFERROR(INDEX('Tableau FR Download'!O:O,MATCH('Eligible Components'!M1037,'Tableau FR Download'!G:G,0)),"")=0,"",IFERROR(INDEX('Tableau FR Download'!O:O,MATCH('Eligible Components'!M1037,'Tableau FR Download'!G:G,0)),""))</f>
        <v/>
      </c>
      <c r="S1037" s="13" t="str">
        <f t="shared" si="50"/>
        <v/>
      </c>
      <c r="T1037" s="1" t="str">
        <f>IFERROR(INDEX('User Instructions'!$E$3:$E$10,MATCH('Eligible Components'!N1037,'User Instructions'!$D$3:$D$10,0)),"")</f>
        <v/>
      </c>
      <c r="U1037" s="1" t="str">
        <f>IFERROR(IF(INDEX('Tableau FR Download'!M:M,MATCH('Eligible Components'!M1037,'Tableau FR Download'!G:G,0))=0,"",INDEX('Tableau FR Download'!M:M,MATCH('Eligible Components'!M1037,'Tableau FR Download'!G:G,0))),"")</f>
        <v/>
      </c>
    </row>
    <row r="1038" spans="1:21" hidden="1" x14ac:dyDescent="0.2">
      <c r="A1038" s="1">
        <f t="shared" si="48"/>
        <v>0</v>
      </c>
      <c r="B1038" s="1">
        <v>0</v>
      </c>
      <c r="C1038" s="1" t="s">
        <v>85</v>
      </c>
      <c r="D1038" s="1" t="s">
        <v>64</v>
      </c>
      <c r="E1038" s="1" t="s">
        <v>409</v>
      </c>
      <c r="F1038" s="1" t="s">
        <v>86</v>
      </c>
      <c r="G1038" s="1" t="str">
        <f t="shared" si="49"/>
        <v>Myanmar-HIV/AIDS,Malaria</v>
      </c>
      <c r="H1038" s="1">
        <v>0</v>
      </c>
      <c r="I1038" s="1" t="s">
        <v>33</v>
      </c>
      <c r="J1038" s="1" t="str">
        <f>IF(IFERROR(IF(M1038="",INDEX('Review Approach Lookup'!D:D,MATCH('Eligible Components'!G1038,'Review Approach Lookup'!A:A,0)),INDEX('Tableau FR Download'!I:I,MATCH(M1038,'Tableau FR Download'!G:G,0))),"")=0,"TBC",IFERROR(IF(M1038="",INDEX('Review Approach Lookup'!D:D,MATCH('Eligible Components'!G1038,'Review Approach Lookup'!A:A,0)),INDEX('Tableau FR Download'!I:I,MATCH(M1038,'Tableau FR Download'!G:G,0))),""))</f>
        <v/>
      </c>
      <c r="K1038" s="1" t="s">
        <v>184</v>
      </c>
      <c r="L1038" s="1">
        <f>_xlfn.MAXIFS('Tableau FR Download'!A:A,'Tableau FR Download'!B:B,'Eligible Components'!G1038)</f>
        <v>0</v>
      </c>
      <c r="M1038" s="1" t="str">
        <f>IF(L1038=0,"",INDEX('Tableau FR Download'!G:G,MATCH('Eligible Components'!L1038,'Tableau FR Download'!A:A,0)))</f>
        <v/>
      </c>
      <c r="N1038" s="2" t="str">
        <f>IFERROR(IF(LEFT(INDEX('Tableau FR Download'!J:J,MATCH('Eligible Components'!M1038,'Tableau FR Download'!G:G,0)),FIND(" - ",INDEX('Tableau FR Download'!J:J,MATCH('Eligible Components'!M1038,'Tableau FR Download'!G:G,0)))-1) = 0,"",LEFT(INDEX('Tableau FR Download'!J:J,MATCH('Eligible Components'!M1038,'Tableau FR Download'!G:G,0)),FIND(" - ",INDEX('Tableau FR Download'!J:J,MATCH('Eligible Components'!M1038,'Tableau FR Download'!G:G,0)))-1)),"")</f>
        <v/>
      </c>
      <c r="O1038" s="2" t="str">
        <f>IF(T1038="No","",IFERROR(IF(INDEX('Tableau FR Download'!M:M,MATCH('Eligible Components'!M1038,'Tableau FR Download'!G:G,0))=0,"",INDEX('Tableau FR Download'!M:M,MATCH('Eligible Components'!M1038,'Tableau FR Download'!G:G,0))),""))</f>
        <v/>
      </c>
      <c r="P1038" s="37" t="str">
        <f>IF(IFERROR(INDEX('Funding Request Tracker'!$G$6:$G$13,MATCH('Eligible Components'!N1038,'Funding Request Tracker'!$F$6:$F$13,0)),"")=0,"",IFERROR(INDEX('Funding Request Tracker'!$G$6:$G$13,MATCH('Eligible Components'!N1038,'Funding Request Tracker'!$F$6:$F$13,0)),""))</f>
        <v/>
      </c>
      <c r="Q1038" s="37" t="str">
        <f>IF(IFERROR(INDEX('Tableau FR Download'!N:N,MATCH('Eligible Components'!M1038,'Tableau FR Download'!G:G,0)),"")=0,"",IFERROR(INDEX('Tableau FR Download'!N:N,MATCH('Eligible Components'!M1038,'Tableau FR Download'!G:G,0)),""))</f>
        <v/>
      </c>
      <c r="R1038" s="37" t="str">
        <f>IF(IFERROR(INDEX('Tableau FR Download'!O:O,MATCH('Eligible Components'!M1038,'Tableau FR Download'!G:G,0)),"")=0,"",IFERROR(INDEX('Tableau FR Download'!O:O,MATCH('Eligible Components'!M1038,'Tableau FR Download'!G:G,0)),""))</f>
        <v/>
      </c>
      <c r="S1038" s="13" t="str">
        <f t="shared" si="50"/>
        <v/>
      </c>
      <c r="T1038" s="1" t="str">
        <f>IFERROR(INDEX('User Instructions'!$E$3:$E$10,MATCH('Eligible Components'!N1038,'User Instructions'!$D$3:$D$10,0)),"")</f>
        <v/>
      </c>
      <c r="U1038" s="1" t="str">
        <f>IFERROR(IF(INDEX('Tableau FR Download'!M:M,MATCH('Eligible Components'!M1038,'Tableau FR Download'!G:G,0))=0,"",INDEX('Tableau FR Download'!M:M,MATCH('Eligible Components'!M1038,'Tableau FR Download'!G:G,0))),"")</f>
        <v/>
      </c>
    </row>
    <row r="1039" spans="1:21" hidden="1" x14ac:dyDescent="0.2">
      <c r="A1039" s="1">
        <f t="shared" si="48"/>
        <v>0</v>
      </c>
      <c r="B1039" s="1">
        <v>0</v>
      </c>
      <c r="C1039" s="1" t="s">
        <v>85</v>
      </c>
      <c r="D1039" s="1" t="s">
        <v>64</v>
      </c>
      <c r="E1039" s="1" t="s">
        <v>410</v>
      </c>
      <c r="F1039" s="1" t="s">
        <v>87</v>
      </c>
      <c r="G1039" s="1" t="str">
        <f t="shared" si="49"/>
        <v>Myanmar-HIV/AIDS,Malaria,RSSH</v>
      </c>
      <c r="H1039" s="1">
        <v>0</v>
      </c>
      <c r="I1039" s="1" t="s">
        <v>33</v>
      </c>
      <c r="J1039" s="1" t="str">
        <f>IF(IFERROR(IF(M1039="",INDEX('Review Approach Lookup'!D:D,MATCH('Eligible Components'!G1039,'Review Approach Lookup'!A:A,0)),INDEX('Tableau FR Download'!I:I,MATCH(M1039,'Tableau FR Download'!G:G,0))),"")=0,"TBC",IFERROR(IF(M1039="",INDEX('Review Approach Lookup'!D:D,MATCH('Eligible Components'!G1039,'Review Approach Lookup'!A:A,0)),INDEX('Tableau FR Download'!I:I,MATCH(M1039,'Tableau FR Download'!G:G,0))),""))</f>
        <v/>
      </c>
      <c r="K1039" s="1" t="s">
        <v>184</v>
      </c>
      <c r="L1039" s="1">
        <f>_xlfn.MAXIFS('Tableau FR Download'!A:A,'Tableau FR Download'!B:B,'Eligible Components'!G1039)</f>
        <v>0</v>
      </c>
      <c r="M1039" s="1" t="str">
        <f>IF(L1039=0,"",INDEX('Tableau FR Download'!G:G,MATCH('Eligible Components'!L1039,'Tableau FR Download'!A:A,0)))</f>
        <v/>
      </c>
      <c r="N1039" s="2" t="str">
        <f>IFERROR(IF(LEFT(INDEX('Tableau FR Download'!J:J,MATCH('Eligible Components'!M1039,'Tableau FR Download'!G:G,0)),FIND(" - ",INDEX('Tableau FR Download'!J:J,MATCH('Eligible Components'!M1039,'Tableau FR Download'!G:G,0)))-1) = 0,"",LEFT(INDEX('Tableau FR Download'!J:J,MATCH('Eligible Components'!M1039,'Tableau FR Download'!G:G,0)),FIND(" - ",INDEX('Tableau FR Download'!J:J,MATCH('Eligible Components'!M1039,'Tableau FR Download'!G:G,0)))-1)),"")</f>
        <v/>
      </c>
      <c r="O1039" s="2" t="str">
        <f>IF(T1039="No","",IFERROR(IF(INDEX('Tableau FR Download'!M:M,MATCH('Eligible Components'!M1039,'Tableau FR Download'!G:G,0))=0,"",INDEX('Tableau FR Download'!M:M,MATCH('Eligible Components'!M1039,'Tableau FR Download'!G:G,0))),""))</f>
        <v/>
      </c>
      <c r="P1039" s="37" t="str">
        <f>IF(IFERROR(INDEX('Funding Request Tracker'!$G$6:$G$13,MATCH('Eligible Components'!N1039,'Funding Request Tracker'!$F$6:$F$13,0)),"")=0,"",IFERROR(INDEX('Funding Request Tracker'!$G$6:$G$13,MATCH('Eligible Components'!N1039,'Funding Request Tracker'!$F$6:$F$13,0)),""))</f>
        <v/>
      </c>
      <c r="Q1039" s="37" t="str">
        <f>IF(IFERROR(INDEX('Tableau FR Download'!N:N,MATCH('Eligible Components'!M1039,'Tableau FR Download'!G:G,0)),"")=0,"",IFERROR(INDEX('Tableau FR Download'!N:N,MATCH('Eligible Components'!M1039,'Tableau FR Download'!G:G,0)),""))</f>
        <v/>
      </c>
      <c r="R1039" s="37" t="str">
        <f>IF(IFERROR(INDEX('Tableau FR Download'!O:O,MATCH('Eligible Components'!M1039,'Tableau FR Download'!G:G,0)),"")=0,"",IFERROR(INDEX('Tableau FR Download'!O:O,MATCH('Eligible Components'!M1039,'Tableau FR Download'!G:G,0)),""))</f>
        <v/>
      </c>
      <c r="S1039" s="13" t="str">
        <f t="shared" si="50"/>
        <v/>
      </c>
      <c r="T1039" s="1" t="str">
        <f>IFERROR(INDEX('User Instructions'!$E$3:$E$10,MATCH('Eligible Components'!N1039,'User Instructions'!$D$3:$D$10,0)),"")</f>
        <v/>
      </c>
      <c r="U1039" s="1" t="str">
        <f>IFERROR(IF(INDEX('Tableau FR Download'!M:M,MATCH('Eligible Components'!M1039,'Tableau FR Download'!G:G,0))=0,"",INDEX('Tableau FR Download'!M:M,MATCH('Eligible Components'!M1039,'Tableau FR Download'!G:G,0))),"")</f>
        <v/>
      </c>
    </row>
    <row r="1040" spans="1:21" hidden="1" x14ac:dyDescent="0.2">
      <c r="A1040" s="1">
        <f t="shared" si="48"/>
        <v>0</v>
      </c>
      <c r="B1040" s="1">
        <v>0</v>
      </c>
      <c r="C1040" s="1" t="s">
        <v>85</v>
      </c>
      <c r="D1040" s="1" t="s">
        <v>64</v>
      </c>
      <c r="E1040" s="1" t="s">
        <v>411</v>
      </c>
      <c r="F1040" s="1" t="s">
        <v>88</v>
      </c>
      <c r="G1040" s="1" t="str">
        <f t="shared" si="49"/>
        <v>Myanmar-HIV/AIDS,RSSH</v>
      </c>
      <c r="H1040" s="1">
        <v>1</v>
      </c>
      <c r="I1040" s="1" t="s">
        <v>33</v>
      </c>
      <c r="J1040" s="1" t="str">
        <f>IF(IFERROR(IF(M1040="",INDEX('Review Approach Lookup'!D:D,MATCH('Eligible Components'!G1040,'Review Approach Lookup'!A:A,0)),INDEX('Tableau FR Download'!I:I,MATCH(M1040,'Tableau FR Download'!G:G,0))),"")=0,"TBC",IFERROR(IF(M1040="",INDEX('Review Approach Lookup'!D:D,MATCH('Eligible Components'!G1040,'Review Approach Lookup'!A:A,0)),INDEX('Tableau FR Download'!I:I,MATCH(M1040,'Tableau FR Download'!G:G,0))),""))</f>
        <v/>
      </c>
      <c r="K1040" s="1" t="s">
        <v>184</v>
      </c>
      <c r="L1040" s="1">
        <f>_xlfn.MAXIFS('Tableau FR Download'!A:A,'Tableau FR Download'!B:B,'Eligible Components'!G1040)</f>
        <v>0</v>
      </c>
      <c r="M1040" s="1" t="str">
        <f>IF(L1040=0,"",INDEX('Tableau FR Download'!G:G,MATCH('Eligible Components'!L1040,'Tableau FR Download'!A:A,0)))</f>
        <v/>
      </c>
      <c r="N1040" s="2" t="str">
        <f>IFERROR(IF(LEFT(INDEX('Tableau FR Download'!J:J,MATCH('Eligible Components'!M1040,'Tableau FR Download'!G:G,0)),FIND(" - ",INDEX('Tableau FR Download'!J:J,MATCH('Eligible Components'!M1040,'Tableau FR Download'!G:G,0)))-1) = 0,"",LEFT(INDEX('Tableau FR Download'!J:J,MATCH('Eligible Components'!M1040,'Tableau FR Download'!G:G,0)),FIND(" - ",INDEX('Tableau FR Download'!J:J,MATCH('Eligible Components'!M1040,'Tableau FR Download'!G:G,0)))-1)),"")</f>
        <v/>
      </c>
      <c r="O1040" s="2" t="str">
        <f>IF(T1040="No","",IFERROR(IF(INDEX('Tableau FR Download'!M:M,MATCH('Eligible Components'!M1040,'Tableau FR Download'!G:G,0))=0,"",INDEX('Tableau FR Download'!M:M,MATCH('Eligible Components'!M1040,'Tableau FR Download'!G:G,0))),""))</f>
        <v/>
      </c>
      <c r="P1040" s="37" t="str">
        <f>IF(IFERROR(INDEX('Funding Request Tracker'!$G$6:$G$13,MATCH('Eligible Components'!N1040,'Funding Request Tracker'!$F$6:$F$13,0)),"")=0,"",IFERROR(INDEX('Funding Request Tracker'!$G$6:$G$13,MATCH('Eligible Components'!N1040,'Funding Request Tracker'!$F$6:$F$13,0)),""))</f>
        <v/>
      </c>
      <c r="Q1040" s="37" t="str">
        <f>IF(IFERROR(INDEX('Tableau FR Download'!N:N,MATCH('Eligible Components'!M1040,'Tableau FR Download'!G:G,0)),"")=0,"",IFERROR(INDEX('Tableau FR Download'!N:N,MATCH('Eligible Components'!M1040,'Tableau FR Download'!G:G,0)),""))</f>
        <v/>
      </c>
      <c r="R1040" s="37" t="str">
        <f>IF(IFERROR(INDEX('Tableau FR Download'!O:O,MATCH('Eligible Components'!M1040,'Tableau FR Download'!G:G,0)),"")=0,"",IFERROR(INDEX('Tableau FR Download'!O:O,MATCH('Eligible Components'!M1040,'Tableau FR Download'!G:G,0)),""))</f>
        <v/>
      </c>
      <c r="S1040" s="13" t="str">
        <f t="shared" si="50"/>
        <v/>
      </c>
      <c r="T1040" s="1" t="str">
        <f>IFERROR(INDEX('User Instructions'!$E$3:$E$10,MATCH('Eligible Components'!N1040,'User Instructions'!$D$3:$D$10,0)),"")</f>
        <v/>
      </c>
      <c r="U1040" s="1" t="str">
        <f>IFERROR(IF(INDEX('Tableau FR Download'!M:M,MATCH('Eligible Components'!M1040,'Tableau FR Download'!G:G,0))=0,"",INDEX('Tableau FR Download'!M:M,MATCH('Eligible Components'!M1040,'Tableau FR Download'!G:G,0))),"")</f>
        <v/>
      </c>
    </row>
    <row r="1041" spans="1:21" hidden="1" x14ac:dyDescent="0.2">
      <c r="A1041" s="1">
        <f t="shared" si="48"/>
        <v>1</v>
      </c>
      <c r="B1041" s="1">
        <v>0</v>
      </c>
      <c r="C1041" s="1" t="s">
        <v>85</v>
      </c>
      <c r="D1041" s="1" t="s">
        <v>64</v>
      </c>
      <c r="E1041" s="1" t="s">
        <v>408</v>
      </c>
      <c r="F1041" s="1" t="s">
        <v>89</v>
      </c>
      <c r="G1041" s="1" t="str">
        <f t="shared" si="49"/>
        <v>Myanmar-HIV/AIDS, Tuberculosis</v>
      </c>
      <c r="H1041" s="1">
        <v>1</v>
      </c>
      <c r="I1041" s="1" t="s">
        <v>33</v>
      </c>
      <c r="J1041" s="1" t="str">
        <f>IF(IFERROR(IF(M1041="",INDEX('Review Approach Lookup'!D:D,MATCH('Eligible Components'!G1041,'Review Approach Lookup'!A:A,0)),INDEX('Tableau FR Download'!I:I,MATCH(M1041,'Tableau FR Download'!G:G,0))),"")=0,"TBC",IFERROR(IF(M1041="",INDEX('Review Approach Lookup'!D:D,MATCH('Eligible Components'!G1041,'Review Approach Lookup'!A:A,0)),INDEX('Tableau FR Download'!I:I,MATCH(M1041,'Tableau FR Download'!G:G,0))),""))</f>
        <v>Tailored for National Strategic Plans</v>
      </c>
      <c r="K1041" s="1" t="s">
        <v>184</v>
      </c>
      <c r="L1041" s="1">
        <f>_xlfn.MAXIFS('Tableau FR Download'!A:A,'Tableau FR Download'!B:B,'Eligible Components'!G1041)</f>
        <v>677</v>
      </c>
      <c r="M1041" s="1" t="str">
        <f>IF(L1041=0,"",INDEX('Tableau FR Download'!G:G,MATCH('Eligible Components'!L1041,'Tableau FR Download'!A:A,0)))</f>
        <v>FR677-MMR-C</v>
      </c>
      <c r="N1041" s="2" t="str">
        <f>IFERROR(IF(LEFT(INDEX('Tableau FR Download'!J:J,MATCH('Eligible Components'!M1041,'Tableau FR Download'!G:G,0)),FIND(" - ",INDEX('Tableau FR Download'!J:J,MATCH('Eligible Components'!M1041,'Tableau FR Download'!G:G,0)))-1) = 0,"",LEFT(INDEX('Tableau FR Download'!J:J,MATCH('Eligible Components'!M1041,'Tableau FR Download'!G:G,0)),FIND(" - ",INDEX('Tableau FR Download'!J:J,MATCH('Eligible Components'!M1041,'Tableau FR Download'!G:G,0)))-1)),"")</f>
        <v>Window 1</v>
      </c>
      <c r="O1041" s="2" t="str">
        <f>IF(T1041="No","",IFERROR(IF(INDEX('Tableau FR Download'!M:M,MATCH('Eligible Components'!M1041,'Tableau FR Download'!G:G,0))=0,"",INDEX('Tableau FR Download'!M:M,MATCH('Eligible Components'!M1041,'Tableau FR Download'!G:G,0))),""))</f>
        <v>Grant Making</v>
      </c>
      <c r="P1041" s="37">
        <f>IF(IFERROR(INDEX('Funding Request Tracker'!$G$6:$G$13,MATCH('Eligible Components'!N1041,'Funding Request Tracker'!$F$6:$F$13,0)),"")=0,"",IFERROR(INDEX('Funding Request Tracker'!$G$6:$G$13,MATCH('Eligible Components'!N1041,'Funding Request Tracker'!$F$6:$F$13,0)),""))</f>
        <v>43913</v>
      </c>
      <c r="Q1041" s="37">
        <f>IF(IFERROR(INDEX('Tableau FR Download'!N:N,MATCH('Eligible Components'!M1041,'Tableau FR Download'!G:G,0)),"")=0,"",IFERROR(INDEX('Tableau FR Download'!N:N,MATCH('Eligible Components'!M1041,'Tableau FR Download'!G:G,0)),""))</f>
        <v>44154</v>
      </c>
      <c r="R1041" s="37">
        <f>IF(IFERROR(INDEX('Tableau FR Download'!O:O,MATCH('Eligible Components'!M1041,'Tableau FR Download'!G:G,0)),"")=0,"",IFERROR(INDEX('Tableau FR Download'!O:O,MATCH('Eligible Components'!M1041,'Tableau FR Download'!G:G,0)),""))</f>
        <v>44175</v>
      </c>
      <c r="S1041" s="13">
        <f t="shared" si="50"/>
        <v>8.5901639344262293</v>
      </c>
      <c r="T1041" s="1" t="str">
        <f>IFERROR(INDEX('User Instructions'!$E$3:$E$10,MATCH('Eligible Components'!N1041,'User Instructions'!$D$3:$D$10,0)),"")</f>
        <v>Yes</v>
      </c>
      <c r="U1041" s="1" t="str">
        <f>IFERROR(IF(INDEX('Tableau FR Download'!M:M,MATCH('Eligible Components'!M1041,'Tableau FR Download'!G:G,0))=0,"",INDEX('Tableau FR Download'!M:M,MATCH('Eligible Components'!M1041,'Tableau FR Download'!G:G,0))),"")</f>
        <v>Grant Making</v>
      </c>
    </row>
    <row r="1042" spans="1:21" hidden="1" x14ac:dyDescent="0.2">
      <c r="A1042" s="1">
        <f t="shared" si="48"/>
        <v>0</v>
      </c>
      <c r="B1042" s="1">
        <v>0</v>
      </c>
      <c r="C1042" s="1" t="s">
        <v>85</v>
      </c>
      <c r="D1042" s="1" t="s">
        <v>64</v>
      </c>
      <c r="E1042" s="1" t="s">
        <v>412</v>
      </c>
      <c r="F1042" s="1" t="s">
        <v>90</v>
      </c>
      <c r="G1042" s="1" t="str">
        <f t="shared" si="49"/>
        <v>Myanmar-HIV/AIDS,Tuberculosis,Malaria</v>
      </c>
      <c r="H1042" s="1">
        <v>0</v>
      </c>
      <c r="I1042" s="1" t="s">
        <v>33</v>
      </c>
      <c r="J1042" s="1" t="str">
        <f>IF(IFERROR(IF(M1042="",INDEX('Review Approach Lookup'!D:D,MATCH('Eligible Components'!G1042,'Review Approach Lookup'!A:A,0)),INDEX('Tableau FR Download'!I:I,MATCH(M1042,'Tableau FR Download'!G:G,0))),"")=0,"TBC",IFERROR(IF(M1042="",INDEX('Review Approach Lookup'!D:D,MATCH('Eligible Components'!G1042,'Review Approach Lookup'!A:A,0)),INDEX('Tableau FR Download'!I:I,MATCH(M1042,'Tableau FR Download'!G:G,0))),""))</f>
        <v/>
      </c>
      <c r="K1042" s="1" t="s">
        <v>184</v>
      </c>
      <c r="L1042" s="1">
        <f>_xlfn.MAXIFS('Tableau FR Download'!A:A,'Tableau FR Download'!B:B,'Eligible Components'!G1042)</f>
        <v>0</v>
      </c>
      <c r="M1042" s="1" t="str">
        <f>IF(L1042=0,"",INDEX('Tableau FR Download'!G:G,MATCH('Eligible Components'!L1042,'Tableau FR Download'!A:A,0)))</f>
        <v/>
      </c>
      <c r="N1042" s="2" t="str">
        <f>IFERROR(IF(LEFT(INDEX('Tableau FR Download'!J:J,MATCH('Eligible Components'!M1042,'Tableau FR Download'!G:G,0)),FIND(" - ",INDEX('Tableau FR Download'!J:J,MATCH('Eligible Components'!M1042,'Tableau FR Download'!G:G,0)))-1) = 0,"",LEFT(INDEX('Tableau FR Download'!J:J,MATCH('Eligible Components'!M1042,'Tableau FR Download'!G:G,0)),FIND(" - ",INDEX('Tableau FR Download'!J:J,MATCH('Eligible Components'!M1042,'Tableau FR Download'!G:G,0)))-1)),"")</f>
        <v/>
      </c>
      <c r="O1042" s="2" t="str">
        <f>IF(T1042="No","",IFERROR(IF(INDEX('Tableau FR Download'!M:M,MATCH('Eligible Components'!M1042,'Tableau FR Download'!G:G,0))=0,"",INDEX('Tableau FR Download'!M:M,MATCH('Eligible Components'!M1042,'Tableau FR Download'!G:G,0))),""))</f>
        <v/>
      </c>
      <c r="P1042" s="37" t="str">
        <f>IF(IFERROR(INDEX('Funding Request Tracker'!$G$6:$G$13,MATCH('Eligible Components'!N1042,'Funding Request Tracker'!$F$6:$F$13,0)),"")=0,"",IFERROR(INDEX('Funding Request Tracker'!$G$6:$G$13,MATCH('Eligible Components'!N1042,'Funding Request Tracker'!$F$6:$F$13,0)),""))</f>
        <v/>
      </c>
      <c r="Q1042" s="37" t="str">
        <f>IF(IFERROR(INDEX('Tableau FR Download'!N:N,MATCH('Eligible Components'!M1042,'Tableau FR Download'!G:G,0)),"")=0,"",IFERROR(INDEX('Tableau FR Download'!N:N,MATCH('Eligible Components'!M1042,'Tableau FR Download'!G:G,0)),""))</f>
        <v/>
      </c>
      <c r="R1042" s="37" t="str">
        <f>IF(IFERROR(INDEX('Tableau FR Download'!O:O,MATCH('Eligible Components'!M1042,'Tableau FR Download'!G:G,0)),"")=0,"",IFERROR(INDEX('Tableau FR Download'!O:O,MATCH('Eligible Components'!M1042,'Tableau FR Download'!G:G,0)),""))</f>
        <v/>
      </c>
      <c r="S1042" s="13" t="str">
        <f t="shared" si="50"/>
        <v/>
      </c>
      <c r="T1042" s="1" t="str">
        <f>IFERROR(INDEX('User Instructions'!$E$3:$E$10,MATCH('Eligible Components'!N1042,'User Instructions'!$D$3:$D$10,0)),"")</f>
        <v/>
      </c>
      <c r="U1042" s="1" t="str">
        <f>IFERROR(IF(INDEX('Tableau FR Download'!M:M,MATCH('Eligible Components'!M1042,'Tableau FR Download'!G:G,0))=0,"",INDEX('Tableau FR Download'!M:M,MATCH('Eligible Components'!M1042,'Tableau FR Download'!G:G,0))),"")</f>
        <v/>
      </c>
    </row>
    <row r="1043" spans="1:21" hidden="1" x14ac:dyDescent="0.2">
      <c r="A1043" s="1">
        <f t="shared" si="48"/>
        <v>0</v>
      </c>
      <c r="B1043" s="1">
        <v>0</v>
      </c>
      <c r="C1043" s="1" t="s">
        <v>85</v>
      </c>
      <c r="D1043" s="1" t="s">
        <v>64</v>
      </c>
      <c r="E1043" s="1" t="s">
        <v>413</v>
      </c>
      <c r="F1043" s="1" t="s">
        <v>91</v>
      </c>
      <c r="G1043" s="1" t="str">
        <f t="shared" si="49"/>
        <v>Myanmar-HIV/AIDS,Tuberculosis,Malaria,RSSH</v>
      </c>
      <c r="H1043" s="1">
        <v>0</v>
      </c>
      <c r="I1043" s="1" t="s">
        <v>33</v>
      </c>
      <c r="J1043" s="1" t="str">
        <f>IF(IFERROR(IF(M1043="",INDEX('Review Approach Lookup'!D:D,MATCH('Eligible Components'!G1043,'Review Approach Lookup'!A:A,0)),INDEX('Tableau FR Download'!I:I,MATCH(M1043,'Tableau FR Download'!G:G,0))),"")=0,"TBC",IFERROR(IF(M1043="",INDEX('Review Approach Lookup'!D:D,MATCH('Eligible Components'!G1043,'Review Approach Lookup'!A:A,0)),INDEX('Tableau FR Download'!I:I,MATCH(M1043,'Tableau FR Download'!G:G,0))),""))</f>
        <v/>
      </c>
      <c r="K1043" s="1" t="s">
        <v>184</v>
      </c>
      <c r="L1043" s="1">
        <f>_xlfn.MAXIFS('Tableau FR Download'!A:A,'Tableau FR Download'!B:B,'Eligible Components'!G1043)</f>
        <v>0</v>
      </c>
      <c r="M1043" s="1" t="str">
        <f>IF(L1043=0,"",INDEX('Tableau FR Download'!G:G,MATCH('Eligible Components'!L1043,'Tableau FR Download'!A:A,0)))</f>
        <v/>
      </c>
      <c r="N1043" s="2" t="str">
        <f>IFERROR(IF(LEFT(INDEX('Tableau FR Download'!J:J,MATCH('Eligible Components'!M1043,'Tableau FR Download'!G:G,0)),FIND(" - ",INDEX('Tableau FR Download'!J:J,MATCH('Eligible Components'!M1043,'Tableau FR Download'!G:G,0)))-1) = 0,"",LEFT(INDEX('Tableau FR Download'!J:J,MATCH('Eligible Components'!M1043,'Tableau FR Download'!G:G,0)),FIND(" - ",INDEX('Tableau FR Download'!J:J,MATCH('Eligible Components'!M1043,'Tableau FR Download'!G:G,0)))-1)),"")</f>
        <v/>
      </c>
      <c r="O1043" s="2" t="str">
        <f>IF(T1043="No","",IFERROR(IF(INDEX('Tableau FR Download'!M:M,MATCH('Eligible Components'!M1043,'Tableau FR Download'!G:G,0))=0,"",INDEX('Tableau FR Download'!M:M,MATCH('Eligible Components'!M1043,'Tableau FR Download'!G:G,0))),""))</f>
        <v/>
      </c>
      <c r="P1043" s="37" t="str">
        <f>IF(IFERROR(INDEX('Funding Request Tracker'!$G$6:$G$13,MATCH('Eligible Components'!N1043,'Funding Request Tracker'!$F$6:$F$13,0)),"")=0,"",IFERROR(INDEX('Funding Request Tracker'!$G$6:$G$13,MATCH('Eligible Components'!N1043,'Funding Request Tracker'!$F$6:$F$13,0)),""))</f>
        <v/>
      </c>
      <c r="Q1043" s="37" t="str">
        <f>IF(IFERROR(INDEX('Tableau FR Download'!N:N,MATCH('Eligible Components'!M1043,'Tableau FR Download'!G:G,0)),"")=0,"",IFERROR(INDEX('Tableau FR Download'!N:N,MATCH('Eligible Components'!M1043,'Tableau FR Download'!G:G,0)),""))</f>
        <v/>
      </c>
      <c r="R1043" s="37" t="str">
        <f>IF(IFERROR(INDEX('Tableau FR Download'!O:O,MATCH('Eligible Components'!M1043,'Tableau FR Download'!G:G,0)),"")=0,"",IFERROR(INDEX('Tableau FR Download'!O:O,MATCH('Eligible Components'!M1043,'Tableau FR Download'!G:G,0)),""))</f>
        <v/>
      </c>
      <c r="S1043" s="13" t="str">
        <f t="shared" si="50"/>
        <v/>
      </c>
      <c r="T1043" s="1" t="str">
        <f>IFERROR(INDEX('User Instructions'!$E$3:$E$10,MATCH('Eligible Components'!N1043,'User Instructions'!$D$3:$D$10,0)),"")</f>
        <v/>
      </c>
      <c r="U1043" s="1" t="str">
        <f>IFERROR(IF(INDEX('Tableau FR Download'!M:M,MATCH('Eligible Components'!M1043,'Tableau FR Download'!G:G,0))=0,"",INDEX('Tableau FR Download'!M:M,MATCH('Eligible Components'!M1043,'Tableau FR Download'!G:G,0))),"")</f>
        <v/>
      </c>
    </row>
    <row r="1044" spans="1:21" hidden="1" x14ac:dyDescent="0.2">
      <c r="A1044" s="1">
        <f t="shared" si="48"/>
        <v>0</v>
      </c>
      <c r="B1044" s="1">
        <v>0</v>
      </c>
      <c r="C1044" s="1" t="s">
        <v>85</v>
      </c>
      <c r="D1044" s="1" t="s">
        <v>64</v>
      </c>
      <c r="E1044" s="1" t="s">
        <v>414</v>
      </c>
      <c r="F1044" s="1" t="s">
        <v>92</v>
      </c>
      <c r="G1044" s="1" t="str">
        <f t="shared" si="49"/>
        <v>Myanmar-HIV/AIDS,Tuberculosis,RSSH</v>
      </c>
      <c r="H1044" s="1">
        <v>1</v>
      </c>
      <c r="I1044" s="1" t="s">
        <v>33</v>
      </c>
      <c r="J1044" s="1" t="str">
        <f>IF(IFERROR(IF(M1044="",INDEX('Review Approach Lookup'!D:D,MATCH('Eligible Components'!G1044,'Review Approach Lookup'!A:A,0)),INDEX('Tableau FR Download'!I:I,MATCH(M1044,'Tableau FR Download'!G:G,0))),"")=0,"TBC",IFERROR(IF(M1044="",INDEX('Review Approach Lookup'!D:D,MATCH('Eligible Components'!G1044,'Review Approach Lookup'!A:A,0)),INDEX('Tableau FR Download'!I:I,MATCH(M1044,'Tableau FR Download'!G:G,0))),""))</f>
        <v/>
      </c>
      <c r="K1044" s="1" t="s">
        <v>184</v>
      </c>
      <c r="L1044" s="1">
        <f>_xlfn.MAXIFS('Tableau FR Download'!A:A,'Tableau FR Download'!B:B,'Eligible Components'!G1044)</f>
        <v>0</v>
      </c>
      <c r="M1044" s="1" t="str">
        <f>IF(L1044=0,"",INDEX('Tableau FR Download'!G:G,MATCH('Eligible Components'!L1044,'Tableau FR Download'!A:A,0)))</f>
        <v/>
      </c>
      <c r="N1044" s="2" t="str">
        <f>IFERROR(IF(LEFT(INDEX('Tableau FR Download'!J:J,MATCH('Eligible Components'!M1044,'Tableau FR Download'!G:G,0)),FIND(" - ",INDEX('Tableau FR Download'!J:J,MATCH('Eligible Components'!M1044,'Tableau FR Download'!G:G,0)))-1) = 0,"",LEFT(INDEX('Tableau FR Download'!J:J,MATCH('Eligible Components'!M1044,'Tableau FR Download'!G:G,0)),FIND(" - ",INDEX('Tableau FR Download'!J:J,MATCH('Eligible Components'!M1044,'Tableau FR Download'!G:G,0)))-1)),"")</f>
        <v/>
      </c>
      <c r="O1044" s="2" t="str">
        <f>IF(T1044="No","",IFERROR(IF(INDEX('Tableau FR Download'!M:M,MATCH('Eligible Components'!M1044,'Tableau FR Download'!G:G,0))=0,"",INDEX('Tableau FR Download'!M:M,MATCH('Eligible Components'!M1044,'Tableau FR Download'!G:G,0))),""))</f>
        <v/>
      </c>
      <c r="P1044" s="37" t="str">
        <f>IF(IFERROR(INDEX('Funding Request Tracker'!$G$6:$G$13,MATCH('Eligible Components'!N1044,'Funding Request Tracker'!$F$6:$F$13,0)),"")=0,"",IFERROR(INDEX('Funding Request Tracker'!$G$6:$G$13,MATCH('Eligible Components'!N1044,'Funding Request Tracker'!$F$6:$F$13,0)),""))</f>
        <v/>
      </c>
      <c r="Q1044" s="37" t="str">
        <f>IF(IFERROR(INDEX('Tableau FR Download'!N:N,MATCH('Eligible Components'!M1044,'Tableau FR Download'!G:G,0)),"")=0,"",IFERROR(INDEX('Tableau FR Download'!N:N,MATCH('Eligible Components'!M1044,'Tableau FR Download'!G:G,0)),""))</f>
        <v/>
      </c>
      <c r="R1044" s="37" t="str">
        <f>IF(IFERROR(INDEX('Tableau FR Download'!O:O,MATCH('Eligible Components'!M1044,'Tableau FR Download'!G:G,0)),"")=0,"",IFERROR(INDEX('Tableau FR Download'!O:O,MATCH('Eligible Components'!M1044,'Tableau FR Download'!G:G,0)),""))</f>
        <v/>
      </c>
      <c r="S1044" s="13" t="str">
        <f t="shared" si="50"/>
        <v/>
      </c>
      <c r="T1044" s="1" t="str">
        <f>IFERROR(INDEX('User Instructions'!$E$3:$E$10,MATCH('Eligible Components'!N1044,'User Instructions'!$D$3:$D$10,0)),"")</f>
        <v/>
      </c>
      <c r="U1044" s="1" t="str">
        <f>IFERROR(IF(INDEX('Tableau FR Download'!M:M,MATCH('Eligible Components'!M1044,'Tableau FR Download'!G:G,0))=0,"",INDEX('Tableau FR Download'!M:M,MATCH('Eligible Components'!M1044,'Tableau FR Download'!G:G,0))),"")</f>
        <v/>
      </c>
    </row>
    <row r="1045" spans="1:21" hidden="1" x14ac:dyDescent="0.2">
      <c r="A1045" s="1">
        <f t="shared" si="48"/>
        <v>0</v>
      </c>
      <c r="B1045" s="1">
        <v>0</v>
      </c>
      <c r="C1045" s="1" t="s">
        <v>85</v>
      </c>
      <c r="D1045" s="1" t="s">
        <v>64</v>
      </c>
      <c r="E1045" s="1" t="s">
        <v>28</v>
      </c>
      <c r="F1045" s="1" t="s">
        <v>28</v>
      </c>
      <c r="G1045" s="1" t="str">
        <f t="shared" si="49"/>
        <v>Myanmar-Malaria</v>
      </c>
      <c r="H1045" s="1">
        <v>0</v>
      </c>
      <c r="I1045" s="1" t="s">
        <v>33</v>
      </c>
      <c r="J1045" s="1" t="str">
        <f>IF(IFERROR(IF(M1045="",INDEX('Review Approach Lookup'!D:D,MATCH('Eligible Components'!G1045,'Review Approach Lookup'!A:A,0)),INDEX('Tableau FR Download'!I:I,MATCH(M1045,'Tableau FR Download'!G:G,0))),"")=0,"TBC",IFERROR(IF(M1045="",INDEX('Review Approach Lookup'!D:D,MATCH('Eligible Components'!G1045,'Review Approach Lookup'!A:A,0)),INDEX('Tableau FR Download'!I:I,MATCH(M1045,'Tableau FR Download'!G:G,0))),""))</f>
        <v>Full Review</v>
      </c>
      <c r="K1045" s="1" t="s">
        <v>184</v>
      </c>
      <c r="L1045" s="1">
        <f>_xlfn.MAXIFS('Tableau FR Download'!A:A,'Tableau FR Download'!B:B,'Eligible Components'!G1045)</f>
        <v>0</v>
      </c>
      <c r="M1045" s="1" t="str">
        <f>IF(L1045=0,"",INDEX('Tableau FR Download'!G:G,MATCH('Eligible Components'!L1045,'Tableau FR Download'!A:A,0)))</f>
        <v/>
      </c>
      <c r="N1045" s="2" t="str">
        <f>IFERROR(IF(LEFT(INDEX('Tableau FR Download'!J:J,MATCH('Eligible Components'!M1045,'Tableau FR Download'!G:G,0)),FIND(" - ",INDEX('Tableau FR Download'!J:J,MATCH('Eligible Components'!M1045,'Tableau FR Download'!G:G,0)))-1) = 0,"",LEFT(INDEX('Tableau FR Download'!J:J,MATCH('Eligible Components'!M1045,'Tableau FR Download'!G:G,0)),FIND(" - ",INDEX('Tableau FR Download'!J:J,MATCH('Eligible Components'!M1045,'Tableau FR Download'!G:G,0)))-1)),"")</f>
        <v/>
      </c>
      <c r="O1045" s="2" t="str">
        <f>IF(T1045="No","",IFERROR(IF(INDEX('Tableau FR Download'!M:M,MATCH('Eligible Components'!M1045,'Tableau FR Download'!G:G,0))=0,"",INDEX('Tableau FR Download'!M:M,MATCH('Eligible Components'!M1045,'Tableau FR Download'!G:G,0))),""))</f>
        <v/>
      </c>
      <c r="P1045" s="37" t="str">
        <f>IF(IFERROR(INDEX('Funding Request Tracker'!$G$6:$G$13,MATCH('Eligible Components'!N1045,'Funding Request Tracker'!$F$6:$F$13,0)),"")=0,"",IFERROR(INDEX('Funding Request Tracker'!$G$6:$G$13,MATCH('Eligible Components'!N1045,'Funding Request Tracker'!$F$6:$F$13,0)),""))</f>
        <v/>
      </c>
      <c r="Q1045" s="37" t="str">
        <f>IF(IFERROR(INDEX('Tableau FR Download'!N:N,MATCH('Eligible Components'!M1045,'Tableau FR Download'!G:G,0)),"")=0,"",IFERROR(INDEX('Tableau FR Download'!N:N,MATCH('Eligible Components'!M1045,'Tableau FR Download'!G:G,0)),""))</f>
        <v/>
      </c>
      <c r="R1045" s="37" t="str">
        <f>IF(IFERROR(INDEX('Tableau FR Download'!O:O,MATCH('Eligible Components'!M1045,'Tableau FR Download'!G:G,0)),"")=0,"",IFERROR(INDEX('Tableau FR Download'!O:O,MATCH('Eligible Components'!M1045,'Tableau FR Download'!G:G,0)),""))</f>
        <v/>
      </c>
      <c r="S1045" s="13" t="str">
        <f t="shared" si="50"/>
        <v/>
      </c>
      <c r="T1045" s="1" t="str">
        <f>IFERROR(INDEX('User Instructions'!$E$3:$E$10,MATCH('Eligible Components'!N1045,'User Instructions'!$D$3:$D$10,0)),"")</f>
        <v/>
      </c>
      <c r="U1045" s="1" t="str">
        <f>IFERROR(IF(INDEX('Tableau FR Download'!M:M,MATCH('Eligible Components'!M1045,'Tableau FR Download'!G:G,0))=0,"",INDEX('Tableau FR Download'!M:M,MATCH('Eligible Components'!M1045,'Tableau FR Download'!G:G,0))),"")</f>
        <v/>
      </c>
    </row>
    <row r="1046" spans="1:21" hidden="1" x14ac:dyDescent="0.2">
      <c r="A1046" s="1">
        <f t="shared" si="48"/>
        <v>0</v>
      </c>
      <c r="B1046" s="1">
        <v>0</v>
      </c>
      <c r="C1046" s="1" t="s">
        <v>85</v>
      </c>
      <c r="D1046" s="1" t="s">
        <v>64</v>
      </c>
      <c r="E1046" s="1" t="s">
        <v>415</v>
      </c>
      <c r="F1046" s="1" t="s">
        <v>93</v>
      </c>
      <c r="G1046" s="1" t="str">
        <f t="shared" si="49"/>
        <v>Myanmar-Malaria,RSSH</v>
      </c>
      <c r="H1046" s="1">
        <v>0</v>
      </c>
      <c r="I1046" s="1" t="s">
        <v>33</v>
      </c>
      <c r="J1046" s="1" t="str">
        <f>IF(IFERROR(IF(M1046="",INDEX('Review Approach Lookup'!D:D,MATCH('Eligible Components'!G1046,'Review Approach Lookup'!A:A,0)),INDEX('Tableau FR Download'!I:I,MATCH(M1046,'Tableau FR Download'!G:G,0))),"")=0,"TBC",IFERROR(IF(M1046="",INDEX('Review Approach Lookup'!D:D,MATCH('Eligible Components'!G1046,'Review Approach Lookup'!A:A,0)),INDEX('Tableau FR Download'!I:I,MATCH(M1046,'Tableau FR Download'!G:G,0))),""))</f>
        <v/>
      </c>
      <c r="K1046" s="1" t="s">
        <v>184</v>
      </c>
      <c r="L1046" s="1">
        <f>_xlfn.MAXIFS('Tableau FR Download'!A:A,'Tableau FR Download'!B:B,'Eligible Components'!G1046)</f>
        <v>0</v>
      </c>
      <c r="M1046" s="1" t="str">
        <f>IF(L1046=0,"",INDEX('Tableau FR Download'!G:G,MATCH('Eligible Components'!L1046,'Tableau FR Download'!A:A,0)))</f>
        <v/>
      </c>
      <c r="N1046" s="2" t="str">
        <f>IFERROR(IF(LEFT(INDEX('Tableau FR Download'!J:J,MATCH('Eligible Components'!M1046,'Tableau FR Download'!G:G,0)),FIND(" - ",INDEX('Tableau FR Download'!J:J,MATCH('Eligible Components'!M1046,'Tableau FR Download'!G:G,0)))-1) = 0,"",LEFT(INDEX('Tableau FR Download'!J:J,MATCH('Eligible Components'!M1046,'Tableau FR Download'!G:G,0)),FIND(" - ",INDEX('Tableau FR Download'!J:J,MATCH('Eligible Components'!M1046,'Tableau FR Download'!G:G,0)))-1)),"")</f>
        <v/>
      </c>
      <c r="O1046" s="2" t="str">
        <f>IF(T1046="No","",IFERROR(IF(INDEX('Tableau FR Download'!M:M,MATCH('Eligible Components'!M1046,'Tableau FR Download'!G:G,0))=0,"",INDEX('Tableau FR Download'!M:M,MATCH('Eligible Components'!M1046,'Tableau FR Download'!G:G,0))),""))</f>
        <v/>
      </c>
      <c r="P1046" s="37" t="str">
        <f>IF(IFERROR(INDEX('Funding Request Tracker'!$G$6:$G$13,MATCH('Eligible Components'!N1046,'Funding Request Tracker'!$F$6:$F$13,0)),"")=0,"",IFERROR(INDEX('Funding Request Tracker'!$G$6:$G$13,MATCH('Eligible Components'!N1046,'Funding Request Tracker'!$F$6:$F$13,0)),""))</f>
        <v/>
      </c>
      <c r="Q1046" s="37" t="str">
        <f>IF(IFERROR(INDEX('Tableau FR Download'!N:N,MATCH('Eligible Components'!M1046,'Tableau FR Download'!G:G,0)),"")=0,"",IFERROR(INDEX('Tableau FR Download'!N:N,MATCH('Eligible Components'!M1046,'Tableau FR Download'!G:G,0)),""))</f>
        <v/>
      </c>
      <c r="R1046" s="37" t="str">
        <f>IF(IFERROR(INDEX('Tableau FR Download'!O:O,MATCH('Eligible Components'!M1046,'Tableau FR Download'!G:G,0)),"")=0,"",IFERROR(INDEX('Tableau FR Download'!O:O,MATCH('Eligible Components'!M1046,'Tableau FR Download'!G:G,0)),""))</f>
        <v/>
      </c>
      <c r="S1046" s="13" t="str">
        <f t="shared" si="50"/>
        <v/>
      </c>
      <c r="T1046" s="1" t="str">
        <f>IFERROR(INDEX('User Instructions'!$E$3:$E$10,MATCH('Eligible Components'!N1046,'User Instructions'!$D$3:$D$10,0)),"")</f>
        <v/>
      </c>
      <c r="U1046" s="1" t="str">
        <f>IFERROR(IF(INDEX('Tableau FR Download'!M:M,MATCH('Eligible Components'!M1046,'Tableau FR Download'!G:G,0))=0,"",INDEX('Tableau FR Download'!M:M,MATCH('Eligible Components'!M1046,'Tableau FR Download'!G:G,0))),"")</f>
        <v/>
      </c>
    </row>
    <row r="1047" spans="1:21" hidden="1" x14ac:dyDescent="0.2">
      <c r="A1047" s="1">
        <f t="shared" si="48"/>
        <v>0</v>
      </c>
      <c r="B1047" s="1">
        <v>0</v>
      </c>
      <c r="C1047" s="1" t="s">
        <v>85</v>
      </c>
      <c r="D1047" s="1" t="s">
        <v>64</v>
      </c>
      <c r="E1047" s="1" t="s">
        <v>94</v>
      </c>
      <c r="F1047" s="1" t="s">
        <v>94</v>
      </c>
      <c r="G1047" s="1" t="str">
        <f t="shared" si="49"/>
        <v>Myanmar-RSSH</v>
      </c>
      <c r="H1047" s="1">
        <v>1</v>
      </c>
      <c r="I1047" s="1" t="s">
        <v>33</v>
      </c>
      <c r="J1047" s="1" t="str">
        <f>IF(IFERROR(IF(M1047="",INDEX('Review Approach Lookup'!D:D,MATCH('Eligible Components'!G1047,'Review Approach Lookup'!A:A,0)),INDEX('Tableau FR Download'!I:I,MATCH(M1047,'Tableau FR Download'!G:G,0))),"")=0,"TBC",IFERROR(IF(M1047="",INDEX('Review Approach Lookup'!D:D,MATCH('Eligible Components'!G1047,'Review Approach Lookup'!A:A,0)),INDEX('Tableau FR Download'!I:I,MATCH(M1047,'Tableau FR Download'!G:G,0))),""))</f>
        <v>TBC</v>
      </c>
      <c r="K1047" s="1" t="s">
        <v>184</v>
      </c>
      <c r="L1047" s="1">
        <f>_xlfn.MAXIFS('Tableau FR Download'!A:A,'Tableau FR Download'!B:B,'Eligible Components'!G1047)</f>
        <v>0</v>
      </c>
      <c r="M1047" s="1" t="str">
        <f>IF(L1047=0,"",INDEX('Tableau FR Download'!G:G,MATCH('Eligible Components'!L1047,'Tableau FR Download'!A:A,0)))</f>
        <v/>
      </c>
      <c r="N1047" s="2" t="str">
        <f>IFERROR(IF(LEFT(INDEX('Tableau FR Download'!J:J,MATCH('Eligible Components'!M1047,'Tableau FR Download'!G:G,0)),FIND(" - ",INDEX('Tableau FR Download'!J:J,MATCH('Eligible Components'!M1047,'Tableau FR Download'!G:G,0)))-1) = 0,"",LEFT(INDEX('Tableau FR Download'!J:J,MATCH('Eligible Components'!M1047,'Tableau FR Download'!G:G,0)),FIND(" - ",INDEX('Tableau FR Download'!J:J,MATCH('Eligible Components'!M1047,'Tableau FR Download'!G:G,0)))-1)),"")</f>
        <v/>
      </c>
      <c r="O1047" s="2" t="str">
        <f>IF(T1047="No","",IFERROR(IF(INDEX('Tableau FR Download'!M:M,MATCH('Eligible Components'!M1047,'Tableau FR Download'!G:G,0))=0,"",INDEX('Tableau FR Download'!M:M,MATCH('Eligible Components'!M1047,'Tableau FR Download'!G:G,0))),""))</f>
        <v/>
      </c>
      <c r="P1047" s="37" t="str">
        <f>IF(IFERROR(INDEX('Funding Request Tracker'!$G$6:$G$13,MATCH('Eligible Components'!N1047,'Funding Request Tracker'!$F$6:$F$13,0)),"")=0,"",IFERROR(INDEX('Funding Request Tracker'!$G$6:$G$13,MATCH('Eligible Components'!N1047,'Funding Request Tracker'!$F$6:$F$13,0)),""))</f>
        <v/>
      </c>
      <c r="Q1047" s="37" t="str">
        <f>IF(IFERROR(INDEX('Tableau FR Download'!N:N,MATCH('Eligible Components'!M1047,'Tableau FR Download'!G:G,0)),"")=0,"",IFERROR(INDEX('Tableau FR Download'!N:N,MATCH('Eligible Components'!M1047,'Tableau FR Download'!G:G,0)),""))</f>
        <v/>
      </c>
      <c r="R1047" s="37" t="str">
        <f>IF(IFERROR(INDEX('Tableau FR Download'!O:O,MATCH('Eligible Components'!M1047,'Tableau FR Download'!G:G,0)),"")=0,"",IFERROR(INDEX('Tableau FR Download'!O:O,MATCH('Eligible Components'!M1047,'Tableau FR Download'!G:G,0)),""))</f>
        <v/>
      </c>
      <c r="S1047" s="13" t="str">
        <f t="shared" si="50"/>
        <v/>
      </c>
      <c r="T1047" s="1" t="str">
        <f>IFERROR(INDEX('User Instructions'!$E$3:$E$10,MATCH('Eligible Components'!N1047,'User Instructions'!$D$3:$D$10,0)),"")</f>
        <v/>
      </c>
      <c r="U1047" s="1" t="str">
        <f>IFERROR(IF(INDEX('Tableau FR Download'!M:M,MATCH('Eligible Components'!M1047,'Tableau FR Download'!G:G,0))=0,"",INDEX('Tableau FR Download'!M:M,MATCH('Eligible Components'!M1047,'Tableau FR Download'!G:G,0))),"")</f>
        <v/>
      </c>
    </row>
    <row r="1048" spans="1:21" hidden="1" x14ac:dyDescent="0.2">
      <c r="A1048" s="1">
        <f t="shared" si="48"/>
        <v>0</v>
      </c>
      <c r="B1048" s="1">
        <v>1</v>
      </c>
      <c r="C1048" s="1" t="s">
        <v>85</v>
      </c>
      <c r="D1048" s="1" t="s">
        <v>64</v>
      </c>
      <c r="E1048" s="1" t="s">
        <v>416</v>
      </c>
      <c r="F1048" s="1" t="s">
        <v>35</v>
      </c>
      <c r="G1048" s="1" t="str">
        <f t="shared" si="49"/>
        <v>Myanmar-Tuberculosis</v>
      </c>
      <c r="H1048" s="1">
        <v>1</v>
      </c>
      <c r="I1048" s="1" t="s">
        <v>33</v>
      </c>
      <c r="J1048" s="1" t="str">
        <f>IF(IFERROR(IF(M1048="",INDEX('Review Approach Lookup'!D:D,MATCH('Eligible Components'!G1048,'Review Approach Lookup'!A:A,0)),INDEX('Tableau FR Download'!I:I,MATCH(M1048,'Tableau FR Download'!G:G,0))),"")=0,"TBC",IFERROR(IF(M1048="",INDEX('Review Approach Lookup'!D:D,MATCH('Eligible Components'!G1048,'Review Approach Lookup'!A:A,0)),INDEX('Tableau FR Download'!I:I,MATCH(M1048,'Tableau FR Download'!G:G,0))),""))</f>
        <v>Tailored for National Strategic Plans</v>
      </c>
      <c r="K1048" s="1" t="s">
        <v>184</v>
      </c>
      <c r="L1048" s="1">
        <f>_xlfn.MAXIFS('Tableau FR Download'!A:A,'Tableau FR Download'!B:B,'Eligible Components'!G1048)</f>
        <v>0</v>
      </c>
      <c r="M1048" s="1" t="str">
        <f>IF(L1048=0,"",INDEX('Tableau FR Download'!G:G,MATCH('Eligible Components'!L1048,'Tableau FR Download'!A:A,0)))</f>
        <v/>
      </c>
      <c r="N1048" s="2" t="str">
        <f>IFERROR(IF(LEFT(INDEX('Tableau FR Download'!J:J,MATCH('Eligible Components'!M1048,'Tableau FR Download'!G:G,0)),FIND(" - ",INDEX('Tableau FR Download'!J:J,MATCH('Eligible Components'!M1048,'Tableau FR Download'!G:G,0)))-1) = 0,"",LEFT(INDEX('Tableau FR Download'!J:J,MATCH('Eligible Components'!M1048,'Tableau FR Download'!G:G,0)),FIND(" - ",INDEX('Tableau FR Download'!J:J,MATCH('Eligible Components'!M1048,'Tableau FR Download'!G:G,0)))-1)),"")</f>
        <v/>
      </c>
      <c r="O1048" s="2" t="str">
        <f>IF(T1048="No","",IFERROR(IF(INDEX('Tableau FR Download'!M:M,MATCH('Eligible Components'!M1048,'Tableau FR Download'!G:G,0))=0,"",INDEX('Tableau FR Download'!M:M,MATCH('Eligible Components'!M1048,'Tableau FR Download'!G:G,0))),""))</f>
        <v/>
      </c>
      <c r="P1048" s="37" t="str">
        <f>IF(IFERROR(INDEX('Funding Request Tracker'!$G$6:$G$13,MATCH('Eligible Components'!N1048,'Funding Request Tracker'!$F$6:$F$13,0)),"")=0,"",IFERROR(INDEX('Funding Request Tracker'!$G$6:$G$13,MATCH('Eligible Components'!N1048,'Funding Request Tracker'!$F$6:$F$13,0)),""))</f>
        <v/>
      </c>
      <c r="Q1048" s="37" t="str">
        <f>IF(IFERROR(INDEX('Tableau FR Download'!N:N,MATCH('Eligible Components'!M1048,'Tableau FR Download'!G:G,0)),"")=0,"",IFERROR(INDEX('Tableau FR Download'!N:N,MATCH('Eligible Components'!M1048,'Tableau FR Download'!G:G,0)),""))</f>
        <v/>
      </c>
      <c r="R1048" s="37" t="str">
        <f>IF(IFERROR(INDEX('Tableau FR Download'!O:O,MATCH('Eligible Components'!M1048,'Tableau FR Download'!G:G,0)),"")=0,"",IFERROR(INDEX('Tableau FR Download'!O:O,MATCH('Eligible Components'!M1048,'Tableau FR Download'!G:G,0)),""))</f>
        <v/>
      </c>
      <c r="S1048" s="13" t="str">
        <f t="shared" si="50"/>
        <v/>
      </c>
      <c r="T1048" s="1" t="str">
        <f>IFERROR(INDEX('User Instructions'!$E$3:$E$10,MATCH('Eligible Components'!N1048,'User Instructions'!$D$3:$D$10,0)),"")</f>
        <v/>
      </c>
      <c r="U1048" s="1" t="str">
        <f>IFERROR(IF(INDEX('Tableau FR Download'!M:M,MATCH('Eligible Components'!M1048,'Tableau FR Download'!G:G,0))=0,"",INDEX('Tableau FR Download'!M:M,MATCH('Eligible Components'!M1048,'Tableau FR Download'!G:G,0))),"")</f>
        <v/>
      </c>
    </row>
    <row r="1049" spans="1:21" hidden="1" x14ac:dyDescent="0.2">
      <c r="A1049" s="1">
        <f t="shared" si="48"/>
        <v>0</v>
      </c>
      <c r="B1049" s="1">
        <v>0</v>
      </c>
      <c r="C1049" s="1" t="s">
        <v>85</v>
      </c>
      <c r="D1049" s="1" t="s">
        <v>64</v>
      </c>
      <c r="E1049" s="1" t="s">
        <v>417</v>
      </c>
      <c r="F1049" s="1" t="s">
        <v>95</v>
      </c>
      <c r="G1049" s="1" t="str">
        <f t="shared" si="49"/>
        <v>Myanmar-Tuberculosis,Malaria</v>
      </c>
      <c r="H1049" s="1">
        <v>0</v>
      </c>
      <c r="I1049" s="1" t="s">
        <v>33</v>
      </c>
      <c r="J1049" s="1" t="str">
        <f>IF(IFERROR(IF(M1049="",INDEX('Review Approach Lookup'!D:D,MATCH('Eligible Components'!G1049,'Review Approach Lookup'!A:A,0)),INDEX('Tableau FR Download'!I:I,MATCH(M1049,'Tableau FR Download'!G:G,0))),"")=0,"TBC",IFERROR(IF(M1049="",INDEX('Review Approach Lookup'!D:D,MATCH('Eligible Components'!G1049,'Review Approach Lookup'!A:A,0)),INDEX('Tableau FR Download'!I:I,MATCH(M1049,'Tableau FR Download'!G:G,0))),""))</f>
        <v/>
      </c>
      <c r="K1049" s="1" t="s">
        <v>184</v>
      </c>
      <c r="L1049" s="1">
        <f>_xlfn.MAXIFS('Tableau FR Download'!A:A,'Tableau FR Download'!B:B,'Eligible Components'!G1049)</f>
        <v>0</v>
      </c>
      <c r="M1049" s="1" t="str">
        <f>IF(L1049=0,"",INDEX('Tableau FR Download'!G:G,MATCH('Eligible Components'!L1049,'Tableau FR Download'!A:A,0)))</f>
        <v/>
      </c>
      <c r="N1049" s="2" t="str">
        <f>IFERROR(IF(LEFT(INDEX('Tableau FR Download'!J:J,MATCH('Eligible Components'!M1049,'Tableau FR Download'!G:G,0)),FIND(" - ",INDEX('Tableau FR Download'!J:J,MATCH('Eligible Components'!M1049,'Tableau FR Download'!G:G,0)))-1) = 0,"",LEFT(INDEX('Tableau FR Download'!J:J,MATCH('Eligible Components'!M1049,'Tableau FR Download'!G:G,0)),FIND(" - ",INDEX('Tableau FR Download'!J:J,MATCH('Eligible Components'!M1049,'Tableau FR Download'!G:G,0)))-1)),"")</f>
        <v/>
      </c>
      <c r="O1049" s="2" t="str">
        <f>IF(T1049="No","",IFERROR(IF(INDEX('Tableau FR Download'!M:M,MATCH('Eligible Components'!M1049,'Tableau FR Download'!G:G,0))=0,"",INDEX('Tableau FR Download'!M:M,MATCH('Eligible Components'!M1049,'Tableau FR Download'!G:G,0))),""))</f>
        <v/>
      </c>
      <c r="P1049" s="37" t="str">
        <f>IF(IFERROR(INDEX('Funding Request Tracker'!$G$6:$G$13,MATCH('Eligible Components'!N1049,'Funding Request Tracker'!$F$6:$F$13,0)),"")=0,"",IFERROR(INDEX('Funding Request Tracker'!$G$6:$G$13,MATCH('Eligible Components'!N1049,'Funding Request Tracker'!$F$6:$F$13,0)),""))</f>
        <v/>
      </c>
      <c r="Q1049" s="37" t="str">
        <f>IF(IFERROR(INDEX('Tableau FR Download'!N:N,MATCH('Eligible Components'!M1049,'Tableau FR Download'!G:G,0)),"")=0,"",IFERROR(INDEX('Tableau FR Download'!N:N,MATCH('Eligible Components'!M1049,'Tableau FR Download'!G:G,0)),""))</f>
        <v/>
      </c>
      <c r="R1049" s="37" t="str">
        <f>IF(IFERROR(INDEX('Tableau FR Download'!O:O,MATCH('Eligible Components'!M1049,'Tableau FR Download'!G:G,0)),"")=0,"",IFERROR(INDEX('Tableau FR Download'!O:O,MATCH('Eligible Components'!M1049,'Tableau FR Download'!G:G,0)),""))</f>
        <v/>
      </c>
      <c r="S1049" s="13" t="str">
        <f t="shared" si="50"/>
        <v/>
      </c>
      <c r="T1049" s="1" t="str">
        <f>IFERROR(INDEX('User Instructions'!$E$3:$E$10,MATCH('Eligible Components'!N1049,'User Instructions'!$D$3:$D$10,0)),"")</f>
        <v/>
      </c>
      <c r="U1049" s="1" t="str">
        <f>IFERROR(IF(INDEX('Tableau FR Download'!M:M,MATCH('Eligible Components'!M1049,'Tableau FR Download'!G:G,0))=0,"",INDEX('Tableau FR Download'!M:M,MATCH('Eligible Components'!M1049,'Tableau FR Download'!G:G,0))),"")</f>
        <v/>
      </c>
    </row>
    <row r="1050" spans="1:21" hidden="1" x14ac:dyDescent="0.2">
      <c r="A1050" s="1">
        <f t="shared" si="48"/>
        <v>0</v>
      </c>
      <c r="B1050" s="1">
        <v>0</v>
      </c>
      <c r="C1050" s="1" t="s">
        <v>85</v>
      </c>
      <c r="D1050" s="1" t="s">
        <v>64</v>
      </c>
      <c r="E1050" s="1" t="s">
        <v>418</v>
      </c>
      <c r="F1050" s="1" t="s">
        <v>96</v>
      </c>
      <c r="G1050" s="1" t="str">
        <f t="shared" si="49"/>
        <v>Myanmar-Tuberculosis,Malaria,RSSH</v>
      </c>
      <c r="H1050" s="1">
        <v>0</v>
      </c>
      <c r="I1050" s="1" t="s">
        <v>33</v>
      </c>
      <c r="J1050" s="1" t="str">
        <f>IF(IFERROR(IF(M1050="",INDEX('Review Approach Lookup'!D:D,MATCH('Eligible Components'!G1050,'Review Approach Lookup'!A:A,0)),INDEX('Tableau FR Download'!I:I,MATCH(M1050,'Tableau FR Download'!G:G,0))),"")=0,"TBC",IFERROR(IF(M1050="",INDEX('Review Approach Lookup'!D:D,MATCH('Eligible Components'!G1050,'Review Approach Lookup'!A:A,0)),INDEX('Tableau FR Download'!I:I,MATCH(M1050,'Tableau FR Download'!G:G,0))),""))</f>
        <v/>
      </c>
      <c r="K1050" s="1" t="s">
        <v>184</v>
      </c>
      <c r="L1050" s="1">
        <f>_xlfn.MAXIFS('Tableau FR Download'!A:A,'Tableau FR Download'!B:B,'Eligible Components'!G1050)</f>
        <v>0</v>
      </c>
      <c r="M1050" s="1" t="str">
        <f>IF(L1050=0,"",INDEX('Tableau FR Download'!G:G,MATCH('Eligible Components'!L1050,'Tableau FR Download'!A:A,0)))</f>
        <v/>
      </c>
      <c r="N1050" s="2" t="str">
        <f>IFERROR(IF(LEFT(INDEX('Tableau FR Download'!J:J,MATCH('Eligible Components'!M1050,'Tableau FR Download'!G:G,0)),FIND(" - ",INDEX('Tableau FR Download'!J:J,MATCH('Eligible Components'!M1050,'Tableau FR Download'!G:G,0)))-1) = 0,"",LEFT(INDEX('Tableau FR Download'!J:J,MATCH('Eligible Components'!M1050,'Tableau FR Download'!G:G,0)),FIND(" - ",INDEX('Tableau FR Download'!J:J,MATCH('Eligible Components'!M1050,'Tableau FR Download'!G:G,0)))-1)),"")</f>
        <v/>
      </c>
      <c r="O1050" s="2" t="str">
        <f>IF(T1050="No","",IFERROR(IF(INDEX('Tableau FR Download'!M:M,MATCH('Eligible Components'!M1050,'Tableau FR Download'!G:G,0))=0,"",INDEX('Tableau FR Download'!M:M,MATCH('Eligible Components'!M1050,'Tableau FR Download'!G:G,0))),""))</f>
        <v/>
      </c>
      <c r="P1050" s="37" t="str">
        <f>IF(IFERROR(INDEX('Funding Request Tracker'!$G$6:$G$13,MATCH('Eligible Components'!N1050,'Funding Request Tracker'!$F$6:$F$13,0)),"")=0,"",IFERROR(INDEX('Funding Request Tracker'!$G$6:$G$13,MATCH('Eligible Components'!N1050,'Funding Request Tracker'!$F$6:$F$13,0)),""))</f>
        <v/>
      </c>
      <c r="Q1050" s="37" t="str">
        <f>IF(IFERROR(INDEX('Tableau FR Download'!N:N,MATCH('Eligible Components'!M1050,'Tableau FR Download'!G:G,0)),"")=0,"",IFERROR(INDEX('Tableau FR Download'!N:N,MATCH('Eligible Components'!M1050,'Tableau FR Download'!G:G,0)),""))</f>
        <v/>
      </c>
      <c r="R1050" s="37" t="str">
        <f>IF(IFERROR(INDEX('Tableau FR Download'!O:O,MATCH('Eligible Components'!M1050,'Tableau FR Download'!G:G,0)),"")=0,"",IFERROR(INDEX('Tableau FR Download'!O:O,MATCH('Eligible Components'!M1050,'Tableau FR Download'!G:G,0)),""))</f>
        <v/>
      </c>
      <c r="S1050" s="13" t="str">
        <f t="shared" si="50"/>
        <v/>
      </c>
      <c r="T1050" s="1" t="str">
        <f>IFERROR(INDEX('User Instructions'!$E$3:$E$10,MATCH('Eligible Components'!N1050,'User Instructions'!$D$3:$D$10,0)),"")</f>
        <v/>
      </c>
      <c r="U1050" s="1" t="str">
        <f>IFERROR(IF(INDEX('Tableau FR Download'!M:M,MATCH('Eligible Components'!M1050,'Tableau FR Download'!G:G,0))=0,"",INDEX('Tableau FR Download'!M:M,MATCH('Eligible Components'!M1050,'Tableau FR Download'!G:G,0))),"")</f>
        <v/>
      </c>
    </row>
    <row r="1051" spans="1:21" hidden="1" x14ac:dyDescent="0.2">
      <c r="A1051" s="1">
        <f t="shared" si="48"/>
        <v>0</v>
      </c>
      <c r="B1051" s="1">
        <v>0</v>
      </c>
      <c r="C1051" s="1" t="s">
        <v>85</v>
      </c>
      <c r="D1051" s="1" t="s">
        <v>64</v>
      </c>
      <c r="E1051" s="1" t="s">
        <v>419</v>
      </c>
      <c r="F1051" s="1" t="s">
        <v>97</v>
      </c>
      <c r="G1051" s="1" t="str">
        <f t="shared" si="49"/>
        <v>Myanmar-Tuberculosis,RSSH</v>
      </c>
      <c r="H1051" s="1">
        <v>1</v>
      </c>
      <c r="I1051" s="1" t="s">
        <v>33</v>
      </c>
      <c r="J1051" s="1" t="str">
        <f>IF(IFERROR(IF(M1051="",INDEX('Review Approach Lookup'!D:D,MATCH('Eligible Components'!G1051,'Review Approach Lookup'!A:A,0)),INDEX('Tableau FR Download'!I:I,MATCH(M1051,'Tableau FR Download'!G:G,0))),"")=0,"TBC",IFERROR(IF(M1051="",INDEX('Review Approach Lookup'!D:D,MATCH('Eligible Components'!G1051,'Review Approach Lookup'!A:A,0)),INDEX('Tableau FR Download'!I:I,MATCH(M1051,'Tableau FR Download'!G:G,0))),""))</f>
        <v/>
      </c>
      <c r="K1051" s="1" t="s">
        <v>184</v>
      </c>
      <c r="L1051" s="1">
        <f>_xlfn.MAXIFS('Tableau FR Download'!A:A,'Tableau FR Download'!B:B,'Eligible Components'!G1051)</f>
        <v>0</v>
      </c>
      <c r="M1051" s="1" t="str">
        <f>IF(L1051=0,"",INDEX('Tableau FR Download'!G:G,MATCH('Eligible Components'!L1051,'Tableau FR Download'!A:A,0)))</f>
        <v/>
      </c>
      <c r="N1051" s="2" t="str">
        <f>IFERROR(IF(LEFT(INDEX('Tableau FR Download'!J:J,MATCH('Eligible Components'!M1051,'Tableau FR Download'!G:G,0)),FIND(" - ",INDEX('Tableau FR Download'!J:J,MATCH('Eligible Components'!M1051,'Tableau FR Download'!G:G,0)))-1) = 0,"",LEFT(INDEX('Tableau FR Download'!J:J,MATCH('Eligible Components'!M1051,'Tableau FR Download'!G:G,0)),FIND(" - ",INDEX('Tableau FR Download'!J:J,MATCH('Eligible Components'!M1051,'Tableau FR Download'!G:G,0)))-1)),"")</f>
        <v/>
      </c>
      <c r="O1051" s="2" t="str">
        <f>IF(T1051="No","",IFERROR(IF(INDEX('Tableau FR Download'!M:M,MATCH('Eligible Components'!M1051,'Tableau FR Download'!G:G,0))=0,"",INDEX('Tableau FR Download'!M:M,MATCH('Eligible Components'!M1051,'Tableau FR Download'!G:G,0))),""))</f>
        <v/>
      </c>
      <c r="P1051" s="37" t="str">
        <f>IF(IFERROR(INDEX('Funding Request Tracker'!$G$6:$G$13,MATCH('Eligible Components'!N1051,'Funding Request Tracker'!$F$6:$F$13,0)),"")=0,"",IFERROR(INDEX('Funding Request Tracker'!$G$6:$G$13,MATCH('Eligible Components'!N1051,'Funding Request Tracker'!$F$6:$F$13,0)),""))</f>
        <v/>
      </c>
      <c r="Q1051" s="37" t="str">
        <f>IF(IFERROR(INDEX('Tableau FR Download'!N:N,MATCH('Eligible Components'!M1051,'Tableau FR Download'!G:G,0)),"")=0,"",IFERROR(INDEX('Tableau FR Download'!N:N,MATCH('Eligible Components'!M1051,'Tableau FR Download'!G:G,0)),""))</f>
        <v/>
      </c>
      <c r="R1051" s="37" t="str">
        <f>IF(IFERROR(INDEX('Tableau FR Download'!O:O,MATCH('Eligible Components'!M1051,'Tableau FR Download'!G:G,0)),"")=0,"",IFERROR(INDEX('Tableau FR Download'!O:O,MATCH('Eligible Components'!M1051,'Tableau FR Download'!G:G,0)),""))</f>
        <v/>
      </c>
      <c r="S1051" s="13" t="str">
        <f t="shared" si="50"/>
        <v/>
      </c>
      <c r="T1051" s="1" t="str">
        <f>IFERROR(INDEX('User Instructions'!$E$3:$E$10,MATCH('Eligible Components'!N1051,'User Instructions'!$D$3:$D$10,0)),"")</f>
        <v/>
      </c>
      <c r="U1051" s="1" t="str">
        <f>IFERROR(IF(INDEX('Tableau FR Download'!M:M,MATCH('Eligible Components'!M1051,'Tableau FR Download'!G:G,0))=0,"",INDEX('Tableau FR Download'!M:M,MATCH('Eligible Components'!M1051,'Tableau FR Download'!G:G,0))),"")</f>
        <v/>
      </c>
    </row>
    <row r="1052" spans="1:21" hidden="1" x14ac:dyDescent="0.2">
      <c r="A1052" s="1">
        <f t="shared" si="48"/>
        <v>0</v>
      </c>
      <c r="B1052" s="1">
        <v>1</v>
      </c>
      <c r="C1052" s="1" t="s">
        <v>85</v>
      </c>
      <c r="D1052" s="1" t="s">
        <v>65</v>
      </c>
      <c r="E1052" s="1" t="s">
        <v>26</v>
      </c>
      <c r="F1052" s="1" t="s">
        <v>26</v>
      </c>
      <c r="G1052" s="1" t="str">
        <f t="shared" si="49"/>
        <v>Namibia-HIV/AIDS</v>
      </c>
      <c r="H1052" s="1">
        <v>1</v>
      </c>
      <c r="I1052" s="1" t="s">
        <v>60</v>
      </c>
      <c r="J1052" s="1" t="str">
        <f>IF(IFERROR(IF(M1052="",INDEX('Review Approach Lookup'!D:D,MATCH('Eligible Components'!G1052,'Review Approach Lookup'!A:A,0)),INDEX('Tableau FR Download'!I:I,MATCH(M1052,'Tableau FR Download'!G:G,0))),"")=0,"TBC",IFERROR(IF(M1052="",INDEX('Review Approach Lookup'!D:D,MATCH('Eligible Components'!G1052,'Review Approach Lookup'!A:A,0)),INDEX('Tableau FR Download'!I:I,MATCH(M1052,'Tableau FR Download'!G:G,0))),""))</f>
        <v>Tailored for National Strategic Plans</v>
      </c>
      <c r="K1052" s="1" t="s">
        <v>182</v>
      </c>
      <c r="L1052" s="1">
        <f>_xlfn.MAXIFS('Tableau FR Download'!A:A,'Tableau FR Download'!B:B,'Eligible Components'!G1052)</f>
        <v>0</v>
      </c>
      <c r="M1052" s="1" t="str">
        <f>IF(L1052=0,"",INDEX('Tableau FR Download'!G:G,MATCH('Eligible Components'!L1052,'Tableau FR Download'!A:A,0)))</f>
        <v/>
      </c>
      <c r="N1052" s="2" t="str">
        <f>IFERROR(IF(LEFT(INDEX('Tableau FR Download'!J:J,MATCH('Eligible Components'!M1052,'Tableau FR Download'!G:G,0)),FIND(" - ",INDEX('Tableau FR Download'!J:J,MATCH('Eligible Components'!M1052,'Tableau FR Download'!G:G,0)))-1) = 0,"",LEFT(INDEX('Tableau FR Download'!J:J,MATCH('Eligible Components'!M1052,'Tableau FR Download'!G:G,0)),FIND(" - ",INDEX('Tableau FR Download'!J:J,MATCH('Eligible Components'!M1052,'Tableau FR Download'!G:G,0)))-1)),"")</f>
        <v/>
      </c>
      <c r="O1052" s="2" t="str">
        <f>IF(T1052="No","",IFERROR(IF(INDEX('Tableau FR Download'!M:M,MATCH('Eligible Components'!M1052,'Tableau FR Download'!G:G,0))=0,"",INDEX('Tableau FR Download'!M:M,MATCH('Eligible Components'!M1052,'Tableau FR Download'!G:G,0))),""))</f>
        <v/>
      </c>
      <c r="P1052" s="37" t="str">
        <f>IF(IFERROR(INDEX('Funding Request Tracker'!$G$6:$G$13,MATCH('Eligible Components'!N1052,'Funding Request Tracker'!$F$6:$F$13,0)),"")=0,"",IFERROR(INDEX('Funding Request Tracker'!$G$6:$G$13,MATCH('Eligible Components'!N1052,'Funding Request Tracker'!$F$6:$F$13,0)),""))</f>
        <v/>
      </c>
      <c r="Q1052" s="37" t="str">
        <f>IF(IFERROR(INDEX('Tableau FR Download'!N:N,MATCH('Eligible Components'!M1052,'Tableau FR Download'!G:G,0)),"")=0,"",IFERROR(INDEX('Tableau FR Download'!N:N,MATCH('Eligible Components'!M1052,'Tableau FR Download'!G:G,0)),""))</f>
        <v/>
      </c>
      <c r="R1052" s="37" t="str">
        <f>IF(IFERROR(INDEX('Tableau FR Download'!O:O,MATCH('Eligible Components'!M1052,'Tableau FR Download'!G:G,0)),"")=0,"",IFERROR(INDEX('Tableau FR Download'!O:O,MATCH('Eligible Components'!M1052,'Tableau FR Download'!G:G,0)),""))</f>
        <v/>
      </c>
      <c r="S1052" s="13" t="str">
        <f t="shared" si="50"/>
        <v/>
      </c>
      <c r="T1052" s="1" t="str">
        <f>IFERROR(INDEX('User Instructions'!$E$3:$E$10,MATCH('Eligible Components'!N1052,'User Instructions'!$D$3:$D$10,0)),"")</f>
        <v/>
      </c>
      <c r="U1052" s="1" t="str">
        <f>IFERROR(IF(INDEX('Tableau FR Download'!M:M,MATCH('Eligible Components'!M1052,'Tableau FR Download'!G:G,0))=0,"",INDEX('Tableau FR Download'!M:M,MATCH('Eligible Components'!M1052,'Tableau FR Download'!G:G,0))),"")</f>
        <v/>
      </c>
    </row>
    <row r="1053" spans="1:21" hidden="1" x14ac:dyDescent="0.2">
      <c r="A1053" s="1">
        <f t="shared" si="48"/>
        <v>0</v>
      </c>
      <c r="B1053" s="1">
        <v>0</v>
      </c>
      <c r="C1053" s="1" t="s">
        <v>85</v>
      </c>
      <c r="D1053" s="1" t="s">
        <v>65</v>
      </c>
      <c r="E1053" s="1" t="s">
        <v>409</v>
      </c>
      <c r="F1053" s="1" t="s">
        <v>86</v>
      </c>
      <c r="G1053" s="1" t="str">
        <f t="shared" si="49"/>
        <v>Namibia-HIV/AIDS,Malaria</v>
      </c>
      <c r="H1053" s="1">
        <v>1</v>
      </c>
      <c r="I1053" s="1" t="s">
        <v>60</v>
      </c>
      <c r="J1053" s="1" t="str">
        <f>IF(IFERROR(IF(M1053="",INDEX('Review Approach Lookup'!D:D,MATCH('Eligible Components'!G1053,'Review Approach Lookup'!A:A,0)),INDEX('Tableau FR Download'!I:I,MATCH(M1053,'Tableau FR Download'!G:G,0))),"")=0,"TBC",IFERROR(IF(M1053="",INDEX('Review Approach Lookup'!D:D,MATCH('Eligible Components'!G1053,'Review Approach Lookup'!A:A,0)),INDEX('Tableau FR Download'!I:I,MATCH(M1053,'Tableau FR Download'!G:G,0))),""))</f>
        <v/>
      </c>
      <c r="K1053" s="1" t="s">
        <v>182</v>
      </c>
      <c r="L1053" s="1">
        <f>_xlfn.MAXIFS('Tableau FR Download'!A:A,'Tableau FR Download'!B:B,'Eligible Components'!G1053)</f>
        <v>0</v>
      </c>
      <c r="M1053" s="1" t="str">
        <f>IF(L1053=0,"",INDEX('Tableau FR Download'!G:G,MATCH('Eligible Components'!L1053,'Tableau FR Download'!A:A,0)))</f>
        <v/>
      </c>
      <c r="N1053" s="2" t="str">
        <f>IFERROR(IF(LEFT(INDEX('Tableau FR Download'!J:J,MATCH('Eligible Components'!M1053,'Tableau FR Download'!G:G,0)),FIND(" - ",INDEX('Tableau FR Download'!J:J,MATCH('Eligible Components'!M1053,'Tableau FR Download'!G:G,0)))-1) = 0,"",LEFT(INDEX('Tableau FR Download'!J:J,MATCH('Eligible Components'!M1053,'Tableau FR Download'!G:G,0)),FIND(" - ",INDEX('Tableau FR Download'!J:J,MATCH('Eligible Components'!M1053,'Tableau FR Download'!G:G,0)))-1)),"")</f>
        <v/>
      </c>
      <c r="O1053" s="2" t="str">
        <f>IF(T1053="No","",IFERROR(IF(INDEX('Tableau FR Download'!M:M,MATCH('Eligible Components'!M1053,'Tableau FR Download'!G:G,0))=0,"",INDEX('Tableau FR Download'!M:M,MATCH('Eligible Components'!M1053,'Tableau FR Download'!G:G,0))),""))</f>
        <v/>
      </c>
      <c r="P1053" s="37" t="str">
        <f>IF(IFERROR(INDEX('Funding Request Tracker'!$G$6:$G$13,MATCH('Eligible Components'!N1053,'Funding Request Tracker'!$F$6:$F$13,0)),"")=0,"",IFERROR(INDEX('Funding Request Tracker'!$G$6:$G$13,MATCH('Eligible Components'!N1053,'Funding Request Tracker'!$F$6:$F$13,0)),""))</f>
        <v/>
      </c>
      <c r="Q1053" s="37" t="str">
        <f>IF(IFERROR(INDEX('Tableau FR Download'!N:N,MATCH('Eligible Components'!M1053,'Tableau FR Download'!G:G,0)),"")=0,"",IFERROR(INDEX('Tableau FR Download'!N:N,MATCH('Eligible Components'!M1053,'Tableau FR Download'!G:G,0)),""))</f>
        <v/>
      </c>
      <c r="R1053" s="37" t="str">
        <f>IF(IFERROR(INDEX('Tableau FR Download'!O:O,MATCH('Eligible Components'!M1053,'Tableau FR Download'!G:G,0)),"")=0,"",IFERROR(INDEX('Tableau FR Download'!O:O,MATCH('Eligible Components'!M1053,'Tableau FR Download'!G:G,0)),""))</f>
        <v/>
      </c>
      <c r="S1053" s="13" t="str">
        <f t="shared" si="50"/>
        <v/>
      </c>
      <c r="T1053" s="1" t="str">
        <f>IFERROR(INDEX('User Instructions'!$E$3:$E$10,MATCH('Eligible Components'!N1053,'User Instructions'!$D$3:$D$10,0)),"")</f>
        <v/>
      </c>
      <c r="U1053" s="1" t="str">
        <f>IFERROR(IF(INDEX('Tableau FR Download'!M:M,MATCH('Eligible Components'!M1053,'Tableau FR Download'!G:G,0))=0,"",INDEX('Tableau FR Download'!M:M,MATCH('Eligible Components'!M1053,'Tableau FR Download'!G:G,0))),"")</f>
        <v/>
      </c>
    </row>
    <row r="1054" spans="1:21" hidden="1" x14ac:dyDescent="0.2">
      <c r="A1054" s="1">
        <f t="shared" si="48"/>
        <v>0</v>
      </c>
      <c r="B1054" s="1">
        <v>0</v>
      </c>
      <c r="C1054" s="1" t="s">
        <v>85</v>
      </c>
      <c r="D1054" s="1" t="s">
        <v>65</v>
      </c>
      <c r="E1054" s="1" t="s">
        <v>410</v>
      </c>
      <c r="F1054" s="1" t="s">
        <v>87</v>
      </c>
      <c r="G1054" s="1" t="str">
        <f t="shared" si="49"/>
        <v>Namibia-HIV/AIDS,Malaria,RSSH</v>
      </c>
      <c r="H1054" s="1">
        <v>1</v>
      </c>
      <c r="I1054" s="1" t="s">
        <v>60</v>
      </c>
      <c r="J1054" s="1" t="str">
        <f>IF(IFERROR(IF(M1054="",INDEX('Review Approach Lookup'!D:D,MATCH('Eligible Components'!G1054,'Review Approach Lookup'!A:A,0)),INDEX('Tableau FR Download'!I:I,MATCH(M1054,'Tableau FR Download'!G:G,0))),"")=0,"TBC",IFERROR(IF(M1054="",INDEX('Review Approach Lookup'!D:D,MATCH('Eligible Components'!G1054,'Review Approach Lookup'!A:A,0)),INDEX('Tableau FR Download'!I:I,MATCH(M1054,'Tableau FR Download'!G:G,0))),""))</f>
        <v/>
      </c>
      <c r="K1054" s="1" t="s">
        <v>182</v>
      </c>
      <c r="L1054" s="1">
        <f>_xlfn.MAXIFS('Tableau FR Download'!A:A,'Tableau FR Download'!B:B,'Eligible Components'!G1054)</f>
        <v>0</v>
      </c>
      <c r="M1054" s="1" t="str">
        <f>IF(L1054=0,"",INDEX('Tableau FR Download'!G:G,MATCH('Eligible Components'!L1054,'Tableau FR Download'!A:A,0)))</f>
        <v/>
      </c>
      <c r="N1054" s="2" t="str">
        <f>IFERROR(IF(LEFT(INDEX('Tableau FR Download'!J:J,MATCH('Eligible Components'!M1054,'Tableau FR Download'!G:G,0)),FIND(" - ",INDEX('Tableau FR Download'!J:J,MATCH('Eligible Components'!M1054,'Tableau FR Download'!G:G,0)))-1) = 0,"",LEFT(INDEX('Tableau FR Download'!J:J,MATCH('Eligible Components'!M1054,'Tableau FR Download'!G:G,0)),FIND(" - ",INDEX('Tableau FR Download'!J:J,MATCH('Eligible Components'!M1054,'Tableau FR Download'!G:G,0)))-1)),"")</f>
        <v/>
      </c>
      <c r="O1054" s="2" t="str">
        <f>IF(T1054="No","",IFERROR(IF(INDEX('Tableau FR Download'!M:M,MATCH('Eligible Components'!M1054,'Tableau FR Download'!G:G,0))=0,"",INDEX('Tableau FR Download'!M:M,MATCH('Eligible Components'!M1054,'Tableau FR Download'!G:G,0))),""))</f>
        <v/>
      </c>
      <c r="P1054" s="37" t="str">
        <f>IF(IFERROR(INDEX('Funding Request Tracker'!$G$6:$G$13,MATCH('Eligible Components'!N1054,'Funding Request Tracker'!$F$6:$F$13,0)),"")=0,"",IFERROR(INDEX('Funding Request Tracker'!$G$6:$G$13,MATCH('Eligible Components'!N1054,'Funding Request Tracker'!$F$6:$F$13,0)),""))</f>
        <v/>
      </c>
      <c r="Q1054" s="37" t="str">
        <f>IF(IFERROR(INDEX('Tableau FR Download'!N:N,MATCH('Eligible Components'!M1054,'Tableau FR Download'!G:G,0)),"")=0,"",IFERROR(INDEX('Tableau FR Download'!N:N,MATCH('Eligible Components'!M1054,'Tableau FR Download'!G:G,0)),""))</f>
        <v/>
      </c>
      <c r="R1054" s="37" t="str">
        <f>IF(IFERROR(INDEX('Tableau FR Download'!O:O,MATCH('Eligible Components'!M1054,'Tableau FR Download'!G:G,0)),"")=0,"",IFERROR(INDEX('Tableau FR Download'!O:O,MATCH('Eligible Components'!M1054,'Tableau FR Download'!G:G,0)),""))</f>
        <v/>
      </c>
      <c r="S1054" s="13" t="str">
        <f t="shared" si="50"/>
        <v/>
      </c>
      <c r="T1054" s="1" t="str">
        <f>IFERROR(INDEX('User Instructions'!$E$3:$E$10,MATCH('Eligible Components'!N1054,'User Instructions'!$D$3:$D$10,0)),"")</f>
        <v/>
      </c>
      <c r="U1054" s="1" t="str">
        <f>IFERROR(IF(INDEX('Tableau FR Download'!M:M,MATCH('Eligible Components'!M1054,'Tableau FR Download'!G:G,0))=0,"",INDEX('Tableau FR Download'!M:M,MATCH('Eligible Components'!M1054,'Tableau FR Download'!G:G,0))),"")</f>
        <v/>
      </c>
    </row>
    <row r="1055" spans="1:21" hidden="1" x14ac:dyDescent="0.2">
      <c r="A1055" s="1">
        <f t="shared" si="48"/>
        <v>0</v>
      </c>
      <c r="B1055" s="1">
        <v>0</v>
      </c>
      <c r="C1055" s="1" t="s">
        <v>85</v>
      </c>
      <c r="D1055" s="1" t="s">
        <v>65</v>
      </c>
      <c r="E1055" s="1" t="s">
        <v>411</v>
      </c>
      <c r="F1055" s="1" t="s">
        <v>88</v>
      </c>
      <c r="G1055" s="1" t="str">
        <f t="shared" si="49"/>
        <v>Namibia-HIV/AIDS,RSSH</v>
      </c>
      <c r="H1055" s="1">
        <v>1</v>
      </c>
      <c r="I1055" s="1" t="s">
        <v>60</v>
      </c>
      <c r="J1055" s="1" t="str">
        <f>IF(IFERROR(IF(M1055="",INDEX('Review Approach Lookup'!D:D,MATCH('Eligible Components'!G1055,'Review Approach Lookup'!A:A,0)),INDEX('Tableau FR Download'!I:I,MATCH(M1055,'Tableau FR Download'!G:G,0))),"")=0,"TBC",IFERROR(IF(M1055="",INDEX('Review Approach Lookup'!D:D,MATCH('Eligible Components'!G1055,'Review Approach Lookup'!A:A,0)),INDEX('Tableau FR Download'!I:I,MATCH(M1055,'Tableau FR Download'!G:G,0))),""))</f>
        <v/>
      </c>
      <c r="K1055" s="1" t="s">
        <v>182</v>
      </c>
      <c r="L1055" s="1">
        <f>_xlfn.MAXIFS('Tableau FR Download'!A:A,'Tableau FR Download'!B:B,'Eligible Components'!G1055)</f>
        <v>0</v>
      </c>
      <c r="M1055" s="1" t="str">
        <f>IF(L1055=0,"",INDEX('Tableau FR Download'!G:G,MATCH('Eligible Components'!L1055,'Tableau FR Download'!A:A,0)))</f>
        <v/>
      </c>
      <c r="N1055" s="2" t="str">
        <f>IFERROR(IF(LEFT(INDEX('Tableau FR Download'!J:J,MATCH('Eligible Components'!M1055,'Tableau FR Download'!G:G,0)),FIND(" - ",INDEX('Tableau FR Download'!J:J,MATCH('Eligible Components'!M1055,'Tableau FR Download'!G:G,0)))-1) = 0,"",LEFT(INDEX('Tableau FR Download'!J:J,MATCH('Eligible Components'!M1055,'Tableau FR Download'!G:G,0)),FIND(" - ",INDEX('Tableau FR Download'!J:J,MATCH('Eligible Components'!M1055,'Tableau FR Download'!G:G,0)))-1)),"")</f>
        <v/>
      </c>
      <c r="O1055" s="2" t="str">
        <f>IF(T1055="No","",IFERROR(IF(INDEX('Tableau FR Download'!M:M,MATCH('Eligible Components'!M1055,'Tableau FR Download'!G:G,0))=0,"",INDEX('Tableau FR Download'!M:M,MATCH('Eligible Components'!M1055,'Tableau FR Download'!G:G,0))),""))</f>
        <v/>
      </c>
      <c r="P1055" s="37" t="str">
        <f>IF(IFERROR(INDEX('Funding Request Tracker'!$G$6:$G$13,MATCH('Eligible Components'!N1055,'Funding Request Tracker'!$F$6:$F$13,0)),"")=0,"",IFERROR(INDEX('Funding Request Tracker'!$G$6:$G$13,MATCH('Eligible Components'!N1055,'Funding Request Tracker'!$F$6:$F$13,0)),""))</f>
        <v/>
      </c>
      <c r="Q1055" s="37" t="str">
        <f>IF(IFERROR(INDEX('Tableau FR Download'!N:N,MATCH('Eligible Components'!M1055,'Tableau FR Download'!G:G,0)),"")=0,"",IFERROR(INDEX('Tableau FR Download'!N:N,MATCH('Eligible Components'!M1055,'Tableau FR Download'!G:G,0)),""))</f>
        <v/>
      </c>
      <c r="R1055" s="37" t="str">
        <f>IF(IFERROR(INDEX('Tableau FR Download'!O:O,MATCH('Eligible Components'!M1055,'Tableau FR Download'!G:G,0)),"")=0,"",IFERROR(INDEX('Tableau FR Download'!O:O,MATCH('Eligible Components'!M1055,'Tableau FR Download'!G:G,0)),""))</f>
        <v/>
      </c>
      <c r="S1055" s="13" t="str">
        <f t="shared" si="50"/>
        <v/>
      </c>
      <c r="T1055" s="1" t="str">
        <f>IFERROR(INDEX('User Instructions'!$E$3:$E$10,MATCH('Eligible Components'!N1055,'User Instructions'!$D$3:$D$10,0)),"")</f>
        <v/>
      </c>
      <c r="U1055" s="1" t="str">
        <f>IFERROR(IF(INDEX('Tableau FR Download'!M:M,MATCH('Eligible Components'!M1055,'Tableau FR Download'!G:G,0))=0,"",INDEX('Tableau FR Download'!M:M,MATCH('Eligible Components'!M1055,'Tableau FR Download'!G:G,0))),"")</f>
        <v/>
      </c>
    </row>
    <row r="1056" spans="1:21" hidden="1" x14ac:dyDescent="0.2">
      <c r="A1056" s="1">
        <f t="shared" si="48"/>
        <v>0</v>
      </c>
      <c r="B1056" s="1">
        <v>0</v>
      </c>
      <c r="C1056" s="1" t="s">
        <v>85</v>
      </c>
      <c r="D1056" s="1" t="s">
        <v>65</v>
      </c>
      <c r="E1056" s="1" t="s">
        <v>408</v>
      </c>
      <c r="F1056" s="1" t="s">
        <v>89</v>
      </c>
      <c r="G1056" s="1" t="str">
        <f t="shared" si="49"/>
        <v>Namibia-HIV/AIDS, Tuberculosis</v>
      </c>
      <c r="H1056" s="1">
        <v>1</v>
      </c>
      <c r="I1056" s="1" t="s">
        <v>60</v>
      </c>
      <c r="J1056" s="1" t="str">
        <f>IF(IFERROR(IF(M1056="",INDEX('Review Approach Lookup'!D:D,MATCH('Eligible Components'!G1056,'Review Approach Lookup'!A:A,0)),INDEX('Tableau FR Download'!I:I,MATCH(M1056,'Tableau FR Download'!G:G,0))),"")=0,"TBC",IFERROR(IF(M1056="",INDEX('Review Approach Lookup'!D:D,MATCH('Eligible Components'!G1056,'Review Approach Lookup'!A:A,0)),INDEX('Tableau FR Download'!I:I,MATCH(M1056,'Tableau FR Download'!G:G,0))),""))</f>
        <v/>
      </c>
      <c r="K1056" s="1" t="s">
        <v>182</v>
      </c>
      <c r="L1056" s="1">
        <f>_xlfn.MAXIFS('Tableau FR Download'!A:A,'Tableau FR Download'!B:B,'Eligible Components'!G1056)</f>
        <v>0</v>
      </c>
      <c r="M1056" s="1" t="str">
        <f>IF(L1056=0,"",INDEX('Tableau FR Download'!G:G,MATCH('Eligible Components'!L1056,'Tableau FR Download'!A:A,0)))</f>
        <v/>
      </c>
      <c r="N1056" s="2" t="str">
        <f>IFERROR(IF(LEFT(INDEX('Tableau FR Download'!J:J,MATCH('Eligible Components'!M1056,'Tableau FR Download'!G:G,0)),FIND(" - ",INDEX('Tableau FR Download'!J:J,MATCH('Eligible Components'!M1056,'Tableau FR Download'!G:G,0)))-1) = 0,"",LEFT(INDEX('Tableau FR Download'!J:J,MATCH('Eligible Components'!M1056,'Tableau FR Download'!G:G,0)),FIND(" - ",INDEX('Tableau FR Download'!J:J,MATCH('Eligible Components'!M1056,'Tableau FR Download'!G:G,0)))-1)),"")</f>
        <v/>
      </c>
      <c r="O1056" s="2" t="str">
        <f>IF(T1056="No","",IFERROR(IF(INDEX('Tableau FR Download'!M:M,MATCH('Eligible Components'!M1056,'Tableau FR Download'!G:G,0))=0,"",INDEX('Tableau FR Download'!M:M,MATCH('Eligible Components'!M1056,'Tableau FR Download'!G:G,0))),""))</f>
        <v/>
      </c>
      <c r="P1056" s="37" t="str">
        <f>IF(IFERROR(INDEX('Funding Request Tracker'!$G$6:$G$13,MATCH('Eligible Components'!N1056,'Funding Request Tracker'!$F$6:$F$13,0)),"")=0,"",IFERROR(INDEX('Funding Request Tracker'!$G$6:$G$13,MATCH('Eligible Components'!N1056,'Funding Request Tracker'!$F$6:$F$13,0)),""))</f>
        <v/>
      </c>
      <c r="Q1056" s="37" t="str">
        <f>IF(IFERROR(INDEX('Tableau FR Download'!N:N,MATCH('Eligible Components'!M1056,'Tableau FR Download'!G:G,0)),"")=0,"",IFERROR(INDEX('Tableau FR Download'!N:N,MATCH('Eligible Components'!M1056,'Tableau FR Download'!G:G,0)),""))</f>
        <v/>
      </c>
      <c r="R1056" s="37" t="str">
        <f>IF(IFERROR(INDEX('Tableau FR Download'!O:O,MATCH('Eligible Components'!M1056,'Tableau FR Download'!G:G,0)),"")=0,"",IFERROR(INDEX('Tableau FR Download'!O:O,MATCH('Eligible Components'!M1056,'Tableau FR Download'!G:G,0)),""))</f>
        <v/>
      </c>
      <c r="S1056" s="13" t="str">
        <f t="shared" si="50"/>
        <v/>
      </c>
      <c r="T1056" s="1" t="str">
        <f>IFERROR(INDEX('User Instructions'!$E$3:$E$10,MATCH('Eligible Components'!N1056,'User Instructions'!$D$3:$D$10,0)),"")</f>
        <v/>
      </c>
      <c r="U1056" s="1" t="str">
        <f>IFERROR(IF(INDEX('Tableau FR Download'!M:M,MATCH('Eligible Components'!M1056,'Tableau FR Download'!G:G,0))=0,"",INDEX('Tableau FR Download'!M:M,MATCH('Eligible Components'!M1056,'Tableau FR Download'!G:G,0))),"")</f>
        <v/>
      </c>
    </row>
    <row r="1057" spans="1:21" hidden="1" x14ac:dyDescent="0.2">
      <c r="A1057" s="1">
        <f t="shared" si="48"/>
        <v>1</v>
      </c>
      <c r="B1057" s="1">
        <v>0</v>
      </c>
      <c r="C1057" s="1" t="s">
        <v>85</v>
      </c>
      <c r="D1057" s="1" t="s">
        <v>65</v>
      </c>
      <c r="E1057" s="1" t="s">
        <v>412</v>
      </c>
      <c r="F1057" s="1" t="s">
        <v>90</v>
      </c>
      <c r="G1057" s="1" t="str">
        <f t="shared" si="49"/>
        <v>Namibia-HIV/AIDS,Tuberculosis,Malaria</v>
      </c>
      <c r="H1057" s="1">
        <v>1</v>
      </c>
      <c r="I1057" s="1" t="s">
        <v>60</v>
      </c>
      <c r="J1057" s="1" t="str">
        <f>IF(IFERROR(IF(M1057="",INDEX('Review Approach Lookup'!D:D,MATCH('Eligible Components'!G1057,'Review Approach Lookup'!A:A,0)),INDEX('Tableau FR Download'!I:I,MATCH(M1057,'Tableau FR Download'!G:G,0))),"")=0,"TBC",IFERROR(IF(M1057="",INDEX('Review Approach Lookup'!D:D,MATCH('Eligible Components'!G1057,'Review Approach Lookup'!A:A,0)),INDEX('Tableau FR Download'!I:I,MATCH(M1057,'Tableau FR Download'!G:G,0))),""))</f>
        <v>Tailored for National Strategic Plans</v>
      </c>
      <c r="K1057" s="1" t="s">
        <v>182</v>
      </c>
      <c r="L1057" s="1">
        <f>_xlfn.MAXIFS('Tableau FR Download'!A:A,'Tableau FR Download'!B:B,'Eligible Components'!G1057)</f>
        <v>805</v>
      </c>
      <c r="M1057" s="1" t="str">
        <f>IF(L1057=0,"",INDEX('Tableau FR Download'!G:G,MATCH('Eligible Components'!L1057,'Tableau FR Download'!A:A,0)))</f>
        <v>FR805-NAM-Z</v>
      </c>
      <c r="N1057" s="2" t="str">
        <f>IFERROR(IF(LEFT(INDEX('Tableau FR Download'!J:J,MATCH('Eligible Components'!M1057,'Tableau FR Download'!G:G,0)),FIND(" - ",INDEX('Tableau FR Download'!J:J,MATCH('Eligible Components'!M1057,'Tableau FR Download'!G:G,0)))-1) = 0,"",LEFT(INDEX('Tableau FR Download'!J:J,MATCH('Eligible Components'!M1057,'Tableau FR Download'!G:G,0)),FIND(" - ",INDEX('Tableau FR Download'!J:J,MATCH('Eligible Components'!M1057,'Tableau FR Download'!G:G,0)))-1)),"")</f>
        <v>Window 1</v>
      </c>
      <c r="O1057" s="2" t="str">
        <f>IF(T1057="No","",IFERROR(IF(INDEX('Tableau FR Download'!M:M,MATCH('Eligible Components'!M1057,'Tableau FR Download'!G:G,0))=0,"",INDEX('Tableau FR Download'!M:M,MATCH('Eligible Components'!M1057,'Tableau FR Download'!G:G,0))),""))</f>
        <v>Grant Making</v>
      </c>
      <c r="P1057" s="37">
        <f>IF(IFERROR(INDEX('Funding Request Tracker'!$G$6:$G$13,MATCH('Eligible Components'!N1057,'Funding Request Tracker'!$F$6:$F$13,0)),"")=0,"",IFERROR(INDEX('Funding Request Tracker'!$G$6:$G$13,MATCH('Eligible Components'!N1057,'Funding Request Tracker'!$F$6:$F$13,0)),""))</f>
        <v>43913</v>
      </c>
      <c r="Q1057" s="37">
        <f>IF(IFERROR(INDEX('Tableau FR Download'!N:N,MATCH('Eligible Components'!M1057,'Tableau FR Download'!G:G,0)),"")=0,"",IFERROR(INDEX('Tableau FR Download'!N:N,MATCH('Eligible Components'!M1057,'Tableau FR Download'!G:G,0)),""))</f>
        <v>44091</v>
      </c>
      <c r="R1057" s="37">
        <f>IF(IFERROR(INDEX('Tableau FR Download'!O:O,MATCH('Eligible Components'!M1057,'Tableau FR Download'!G:G,0)),"")=0,"",IFERROR(INDEX('Tableau FR Download'!O:O,MATCH('Eligible Components'!M1057,'Tableau FR Download'!G:G,0)),""))</f>
        <v>44125</v>
      </c>
      <c r="S1057" s="13">
        <f t="shared" si="50"/>
        <v>6.9508196721311473</v>
      </c>
      <c r="T1057" s="1" t="str">
        <f>IFERROR(INDEX('User Instructions'!$E$3:$E$10,MATCH('Eligible Components'!N1057,'User Instructions'!$D$3:$D$10,0)),"")</f>
        <v>Yes</v>
      </c>
      <c r="U1057" s="1" t="str">
        <f>IFERROR(IF(INDEX('Tableau FR Download'!M:M,MATCH('Eligible Components'!M1057,'Tableau FR Download'!G:G,0))=0,"",INDEX('Tableau FR Download'!M:M,MATCH('Eligible Components'!M1057,'Tableau FR Download'!G:G,0))),"")</f>
        <v>Grant Making</v>
      </c>
    </row>
    <row r="1058" spans="1:21" hidden="1" x14ac:dyDescent="0.2">
      <c r="A1058" s="1">
        <f t="shared" si="48"/>
        <v>0</v>
      </c>
      <c r="B1058" s="1">
        <v>0</v>
      </c>
      <c r="C1058" s="1" t="s">
        <v>85</v>
      </c>
      <c r="D1058" s="1" t="s">
        <v>65</v>
      </c>
      <c r="E1058" s="1" t="s">
        <v>413</v>
      </c>
      <c r="F1058" s="1" t="s">
        <v>91</v>
      </c>
      <c r="G1058" s="1" t="str">
        <f t="shared" si="49"/>
        <v>Namibia-HIV/AIDS,Tuberculosis,Malaria,RSSH</v>
      </c>
      <c r="H1058" s="1">
        <v>1</v>
      </c>
      <c r="I1058" s="1" t="s">
        <v>60</v>
      </c>
      <c r="J1058" s="1" t="str">
        <f>IF(IFERROR(IF(M1058="",INDEX('Review Approach Lookup'!D:D,MATCH('Eligible Components'!G1058,'Review Approach Lookup'!A:A,0)),INDEX('Tableau FR Download'!I:I,MATCH(M1058,'Tableau FR Download'!G:G,0))),"")=0,"TBC",IFERROR(IF(M1058="",INDEX('Review Approach Lookup'!D:D,MATCH('Eligible Components'!G1058,'Review Approach Lookup'!A:A,0)),INDEX('Tableau FR Download'!I:I,MATCH(M1058,'Tableau FR Download'!G:G,0))),""))</f>
        <v/>
      </c>
      <c r="K1058" s="1" t="s">
        <v>182</v>
      </c>
      <c r="L1058" s="1">
        <f>_xlfn.MAXIFS('Tableau FR Download'!A:A,'Tableau FR Download'!B:B,'Eligible Components'!G1058)</f>
        <v>0</v>
      </c>
      <c r="M1058" s="1" t="str">
        <f>IF(L1058=0,"",INDEX('Tableau FR Download'!G:G,MATCH('Eligible Components'!L1058,'Tableau FR Download'!A:A,0)))</f>
        <v/>
      </c>
      <c r="N1058" s="2" t="str">
        <f>IFERROR(IF(LEFT(INDEX('Tableau FR Download'!J:J,MATCH('Eligible Components'!M1058,'Tableau FR Download'!G:G,0)),FIND(" - ",INDEX('Tableau FR Download'!J:J,MATCH('Eligible Components'!M1058,'Tableau FR Download'!G:G,0)))-1) = 0,"",LEFT(INDEX('Tableau FR Download'!J:J,MATCH('Eligible Components'!M1058,'Tableau FR Download'!G:G,0)),FIND(" - ",INDEX('Tableau FR Download'!J:J,MATCH('Eligible Components'!M1058,'Tableau FR Download'!G:G,0)))-1)),"")</f>
        <v/>
      </c>
      <c r="O1058" s="2" t="str">
        <f>IF(T1058="No","",IFERROR(IF(INDEX('Tableau FR Download'!M:M,MATCH('Eligible Components'!M1058,'Tableau FR Download'!G:G,0))=0,"",INDEX('Tableau FR Download'!M:M,MATCH('Eligible Components'!M1058,'Tableau FR Download'!G:G,0))),""))</f>
        <v/>
      </c>
      <c r="P1058" s="37" t="str">
        <f>IF(IFERROR(INDEX('Funding Request Tracker'!$G$6:$G$13,MATCH('Eligible Components'!N1058,'Funding Request Tracker'!$F$6:$F$13,0)),"")=0,"",IFERROR(INDEX('Funding Request Tracker'!$G$6:$G$13,MATCH('Eligible Components'!N1058,'Funding Request Tracker'!$F$6:$F$13,0)),""))</f>
        <v/>
      </c>
      <c r="Q1058" s="37" t="str">
        <f>IF(IFERROR(INDEX('Tableau FR Download'!N:N,MATCH('Eligible Components'!M1058,'Tableau FR Download'!G:G,0)),"")=0,"",IFERROR(INDEX('Tableau FR Download'!N:N,MATCH('Eligible Components'!M1058,'Tableau FR Download'!G:G,0)),""))</f>
        <v/>
      </c>
      <c r="R1058" s="37" t="str">
        <f>IF(IFERROR(INDEX('Tableau FR Download'!O:O,MATCH('Eligible Components'!M1058,'Tableau FR Download'!G:G,0)),"")=0,"",IFERROR(INDEX('Tableau FR Download'!O:O,MATCH('Eligible Components'!M1058,'Tableau FR Download'!G:G,0)),""))</f>
        <v/>
      </c>
      <c r="S1058" s="13" t="str">
        <f t="shared" si="50"/>
        <v/>
      </c>
      <c r="T1058" s="1" t="str">
        <f>IFERROR(INDEX('User Instructions'!$E$3:$E$10,MATCH('Eligible Components'!N1058,'User Instructions'!$D$3:$D$10,0)),"")</f>
        <v/>
      </c>
      <c r="U1058" s="1" t="str">
        <f>IFERROR(IF(INDEX('Tableau FR Download'!M:M,MATCH('Eligible Components'!M1058,'Tableau FR Download'!G:G,0))=0,"",INDEX('Tableau FR Download'!M:M,MATCH('Eligible Components'!M1058,'Tableau FR Download'!G:G,0))),"")</f>
        <v/>
      </c>
    </row>
    <row r="1059" spans="1:21" hidden="1" x14ac:dyDescent="0.2">
      <c r="A1059" s="1">
        <f t="shared" si="48"/>
        <v>0</v>
      </c>
      <c r="B1059" s="1">
        <v>0</v>
      </c>
      <c r="C1059" s="1" t="s">
        <v>85</v>
      </c>
      <c r="D1059" s="1" t="s">
        <v>65</v>
      </c>
      <c r="E1059" s="1" t="s">
        <v>414</v>
      </c>
      <c r="F1059" s="1" t="s">
        <v>92</v>
      </c>
      <c r="G1059" s="1" t="str">
        <f t="shared" si="49"/>
        <v>Namibia-HIV/AIDS,Tuberculosis,RSSH</v>
      </c>
      <c r="H1059" s="1">
        <v>1</v>
      </c>
      <c r="I1059" s="1" t="s">
        <v>60</v>
      </c>
      <c r="J1059" s="1" t="str">
        <f>IF(IFERROR(IF(M1059="",INDEX('Review Approach Lookup'!D:D,MATCH('Eligible Components'!G1059,'Review Approach Lookup'!A:A,0)),INDEX('Tableau FR Download'!I:I,MATCH(M1059,'Tableau FR Download'!G:G,0))),"")=0,"TBC",IFERROR(IF(M1059="",INDEX('Review Approach Lookup'!D:D,MATCH('Eligible Components'!G1059,'Review Approach Lookup'!A:A,0)),INDEX('Tableau FR Download'!I:I,MATCH(M1059,'Tableau FR Download'!G:G,0))),""))</f>
        <v/>
      </c>
      <c r="K1059" s="1" t="s">
        <v>182</v>
      </c>
      <c r="L1059" s="1">
        <f>_xlfn.MAXIFS('Tableau FR Download'!A:A,'Tableau FR Download'!B:B,'Eligible Components'!G1059)</f>
        <v>0</v>
      </c>
      <c r="M1059" s="1" t="str">
        <f>IF(L1059=0,"",INDEX('Tableau FR Download'!G:G,MATCH('Eligible Components'!L1059,'Tableau FR Download'!A:A,0)))</f>
        <v/>
      </c>
      <c r="N1059" s="2" t="str">
        <f>IFERROR(IF(LEFT(INDEX('Tableau FR Download'!J:J,MATCH('Eligible Components'!M1059,'Tableau FR Download'!G:G,0)),FIND(" - ",INDEX('Tableau FR Download'!J:J,MATCH('Eligible Components'!M1059,'Tableau FR Download'!G:G,0)))-1) = 0,"",LEFT(INDEX('Tableau FR Download'!J:J,MATCH('Eligible Components'!M1059,'Tableau FR Download'!G:G,0)),FIND(" - ",INDEX('Tableau FR Download'!J:J,MATCH('Eligible Components'!M1059,'Tableau FR Download'!G:G,0)))-1)),"")</f>
        <v/>
      </c>
      <c r="O1059" s="2" t="str">
        <f>IF(T1059="No","",IFERROR(IF(INDEX('Tableau FR Download'!M:M,MATCH('Eligible Components'!M1059,'Tableau FR Download'!G:G,0))=0,"",INDEX('Tableau FR Download'!M:M,MATCH('Eligible Components'!M1059,'Tableau FR Download'!G:G,0))),""))</f>
        <v/>
      </c>
      <c r="P1059" s="37" t="str">
        <f>IF(IFERROR(INDEX('Funding Request Tracker'!$G$6:$G$13,MATCH('Eligible Components'!N1059,'Funding Request Tracker'!$F$6:$F$13,0)),"")=0,"",IFERROR(INDEX('Funding Request Tracker'!$G$6:$G$13,MATCH('Eligible Components'!N1059,'Funding Request Tracker'!$F$6:$F$13,0)),""))</f>
        <v/>
      </c>
      <c r="Q1059" s="37" t="str">
        <f>IF(IFERROR(INDEX('Tableau FR Download'!N:N,MATCH('Eligible Components'!M1059,'Tableau FR Download'!G:G,0)),"")=0,"",IFERROR(INDEX('Tableau FR Download'!N:N,MATCH('Eligible Components'!M1059,'Tableau FR Download'!G:G,0)),""))</f>
        <v/>
      </c>
      <c r="R1059" s="37" t="str">
        <f>IF(IFERROR(INDEX('Tableau FR Download'!O:O,MATCH('Eligible Components'!M1059,'Tableau FR Download'!G:G,0)),"")=0,"",IFERROR(INDEX('Tableau FR Download'!O:O,MATCH('Eligible Components'!M1059,'Tableau FR Download'!G:G,0)),""))</f>
        <v/>
      </c>
      <c r="S1059" s="13" t="str">
        <f t="shared" si="50"/>
        <v/>
      </c>
      <c r="T1059" s="1" t="str">
        <f>IFERROR(INDEX('User Instructions'!$E$3:$E$10,MATCH('Eligible Components'!N1059,'User Instructions'!$D$3:$D$10,0)),"")</f>
        <v/>
      </c>
      <c r="U1059" s="1" t="str">
        <f>IFERROR(IF(INDEX('Tableau FR Download'!M:M,MATCH('Eligible Components'!M1059,'Tableau FR Download'!G:G,0))=0,"",INDEX('Tableau FR Download'!M:M,MATCH('Eligible Components'!M1059,'Tableau FR Download'!G:G,0))),"")</f>
        <v/>
      </c>
    </row>
    <row r="1060" spans="1:21" hidden="1" x14ac:dyDescent="0.2">
      <c r="A1060" s="1">
        <f t="shared" si="48"/>
        <v>0</v>
      </c>
      <c r="B1060" s="1">
        <v>1</v>
      </c>
      <c r="C1060" s="1" t="s">
        <v>85</v>
      </c>
      <c r="D1060" s="1" t="s">
        <v>65</v>
      </c>
      <c r="E1060" s="1" t="s">
        <v>28</v>
      </c>
      <c r="F1060" s="1" t="s">
        <v>28</v>
      </c>
      <c r="G1060" s="1" t="str">
        <f t="shared" si="49"/>
        <v>Namibia-Malaria</v>
      </c>
      <c r="H1060" s="1">
        <v>1</v>
      </c>
      <c r="I1060" s="1" t="s">
        <v>60</v>
      </c>
      <c r="J1060" s="1" t="str">
        <f>IF(IFERROR(IF(M1060="",INDEX('Review Approach Lookup'!D:D,MATCH('Eligible Components'!G1060,'Review Approach Lookup'!A:A,0)),INDEX('Tableau FR Download'!I:I,MATCH(M1060,'Tableau FR Download'!G:G,0))),"")=0,"TBC",IFERROR(IF(M1060="",INDEX('Review Approach Lookup'!D:D,MATCH('Eligible Components'!G1060,'Review Approach Lookup'!A:A,0)),INDEX('Tableau FR Download'!I:I,MATCH(M1060,'Tableau FR Download'!G:G,0))),""))</f>
        <v>Tailored for National Strategic Plans</v>
      </c>
      <c r="K1060" s="1" t="s">
        <v>182</v>
      </c>
      <c r="L1060" s="1">
        <f>_xlfn.MAXIFS('Tableau FR Download'!A:A,'Tableau FR Download'!B:B,'Eligible Components'!G1060)</f>
        <v>0</v>
      </c>
      <c r="M1060" s="1" t="str">
        <f>IF(L1060=0,"",INDEX('Tableau FR Download'!G:G,MATCH('Eligible Components'!L1060,'Tableau FR Download'!A:A,0)))</f>
        <v/>
      </c>
      <c r="N1060" s="2" t="str">
        <f>IFERROR(IF(LEFT(INDEX('Tableau FR Download'!J:J,MATCH('Eligible Components'!M1060,'Tableau FR Download'!G:G,0)),FIND(" - ",INDEX('Tableau FR Download'!J:J,MATCH('Eligible Components'!M1060,'Tableau FR Download'!G:G,0)))-1) = 0,"",LEFT(INDEX('Tableau FR Download'!J:J,MATCH('Eligible Components'!M1060,'Tableau FR Download'!G:G,0)),FIND(" - ",INDEX('Tableau FR Download'!J:J,MATCH('Eligible Components'!M1060,'Tableau FR Download'!G:G,0)))-1)),"")</f>
        <v/>
      </c>
      <c r="O1060" s="2" t="str">
        <f>IF(T1060="No","",IFERROR(IF(INDEX('Tableau FR Download'!M:M,MATCH('Eligible Components'!M1060,'Tableau FR Download'!G:G,0))=0,"",INDEX('Tableau FR Download'!M:M,MATCH('Eligible Components'!M1060,'Tableau FR Download'!G:G,0))),""))</f>
        <v/>
      </c>
      <c r="P1060" s="37" t="str">
        <f>IF(IFERROR(INDEX('Funding Request Tracker'!$G$6:$G$13,MATCH('Eligible Components'!N1060,'Funding Request Tracker'!$F$6:$F$13,0)),"")=0,"",IFERROR(INDEX('Funding Request Tracker'!$G$6:$G$13,MATCH('Eligible Components'!N1060,'Funding Request Tracker'!$F$6:$F$13,0)),""))</f>
        <v/>
      </c>
      <c r="Q1060" s="37" t="str">
        <f>IF(IFERROR(INDEX('Tableau FR Download'!N:N,MATCH('Eligible Components'!M1060,'Tableau FR Download'!G:G,0)),"")=0,"",IFERROR(INDEX('Tableau FR Download'!N:N,MATCH('Eligible Components'!M1060,'Tableau FR Download'!G:G,0)),""))</f>
        <v/>
      </c>
      <c r="R1060" s="37" t="str">
        <f>IF(IFERROR(INDEX('Tableau FR Download'!O:O,MATCH('Eligible Components'!M1060,'Tableau FR Download'!G:G,0)),"")=0,"",IFERROR(INDEX('Tableau FR Download'!O:O,MATCH('Eligible Components'!M1060,'Tableau FR Download'!G:G,0)),""))</f>
        <v/>
      </c>
      <c r="S1060" s="13" t="str">
        <f t="shared" si="50"/>
        <v/>
      </c>
      <c r="T1060" s="1" t="str">
        <f>IFERROR(INDEX('User Instructions'!$E$3:$E$10,MATCH('Eligible Components'!N1060,'User Instructions'!$D$3:$D$10,0)),"")</f>
        <v/>
      </c>
      <c r="U1060" s="1" t="str">
        <f>IFERROR(IF(INDEX('Tableau FR Download'!M:M,MATCH('Eligible Components'!M1060,'Tableau FR Download'!G:G,0))=0,"",INDEX('Tableau FR Download'!M:M,MATCH('Eligible Components'!M1060,'Tableau FR Download'!G:G,0))),"")</f>
        <v/>
      </c>
    </row>
    <row r="1061" spans="1:21" hidden="1" x14ac:dyDescent="0.2">
      <c r="A1061" s="1">
        <f t="shared" si="48"/>
        <v>0</v>
      </c>
      <c r="B1061" s="1">
        <v>0</v>
      </c>
      <c r="C1061" s="1" t="s">
        <v>85</v>
      </c>
      <c r="D1061" s="1" t="s">
        <v>65</v>
      </c>
      <c r="E1061" s="1" t="s">
        <v>415</v>
      </c>
      <c r="F1061" s="1" t="s">
        <v>93</v>
      </c>
      <c r="G1061" s="1" t="str">
        <f t="shared" si="49"/>
        <v>Namibia-Malaria,RSSH</v>
      </c>
      <c r="H1061" s="1">
        <v>1</v>
      </c>
      <c r="I1061" s="1" t="s">
        <v>60</v>
      </c>
      <c r="J1061" s="1" t="str">
        <f>IF(IFERROR(IF(M1061="",INDEX('Review Approach Lookup'!D:D,MATCH('Eligible Components'!G1061,'Review Approach Lookup'!A:A,0)),INDEX('Tableau FR Download'!I:I,MATCH(M1061,'Tableau FR Download'!G:G,0))),"")=0,"TBC",IFERROR(IF(M1061="",INDEX('Review Approach Lookup'!D:D,MATCH('Eligible Components'!G1061,'Review Approach Lookup'!A:A,0)),INDEX('Tableau FR Download'!I:I,MATCH(M1061,'Tableau FR Download'!G:G,0))),""))</f>
        <v/>
      </c>
      <c r="K1061" s="1" t="s">
        <v>182</v>
      </c>
      <c r="L1061" s="1">
        <f>_xlfn.MAXIFS('Tableau FR Download'!A:A,'Tableau FR Download'!B:B,'Eligible Components'!G1061)</f>
        <v>0</v>
      </c>
      <c r="M1061" s="1" t="str">
        <f>IF(L1061=0,"",INDEX('Tableau FR Download'!G:G,MATCH('Eligible Components'!L1061,'Tableau FR Download'!A:A,0)))</f>
        <v/>
      </c>
      <c r="N1061" s="2" t="str">
        <f>IFERROR(IF(LEFT(INDEX('Tableau FR Download'!J:J,MATCH('Eligible Components'!M1061,'Tableau FR Download'!G:G,0)),FIND(" - ",INDEX('Tableau FR Download'!J:J,MATCH('Eligible Components'!M1061,'Tableau FR Download'!G:G,0)))-1) = 0,"",LEFT(INDEX('Tableau FR Download'!J:J,MATCH('Eligible Components'!M1061,'Tableau FR Download'!G:G,0)),FIND(" - ",INDEX('Tableau FR Download'!J:J,MATCH('Eligible Components'!M1061,'Tableau FR Download'!G:G,0)))-1)),"")</f>
        <v/>
      </c>
      <c r="O1061" s="2" t="str">
        <f>IF(T1061="No","",IFERROR(IF(INDEX('Tableau FR Download'!M:M,MATCH('Eligible Components'!M1061,'Tableau FR Download'!G:G,0))=0,"",INDEX('Tableau FR Download'!M:M,MATCH('Eligible Components'!M1061,'Tableau FR Download'!G:G,0))),""))</f>
        <v/>
      </c>
      <c r="P1061" s="37" t="str">
        <f>IF(IFERROR(INDEX('Funding Request Tracker'!$G$6:$G$13,MATCH('Eligible Components'!N1061,'Funding Request Tracker'!$F$6:$F$13,0)),"")=0,"",IFERROR(INDEX('Funding Request Tracker'!$G$6:$G$13,MATCH('Eligible Components'!N1061,'Funding Request Tracker'!$F$6:$F$13,0)),""))</f>
        <v/>
      </c>
      <c r="Q1061" s="37" t="str">
        <f>IF(IFERROR(INDEX('Tableau FR Download'!N:N,MATCH('Eligible Components'!M1061,'Tableau FR Download'!G:G,0)),"")=0,"",IFERROR(INDEX('Tableau FR Download'!N:N,MATCH('Eligible Components'!M1061,'Tableau FR Download'!G:G,0)),""))</f>
        <v/>
      </c>
      <c r="R1061" s="37" t="str">
        <f>IF(IFERROR(INDEX('Tableau FR Download'!O:O,MATCH('Eligible Components'!M1061,'Tableau FR Download'!G:G,0)),"")=0,"",IFERROR(INDEX('Tableau FR Download'!O:O,MATCH('Eligible Components'!M1061,'Tableau FR Download'!G:G,0)),""))</f>
        <v/>
      </c>
      <c r="S1061" s="13" t="str">
        <f t="shared" si="50"/>
        <v/>
      </c>
      <c r="T1061" s="1" t="str">
        <f>IFERROR(INDEX('User Instructions'!$E$3:$E$10,MATCH('Eligible Components'!N1061,'User Instructions'!$D$3:$D$10,0)),"")</f>
        <v/>
      </c>
      <c r="U1061" s="1" t="str">
        <f>IFERROR(IF(INDEX('Tableau FR Download'!M:M,MATCH('Eligible Components'!M1061,'Tableau FR Download'!G:G,0))=0,"",INDEX('Tableau FR Download'!M:M,MATCH('Eligible Components'!M1061,'Tableau FR Download'!G:G,0))),"")</f>
        <v/>
      </c>
    </row>
    <row r="1062" spans="1:21" hidden="1" x14ac:dyDescent="0.2">
      <c r="A1062" s="1">
        <f t="shared" si="48"/>
        <v>0</v>
      </c>
      <c r="B1062" s="1">
        <v>0</v>
      </c>
      <c r="C1062" s="1" t="s">
        <v>85</v>
      </c>
      <c r="D1062" s="1" t="s">
        <v>65</v>
      </c>
      <c r="E1062" s="1" t="s">
        <v>94</v>
      </c>
      <c r="F1062" s="1" t="s">
        <v>94</v>
      </c>
      <c r="G1062" s="1" t="str">
        <f t="shared" si="49"/>
        <v>Namibia-RSSH</v>
      </c>
      <c r="H1062" s="1">
        <v>1</v>
      </c>
      <c r="I1062" s="1" t="s">
        <v>60</v>
      </c>
      <c r="J1062" s="1" t="str">
        <f>IF(IFERROR(IF(M1062="",INDEX('Review Approach Lookup'!D:D,MATCH('Eligible Components'!G1062,'Review Approach Lookup'!A:A,0)),INDEX('Tableau FR Download'!I:I,MATCH(M1062,'Tableau FR Download'!G:G,0))),"")=0,"TBC",IFERROR(IF(M1062="",INDEX('Review Approach Lookup'!D:D,MATCH('Eligible Components'!G1062,'Review Approach Lookup'!A:A,0)),INDEX('Tableau FR Download'!I:I,MATCH(M1062,'Tableau FR Download'!G:G,0))),""))</f>
        <v>TBC</v>
      </c>
      <c r="K1062" s="1" t="s">
        <v>182</v>
      </c>
      <c r="L1062" s="1">
        <f>_xlfn.MAXIFS('Tableau FR Download'!A:A,'Tableau FR Download'!B:B,'Eligible Components'!G1062)</f>
        <v>0</v>
      </c>
      <c r="M1062" s="1" t="str">
        <f>IF(L1062=0,"",INDEX('Tableau FR Download'!G:G,MATCH('Eligible Components'!L1062,'Tableau FR Download'!A:A,0)))</f>
        <v/>
      </c>
      <c r="N1062" s="2" t="str">
        <f>IFERROR(IF(LEFT(INDEX('Tableau FR Download'!J:J,MATCH('Eligible Components'!M1062,'Tableau FR Download'!G:G,0)),FIND(" - ",INDEX('Tableau FR Download'!J:J,MATCH('Eligible Components'!M1062,'Tableau FR Download'!G:G,0)))-1) = 0,"",LEFT(INDEX('Tableau FR Download'!J:J,MATCH('Eligible Components'!M1062,'Tableau FR Download'!G:G,0)),FIND(" - ",INDEX('Tableau FR Download'!J:J,MATCH('Eligible Components'!M1062,'Tableau FR Download'!G:G,0)))-1)),"")</f>
        <v/>
      </c>
      <c r="O1062" s="2" t="str">
        <f>IF(T1062="No","",IFERROR(IF(INDEX('Tableau FR Download'!M:M,MATCH('Eligible Components'!M1062,'Tableau FR Download'!G:G,0))=0,"",INDEX('Tableau FR Download'!M:M,MATCH('Eligible Components'!M1062,'Tableau FR Download'!G:G,0))),""))</f>
        <v/>
      </c>
      <c r="P1062" s="37" t="str">
        <f>IF(IFERROR(INDEX('Funding Request Tracker'!$G$6:$G$13,MATCH('Eligible Components'!N1062,'Funding Request Tracker'!$F$6:$F$13,0)),"")=0,"",IFERROR(INDEX('Funding Request Tracker'!$G$6:$G$13,MATCH('Eligible Components'!N1062,'Funding Request Tracker'!$F$6:$F$13,0)),""))</f>
        <v/>
      </c>
      <c r="Q1062" s="37" t="str">
        <f>IF(IFERROR(INDEX('Tableau FR Download'!N:N,MATCH('Eligible Components'!M1062,'Tableau FR Download'!G:G,0)),"")=0,"",IFERROR(INDEX('Tableau FR Download'!N:N,MATCH('Eligible Components'!M1062,'Tableau FR Download'!G:G,0)),""))</f>
        <v/>
      </c>
      <c r="R1062" s="37" t="str">
        <f>IF(IFERROR(INDEX('Tableau FR Download'!O:O,MATCH('Eligible Components'!M1062,'Tableau FR Download'!G:G,0)),"")=0,"",IFERROR(INDEX('Tableau FR Download'!O:O,MATCH('Eligible Components'!M1062,'Tableau FR Download'!G:G,0)),""))</f>
        <v/>
      </c>
      <c r="S1062" s="13" t="str">
        <f t="shared" si="50"/>
        <v/>
      </c>
      <c r="T1062" s="1" t="str">
        <f>IFERROR(INDEX('User Instructions'!$E$3:$E$10,MATCH('Eligible Components'!N1062,'User Instructions'!$D$3:$D$10,0)),"")</f>
        <v/>
      </c>
      <c r="U1062" s="1" t="str">
        <f>IFERROR(IF(INDEX('Tableau FR Download'!M:M,MATCH('Eligible Components'!M1062,'Tableau FR Download'!G:G,0))=0,"",INDEX('Tableau FR Download'!M:M,MATCH('Eligible Components'!M1062,'Tableau FR Download'!G:G,0))),"")</f>
        <v/>
      </c>
    </row>
    <row r="1063" spans="1:21" hidden="1" x14ac:dyDescent="0.2">
      <c r="A1063" s="1">
        <f t="shared" si="48"/>
        <v>0</v>
      </c>
      <c r="B1063" s="1">
        <v>1</v>
      </c>
      <c r="C1063" s="1" t="s">
        <v>85</v>
      </c>
      <c r="D1063" s="1" t="s">
        <v>65</v>
      </c>
      <c r="E1063" s="1" t="s">
        <v>416</v>
      </c>
      <c r="F1063" s="1" t="s">
        <v>35</v>
      </c>
      <c r="G1063" s="1" t="str">
        <f t="shared" si="49"/>
        <v>Namibia-Tuberculosis</v>
      </c>
      <c r="H1063" s="1">
        <v>1</v>
      </c>
      <c r="I1063" s="1" t="s">
        <v>60</v>
      </c>
      <c r="J1063" s="1" t="str">
        <f>IF(IFERROR(IF(M1063="",INDEX('Review Approach Lookup'!D:D,MATCH('Eligible Components'!G1063,'Review Approach Lookup'!A:A,0)),INDEX('Tableau FR Download'!I:I,MATCH(M1063,'Tableau FR Download'!G:G,0))),"")=0,"TBC",IFERROR(IF(M1063="",INDEX('Review Approach Lookup'!D:D,MATCH('Eligible Components'!G1063,'Review Approach Lookup'!A:A,0)),INDEX('Tableau FR Download'!I:I,MATCH(M1063,'Tableau FR Download'!G:G,0))),""))</f>
        <v>Tailored for National Strategic Plans</v>
      </c>
      <c r="K1063" s="1" t="s">
        <v>182</v>
      </c>
      <c r="L1063" s="1">
        <f>_xlfn.MAXIFS('Tableau FR Download'!A:A,'Tableau FR Download'!B:B,'Eligible Components'!G1063)</f>
        <v>0</v>
      </c>
      <c r="M1063" s="1" t="str">
        <f>IF(L1063=0,"",INDEX('Tableau FR Download'!G:G,MATCH('Eligible Components'!L1063,'Tableau FR Download'!A:A,0)))</f>
        <v/>
      </c>
      <c r="N1063" s="2" t="str">
        <f>IFERROR(IF(LEFT(INDEX('Tableau FR Download'!J:J,MATCH('Eligible Components'!M1063,'Tableau FR Download'!G:G,0)),FIND(" - ",INDEX('Tableau FR Download'!J:J,MATCH('Eligible Components'!M1063,'Tableau FR Download'!G:G,0)))-1) = 0,"",LEFT(INDEX('Tableau FR Download'!J:J,MATCH('Eligible Components'!M1063,'Tableau FR Download'!G:G,0)),FIND(" - ",INDEX('Tableau FR Download'!J:J,MATCH('Eligible Components'!M1063,'Tableau FR Download'!G:G,0)))-1)),"")</f>
        <v/>
      </c>
      <c r="O1063" s="2" t="str">
        <f>IF(T1063="No","",IFERROR(IF(INDEX('Tableau FR Download'!M:M,MATCH('Eligible Components'!M1063,'Tableau FR Download'!G:G,0))=0,"",INDEX('Tableau FR Download'!M:M,MATCH('Eligible Components'!M1063,'Tableau FR Download'!G:G,0))),""))</f>
        <v/>
      </c>
      <c r="P1063" s="37" t="str">
        <f>IF(IFERROR(INDEX('Funding Request Tracker'!$G$6:$G$13,MATCH('Eligible Components'!N1063,'Funding Request Tracker'!$F$6:$F$13,0)),"")=0,"",IFERROR(INDEX('Funding Request Tracker'!$G$6:$G$13,MATCH('Eligible Components'!N1063,'Funding Request Tracker'!$F$6:$F$13,0)),""))</f>
        <v/>
      </c>
      <c r="Q1063" s="37" t="str">
        <f>IF(IFERROR(INDEX('Tableau FR Download'!N:N,MATCH('Eligible Components'!M1063,'Tableau FR Download'!G:G,0)),"")=0,"",IFERROR(INDEX('Tableau FR Download'!N:N,MATCH('Eligible Components'!M1063,'Tableau FR Download'!G:G,0)),""))</f>
        <v/>
      </c>
      <c r="R1063" s="37" t="str">
        <f>IF(IFERROR(INDEX('Tableau FR Download'!O:O,MATCH('Eligible Components'!M1063,'Tableau FR Download'!G:G,0)),"")=0,"",IFERROR(INDEX('Tableau FR Download'!O:O,MATCH('Eligible Components'!M1063,'Tableau FR Download'!G:G,0)),""))</f>
        <v/>
      </c>
      <c r="S1063" s="13" t="str">
        <f t="shared" si="50"/>
        <v/>
      </c>
      <c r="T1063" s="1" t="str">
        <f>IFERROR(INDEX('User Instructions'!$E$3:$E$10,MATCH('Eligible Components'!N1063,'User Instructions'!$D$3:$D$10,0)),"")</f>
        <v/>
      </c>
      <c r="U1063" s="1" t="str">
        <f>IFERROR(IF(INDEX('Tableau FR Download'!M:M,MATCH('Eligible Components'!M1063,'Tableau FR Download'!G:G,0))=0,"",INDEX('Tableau FR Download'!M:M,MATCH('Eligible Components'!M1063,'Tableau FR Download'!G:G,0))),"")</f>
        <v/>
      </c>
    </row>
    <row r="1064" spans="1:21" hidden="1" x14ac:dyDescent="0.2">
      <c r="A1064" s="1">
        <f t="shared" si="48"/>
        <v>0</v>
      </c>
      <c r="B1064" s="1">
        <v>0</v>
      </c>
      <c r="C1064" s="1" t="s">
        <v>85</v>
      </c>
      <c r="D1064" s="1" t="s">
        <v>65</v>
      </c>
      <c r="E1064" s="1" t="s">
        <v>417</v>
      </c>
      <c r="F1064" s="1" t="s">
        <v>95</v>
      </c>
      <c r="G1064" s="1" t="str">
        <f t="shared" si="49"/>
        <v>Namibia-Tuberculosis,Malaria</v>
      </c>
      <c r="H1064" s="1">
        <v>1</v>
      </c>
      <c r="I1064" s="1" t="s">
        <v>60</v>
      </c>
      <c r="J1064" s="1" t="str">
        <f>IF(IFERROR(IF(M1064="",INDEX('Review Approach Lookup'!D:D,MATCH('Eligible Components'!G1064,'Review Approach Lookup'!A:A,0)),INDEX('Tableau FR Download'!I:I,MATCH(M1064,'Tableau FR Download'!G:G,0))),"")=0,"TBC",IFERROR(IF(M1064="",INDEX('Review Approach Lookup'!D:D,MATCH('Eligible Components'!G1064,'Review Approach Lookup'!A:A,0)),INDEX('Tableau FR Download'!I:I,MATCH(M1064,'Tableau FR Download'!G:G,0))),""))</f>
        <v/>
      </c>
      <c r="K1064" s="1" t="s">
        <v>182</v>
      </c>
      <c r="L1064" s="1">
        <f>_xlfn.MAXIFS('Tableau FR Download'!A:A,'Tableau FR Download'!B:B,'Eligible Components'!G1064)</f>
        <v>0</v>
      </c>
      <c r="M1064" s="1" t="str">
        <f>IF(L1064=0,"",INDEX('Tableau FR Download'!G:G,MATCH('Eligible Components'!L1064,'Tableau FR Download'!A:A,0)))</f>
        <v/>
      </c>
      <c r="N1064" s="2" t="str">
        <f>IFERROR(IF(LEFT(INDEX('Tableau FR Download'!J:J,MATCH('Eligible Components'!M1064,'Tableau FR Download'!G:G,0)),FIND(" - ",INDEX('Tableau FR Download'!J:J,MATCH('Eligible Components'!M1064,'Tableau FR Download'!G:G,0)))-1) = 0,"",LEFT(INDEX('Tableau FR Download'!J:J,MATCH('Eligible Components'!M1064,'Tableau FR Download'!G:G,0)),FIND(" - ",INDEX('Tableau FR Download'!J:J,MATCH('Eligible Components'!M1064,'Tableau FR Download'!G:G,0)))-1)),"")</f>
        <v/>
      </c>
      <c r="O1064" s="2" t="str">
        <f>IF(T1064="No","",IFERROR(IF(INDEX('Tableau FR Download'!M:M,MATCH('Eligible Components'!M1064,'Tableau FR Download'!G:G,0))=0,"",INDEX('Tableau FR Download'!M:M,MATCH('Eligible Components'!M1064,'Tableau FR Download'!G:G,0))),""))</f>
        <v/>
      </c>
      <c r="P1064" s="37" t="str">
        <f>IF(IFERROR(INDEX('Funding Request Tracker'!$G$6:$G$13,MATCH('Eligible Components'!N1064,'Funding Request Tracker'!$F$6:$F$13,0)),"")=0,"",IFERROR(INDEX('Funding Request Tracker'!$G$6:$G$13,MATCH('Eligible Components'!N1064,'Funding Request Tracker'!$F$6:$F$13,0)),""))</f>
        <v/>
      </c>
      <c r="Q1064" s="37" t="str">
        <f>IF(IFERROR(INDEX('Tableau FR Download'!N:N,MATCH('Eligible Components'!M1064,'Tableau FR Download'!G:G,0)),"")=0,"",IFERROR(INDEX('Tableau FR Download'!N:N,MATCH('Eligible Components'!M1064,'Tableau FR Download'!G:G,0)),""))</f>
        <v/>
      </c>
      <c r="R1064" s="37" t="str">
        <f>IF(IFERROR(INDEX('Tableau FR Download'!O:O,MATCH('Eligible Components'!M1064,'Tableau FR Download'!G:G,0)),"")=0,"",IFERROR(INDEX('Tableau FR Download'!O:O,MATCH('Eligible Components'!M1064,'Tableau FR Download'!G:G,0)),""))</f>
        <v/>
      </c>
      <c r="S1064" s="13" t="str">
        <f t="shared" si="50"/>
        <v/>
      </c>
      <c r="T1064" s="1" t="str">
        <f>IFERROR(INDEX('User Instructions'!$E$3:$E$10,MATCH('Eligible Components'!N1064,'User Instructions'!$D$3:$D$10,0)),"")</f>
        <v/>
      </c>
      <c r="U1064" s="1" t="str">
        <f>IFERROR(IF(INDEX('Tableau FR Download'!M:M,MATCH('Eligible Components'!M1064,'Tableau FR Download'!G:G,0))=0,"",INDEX('Tableau FR Download'!M:M,MATCH('Eligible Components'!M1064,'Tableau FR Download'!G:G,0))),"")</f>
        <v/>
      </c>
    </row>
    <row r="1065" spans="1:21" hidden="1" x14ac:dyDescent="0.2">
      <c r="A1065" s="1">
        <f t="shared" si="48"/>
        <v>0</v>
      </c>
      <c r="B1065" s="1">
        <v>0</v>
      </c>
      <c r="C1065" s="1" t="s">
        <v>85</v>
      </c>
      <c r="D1065" s="1" t="s">
        <v>65</v>
      </c>
      <c r="E1065" s="1" t="s">
        <v>418</v>
      </c>
      <c r="F1065" s="1" t="s">
        <v>96</v>
      </c>
      <c r="G1065" s="1" t="str">
        <f t="shared" si="49"/>
        <v>Namibia-Tuberculosis,Malaria,RSSH</v>
      </c>
      <c r="H1065" s="1">
        <v>1</v>
      </c>
      <c r="I1065" s="1" t="s">
        <v>60</v>
      </c>
      <c r="J1065" s="1" t="str">
        <f>IF(IFERROR(IF(M1065="",INDEX('Review Approach Lookup'!D:D,MATCH('Eligible Components'!G1065,'Review Approach Lookup'!A:A,0)),INDEX('Tableau FR Download'!I:I,MATCH(M1065,'Tableau FR Download'!G:G,0))),"")=0,"TBC",IFERROR(IF(M1065="",INDEX('Review Approach Lookup'!D:D,MATCH('Eligible Components'!G1065,'Review Approach Lookup'!A:A,0)),INDEX('Tableau FR Download'!I:I,MATCH(M1065,'Tableau FR Download'!G:G,0))),""))</f>
        <v/>
      </c>
      <c r="K1065" s="1" t="s">
        <v>182</v>
      </c>
      <c r="L1065" s="1">
        <f>_xlfn.MAXIFS('Tableau FR Download'!A:A,'Tableau FR Download'!B:B,'Eligible Components'!G1065)</f>
        <v>0</v>
      </c>
      <c r="M1065" s="1" t="str">
        <f>IF(L1065=0,"",INDEX('Tableau FR Download'!G:G,MATCH('Eligible Components'!L1065,'Tableau FR Download'!A:A,0)))</f>
        <v/>
      </c>
      <c r="N1065" s="2" t="str">
        <f>IFERROR(IF(LEFT(INDEX('Tableau FR Download'!J:J,MATCH('Eligible Components'!M1065,'Tableau FR Download'!G:G,0)),FIND(" - ",INDEX('Tableau FR Download'!J:J,MATCH('Eligible Components'!M1065,'Tableau FR Download'!G:G,0)))-1) = 0,"",LEFT(INDEX('Tableau FR Download'!J:J,MATCH('Eligible Components'!M1065,'Tableau FR Download'!G:G,0)),FIND(" - ",INDEX('Tableau FR Download'!J:J,MATCH('Eligible Components'!M1065,'Tableau FR Download'!G:G,0)))-1)),"")</f>
        <v/>
      </c>
      <c r="O1065" s="2" t="str">
        <f>IF(T1065="No","",IFERROR(IF(INDEX('Tableau FR Download'!M:M,MATCH('Eligible Components'!M1065,'Tableau FR Download'!G:G,0))=0,"",INDEX('Tableau FR Download'!M:M,MATCH('Eligible Components'!M1065,'Tableau FR Download'!G:G,0))),""))</f>
        <v/>
      </c>
      <c r="P1065" s="37" t="str">
        <f>IF(IFERROR(INDEX('Funding Request Tracker'!$G$6:$G$13,MATCH('Eligible Components'!N1065,'Funding Request Tracker'!$F$6:$F$13,0)),"")=0,"",IFERROR(INDEX('Funding Request Tracker'!$G$6:$G$13,MATCH('Eligible Components'!N1065,'Funding Request Tracker'!$F$6:$F$13,0)),""))</f>
        <v/>
      </c>
      <c r="Q1065" s="37" t="str">
        <f>IF(IFERROR(INDEX('Tableau FR Download'!N:N,MATCH('Eligible Components'!M1065,'Tableau FR Download'!G:G,0)),"")=0,"",IFERROR(INDEX('Tableau FR Download'!N:N,MATCH('Eligible Components'!M1065,'Tableau FR Download'!G:G,0)),""))</f>
        <v/>
      </c>
      <c r="R1065" s="37" t="str">
        <f>IF(IFERROR(INDEX('Tableau FR Download'!O:O,MATCH('Eligible Components'!M1065,'Tableau FR Download'!G:G,0)),"")=0,"",IFERROR(INDEX('Tableau FR Download'!O:O,MATCH('Eligible Components'!M1065,'Tableau FR Download'!G:G,0)),""))</f>
        <v/>
      </c>
      <c r="S1065" s="13" t="str">
        <f t="shared" si="50"/>
        <v/>
      </c>
      <c r="T1065" s="1" t="str">
        <f>IFERROR(INDEX('User Instructions'!$E$3:$E$10,MATCH('Eligible Components'!N1065,'User Instructions'!$D$3:$D$10,0)),"")</f>
        <v/>
      </c>
      <c r="U1065" s="1" t="str">
        <f>IFERROR(IF(INDEX('Tableau FR Download'!M:M,MATCH('Eligible Components'!M1065,'Tableau FR Download'!G:G,0))=0,"",INDEX('Tableau FR Download'!M:M,MATCH('Eligible Components'!M1065,'Tableau FR Download'!G:G,0))),"")</f>
        <v/>
      </c>
    </row>
    <row r="1066" spans="1:21" hidden="1" x14ac:dyDescent="0.2">
      <c r="A1066" s="1">
        <f t="shared" si="48"/>
        <v>0</v>
      </c>
      <c r="B1066" s="1">
        <v>0</v>
      </c>
      <c r="C1066" s="1" t="s">
        <v>85</v>
      </c>
      <c r="D1066" s="1" t="s">
        <v>65</v>
      </c>
      <c r="E1066" s="1" t="s">
        <v>419</v>
      </c>
      <c r="F1066" s="1" t="s">
        <v>97</v>
      </c>
      <c r="G1066" s="1" t="str">
        <f t="shared" si="49"/>
        <v>Namibia-Tuberculosis,RSSH</v>
      </c>
      <c r="H1066" s="1">
        <v>1</v>
      </c>
      <c r="I1066" s="1" t="s">
        <v>60</v>
      </c>
      <c r="J1066" s="1" t="str">
        <f>IF(IFERROR(IF(M1066="",INDEX('Review Approach Lookup'!D:D,MATCH('Eligible Components'!G1066,'Review Approach Lookup'!A:A,0)),INDEX('Tableau FR Download'!I:I,MATCH(M1066,'Tableau FR Download'!G:G,0))),"")=0,"TBC",IFERROR(IF(M1066="",INDEX('Review Approach Lookup'!D:D,MATCH('Eligible Components'!G1066,'Review Approach Lookup'!A:A,0)),INDEX('Tableau FR Download'!I:I,MATCH(M1066,'Tableau FR Download'!G:G,0))),""))</f>
        <v/>
      </c>
      <c r="K1066" s="1" t="s">
        <v>182</v>
      </c>
      <c r="L1066" s="1">
        <f>_xlfn.MAXIFS('Tableau FR Download'!A:A,'Tableau FR Download'!B:B,'Eligible Components'!G1066)</f>
        <v>0</v>
      </c>
      <c r="M1066" s="1" t="str">
        <f>IF(L1066=0,"",INDEX('Tableau FR Download'!G:G,MATCH('Eligible Components'!L1066,'Tableau FR Download'!A:A,0)))</f>
        <v/>
      </c>
      <c r="N1066" s="2" t="str">
        <f>IFERROR(IF(LEFT(INDEX('Tableau FR Download'!J:J,MATCH('Eligible Components'!M1066,'Tableau FR Download'!G:G,0)),FIND(" - ",INDEX('Tableau FR Download'!J:J,MATCH('Eligible Components'!M1066,'Tableau FR Download'!G:G,0)))-1) = 0,"",LEFT(INDEX('Tableau FR Download'!J:J,MATCH('Eligible Components'!M1066,'Tableau FR Download'!G:G,0)),FIND(" - ",INDEX('Tableau FR Download'!J:J,MATCH('Eligible Components'!M1066,'Tableau FR Download'!G:G,0)))-1)),"")</f>
        <v/>
      </c>
      <c r="O1066" s="2" t="str">
        <f>IF(T1066="No","",IFERROR(IF(INDEX('Tableau FR Download'!M:M,MATCH('Eligible Components'!M1066,'Tableau FR Download'!G:G,0))=0,"",INDEX('Tableau FR Download'!M:M,MATCH('Eligible Components'!M1066,'Tableau FR Download'!G:G,0))),""))</f>
        <v/>
      </c>
      <c r="P1066" s="37" t="str">
        <f>IF(IFERROR(INDEX('Funding Request Tracker'!$G$6:$G$13,MATCH('Eligible Components'!N1066,'Funding Request Tracker'!$F$6:$F$13,0)),"")=0,"",IFERROR(INDEX('Funding Request Tracker'!$G$6:$G$13,MATCH('Eligible Components'!N1066,'Funding Request Tracker'!$F$6:$F$13,0)),""))</f>
        <v/>
      </c>
      <c r="Q1066" s="37" t="str">
        <f>IF(IFERROR(INDEX('Tableau FR Download'!N:N,MATCH('Eligible Components'!M1066,'Tableau FR Download'!G:G,0)),"")=0,"",IFERROR(INDEX('Tableau FR Download'!N:N,MATCH('Eligible Components'!M1066,'Tableau FR Download'!G:G,0)),""))</f>
        <v/>
      </c>
      <c r="R1066" s="37" t="str">
        <f>IF(IFERROR(INDEX('Tableau FR Download'!O:O,MATCH('Eligible Components'!M1066,'Tableau FR Download'!G:G,0)),"")=0,"",IFERROR(INDEX('Tableau FR Download'!O:O,MATCH('Eligible Components'!M1066,'Tableau FR Download'!G:G,0)),""))</f>
        <v/>
      </c>
      <c r="S1066" s="13" t="str">
        <f t="shared" si="50"/>
        <v/>
      </c>
      <c r="T1066" s="1" t="str">
        <f>IFERROR(INDEX('User Instructions'!$E$3:$E$10,MATCH('Eligible Components'!N1066,'User Instructions'!$D$3:$D$10,0)),"")</f>
        <v/>
      </c>
      <c r="U1066" s="1" t="str">
        <f>IFERROR(IF(INDEX('Tableau FR Download'!M:M,MATCH('Eligible Components'!M1066,'Tableau FR Download'!G:G,0))=0,"",INDEX('Tableau FR Download'!M:M,MATCH('Eligible Components'!M1066,'Tableau FR Download'!G:G,0))),"")</f>
        <v/>
      </c>
    </row>
    <row r="1067" spans="1:21" hidden="1" x14ac:dyDescent="0.2">
      <c r="A1067" s="1">
        <f t="shared" si="48"/>
        <v>1</v>
      </c>
      <c r="B1067" s="1">
        <v>0</v>
      </c>
      <c r="C1067" s="1" t="s">
        <v>85</v>
      </c>
      <c r="D1067" s="1" t="s">
        <v>142</v>
      </c>
      <c r="E1067" s="1" t="s">
        <v>26</v>
      </c>
      <c r="F1067" s="1" t="s">
        <v>26</v>
      </c>
      <c r="G1067" s="1" t="str">
        <f t="shared" si="49"/>
        <v>Nepal-HIV/AIDS</v>
      </c>
      <c r="H1067" s="1">
        <v>1</v>
      </c>
      <c r="I1067" s="1" t="s">
        <v>25</v>
      </c>
      <c r="J1067" s="1" t="str">
        <f>IF(IFERROR(IF(M1067="",INDEX('Review Approach Lookup'!D:D,MATCH('Eligible Components'!G1067,'Review Approach Lookup'!A:A,0)),INDEX('Tableau FR Download'!I:I,MATCH(M1067,'Tableau FR Download'!G:G,0))),"")=0,"TBC",IFERROR(IF(M1067="",INDEX('Review Approach Lookup'!D:D,MATCH('Eligible Components'!G1067,'Review Approach Lookup'!A:A,0)),INDEX('Tableau FR Download'!I:I,MATCH(M1067,'Tableau FR Download'!G:G,0))),""))</f>
        <v>Full Review</v>
      </c>
      <c r="K1067" s="1" t="s">
        <v>182</v>
      </c>
      <c r="L1067" s="1">
        <f>_xlfn.MAXIFS('Tableau FR Download'!A:A,'Tableau FR Download'!B:B,'Eligible Components'!G1067)</f>
        <v>968</v>
      </c>
      <c r="M1067" s="1" t="str">
        <f>IF(L1067=0,"",INDEX('Tableau FR Download'!G:G,MATCH('Eligible Components'!L1067,'Tableau FR Download'!A:A,0)))</f>
        <v>FR968-NPL-H</v>
      </c>
      <c r="N1067" s="2" t="str">
        <f>IFERROR(IF(LEFT(INDEX('Tableau FR Download'!J:J,MATCH('Eligible Components'!M1067,'Tableau FR Download'!G:G,0)),FIND(" - ",INDEX('Tableau FR Download'!J:J,MATCH('Eligible Components'!M1067,'Tableau FR Download'!G:G,0)))-1) = 0,"",LEFT(INDEX('Tableau FR Download'!J:J,MATCH('Eligible Components'!M1067,'Tableau FR Download'!G:G,0)),FIND(" - ",INDEX('Tableau FR Download'!J:J,MATCH('Eligible Components'!M1067,'Tableau FR Download'!G:G,0)))-1)),"")</f>
        <v>Window 3</v>
      </c>
      <c r="O1067" s="2" t="str">
        <f>IF(T1067="No","",IFERROR(IF(INDEX('Tableau FR Download'!M:M,MATCH('Eligible Components'!M1067,'Tableau FR Download'!G:G,0))=0,"",INDEX('Tableau FR Download'!M:M,MATCH('Eligible Components'!M1067,'Tableau FR Download'!G:G,0))),""))</f>
        <v>Grant Making</v>
      </c>
      <c r="P1067" s="37">
        <f>IF(IFERROR(INDEX('Funding Request Tracker'!$G$6:$G$13,MATCH('Eligible Components'!N1067,'Funding Request Tracker'!$F$6:$F$13,0)),"")=0,"",IFERROR(INDEX('Funding Request Tracker'!$G$6:$G$13,MATCH('Eligible Components'!N1067,'Funding Request Tracker'!$F$6:$F$13,0)),""))</f>
        <v>44074</v>
      </c>
      <c r="Q1067" s="37">
        <f>IF(IFERROR(INDEX('Tableau FR Download'!N:N,MATCH('Eligible Components'!M1067,'Tableau FR Download'!G:G,0)),"")=0,"",IFERROR(INDEX('Tableau FR Download'!N:N,MATCH('Eligible Components'!M1067,'Tableau FR Download'!G:G,0)),""))</f>
        <v>44238</v>
      </c>
      <c r="R1067" s="37">
        <f>IF(IFERROR(INDEX('Tableau FR Download'!O:O,MATCH('Eligible Components'!M1067,'Tableau FR Download'!G:G,0)),"")=0,"",IFERROR(INDEX('Tableau FR Download'!O:O,MATCH('Eligible Components'!M1067,'Tableau FR Download'!G:G,0)),""))</f>
        <v>44260</v>
      </c>
      <c r="S1067" s="13">
        <f t="shared" si="50"/>
        <v>6.0983606557377046</v>
      </c>
      <c r="T1067" s="1" t="str">
        <f>IFERROR(INDEX('User Instructions'!$E$3:$E$10,MATCH('Eligible Components'!N1067,'User Instructions'!$D$3:$D$10,0)),"")</f>
        <v>Yes</v>
      </c>
      <c r="U1067" s="1" t="str">
        <f>IFERROR(IF(INDEX('Tableau FR Download'!M:M,MATCH('Eligible Components'!M1067,'Tableau FR Download'!G:G,0))=0,"",INDEX('Tableau FR Download'!M:M,MATCH('Eligible Components'!M1067,'Tableau FR Download'!G:G,0))),"")</f>
        <v>Grant Making</v>
      </c>
    </row>
    <row r="1068" spans="1:21" hidden="1" x14ac:dyDescent="0.2">
      <c r="A1068" s="1">
        <f t="shared" si="48"/>
        <v>0</v>
      </c>
      <c r="B1068" s="1">
        <v>0</v>
      </c>
      <c r="C1068" s="1" t="s">
        <v>85</v>
      </c>
      <c r="D1068" s="1" t="s">
        <v>142</v>
      </c>
      <c r="E1068" s="1" t="s">
        <v>409</v>
      </c>
      <c r="F1068" s="1" t="s">
        <v>86</v>
      </c>
      <c r="G1068" s="1" t="str">
        <f t="shared" si="49"/>
        <v>Nepal-HIV/AIDS,Malaria</v>
      </c>
      <c r="H1068" s="1">
        <v>1</v>
      </c>
      <c r="I1068" s="1" t="s">
        <v>25</v>
      </c>
      <c r="J1068" s="1" t="str">
        <f>IF(IFERROR(IF(M1068="",INDEX('Review Approach Lookup'!D:D,MATCH('Eligible Components'!G1068,'Review Approach Lookup'!A:A,0)),INDEX('Tableau FR Download'!I:I,MATCH(M1068,'Tableau FR Download'!G:G,0))),"")=0,"TBC",IFERROR(IF(M1068="",INDEX('Review Approach Lookup'!D:D,MATCH('Eligible Components'!G1068,'Review Approach Lookup'!A:A,0)),INDEX('Tableau FR Download'!I:I,MATCH(M1068,'Tableau FR Download'!G:G,0))),""))</f>
        <v/>
      </c>
      <c r="K1068" s="1" t="s">
        <v>182</v>
      </c>
      <c r="L1068" s="1">
        <f>_xlfn.MAXIFS('Tableau FR Download'!A:A,'Tableau FR Download'!B:B,'Eligible Components'!G1068)</f>
        <v>0</v>
      </c>
      <c r="M1068" s="1" t="str">
        <f>IF(L1068=0,"",INDEX('Tableau FR Download'!G:G,MATCH('Eligible Components'!L1068,'Tableau FR Download'!A:A,0)))</f>
        <v/>
      </c>
      <c r="N1068" s="2" t="str">
        <f>IFERROR(IF(LEFT(INDEX('Tableau FR Download'!J:J,MATCH('Eligible Components'!M1068,'Tableau FR Download'!G:G,0)),FIND(" - ",INDEX('Tableau FR Download'!J:J,MATCH('Eligible Components'!M1068,'Tableau FR Download'!G:G,0)))-1) = 0,"",LEFT(INDEX('Tableau FR Download'!J:J,MATCH('Eligible Components'!M1068,'Tableau FR Download'!G:G,0)),FIND(" - ",INDEX('Tableau FR Download'!J:J,MATCH('Eligible Components'!M1068,'Tableau FR Download'!G:G,0)))-1)),"")</f>
        <v/>
      </c>
      <c r="O1068" s="2" t="str">
        <f>IF(T1068="No","",IFERROR(IF(INDEX('Tableau FR Download'!M:M,MATCH('Eligible Components'!M1068,'Tableau FR Download'!G:G,0))=0,"",INDEX('Tableau FR Download'!M:M,MATCH('Eligible Components'!M1068,'Tableau FR Download'!G:G,0))),""))</f>
        <v/>
      </c>
      <c r="P1068" s="37" t="str">
        <f>IF(IFERROR(INDEX('Funding Request Tracker'!$G$6:$G$13,MATCH('Eligible Components'!N1068,'Funding Request Tracker'!$F$6:$F$13,0)),"")=0,"",IFERROR(INDEX('Funding Request Tracker'!$G$6:$G$13,MATCH('Eligible Components'!N1068,'Funding Request Tracker'!$F$6:$F$13,0)),""))</f>
        <v/>
      </c>
      <c r="Q1068" s="37" t="str">
        <f>IF(IFERROR(INDEX('Tableau FR Download'!N:N,MATCH('Eligible Components'!M1068,'Tableau FR Download'!G:G,0)),"")=0,"",IFERROR(INDEX('Tableau FR Download'!N:N,MATCH('Eligible Components'!M1068,'Tableau FR Download'!G:G,0)),""))</f>
        <v/>
      </c>
      <c r="R1068" s="37" t="str">
        <f>IF(IFERROR(INDEX('Tableau FR Download'!O:O,MATCH('Eligible Components'!M1068,'Tableau FR Download'!G:G,0)),"")=0,"",IFERROR(INDEX('Tableau FR Download'!O:O,MATCH('Eligible Components'!M1068,'Tableau FR Download'!G:G,0)),""))</f>
        <v/>
      </c>
      <c r="S1068" s="13" t="str">
        <f t="shared" si="50"/>
        <v/>
      </c>
      <c r="T1068" s="1" t="str">
        <f>IFERROR(INDEX('User Instructions'!$E$3:$E$10,MATCH('Eligible Components'!N1068,'User Instructions'!$D$3:$D$10,0)),"")</f>
        <v/>
      </c>
      <c r="U1068" s="1" t="str">
        <f>IFERROR(IF(INDEX('Tableau FR Download'!M:M,MATCH('Eligible Components'!M1068,'Tableau FR Download'!G:G,0))=0,"",INDEX('Tableau FR Download'!M:M,MATCH('Eligible Components'!M1068,'Tableau FR Download'!G:G,0))),"")</f>
        <v/>
      </c>
    </row>
    <row r="1069" spans="1:21" hidden="1" x14ac:dyDescent="0.2">
      <c r="A1069" s="1">
        <f t="shared" si="48"/>
        <v>0</v>
      </c>
      <c r="B1069" s="1">
        <v>0</v>
      </c>
      <c r="C1069" s="1" t="s">
        <v>85</v>
      </c>
      <c r="D1069" s="1" t="s">
        <v>142</v>
      </c>
      <c r="E1069" s="1" t="s">
        <v>410</v>
      </c>
      <c r="F1069" s="1" t="s">
        <v>87</v>
      </c>
      <c r="G1069" s="1" t="str">
        <f t="shared" si="49"/>
        <v>Nepal-HIV/AIDS,Malaria,RSSH</v>
      </c>
      <c r="H1069" s="1">
        <v>1</v>
      </c>
      <c r="I1069" s="1" t="s">
        <v>25</v>
      </c>
      <c r="J1069" s="1" t="str">
        <f>IF(IFERROR(IF(M1069="",INDEX('Review Approach Lookup'!D:D,MATCH('Eligible Components'!G1069,'Review Approach Lookup'!A:A,0)),INDEX('Tableau FR Download'!I:I,MATCH(M1069,'Tableau FR Download'!G:G,0))),"")=0,"TBC",IFERROR(IF(M1069="",INDEX('Review Approach Lookup'!D:D,MATCH('Eligible Components'!G1069,'Review Approach Lookup'!A:A,0)),INDEX('Tableau FR Download'!I:I,MATCH(M1069,'Tableau FR Download'!G:G,0))),""))</f>
        <v/>
      </c>
      <c r="K1069" s="1" t="s">
        <v>182</v>
      </c>
      <c r="L1069" s="1">
        <f>_xlfn.MAXIFS('Tableau FR Download'!A:A,'Tableau FR Download'!B:B,'Eligible Components'!G1069)</f>
        <v>0</v>
      </c>
      <c r="M1069" s="1" t="str">
        <f>IF(L1069=0,"",INDEX('Tableau FR Download'!G:G,MATCH('Eligible Components'!L1069,'Tableau FR Download'!A:A,0)))</f>
        <v/>
      </c>
      <c r="N1069" s="2" t="str">
        <f>IFERROR(IF(LEFT(INDEX('Tableau FR Download'!J:J,MATCH('Eligible Components'!M1069,'Tableau FR Download'!G:G,0)),FIND(" - ",INDEX('Tableau FR Download'!J:J,MATCH('Eligible Components'!M1069,'Tableau FR Download'!G:G,0)))-1) = 0,"",LEFT(INDEX('Tableau FR Download'!J:J,MATCH('Eligible Components'!M1069,'Tableau FR Download'!G:G,0)),FIND(" - ",INDEX('Tableau FR Download'!J:J,MATCH('Eligible Components'!M1069,'Tableau FR Download'!G:G,0)))-1)),"")</f>
        <v/>
      </c>
      <c r="O1069" s="2" t="str">
        <f>IF(T1069="No","",IFERROR(IF(INDEX('Tableau FR Download'!M:M,MATCH('Eligible Components'!M1069,'Tableau FR Download'!G:G,0))=0,"",INDEX('Tableau FR Download'!M:M,MATCH('Eligible Components'!M1069,'Tableau FR Download'!G:G,0))),""))</f>
        <v/>
      </c>
      <c r="P1069" s="37" t="str">
        <f>IF(IFERROR(INDEX('Funding Request Tracker'!$G$6:$G$13,MATCH('Eligible Components'!N1069,'Funding Request Tracker'!$F$6:$F$13,0)),"")=0,"",IFERROR(INDEX('Funding Request Tracker'!$G$6:$G$13,MATCH('Eligible Components'!N1069,'Funding Request Tracker'!$F$6:$F$13,0)),""))</f>
        <v/>
      </c>
      <c r="Q1069" s="37" t="str">
        <f>IF(IFERROR(INDEX('Tableau FR Download'!N:N,MATCH('Eligible Components'!M1069,'Tableau FR Download'!G:G,0)),"")=0,"",IFERROR(INDEX('Tableau FR Download'!N:N,MATCH('Eligible Components'!M1069,'Tableau FR Download'!G:G,0)),""))</f>
        <v/>
      </c>
      <c r="R1069" s="37" t="str">
        <f>IF(IFERROR(INDEX('Tableau FR Download'!O:O,MATCH('Eligible Components'!M1069,'Tableau FR Download'!G:G,0)),"")=0,"",IFERROR(INDEX('Tableau FR Download'!O:O,MATCH('Eligible Components'!M1069,'Tableau FR Download'!G:G,0)),""))</f>
        <v/>
      </c>
      <c r="S1069" s="13" t="str">
        <f t="shared" si="50"/>
        <v/>
      </c>
      <c r="T1069" s="1" t="str">
        <f>IFERROR(INDEX('User Instructions'!$E$3:$E$10,MATCH('Eligible Components'!N1069,'User Instructions'!$D$3:$D$10,0)),"")</f>
        <v/>
      </c>
      <c r="U1069" s="1" t="str">
        <f>IFERROR(IF(INDEX('Tableau FR Download'!M:M,MATCH('Eligible Components'!M1069,'Tableau FR Download'!G:G,0))=0,"",INDEX('Tableau FR Download'!M:M,MATCH('Eligible Components'!M1069,'Tableau FR Download'!G:G,0))),"")</f>
        <v/>
      </c>
    </row>
    <row r="1070" spans="1:21" hidden="1" x14ac:dyDescent="0.2">
      <c r="A1070" s="1">
        <f t="shared" si="48"/>
        <v>0</v>
      </c>
      <c r="B1070" s="1">
        <v>0</v>
      </c>
      <c r="C1070" s="1" t="s">
        <v>85</v>
      </c>
      <c r="D1070" s="1" t="s">
        <v>142</v>
      </c>
      <c r="E1070" s="1" t="s">
        <v>411</v>
      </c>
      <c r="F1070" s="1" t="s">
        <v>88</v>
      </c>
      <c r="G1070" s="1" t="str">
        <f t="shared" si="49"/>
        <v>Nepal-HIV/AIDS,RSSH</v>
      </c>
      <c r="H1070" s="1">
        <v>1</v>
      </c>
      <c r="I1070" s="1" t="s">
        <v>25</v>
      </c>
      <c r="J1070" s="1" t="str">
        <f>IF(IFERROR(IF(M1070="",INDEX('Review Approach Lookup'!D:D,MATCH('Eligible Components'!G1070,'Review Approach Lookup'!A:A,0)),INDEX('Tableau FR Download'!I:I,MATCH(M1070,'Tableau FR Download'!G:G,0))),"")=0,"TBC",IFERROR(IF(M1070="",INDEX('Review Approach Lookup'!D:D,MATCH('Eligible Components'!G1070,'Review Approach Lookup'!A:A,0)),INDEX('Tableau FR Download'!I:I,MATCH(M1070,'Tableau FR Download'!G:G,0))),""))</f>
        <v/>
      </c>
      <c r="K1070" s="1" t="s">
        <v>182</v>
      </c>
      <c r="L1070" s="1">
        <f>_xlfn.MAXIFS('Tableau FR Download'!A:A,'Tableau FR Download'!B:B,'Eligible Components'!G1070)</f>
        <v>0</v>
      </c>
      <c r="M1070" s="1" t="str">
        <f>IF(L1070=0,"",INDEX('Tableau FR Download'!G:G,MATCH('Eligible Components'!L1070,'Tableau FR Download'!A:A,0)))</f>
        <v/>
      </c>
      <c r="N1070" s="2" t="str">
        <f>IFERROR(IF(LEFT(INDEX('Tableau FR Download'!J:J,MATCH('Eligible Components'!M1070,'Tableau FR Download'!G:G,0)),FIND(" - ",INDEX('Tableau FR Download'!J:J,MATCH('Eligible Components'!M1070,'Tableau FR Download'!G:G,0)))-1) = 0,"",LEFT(INDEX('Tableau FR Download'!J:J,MATCH('Eligible Components'!M1070,'Tableau FR Download'!G:G,0)),FIND(" - ",INDEX('Tableau FR Download'!J:J,MATCH('Eligible Components'!M1070,'Tableau FR Download'!G:G,0)))-1)),"")</f>
        <v/>
      </c>
      <c r="O1070" s="2" t="str">
        <f>IF(T1070="No","",IFERROR(IF(INDEX('Tableau FR Download'!M:M,MATCH('Eligible Components'!M1070,'Tableau FR Download'!G:G,0))=0,"",INDEX('Tableau FR Download'!M:M,MATCH('Eligible Components'!M1070,'Tableau FR Download'!G:G,0))),""))</f>
        <v/>
      </c>
      <c r="P1070" s="37" t="str">
        <f>IF(IFERROR(INDEX('Funding Request Tracker'!$G$6:$G$13,MATCH('Eligible Components'!N1070,'Funding Request Tracker'!$F$6:$F$13,0)),"")=0,"",IFERROR(INDEX('Funding Request Tracker'!$G$6:$G$13,MATCH('Eligible Components'!N1070,'Funding Request Tracker'!$F$6:$F$13,0)),""))</f>
        <v/>
      </c>
      <c r="Q1070" s="37" t="str">
        <f>IF(IFERROR(INDEX('Tableau FR Download'!N:N,MATCH('Eligible Components'!M1070,'Tableau FR Download'!G:G,0)),"")=0,"",IFERROR(INDEX('Tableau FR Download'!N:N,MATCH('Eligible Components'!M1070,'Tableau FR Download'!G:G,0)),""))</f>
        <v/>
      </c>
      <c r="R1070" s="37" t="str">
        <f>IF(IFERROR(INDEX('Tableau FR Download'!O:O,MATCH('Eligible Components'!M1070,'Tableau FR Download'!G:G,0)),"")=0,"",IFERROR(INDEX('Tableau FR Download'!O:O,MATCH('Eligible Components'!M1070,'Tableau FR Download'!G:G,0)),""))</f>
        <v/>
      </c>
      <c r="S1070" s="13" t="str">
        <f t="shared" si="50"/>
        <v/>
      </c>
      <c r="T1070" s="1" t="str">
        <f>IFERROR(INDEX('User Instructions'!$E$3:$E$10,MATCH('Eligible Components'!N1070,'User Instructions'!$D$3:$D$10,0)),"")</f>
        <v/>
      </c>
      <c r="U1070" s="1" t="str">
        <f>IFERROR(IF(INDEX('Tableau FR Download'!M:M,MATCH('Eligible Components'!M1070,'Tableau FR Download'!G:G,0))=0,"",INDEX('Tableau FR Download'!M:M,MATCH('Eligible Components'!M1070,'Tableau FR Download'!G:G,0))),"")</f>
        <v/>
      </c>
    </row>
    <row r="1071" spans="1:21" hidden="1" x14ac:dyDescent="0.2">
      <c r="A1071" s="1">
        <f t="shared" si="48"/>
        <v>0</v>
      </c>
      <c r="B1071" s="1">
        <v>0</v>
      </c>
      <c r="C1071" s="1" t="s">
        <v>85</v>
      </c>
      <c r="D1071" s="1" t="s">
        <v>142</v>
      </c>
      <c r="E1071" s="1" t="s">
        <v>408</v>
      </c>
      <c r="F1071" s="1" t="s">
        <v>89</v>
      </c>
      <c r="G1071" s="1" t="str">
        <f t="shared" si="49"/>
        <v>Nepal-HIV/AIDS, Tuberculosis</v>
      </c>
      <c r="H1071" s="1">
        <v>1</v>
      </c>
      <c r="I1071" s="1" t="s">
        <v>25</v>
      </c>
      <c r="J1071" s="1" t="str">
        <f>IF(IFERROR(IF(M1071="",INDEX('Review Approach Lookup'!D:D,MATCH('Eligible Components'!G1071,'Review Approach Lookup'!A:A,0)),INDEX('Tableau FR Download'!I:I,MATCH(M1071,'Tableau FR Download'!G:G,0))),"")=0,"TBC",IFERROR(IF(M1071="",INDEX('Review Approach Lookup'!D:D,MATCH('Eligible Components'!G1071,'Review Approach Lookup'!A:A,0)),INDEX('Tableau FR Download'!I:I,MATCH(M1071,'Tableau FR Download'!G:G,0))),""))</f>
        <v/>
      </c>
      <c r="K1071" s="1" t="s">
        <v>182</v>
      </c>
      <c r="L1071" s="1">
        <f>_xlfn.MAXIFS('Tableau FR Download'!A:A,'Tableau FR Download'!B:B,'Eligible Components'!G1071)</f>
        <v>0</v>
      </c>
      <c r="M1071" s="1" t="str">
        <f>IF(L1071=0,"",INDEX('Tableau FR Download'!G:G,MATCH('Eligible Components'!L1071,'Tableau FR Download'!A:A,0)))</f>
        <v/>
      </c>
      <c r="N1071" s="2" t="str">
        <f>IFERROR(IF(LEFT(INDEX('Tableau FR Download'!J:J,MATCH('Eligible Components'!M1071,'Tableau FR Download'!G:G,0)),FIND(" - ",INDEX('Tableau FR Download'!J:J,MATCH('Eligible Components'!M1071,'Tableau FR Download'!G:G,0)))-1) = 0,"",LEFT(INDEX('Tableau FR Download'!J:J,MATCH('Eligible Components'!M1071,'Tableau FR Download'!G:G,0)),FIND(" - ",INDEX('Tableau FR Download'!J:J,MATCH('Eligible Components'!M1071,'Tableau FR Download'!G:G,0)))-1)),"")</f>
        <v/>
      </c>
      <c r="O1071" s="2" t="str">
        <f>IF(T1071="No","",IFERROR(IF(INDEX('Tableau FR Download'!M:M,MATCH('Eligible Components'!M1071,'Tableau FR Download'!G:G,0))=0,"",INDEX('Tableau FR Download'!M:M,MATCH('Eligible Components'!M1071,'Tableau FR Download'!G:G,0))),""))</f>
        <v/>
      </c>
      <c r="P1071" s="37" t="str">
        <f>IF(IFERROR(INDEX('Funding Request Tracker'!$G$6:$G$13,MATCH('Eligible Components'!N1071,'Funding Request Tracker'!$F$6:$F$13,0)),"")=0,"",IFERROR(INDEX('Funding Request Tracker'!$G$6:$G$13,MATCH('Eligible Components'!N1071,'Funding Request Tracker'!$F$6:$F$13,0)),""))</f>
        <v/>
      </c>
      <c r="Q1071" s="37" t="str">
        <f>IF(IFERROR(INDEX('Tableau FR Download'!N:N,MATCH('Eligible Components'!M1071,'Tableau FR Download'!G:G,0)),"")=0,"",IFERROR(INDEX('Tableau FR Download'!N:N,MATCH('Eligible Components'!M1071,'Tableau FR Download'!G:G,0)),""))</f>
        <v/>
      </c>
      <c r="R1071" s="37" t="str">
        <f>IF(IFERROR(INDEX('Tableau FR Download'!O:O,MATCH('Eligible Components'!M1071,'Tableau FR Download'!G:G,0)),"")=0,"",IFERROR(INDEX('Tableau FR Download'!O:O,MATCH('Eligible Components'!M1071,'Tableau FR Download'!G:G,0)),""))</f>
        <v/>
      </c>
      <c r="S1071" s="13" t="str">
        <f t="shared" si="50"/>
        <v/>
      </c>
      <c r="T1071" s="1" t="str">
        <f>IFERROR(INDEX('User Instructions'!$E$3:$E$10,MATCH('Eligible Components'!N1071,'User Instructions'!$D$3:$D$10,0)),"")</f>
        <v/>
      </c>
      <c r="U1071" s="1" t="str">
        <f>IFERROR(IF(INDEX('Tableau FR Download'!M:M,MATCH('Eligible Components'!M1071,'Tableau FR Download'!G:G,0))=0,"",INDEX('Tableau FR Download'!M:M,MATCH('Eligible Components'!M1071,'Tableau FR Download'!G:G,0))),"")</f>
        <v/>
      </c>
    </row>
    <row r="1072" spans="1:21" hidden="1" x14ac:dyDescent="0.2">
      <c r="A1072" s="1">
        <f t="shared" si="48"/>
        <v>0</v>
      </c>
      <c r="B1072" s="1">
        <v>0</v>
      </c>
      <c r="C1072" s="1" t="s">
        <v>85</v>
      </c>
      <c r="D1072" s="1" t="s">
        <v>142</v>
      </c>
      <c r="E1072" s="1" t="s">
        <v>412</v>
      </c>
      <c r="F1072" s="1" t="s">
        <v>90</v>
      </c>
      <c r="G1072" s="1" t="str">
        <f t="shared" si="49"/>
        <v>Nepal-HIV/AIDS,Tuberculosis,Malaria</v>
      </c>
      <c r="H1072" s="1">
        <v>1</v>
      </c>
      <c r="I1072" s="1" t="s">
        <v>25</v>
      </c>
      <c r="J1072" s="1" t="str">
        <f>IF(IFERROR(IF(M1072="",INDEX('Review Approach Lookup'!D:D,MATCH('Eligible Components'!G1072,'Review Approach Lookup'!A:A,0)),INDEX('Tableau FR Download'!I:I,MATCH(M1072,'Tableau FR Download'!G:G,0))),"")=0,"TBC",IFERROR(IF(M1072="",INDEX('Review Approach Lookup'!D:D,MATCH('Eligible Components'!G1072,'Review Approach Lookup'!A:A,0)),INDEX('Tableau FR Download'!I:I,MATCH(M1072,'Tableau FR Download'!G:G,0))),""))</f>
        <v/>
      </c>
      <c r="K1072" s="1" t="s">
        <v>182</v>
      </c>
      <c r="L1072" s="1">
        <f>_xlfn.MAXIFS('Tableau FR Download'!A:A,'Tableau FR Download'!B:B,'Eligible Components'!G1072)</f>
        <v>0</v>
      </c>
      <c r="M1072" s="1" t="str">
        <f>IF(L1072=0,"",INDEX('Tableau FR Download'!G:G,MATCH('Eligible Components'!L1072,'Tableau FR Download'!A:A,0)))</f>
        <v/>
      </c>
      <c r="N1072" s="2" t="str">
        <f>IFERROR(IF(LEFT(INDEX('Tableau FR Download'!J:J,MATCH('Eligible Components'!M1072,'Tableau FR Download'!G:G,0)),FIND(" - ",INDEX('Tableau FR Download'!J:J,MATCH('Eligible Components'!M1072,'Tableau FR Download'!G:G,0)))-1) = 0,"",LEFT(INDEX('Tableau FR Download'!J:J,MATCH('Eligible Components'!M1072,'Tableau FR Download'!G:G,0)),FIND(" - ",INDEX('Tableau FR Download'!J:J,MATCH('Eligible Components'!M1072,'Tableau FR Download'!G:G,0)))-1)),"")</f>
        <v/>
      </c>
      <c r="O1072" s="2" t="str">
        <f>IF(T1072="No","",IFERROR(IF(INDEX('Tableau FR Download'!M:M,MATCH('Eligible Components'!M1072,'Tableau FR Download'!G:G,0))=0,"",INDEX('Tableau FR Download'!M:M,MATCH('Eligible Components'!M1072,'Tableau FR Download'!G:G,0))),""))</f>
        <v/>
      </c>
      <c r="P1072" s="37" t="str">
        <f>IF(IFERROR(INDEX('Funding Request Tracker'!$G$6:$G$13,MATCH('Eligible Components'!N1072,'Funding Request Tracker'!$F$6:$F$13,0)),"")=0,"",IFERROR(INDEX('Funding Request Tracker'!$G$6:$G$13,MATCH('Eligible Components'!N1072,'Funding Request Tracker'!$F$6:$F$13,0)),""))</f>
        <v/>
      </c>
      <c r="Q1072" s="37" t="str">
        <f>IF(IFERROR(INDEX('Tableau FR Download'!N:N,MATCH('Eligible Components'!M1072,'Tableau FR Download'!G:G,0)),"")=0,"",IFERROR(INDEX('Tableau FR Download'!N:N,MATCH('Eligible Components'!M1072,'Tableau FR Download'!G:G,0)),""))</f>
        <v/>
      </c>
      <c r="R1072" s="37" t="str">
        <f>IF(IFERROR(INDEX('Tableau FR Download'!O:O,MATCH('Eligible Components'!M1072,'Tableau FR Download'!G:G,0)),"")=0,"",IFERROR(INDEX('Tableau FR Download'!O:O,MATCH('Eligible Components'!M1072,'Tableau FR Download'!G:G,0)),""))</f>
        <v/>
      </c>
      <c r="S1072" s="13" t="str">
        <f t="shared" si="50"/>
        <v/>
      </c>
      <c r="T1072" s="1" t="str">
        <f>IFERROR(INDEX('User Instructions'!$E$3:$E$10,MATCH('Eligible Components'!N1072,'User Instructions'!$D$3:$D$10,0)),"")</f>
        <v/>
      </c>
      <c r="U1072" s="1" t="str">
        <f>IFERROR(IF(INDEX('Tableau FR Download'!M:M,MATCH('Eligible Components'!M1072,'Tableau FR Download'!G:G,0))=0,"",INDEX('Tableau FR Download'!M:M,MATCH('Eligible Components'!M1072,'Tableau FR Download'!G:G,0))),"")</f>
        <v/>
      </c>
    </row>
    <row r="1073" spans="1:21" hidden="1" x14ac:dyDescent="0.2">
      <c r="A1073" s="1">
        <f t="shared" si="48"/>
        <v>0</v>
      </c>
      <c r="B1073" s="1">
        <v>0</v>
      </c>
      <c r="C1073" s="1" t="s">
        <v>85</v>
      </c>
      <c r="D1073" s="1" t="s">
        <v>142</v>
      </c>
      <c r="E1073" s="1" t="s">
        <v>413</v>
      </c>
      <c r="F1073" s="1" t="s">
        <v>91</v>
      </c>
      <c r="G1073" s="1" t="str">
        <f t="shared" si="49"/>
        <v>Nepal-HIV/AIDS,Tuberculosis,Malaria,RSSH</v>
      </c>
      <c r="H1073" s="1">
        <v>1</v>
      </c>
      <c r="I1073" s="1" t="s">
        <v>25</v>
      </c>
      <c r="J1073" s="1" t="str">
        <f>IF(IFERROR(IF(M1073="",INDEX('Review Approach Lookup'!D:D,MATCH('Eligible Components'!G1073,'Review Approach Lookup'!A:A,0)),INDEX('Tableau FR Download'!I:I,MATCH(M1073,'Tableau FR Download'!G:G,0))),"")=0,"TBC",IFERROR(IF(M1073="",INDEX('Review Approach Lookup'!D:D,MATCH('Eligible Components'!G1073,'Review Approach Lookup'!A:A,0)),INDEX('Tableau FR Download'!I:I,MATCH(M1073,'Tableau FR Download'!G:G,0))),""))</f>
        <v/>
      </c>
      <c r="K1073" s="1" t="s">
        <v>182</v>
      </c>
      <c r="L1073" s="1">
        <f>_xlfn.MAXIFS('Tableau FR Download'!A:A,'Tableau FR Download'!B:B,'Eligible Components'!G1073)</f>
        <v>0</v>
      </c>
      <c r="M1073" s="1" t="str">
        <f>IF(L1073=0,"",INDEX('Tableau FR Download'!G:G,MATCH('Eligible Components'!L1073,'Tableau FR Download'!A:A,0)))</f>
        <v/>
      </c>
      <c r="N1073" s="2" t="str">
        <f>IFERROR(IF(LEFT(INDEX('Tableau FR Download'!J:J,MATCH('Eligible Components'!M1073,'Tableau FR Download'!G:G,0)),FIND(" - ",INDEX('Tableau FR Download'!J:J,MATCH('Eligible Components'!M1073,'Tableau FR Download'!G:G,0)))-1) = 0,"",LEFT(INDEX('Tableau FR Download'!J:J,MATCH('Eligible Components'!M1073,'Tableau FR Download'!G:G,0)),FIND(" - ",INDEX('Tableau FR Download'!J:J,MATCH('Eligible Components'!M1073,'Tableau FR Download'!G:G,0)))-1)),"")</f>
        <v/>
      </c>
      <c r="O1073" s="2" t="str">
        <f>IF(T1073="No","",IFERROR(IF(INDEX('Tableau FR Download'!M:M,MATCH('Eligible Components'!M1073,'Tableau FR Download'!G:G,0))=0,"",INDEX('Tableau FR Download'!M:M,MATCH('Eligible Components'!M1073,'Tableau FR Download'!G:G,0))),""))</f>
        <v/>
      </c>
      <c r="P1073" s="37" t="str">
        <f>IF(IFERROR(INDEX('Funding Request Tracker'!$G$6:$G$13,MATCH('Eligible Components'!N1073,'Funding Request Tracker'!$F$6:$F$13,0)),"")=0,"",IFERROR(INDEX('Funding Request Tracker'!$G$6:$G$13,MATCH('Eligible Components'!N1073,'Funding Request Tracker'!$F$6:$F$13,0)),""))</f>
        <v/>
      </c>
      <c r="Q1073" s="37" t="str">
        <f>IF(IFERROR(INDEX('Tableau FR Download'!N:N,MATCH('Eligible Components'!M1073,'Tableau FR Download'!G:G,0)),"")=0,"",IFERROR(INDEX('Tableau FR Download'!N:N,MATCH('Eligible Components'!M1073,'Tableau FR Download'!G:G,0)),""))</f>
        <v/>
      </c>
      <c r="R1073" s="37" t="str">
        <f>IF(IFERROR(INDEX('Tableau FR Download'!O:O,MATCH('Eligible Components'!M1073,'Tableau FR Download'!G:G,0)),"")=0,"",IFERROR(INDEX('Tableau FR Download'!O:O,MATCH('Eligible Components'!M1073,'Tableau FR Download'!G:G,0)),""))</f>
        <v/>
      </c>
      <c r="S1073" s="13" t="str">
        <f t="shared" si="50"/>
        <v/>
      </c>
      <c r="T1073" s="1" t="str">
        <f>IFERROR(INDEX('User Instructions'!$E$3:$E$10,MATCH('Eligible Components'!N1073,'User Instructions'!$D$3:$D$10,0)),"")</f>
        <v/>
      </c>
      <c r="U1073" s="1" t="str">
        <f>IFERROR(IF(INDEX('Tableau FR Download'!M:M,MATCH('Eligible Components'!M1073,'Tableau FR Download'!G:G,0))=0,"",INDEX('Tableau FR Download'!M:M,MATCH('Eligible Components'!M1073,'Tableau FR Download'!G:G,0))),"")</f>
        <v/>
      </c>
    </row>
    <row r="1074" spans="1:21" hidden="1" x14ac:dyDescent="0.2">
      <c r="A1074" s="1">
        <f t="shared" si="48"/>
        <v>0</v>
      </c>
      <c r="B1074" s="1">
        <v>0</v>
      </c>
      <c r="C1074" s="1" t="s">
        <v>85</v>
      </c>
      <c r="D1074" s="1" t="s">
        <v>142</v>
      </c>
      <c r="E1074" s="1" t="s">
        <v>414</v>
      </c>
      <c r="F1074" s="1" t="s">
        <v>92</v>
      </c>
      <c r="G1074" s="1" t="str">
        <f t="shared" si="49"/>
        <v>Nepal-HIV/AIDS,Tuberculosis,RSSH</v>
      </c>
      <c r="H1074" s="1">
        <v>1</v>
      </c>
      <c r="I1074" s="1" t="s">
        <v>25</v>
      </c>
      <c r="J1074" s="1" t="str">
        <f>IF(IFERROR(IF(M1074="",INDEX('Review Approach Lookup'!D:D,MATCH('Eligible Components'!G1074,'Review Approach Lookup'!A:A,0)),INDEX('Tableau FR Download'!I:I,MATCH(M1074,'Tableau FR Download'!G:G,0))),"")=0,"TBC",IFERROR(IF(M1074="",INDEX('Review Approach Lookup'!D:D,MATCH('Eligible Components'!G1074,'Review Approach Lookup'!A:A,0)),INDEX('Tableau FR Download'!I:I,MATCH(M1074,'Tableau FR Download'!G:G,0))),""))</f>
        <v/>
      </c>
      <c r="K1074" s="1" t="s">
        <v>182</v>
      </c>
      <c r="L1074" s="1">
        <f>_xlfn.MAXIFS('Tableau FR Download'!A:A,'Tableau FR Download'!B:B,'Eligible Components'!G1074)</f>
        <v>0</v>
      </c>
      <c r="M1074" s="1" t="str">
        <f>IF(L1074=0,"",INDEX('Tableau FR Download'!G:G,MATCH('Eligible Components'!L1074,'Tableau FR Download'!A:A,0)))</f>
        <v/>
      </c>
      <c r="N1074" s="2" t="str">
        <f>IFERROR(IF(LEFT(INDEX('Tableau FR Download'!J:J,MATCH('Eligible Components'!M1074,'Tableau FR Download'!G:G,0)),FIND(" - ",INDEX('Tableau FR Download'!J:J,MATCH('Eligible Components'!M1074,'Tableau FR Download'!G:G,0)))-1) = 0,"",LEFT(INDEX('Tableau FR Download'!J:J,MATCH('Eligible Components'!M1074,'Tableau FR Download'!G:G,0)),FIND(" - ",INDEX('Tableau FR Download'!J:J,MATCH('Eligible Components'!M1074,'Tableau FR Download'!G:G,0)))-1)),"")</f>
        <v/>
      </c>
      <c r="O1074" s="2" t="str">
        <f>IF(T1074="No","",IFERROR(IF(INDEX('Tableau FR Download'!M:M,MATCH('Eligible Components'!M1074,'Tableau FR Download'!G:G,0))=0,"",INDEX('Tableau FR Download'!M:M,MATCH('Eligible Components'!M1074,'Tableau FR Download'!G:G,0))),""))</f>
        <v/>
      </c>
      <c r="P1074" s="37" t="str">
        <f>IF(IFERROR(INDEX('Funding Request Tracker'!$G$6:$G$13,MATCH('Eligible Components'!N1074,'Funding Request Tracker'!$F$6:$F$13,0)),"")=0,"",IFERROR(INDEX('Funding Request Tracker'!$G$6:$G$13,MATCH('Eligible Components'!N1074,'Funding Request Tracker'!$F$6:$F$13,0)),""))</f>
        <v/>
      </c>
      <c r="Q1074" s="37" t="str">
        <f>IF(IFERROR(INDEX('Tableau FR Download'!N:N,MATCH('Eligible Components'!M1074,'Tableau FR Download'!G:G,0)),"")=0,"",IFERROR(INDEX('Tableau FR Download'!N:N,MATCH('Eligible Components'!M1074,'Tableau FR Download'!G:G,0)),""))</f>
        <v/>
      </c>
      <c r="R1074" s="37" t="str">
        <f>IF(IFERROR(INDEX('Tableau FR Download'!O:O,MATCH('Eligible Components'!M1074,'Tableau FR Download'!G:G,0)),"")=0,"",IFERROR(INDEX('Tableau FR Download'!O:O,MATCH('Eligible Components'!M1074,'Tableau FR Download'!G:G,0)),""))</f>
        <v/>
      </c>
      <c r="S1074" s="13" t="str">
        <f t="shared" si="50"/>
        <v/>
      </c>
      <c r="T1074" s="1" t="str">
        <f>IFERROR(INDEX('User Instructions'!$E$3:$E$10,MATCH('Eligible Components'!N1074,'User Instructions'!$D$3:$D$10,0)),"")</f>
        <v/>
      </c>
      <c r="U1074" s="1" t="str">
        <f>IFERROR(IF(INDEX('Tableau FR Download'!M:M,MATCH('Eligible Components'!M1074,'Tableau FR Download'!G:G,0))=0,"",INDEX('Tableau FR Download'!M:M,MATCH('Eligible Components'!M1074,'Tableau FR Download'!G:G,0))),"")</f>
        <v/>
      </c>
    </row>
    <row r="1075" spans="1:21" hidden="1" x14ac:dyDescent="0.2">
      <c r="A1075" s="1">
        <f t="shared" si="48"/>
        <v>1</v>
      </c>
      <c r="B1075" s="1">
        <v>0</v>
      </c>
      <c r="C1075" s="1" t="s">
        <v>85</v>
      </c>
      <c r="D1075" s="1" t="s">
        <v>142</v>
      </c>
      <c r="E1075" s="1" t="s">
        <v>28</v>
      </c>
      <c r="F1075" s="1" t="s">
        <v>28</v>
      </c>
      <c r="G1075" s="1" t="str">
        <f t="shared" si="49"/>
        <v>Nepal-Malaria</v>
      </c>
      <c r="H1075" s="1">
        <v>1</v>
      </c>
      <c r="I1075" s="1" t="s">
        <v>25</v>
      </c>
      <c r="J1075" s="1" t="str">
        <f>IF(IFERROR(IF(M1075="",INDEX('Review Approach Lookup'!D:D,MATCH('Eligible Components'!G1075,'Review Approach Lookup'!A:A,0)),INDEX('Tableau FR Download'!I:I,MATCH(M1075,'Tableau FR Download'!G:G,0))),"")=0,"TBC",IFERROR(IF(M1075="",INDEX('Review Approach Lookup'!D:D,MATCH('Eligible Components'!G1075,'Review Approach Lookup'!A:A,0)),INDEX('Tableau FR Download'!I:I,MATCH(M1075,'Tableau FR Download'!G:G,0))),""))</f>
        <v>Full Review</v>
      </c>
      <c r="K1075" s="1" t="s">
        <v>182</v>
      </c>
      <c r="L1075" s="1">
        <f>_xlfn.MAXIFS('Tableau FR Download'!A:A,'Tableau FR Download'!B:B,'Eligible Components'!G1075)</f>
        <v>969</v>
      </c>
      <c r="M1075" s="1" t="str">
        <f>IF(L1075=0,"",INDEX('Tableau FR Download'!G:G,MATCH('Eligible Components'!L1075,'Tableau FR Download'!A:A,0)))</f>
        <v>FR969-NPL-M</v>
      </c>
      <c r="N1075" s="2" t="str">
        <f>IFERROR(IF(LEFT(INDEX('Tableau FR Download'!J:J,MATCH('Eligible Components'!M1075,'Tableau FR Download'!G:G,0)),FIND(" - ",INDEX('Tableau FR Download'!J:J,MATCH('Eligible Components'!M1075,'Tableau FR Download'!G:G,0)))-1) = 0,"",LEFT(INDEX('Tableau FR Download'!J:J,MATCH('Eligible Components'!M1075,'Tableau FR Download'!G:G,0)),FIND(" - ",INDEX('Tableau FR Download'!J:J,MATCH('Eligible Components'!M1075,'Tableau FR Download'!G:G,0)))-1)),"")</f>
        <v>Window 3</v>
      </c>
      <c r="O1075" s="2" t="str">
        <f>IF(T1075="No","",IFERROR(IF(INDEX('Tableau FR Download'!M:M,MATCH('Eligible Components'!M1075,'Tableau FR Download'!G:G,0))=0,"",INDEX('Tableau FR Download'!M:M,MATCH('Eligible Components'!M1075,'Tableau FR Download'!G:G,0))),""))</f>
        <v>Grant Making</v>
      </c>
      <c r="P1075" s="37">
        <f>IF(IFERROR(INDEX('Funding Request Tracker'!$G$6:$G$13,MATCH('Eligible Components'!N1075,'Funding Request Tracker'!$F$6:$F$13,0)),"")=0,"",IFERROR(INDEX('Funding Request Tracker'!$G$6:$G$13,MATCH('Eligible Components'!N1075,'Funding Request Tracker'!$F$6:$F$13,0)),""))</f>
        <v>44074</v>
      </c>
      <c r="Q1075" s="37">
        <f>IF(IFERROR(INDEX('Tableau FR Download'!N:N,MATCH('Eligible Components'!M1075,'Tableau FR Download'!G:G,0)),"")=0,"",IFERROR(INDEX('Tableau FR Download'!N:N,MATCH('Eligible Components'!M1075,'Tableau FR Download'!G:G,0)),""))</f>
        <v>44238</v>
      </c>
      <c r="R1075" s="37">
        <f>IF(IFERROR(INDEX('Tableau FR Download'!O:O,MATCH('Eligible Components'!M1075,'Tableau FR Download'!G:G,0)),"")=0,"",IFERROR(INDEX('Tableau FR Download'!O:O,MATCH('Eligible Components'!M1075,'Tableau FR Download'!G:G,0)),""))</f>
        <v>44260</v>
      </c>
      <c r="S1075" s="13">
        <f t="shared" si="50"/>
        <v>6.0983606557377046</v>
      </c>
      <c r="T1075" s="1" t="str">
        <f>IFERROR(INDEX('User Instructions'!$E$3:$E$10,MATCH('Eligible Components'!N1075,'User Instructions'!$D$3:$D$10,0)),"")</f>
        <v>Yes</v>
      </c>
      <c r="U1075" s="1" t="str">
        <f>IFERROR(IF(INDEX('Tableau FR Download'!M:M,MATCH('Eligible Components'!M1075,'Tableau FR Download'!G:G,0))=0,"",INDEX('Tableau FR Download'!M:M,MATCH('Eligible Components'!M1075,'Tableau FR Download'!G:G,0))),"")</f>
        <v>Grant Making</v>
      </c>
    </row>
    <row r="1076" spans="1:21" hidden="1" x14ac:dyDescent="0.2">
      <c r="A1076" s="1">
        <f t="shared" si="48"/>
        <v>0</v>
      </c>
      <c r="B1076" s="1">
        <v>0</v>
      </c>
      <c r="C1076" s="1" t="s">
        <v>85</v>
      </c>
      <c r="D1076" s="1" t="s">
        <v>142</v>
      </c>
      <c r="E1076" s="1" t="s">
        <v>415</v>
      </c>
      <c r="F1076" s="1" t="s">
        <v>93</v>
      </c>
      <c r="G1076" s="1" t="str">
        <f t="shared" si="49"/>
        <v>Nepal-Malaria,RSSH</v>
      </c>
      <c r="H1076" s="1">
        <v>1</v>
      </c>
      <c r="I1076" s="1" t="s">
        <v>25</v>
      </c>
      <c r="J1076" s="1" t="str">
        <f>IF(IFERROR(IF(M1076="",INDEX('Review Approach Lookup'!D:D,MATCH('Eligible Components'!G1076,'Review Approach Lookup'!A:A,0)),INDEX('Tableau FR Download'!I:I,MATCH(M1076,'Tableau FR Download'!G:G,0))),"")=0,"TBC",IFERROR(IF(M1076="",INDEX('Review Approach Lookup'!D:D,MATCH('Eligible Components'!G1076,'Review Approach Lookup'!A:A,0)),INDEX('Tableau FR Download'!I:I,MATCH(M1076,'Tableau FR Download'!G:G,0))),""))</f>
        <v/>
      </c>
      <c r="K1076" s="1" t="s">
        <v>182</v>
      </c>
      <c r="L1076" s="1">
        <f>_xlfn.MAXIFS('Tableau FR Download'!A:A,'Tableau FR Download'!B:B,'Eligible Components'!G1076)</f>
        <v>0</v>
      </c>
      <c r="M1076" s="1" t="str">
        <f>IF(L1076=0,"",INDEX('Tableau FR Download'!G:G,MATCH('Eligible Components'!L1076,'Tableau FR Download'!A:A,0)))</f>
        <v/>
      </c>
      <c r="N1076" s="2" t="str">
        <f>IFERROR(IF(LEFT(INDEX('Tableau FR Download'!J:J,MATCH('Eligible Components'!M1076,'Tableau FR Download'!G:G,0)),FIND(" - ",INDEX('Tableau FR Download'!J:J,MATCH('Eligible Components'!M1076,'Tableau FR Download'!G:G,0)))-1) = 0,"",LEFT(INDEX('Tableau FR Download'!J:J,MATCH('Eligible Components'!M1076,'Tableau FR Download'!G:G,0)),FIND(" - ",INDEX('Tableau FR Download'!J:J,MATCH('Eligible Components'!M1076,'Tableau FR Download'!G:G,0)))-1)),"")</f>
        <v/>
      </c>
      <c r="O1076" s="2" t="str">
        <f>IF(T1076="No","",IFERROR(IF(INDEX('Tableau FR Download'!M:M,MATCH('Eligible Components'!M1076,'Tableau FR Download'!G:G,0))=0,"",INDEX('Tableau FR Download'!M:M,MATCH('Eligible Components'!M1076,'Tableau FR Download'!G:G,0))),""))</f>
        <v/>
      </c>
      <c r="P1076" s="37" t="str">
        <f>IF(IFERROR(INDEX('Funding Request Tracker'!$G$6:$G$13,MATCH('Eligible Components'!N1076,'Funding Request Tracker'!$F$6:$F$13,0)),"")=0,"",IFERROR(INDEX('Funding Request Tracker'!$G$6:$G$13,MATCH('Eligible Components'!N1076,'Funding Request Tracker'!$F$6:$F$13,0)),""))</f>
        <v/>
      </c>
      <c r="Q1076" s="37" t="str">
        <f>IF(IFERROR(INDEX('Tableau FR Download'!N:N,MATCH('Eligible Components'!M1076,'Tableau FR Download'!G:G,0)),"")=0,"",IFERROR(INDEX('Tableau FR Download'!N:N,MATCH('Eligible Components'!M1076,'Tableau FR Download'!G:G,0)),""))</f>
        <v/>
      </c>
      <c r="R1076" s="37" t="str">
        <f>IF(IFERROR(INDEX('Tableau FR Download'!O:O,MATCH('Eligible Components'!M1076,'Tableau FR Download'!G:G,0)),"")=0,"",IFERROR(INDEX('Tableau FR Download'!O:O,MATCH('Eligible Components'!M1076,'Tableau FR Download'!G:G,0)),""))</f>
        <v/>
      </c>
      <c r="S1076" s="13" t="str">
        <f t="shared" si="50"/>
        <v/>
      </c>
      <c r="T1076" s="1" t="str">
        <f>IFERROR(INDEX('User Instructions'!$E$3:$E$10,MATCH('Eligible Components'!N1076,'User Instructions'!$D$3:$D$10,0)),"")</f>
        <v/>
      </c>
      <c r="U1076" s="1" t="str">
        <f>IFERROR(IF(INDEX('Tableau FR Download'!M:M,MATCH('Eligible Components'!M1076,'Tableau FR Download'!G:G,0))=0,"",INDEX('Tableau FR Download'!M:M,MATCH('Eligible Components'!M1076,'Tableau FR Download'!G:G,0))),"")</f>
        <v/>
      </c>
    </row>
    <row r="1077" spans="1:21" hidden="1" x14ac:dyDescent="0.2">
      <c r="A1077" s="1">
        <f t="shared" si="48"/>
        <v>0</v>
      </c>
      <c r="B1077" s="1">
        <v>0</v>
      </c>
      <c r="C1077" s="1" t="s">
        <v>85</v>
      </c>
      <c r="D1077" s="1" t="s">
        <v>142</v>
      </c>
      <c r="E1077" s="1" t="s">
        <v>94</v>
      </c>
      <c r="F1077" s="1" t="s">
        <v>94</v>
      </c>
      <c r="G1077" s="1" t="str">
        <f t="shared" si="49"/>
        <v>Nepal-RSSH</v>
      </c>
      <c r="H1077" s="1">
        <v>1</v>
      </c>
      <c r="I1077" s="1" t="s">
        <v>25</v>
      </c>
      <c r="J1077" s="1" t="str">
        <f>IF(IFERROR(IF(M1077="",INDEX('Review Approach Lookup'!D:D,MATCH('Eligible Components'!G1077,'Review Approach Lookup'!A:A,0)),INDEX('Tableau FR Download'!I:I,MATCH(M1077,'Tableau FR Download'!G:G,0))),"")=0,"TBC",IFERROR(IF(M1077="",INDEX('Review Approach Lookup'!D:D,MATCH('Eligible Components'!G1077,'Review Approach Lookup'!A:A,0)),INDEX('Tableau FR Download'!I:I,MATCH(M1077,'Tableau FR Download'!G:G,0))),""))</f>
        <v>TBC</v>
      </c>
      <c r="K1077" s="1" t="s">
        <v>182</v>
      </c>
      <c r="L1077" s="1">
        <f>_xlfn.MAXIFS('Tableau FR Download'!A:A,'Tableau FR Download'!B:B,'Eligible Components'!G1077)</f>
        <v>0</v>
      </c>
      <c r="M1077" s="1" t="str">
        <f>IF(L1077=0,"",INDEX('Tableau FR Download'!G:G,MATCH('Eligible Components'!L1077,'Tableau FR Download'!A:A,0)))</f>
        <v/>
      </c>
      <c r="N1077" s="2" t="str">
        <f>IFERROR(IF(LEFT(INDEX('Tableau FR Download'!J:J,MATCH('Eligible Components'!M1077,'Tableau FR Download'!G:G,0)),FIND(" - ",INDEX('Tableau FR Download'!J:J,MATCH('Eligible Components'!M1077,'Tableau FR Download'!G:G,0)))-1) = 0,"",LEFT(INDEX('Tableau FR Download'!J:J,MATCH('Eligible Components'!M1077,'Tableau FR Download'!G:G,0)),FIND(" - ",INDEX('Tableau FR Download'!J:J,MATCH('Eligible Components'!M1077,'Tableau FR Download'!G:G,0)))-1)),"")</f>
        <v/>
      </c>
      <c r="O1077" s="2" t="str">
        <f>IF(T1077="No","",IFERROR(IF(INDEX('Tableau FR Download'!M:M,MATCH('Eligible Components'!M1077,'Tableau FR Download'!G:G,0))=0,"",INDEX('Tableau FR Download'!M:M,MATCH('Eligible Components'!M1077,'Tableau FR Download'!G:G,0))),""))</f>
        <v/>
      </c>
      <c r="P1077" s="37" t="str">
        <f>IF(IFERROR(INDEX('Funding Request Tracker'!$G$6:$G$13,MATCH('Eligible Components'!N1077,'Funding Request Tracker'!$F$6:$F$13,0)),"")=0,"",IFERROR(INDEX('Funding Request Tracker'!$G$6:$G$13,MATCH('Eligible Components'!N1077,'Funding Request Tracker'!$F$6:$F$13,0)),""))</f>
        <v/>
      </c>
      <c r="Q1077" s="37" t="str">
        <f>IF(IFERROR(INDEX('Tableau FR Download'!N:N,MATCH('Eligible Components'!M1077,'Tableau FR Download'!G:G,0)),"")=0,"",IFERROR(INDEX('Tableau FR Download'!N:N,MATCH('Eligible Components'!M1077,'Tableau FR Download'!G:G,0)),""))</f>
        <v/>
      </c>
      <c r="R1077" s="37" t="str">
        <f>IF(IFERROR(INDEX('Tableau FR Download'!O:O,MATCH('Eligible Components'!M1077,'Tableau FR Download'!G:G,0)),"")=0,"",IFERROR(INDEX('Tableau FR Download'!O:O,MATCH('Eligible Components'!M1077,'Tableau FR Download'!G:G,0)),""))</f>
        <v/>
      </c>
      <c r="S1077" s="13" t="str">
        <f t="shared" si="50"/>
        <v/>
      </c>
      <c r="T1077" s="1" t="str">
        <f>IFERROR(INDEX('User Instructions'!$E$3:$E$10,MATCH('Eligible Components'!N1077,'User Instructions'!$D$3:$D$10,0)),"")</f>
        <v/>
      </c>
      <c r="U1077" s="1" t="str">
        <f>IFERROR(IF(INDEX('Tableau FR Download'!M:M,MATCH('Eligible Components'!M1077,'Tableau FR Download'!G:G,0))=0,"",INDEX('Tableau FR Download'!M:M,MATCH('Eligible Components'!M1077,'Tableau FR Download'!G:G,0))),"")</f>
        <v/>
      </c>
    </row>
    <row r="1078" spans="1:21" hidden="1" x14ac:dyDescent="0.2">
      <c r="A1078" s="1">
        <f t="shared" si="48"/>
        <v>1</v>
      </c>
      <c r="B1078" s="1">
        <v>0</v>
      </c>
      <c r="C1078" s="1" t="s">
        <v>85</v>
      </c>
      <c r="D1078" s="1" t="s">
        <v>142</v>
      </c>
      <c r="E1078" s="1" t="s">
        <v>416</v>
      </c>
      <c r="F1078" s="1" t="s">
        <v>35</v>
      </c>
      <c r="G1078" s="1" t="str">
        <f t="shared" si="49"/>
        <v>Nepal-Tuberculosis</v>
      </c>
      <c r="H1078" s="1">
        <v>1</v>
      </c>
      <c r="I1078" s="1" t="s">
        <v>25</v>
      </c>
      <c r="J1078" s="1" t="str">
        <f>IF(IFERROR(IF(M1078="",INDEX('Review Approach Lookup'!D:D,MATCH('Eligible Components'!G1078,'Review Approach Lookup'!A:A,0)),INDEX('Tableau FR Download'!I:I,MATCH(M1078,'Tableau FR Download'!G:G,0))),"")=0,"TBC",IFERROR(IF(M1078="",INDEX('Review Approach Lookup'!D:D,MATCH('Eligible Components'!G1078,'Review Approach Lookup'!A:A,0)),INDEX('Tableau FR Download'!I:I,MATCH(M1078,'Tableau FR Download'!G:G,0))),""))</f>
        <v>Full Review</v>
      </c>
      <c r="K1078" s="1" t="s">
        <v>182</v>
      </c>
      <c r="L1078" s="1">
        <f>_xlfn.MAXIFS('Tableau FR Download'!A:A,'Tableau FR Download'!B:B,'Eligible Components'!G1078)</f>
        <v>970</v>
      </c>
      <c r="M1078" s="1" t="str">
        <f>IF(L1078=0,"",INDEX('Tableau FR Download'!G:G,MATCH('Eligible Components'!L1078,'Tableau FR Download'!A:A,0)))</f>
        <v>FR970-NPL-T</v>
      </c>
      <c r="N1078" s="2" t="str">
        <f>IFERROR(IF(LEFT(INDEX('Tableau FR Download'!J:J,MATCH('Eligible Components'!M1078,'Tableau FR Download'!G:G,0)),FIND(" - ",INDEX('Tableau FR Download'!J:J,MATCH('Eligible Components'!M1078,'Tableau FR Download'!G:G,0)))-1) = 0,"",LEFT(INDEX('Tableau FR Download'!J:J,MATCH('Eligible Components'!M1078,'Tableau FR Download'!G:G,0)),FIND(" - ",INDEX('Tableau FR Download'!J:J,MATCH('Eligible Components'!M1078,'Tableau FR Download'!G:G,0)))-1)),"")</f>
        <v>Window 3</v>
      </c>
      <c r="O1078" s="2" t="str">
        <f>IF(T1078="No","",IFERROR(IF(INDEX('Tableau FR Download'!M:M,MATCH('Eligible Components'!M1078,'Tableau FR Download'!G:G,0))=0,"",INDEX('Tableau FR Download'!M:M,MATCH('Eligible Components'!M1078,'Tableau FR Download'!G:G,0))),""))</f>
        <v>Grant Making</v>
      </c>
      <c r="P1078" s="37">
        <f>IF(IFERROR(INDEX('Funding Request Tracker'!$G$6:$G$13,MATCH('Eligible Components'!N1078,'Funding Request Tracker'!$F$6:$F$13,0)),"")=0,"",IFERROR(INDEX('Funding Request Tracker'!$G$6:$G$13,MATCH('Eligible Components'!N1078,'Funding Request Tracker'!$F$6:$F$13,0)),""))</f>
        <v>44074</v>
      </c>
      <c r="Q1078" s="37">
        <f>IF(IFERROR(INDEX('Tableau FR Download'!N:N,MATCH('Eligible Components'!M1078,'Tableau FR Download'!G:G,0)),"")=0,"",IFERROR(INDEX('Tableau FR Download'!N:N,MATCH('Eligible Components'!M1078,'Tableau FR Download'!G:G,0)),""))</f>
        <v>44238</v>
      </c>
      <c r="R1078" s="37">
        <f>IF(IFERROR(INDEX('Tableau FR Download'!O:O,MATCH('Eligible Components'!M1078,'Tableau FR Download'!G:G,0)),"")=0,"",IFERROR(INDEX('Tableau FR Download'!O:O,MATCH('Eligible Components'!M1078,'Tableau FR Download'!G:G,0)),""))</f>
        <v>44260</v>
      </c>
      <c r="S1078" s="13">
        <f t="shared" si="50"/>
        <v>6.0983606557377046</v>
      </c>
      <c r="T1078" s="1" t="str">
        <f>IFERROR(INDEX('User Instructions'!$E$3:$E$10,MATCH('Eligible Components'!N1078,'User Instructions'!$D$3:$D$10,0)),"")</f>
        <v>Yes</v>
      </c>
      <c r="U1078" s="1" t="str">
        <f>IFERROR(IF(INDEX('Tableau FR Download'!M:M,MATCH('Eligible Components'!M1078,'Tableau FR Download'!G:G,0))=0,"",INDEX('Tableau FR Download'!M:M,MATCH('Eligible Components'!M1078,'Tableau FR Download'!G:G,0))),"")</f>
        <v>Grant Making</v>
      </c>
    </row>
    <row r="1079" spans="1:21" hidden="1" x14ac:dyDescent="0.2">
      <c r="A1079" s="1">
        <f t="shared" si="48"/>
        <v>0</v>
      </c>
      <c r="B1079" s="1">
        <v>0</v>
      </c>
      <c r="C1079" s="1" t="s">
        <v>85</v>
      </c>
      <c r="D1079" s="1" t="s">
        <v>142</v>
      </c>
      <c r="E1079" s="1" t="s">
        <v>417</v>
      </c>
      <c r="F1079" s="1" t="s">
        <v>95</v>
      </c>
      <c r="G1079" s="1" t="str">
        <f t="shared" si="49"/>
        <v>Nepal-Tuberculosis,Malaria</v>
      </c>
      <c r="H1079" s="1">
        <v>1</v>
      </c>
      <c r="I1079" s="1" t="s">
        <v>25</v>
      </c>
      <c r="J1079" s="1" t="str">
        <f>IF(IFERROR(IF(M1079="",INDEX('Review Approach Lookup'!D:D,MATCH('Eligible Components'!G1079,'Review Approach Lookup'!A:A,0)),INDEX('Tableau FR Download'!I:I,MATCH(M1079,'Tableau FR Download'!G:G,0))),"")=0,"TBC",IFERROR(IF(M1079="",INDEX('Review Approach Lookup'!D:D,MATCH('Eligible Components'!G1079,'Review Approach Lookup'!A:A,0)),INDEX('Tableau FR Download'!I:I,MATCH(M1079,'Tableau FR Download'!G:G,0))),""))</f>
        <v/>
      </c>
      <c r="K1079" s="1" t="s">
        <v>182</v>
      </c>
      <c r="L1079" s="1">
        <f>_xlfn.MAXIFS('Tableau FR Download'!A:A,'Tableau FR Download'!B:B,'Eligible Components'!G1079)</f>
        <v>0</v>
      </c>
      <c r="M1079" s="1" t="str">
        <f>IF(L1079=0,"",INDEX('Tableau FR Download'!G:G,MATCH('Eligible Components'!L1079,'Tableau FR Download'!A:A,0)))</f>
        <v/>
      </c>
      <c r="N1079" s="2" t="str">
        <f>IFERROR(IF(LEFT(INDEX('Tableau FR Download'!J:J,MATCH('Eligible Components'!M1079,'Tableau FR Download'!G:G,0)),FIND(" - ",INDEX('Tableau FR Download'!J:J,MATCH('Eligible Components'!M1079,'Tableau FR Download'!G:G,0)))-1) = 0,"",LEFT(INDEX('Tableau FR Download'!J:J,MATCH('Eligible Components'!M1079,'Tableau FR Download'!G:G,0)),FIND(" - ",INDEX('Tableau FR Download'!J:J,MATCH('Eligible Components'!M1079,'Tableau FR Download'!G:G,0)))-1)),"")</f>
        <v/>
      </c>
      <c r="O1079" s="2" t="str">
        <f>IF(T1079="No","",IFERROR(IF(INDEX('Tableau FR Download'!M:M,MATCH('Eligible Components'!M1079,'Tableau FR Download'!G:G,0))=0,"",INDEX('Tableau FR Download'!M:M,MATCH('Eligible Components'!M1079,'Tableau FR Download'!G:G,0))),""))</f>
        <v/>
      </c>
      <c r="P1079" s="37" t="str">
        <f>IF(IFERROR(INDEX('Funding Request Tracker'!$G$6:$G$13,MATCH('Eligible Components'!N1079,'Funding Request Tracker'!$F$6:$F$13,0)),"")=0,"",IFERROR(INDEX('Funding Request Tracker'!$G$6:$G$13,MATCH('Eligible Components'!N1079,'Funding Request Tracker'!$F$6:$F$13,0)),""))</f>
        <v/>
      </c>
      <c r="Q1079" s="37" t="str">
        <f>IF(IFERROR(INDEX('Tableau FR Download'!N:N,MATCH('Eligible Components'!M1079,'Tableau FR Download'!G:G,0)),"")=0,"",IFERROR(INDEX('Tableau FR Download'!N:N,MATCH('Eligible Components'!M1079,'Tableau FR Download'!G:G,0)),""))</f>
        <v/>
      </c>
      <c r="R1079" s="37" t="str">
        <f>IF(IFERROR(INDEX('Tableau FR Download'!O:O,MATCH('Eligible Components'!M1079,'Tableau FR Download'!G:G,0)),"")=0,"",IFERROR(INDEX('Tableau FR Download'!O:O,MATCH('Eligible Components'!M1079,'Tableau FR Download'!G:G,0)),""))</f>
        <v/>
      </c>
      <c r="S1079" s="13" t="str">
        <f t="shared" si="50"/>
        <v/>
      </c>
      <c r="T1079" s="1" t="str">
        <f>IFERROR(INDEX('User Instructions'!$E$3:$E$10,MATCH('Eligible Components'!N1079,'User Instructions'!$D$3:$D$10,0)),"")</f>
        <v/>
      </c>
      <c r="U1079" s="1" t="str">
        <f>IFERROR(IF(INDEX('Tableau FR Download'!M:M,MATCH('Eligible Components'!M1079,'Tableau FR Download'!G:G,0))=0,"",INDEX('Tableau FR Download'!M:M,MATCH('Eligible Components'!M1079,'Tableau FR Download'!G:G,0))),"")</f>
        <v/>
      </c>
    </row>
    <row r="1080" spans="1:21" hidden="1" x14ac:dyDescent="0.2">
      <c r="A1080" s="1">
        <f t="shared" si="48"/>
        <v>0</v>
      </c>
      <c r="B1080" s="1">
        <v>0</v>
      </c>
      <c r="C1080" s="1" t="s">
        <v>85</v>
      </c>
      <c r="D1080" s="1" t="s">
        <v>142</v>
      </c>
      <c r="E1080" s="1" t="s">
        <v>418</v>
      </c>
      <c r="F1080" s="1" t="s">
        <v>96</v>
      </c>
      <c r="G1080" s="1" t="str">
        <f t="shared" si="49"/>
        <v>Nepal-Tuberculosis,Malaria,RSSH</v>
      </c>
      <c r="H1080" s="1">
        <v>1</v>
      </c>
      <c r="I1080" s="1" t="s">
        <v>25</v>
      </c>
      <c r="J1080" s="1" t="str">
        <f>IF(IFERROR(IF(M1080="",INDEX('Review Approach Lookup'!D:D,MATCH('Eligible Components'!G1080,'Review Approach Lookup'!A:A,0)),INDEX('Tableau FR Download'!I:I,MATCH(M1080,'Tableau FR Download'!G:G,0))),"")=0,"TBC",IFERROR(IF(M1080="",INDEX('Review Approach Lookup'!D:D,MATCH('Eligible Components'!G1080,'Review Approach Lookup'!A:A,0)),INDEX('Tableau FR Download'!I:I,MATCH(M1080,'Tableau FR Download'!G:G,0))),""))</f>
        <v/>
      </c>
      <c r="K1080" s="1" t="s">
        <v>182</v>
      </c>
      <c r="L1080" s="1">
        <f>_xlfn.MAXIFS('Tableau FR Download'!A:A,'Tableau FR Download'!B:B,'Eligible Components'!G1080)</f>
        <v>0</v>
      </c>
      <c r="M1080" s="1" t="str">
        <f>IF(L1080=0,"",INDEX('Tableau FR Download'!G:G,MATCH('Eligible Components'!L1080,'Tableau FR Download'!A:A,0)))</f>
        <v/>
      </c>
      <c r="N1080" s="2" t="str">
        <f>IFERROR(IF(LEFT(INDEX('Tableau FR Download'!J:J,MATCH('Eligible Components'!M1080,'Tableau FR Download'!G:G,0)),FIND(" - ",INDEX('Tableau FR Download'!J:J,MATCH('Eligible Components'!M1080,'Tableau FR Download'!G:G,0)))-1) = 0,"",LEFT(INDEX('Tableau FR Download'!J:J,MATCH('Eligible Components'!M1080,'Tableau FR Download'!G:G,0)),FIND(" - ",INDEX('Tableau FR Download'!J:J,MATCH('Eligible Components'!M1080,'Tableau FR Download'!G:G,0)))-1)),"")</f>
        <v/>
      </c>
      <c r="O1080" s="2" t="str">
        <f>IF(T1080="No","",IFERROR(IF(INDEX('Tableau FR Download'!M:M,MATCH('Eligible Components'!M1080,'Tableau FR Download'!G:G,0))=0,"",INDEX('Tableau FR Download'!M:M,MATCH('Eligible Components'!M1080,'Tableau FR Download'!G:G,0))),""))</f>
        <v/>
      </c>
      <c r="P1080" s="37" t="str">
        <f>IF(IFERROR(INDEX('Funding Request Tracker'!$G$6:$G$13,MATCH('Eligible Components'!N1080,'Funding Request Tracker'!$F$6:$F$13,0)),"")=0,"",IFERROR(INDEX('Funding Request Tracker'!$G$6:$G$13,MATCH('Eligible Components'!N1080,'Funding Request Tracker'!$F$6:$F$13,0)),""))</f>
        <v/>
      </c>
      <c r="Q1080" s="37" t="str">
        <f>IF(IFERROR(INDEX('Tableau FR Download'!N:N,MATCH('Eligible Components'!M1080,'Tableau FR Download'!G:G,0)),"")=0,"",IFERROR(INDEX('Tableau FR Download'!N:N,MATCH('Eligible Components'!M1080,'Tableau FR Download'!G:G,0)),""))</f>
        <v/>
      </c>
      <c r="R1080" s="37" t="str">
        <f>IF(IFERROR(INDEX('Tableau FR Download'!O:O,MATCH('Eligible Components'!M1080,'Tableau FR Download'!G:G,0)),"")=0,"",IFERROR(INDEX('Tableau FR Download'!O:O,MATCH('Eligible Components'!M1080,'Tableau FR Download'!G:G,0)),""))</f>
        <v/>
      </c>
      <c r="S1080" s="13" t="str">
        <f t="shared" si="50"/>
        <v/>
      </c>
      <c r="T1080" s="1" t="str">
        <f>IFERROR(INDEX('User Instructions'!$E$3:$E$10,MATCH('Eligible Components'!N1080,'User Instructions'!$D$3:$D$10,0)),"")</f>
        <v/>
      </c>
      <c r="U1080" s="1" t="str">
        <f>IFERROR(IF(INDEX('Tableau FR Download'!M:M,MATCH('Eligible Components'!M1080,'Tableau FR Download'!G:G,0))=0,"",INDEX('Tableau FR Download'!M:M,MATCH('Eligible Components'!M1080,'Tableau FR Download'!G:G,0))),"")</f>
        <v/>
      </c>
    </row>
    <row r="1081" spans="1:21" hidden="1" x14ac:dyDescent="0.2">
      <c r="A1081" s="1">
        <f t="shared" si="48"/>
        <v>0</v>
      </c>
      <c r="B1081" s="1">
        <v>0</v>
      </c>
      <c r="C1081" s="1" t="s">
        <v>85</v>
      </c>
      <c r="D1081" s="1" t="s">
        <v>142</v>
      </c>
      <c r="E1081" s="1" t="s">
        <v>419</v>
      </c>
      <c r="F1081" s="1" t="s">
        <v>97</v>
      </c>
      <c r="G1081" s="1" t="str">
        <f t="shared" si="49"/>
        <v>Nepal-Tuberculosis,RSSH</v>
      </c>
      <c r="H1081" s="1">
        <v>1</v>
      </c>
      <c r="I1081" s="1" t="s">
        <v>25</v>
      </c>
      <c r="J1081" s="1" t="str">
        <f>IF(IFERROR(IF(M1081="",INDEX('Review Approach Lookup'!D:D,MATCH('Eligible Components'!G1081,'Review Approach Lookup'!A:A,0)),INDEX('Tableau FR Download'!I:I,MATCH(M1081,'Tableau FR Download'!G:G,0))),"")=0,"TBC",IFERROR(IF(M1081="",INDEX('Review Approach Lookup'!D:D,MATCH('Eligible Components'!G1081,'Review Approach Lookup'!A:A,0)),INDEX('Tableau FR Download'!I:I,MATCH(M1081,'Tableau FR Download'!G:G,0))),""))</f>
        <v/>
      </c>
      <c r="K1081" s="1" t="s">
        <v>182</v>
      </c>
      <c r="L1081" s="1">
        <f>_xlfn.MAXIFS('Tableau FR Download'!A:A,'Tableau FR Download'!B:B,'Eligible Components'!G1081)</f>
        <v>0</v>
      </c>
      <c r="M1081" s="1" t="str">
        <f>IF(L1081=0,"",INDEX('Tableau FR Download'!G:G,MATCH('Eligible Components'!L1081,'Tableau FR Download'!A:A,0)))</f>
        <v/>
      </c>
      <c r="N1081" s="2" t="str">
        <f>IFERROR(IF(LEFT(INDEX('Tableau FR Download'!J:J,MATCH('Eligible Components'!M1081,'Tableau FR Download'!G:G,0)),FIND(" - ",INDEX('Tableau FR Download'!J:J,MATCH('Eligible Components'!M1081,'Tableau FR Download'!G:G,0)))-1) = 0,"",LEFT(INDEX('Tableau FR Download'!J:J,MATCH('Eligible Components'!M1081,'Tableau FR Download'!G:G,0)),FIND(" - ",INDEX('Tableau FR Download'!J:J,MATCH('Eligible Components'!M1081,'Tableau FR Download'!G:G,0)))-1)),"")</f>
        <v/>
      </c>
      <c r="O1081" s="2" t="str">
        <f>IF(T1081="No","",IFERROR(IF(INDEX('Tableau FR Download'!M:M,MATCH('Eligible Components'!M1081,'Tableau FR Download'!G:G,0))=0,"",INDEX('Tableau FR Download'!M:M,MATCH('Eligible Components'!M1081,'Tableau FR Download'!G:G,0))),""))</f>
        <v/>
      </c>
      <c r="P1081" s="37" t="str">
        <f>IF(IFERROR(INDEX('Funding Request Tracker'!$G$6:$G$13,MATCH('Eligible Components'!N1081,'Funding Request Tracker'!$F$6:$F$13,0)),"")=0,"",IFERROR(INDEX('Funding Request Tracker'!$G$6:$G$13,MATCH('Eligible Components'!N1081,'Funding Request Tracker'!$F$6:$F$13,0)),""))</f>
        <v/>
      </c>
      <c r="Q1081" s="37" t="str">
        <f>IF(IFERROR(INDEX('Tableau FR Download'!N:N,MATCH('Eligible Components'!M1081,'Tableau FR Download'!G:G,0)),"")=0,"",IFERROR(INDEX('Tableau FR Download'!N:N,MATCH('Eligible Components'!M1081,'Tableau FR Download'!G:G,0)),""))</f>
        <v/>
      </c>
      <c r="R1081" s="37" t="str">
        <f>IF(IFERROR(INDEX('Tableau FR Download'!O:O,MATCH('Eligible Components'!M1081,'Tableau FR Download'!G:G,0)),"")=0,"",IFERROR(INDEX('Tableau FR Download'!O:O,MATCH('Eligible Components'!M1081,'Tableau FR Download'!G:G,0)),""))</f>
        <v/>
      </c>
      <c r="S1081" s="13" t="str">
        <f t="shared" si="50"/>
        <v/>
      </c>
      <c r="T1081" s="1" t="str">
        <f>IFERROR(INDEX('User Instructions'!$E$3:$E$10,MATCH('Eligible Components'!N1081,'User Instructions'!$D$3:$D$10,0)),"")</f>
        <v/>
      </c>
      <c r="U1081" s="1" t="str">
        <f>IFERROR(IF(INDEX('Tableau FR Download'!M:M,MATCH('Eligible Components'!M1081,'Tableau FR Download'!G:G,0))=0,"",INDEX('Tableau FR Download'!M:M,MATCH('Eligible Components'!M1081,'Tableau FR Download'!G:G,0))),"")</f>
        <v/>
      </c>
    </row>
    <row r="1082" spans="1:21" hidden="1" x14ac:dyDescent="0.2">
      <c r="A1082" s="1">
        <f t="shared" si="48"/>
        <v>0</v>
      </c>
      <c r="B1082" s="1">
        <v>1</v>
      </c>
      <c r="C1082" s="1" t="s">
        <v>85</v>
      </c>
      <c r="D1082" s="1" t="s">
        <v>143</v>
      </c>
      <c r="E1082" s="1" t="s">
        <v>26</v>
      </c>
      <c r="F1082" s="1" t="s">
        <v>26</v>
      </c>
      <c r="G1082" s="1" t="str">
        <f t="shared" si="49"/>
        <v>Nicaragua-HIV/AIDS</v>
      </c>
      <c r="H1082" s="1">
        <v>1</v>
      </c>
      <c r="I1082" s="1" t="s">
        <v>45</v>
      </c>
      <c r="J1082" s="1" t="str">
        <f>IF(IFERROR(IF(M1082="",INDEX('Review Approach Lookup'!D:D,MATCH('Eligible Components'!G1082,'Review Approach Lookup'!A:A,0)),INDEX('Tableau FR Download'!I:I,MATCH(M1082,'Tableau FR Download'!G:G,0))),"")=0,"TBC",IFERROR(IF(M1082="",INDEX('Review Approach Lookup'!D:D,MATCH('Eligible Components'!G1082,'Review Approach Lookup'!A:A,0)),INDEX('Tableau FR Download'!I:I,MATCH(M1082,'Tableau FR Download'!G:G,0))),""))</f>
        <v>Tailored for Focused Portfolios</v>
      </c>
      <c r="K1082" s="1" t="s">
        <v>188</v>
      </c>
      <c r="L1082" s="1">
        <f>_xlfn.MAXIFS('Tableau FR Download'!A:A,'Tableau FR Download'!B:B,'Eligible Components'!G1082)</f>
        <v>0</v>
      </c>
      <c r="M1082" s="1" t="str">
        <f>IF(L1082=0,"",INDEX('Tableau FR Download'!G:G,MATCH('Eligible Components'!L1082,'Tableau FR Download'!A:A,0)))</f>
        <v/>
      </c>
      <c r="N1082" s="2" t="str">
        <f>IFERROR(IF(LEFT(INDEX('Tableau FR Download'!J:J,MATCH('Eligible Components'!M1082,'Tableau FR Download'!G:G,0)),FIND(" - ",INDEX('Tableau FR Download'!J:J,MATCH('Eligible Components'!M1082,'Tableau FR Download'!G:G,0)))-1) = 0,"",LEFT(INDEX('Tableau FR Download'!J:J,MATCH('Eligible Components'!M1082,'Tableau FR Download'!G:G,0)),FIND(" - ",INDEX('Tableau FR Download'!J:J,MATCH('Eligible Components'!M1082,'Tableau FR Download'!G:G,0)))-1)),"")</f>
        <v/>
      </c>
      <c r="O1082" s="2" t="str">
        <f>IF(T1082="No","",IFERROR(IF(INDEX('Tableau FR Download'!M:M,MATCH('Eligible Components'!M1082,'Tableau FR Download'!G:G,0))=0,"",INDEX('Tableau FR Download'!M:M,MATCH('Eligible Components'!M1082,'Tableau FR Download'!G:G,0))),""))</f>
        <v/>
      </c>
      <c r="P1082" s="37" t="str">
        <f>IF(IFERROR(INDEX('Funding Request Tracker'!$G$6:$G$13,MATCH('Eligible Components'!N1082,'Funding Request Tracker'!$F$6:$F$13,0)),"")=0,"",IFERROR(INDEX('Funding Request Tracker'!$G$6:$G$13,MATCH('Eligible Components'!N1082,'Funding Request Tracker'!$F$6:$F$13,0)),""))</f>
        <v/>
      </c>
      <c r="Q1082" s="37" t="str">
        <f>IF(IFERROR(INDEX('Tableau FR Download'!N:N,MATCH('Eligible Components'!M1082,'Tableau FR Download'!G:G,0)),"")=0,"",IFERROR(INDEX('Tableau FR Download'!N:N,MATCH('Eligible Components'!M1082,'Tableau FR Download'!G:G,0)),""))</f>
        <v/>
      </c>
      <c r="R1082" s="37" t="str">
        <f>IF(IFERROR(INDEX('Tableau FR Download'!O:O,MATCH('Eligible Components'!M1082,'Tableau FR Download'!G:G,0)),"")=0,"",IFERROR(INDEX('Tableau FR Download'!O:O,MATCH('Eligible Components'!M1082,'Tableau FR Download'!G:G,0)),""))</f>
        <v/>
      </c>
      <c r="S1082" s="13" t="str">
        <f t="shared" si="50"/>
        <v/>
      </c>
      <c r="T1082" s="1" t="str">
        <f>IFERROR(INDEX('User Instructions'!$E$3:$E$10,MATCH('Eligible Components'!N1082,'User Instructions'!$D$3:$D$10,0)),"")</f>
        <v/>
      </c>
      <c r="U1082" s="1" t="str">
        <f>IFERROR(IF(INDEX('Tableau FR Download'!M:M,MATCH('Eligible Components'!M1082,'Tableau FR Download'!G:G,0))=0,"",INDEX('Tableau FR Download'!M:M,MATCH('Eligible Components'!M1082,'Tableau FR Download'!G:G,0))),"")</f>
        <v/>
      </c>
    </row>
    <row r="1083" spans="1:21" hidden="1" x14ac:dyDescent="0.2">
      <c r="A1083" s="1">
        <f t="shared" si="48"/>
        <v>0</v>
      </c>
      <c r="B1083" s="1">
        <v>0</v>
      </c>
      <c r="C1083" s="1" t="s">
        <v>85</v>
      </c>
      <c r="D1083" s="1" t="s">
        <v>143</v>
      </c>
      <c r="E1083" s="1" t="s">
        <v>409</v>
      </c>
      <c r="F1083" s="1" t="s">
        <v>86</v>
      </c>
      <c r="G1083" s="1" t="str">
        <f t="shared" si="49"/>
        <v>Nicaragua-HIV/AIDS,Malaria</v>
      </c>
      <c r="H1083" s="1">
        <v>1</v>
      </c>
      <c r="I1083" s="1" t="s">
        <v>45</v>
      </c>
      <c r="J1083" s="1" t="str">
        <f>IF(IFERROR(IF(M1083="",INDEX('Review Approach Lookup'!D:D,MATCH('Eligible Components'!G1083,'Review Approach Lookup'!A:A,0)),INDEX('Tableau FR Download'!I:I,MATCH(M1083,'Tableau FR Download'!G:G,0))),"")=0,"TBC",IFERROR(IF(M1083="",INDEX('Review Approach Lookup'!D:D,MATCH('Eligible Components'!G1083,'Review Approach Lookup'!A:A,0)),INDEX('Tableau FR Download'!I:I,MATCH(M1083,'Tableau FR Download'!G:G,0))),""))</f>
        <v/>
      </c>
      <c r="K1083" s="1" t="s">
        <v>188</v>
      </c>
      <c r="L1083" s="1">
        <f>_xlfn.MAXIFS('Tableau FR Download'!A:A,'Tableau FR Download'!B:B,'Eligible Components'!G1083)</f>
        <v>0</v>
      </c>
      <c r="M1083" s="1" t="str">
        <f>IF(L1083=0,"",INDEX('Tableau FR Download'!G:G,MATCH('Eligible Components'!L1083,'Tableau FR Download'!A:A,0)))</f>
        <v/>
      </c>
      <c r="N1083" s="2" t="str">
        <f>IFERROR(IF(LEFT(INDEX('Tableau FR Download'!J:J,MATCH('Eligible Components'!M1083,'Tableau FR Download'!G:G,0)),FIND(" - ",INDEX('Tableau FR Download'!J:J,MATCH('Eligible Components'!M1083,'Tableau FR Download'!G:G,0)))-1) = 0,"",LEFT(INDEX('Tableau FR Download'!J:J,MATCH('Eligible Components'!M1083,'Tableau FR Download'!G:G,0)),FIND(" - ",INDEX('Tableau FR Download'!J:J,MATCH('Eligible Components'!M1083,'Tableau FR Download'!G:G,0)))-1)),"")</f>
        <v/>
      </c>
      <c r="O1083" s="2" t="str">
        <f>IF(T1083="No","",IFERROR(IF(INDEX('Tableau FR Download'!M:M,MATCH('Eligible Components'!M1083,'Tableau FR Download'!G:G,0))=0,"",INDEX('Tableau FR Download'!M:M,MATCH('Eligible Components'!M1083,'Tableau FR Download'!G:G,0))),""))</f>
        <v/>
      </c>
      <c r="P1083" s="37" t="str">
        <f>IF(IFERROR(INDEX('Funding Request Tracker'!$G$6:$G$13,MATCH('Eligible Components'!N1083,'Funding Request Tracker'!$F$6:$F$13,0)),"")=0,"",IFERROR(INDEX('Funding Request Tracker'!$G$6:$G$13,MATCH('Eligible Components'!N1083,'Funding Request Tracker'!$F$6:$F$13,0)),""))</f>
        <v/>
      </c>
      <c r="Q1083" s="37" t="str">
        <f>IF(IFERROR(INDEX('Tableau FR Download'!N:N,MATCH('Eligible Components'!M1083,'Tableau FR Download'!G:G,0)),"")=0,"",IFERROR(INDEX('Tableau FR Download'!N:N,MATCH('Eligible Components'!M1083,'Tableau FR Download'!G:G,0)),""))</f>
        <v/>
      </c>
      <c r="R1083" s="37" t="str">
        <f>IF(IFERROR(INDEX('Tableau FR Download'!O:O,MATCH('Eligible Components'!M1083,'Tableau FR Download'!G:G,0)),"")=0,"",IFERROR(INDEX('Tableau FR Download'!O:O,MATCH('Eligible Components'!M1083,'Tableau FR Download'!G:G,0)),""))</f>
        <v/>
      </c>
      <c r="S1083" s="13" t="str">
        <f t="shared" si="50"/>
        <v/>
      </c>
      <c r="T1083" s="1" t="str">
        <f>IFERROR(INDEX('User Instructions'!$E$3:$E$10,MATCH('Eligible Components'!N1083,'User Instructions'!$D$3:$D$10,0)),"")</f>
        <v/>
      </c>
      <c r="U1083" s="1" t="str">
        <f>IFERROR(IF(INDEX('Tableau FR Download'!M:M,MATCH('Eligible Components'!M1083,'Tableau FR Download'!G:G,0))=0,"",INDEX('Tableau FR Download'!M:M,MATCH('Eligible Components'!M1083,'Tableau FR Download'!G:G,0))),"")</f>
        <v/>
      </c>
    </row>
    <row r="1084" spans="1:21" hidden="1" x14ac:dyDescent="0.2">
      <c r="A1084" s="1">
        <f t="shared" si="48"/>
        <v>0</v>
      </c>
      <c r="B1084" s="1">
        <v>0</v>
      </c>
      <c r="C1084" s="1" t="s">
        <v>85</v>
      </c>
      <c r="D1084" s="1" t="s">
        <v>143</v>
      </c>
      <c r="E1084" s="1" t="s">
        <v>410</v>
      </c>
      <c r="F1084" s="1" t="s">
        <v>87</v>
      </c>
      <c r="G1084" s="1" t="str">
        <f t="shared" si="49"/>
        <v>Nicaragua-HIV/AIDS,Malaria,RSSH</v>
      </c>
      <c r="H1084" s="1">
        <v>1</v>
      </c>
      <c r="I1084" s="1" t="s">
        <v>45</v>
      </c>
      <c r="J1084" s="1" t="str">
        <f>IF(IFERROR(IF(M1084="",INDEX('Review Approach Lookup'!D:D,MATCH('Eligible Components'!G1084,'Review Approach Lookup'!A:A,0)),INDEX('Tableau FR Download'!I:I,MATCH(M1084,'Tableau FR Download'!G:G,0))),"")=0,"TBC",IFERROR(IF(M1084="",INDEX('Review Approach Lookup'!D:D,MATCH('Eligible Components'!G1084,'Review Approach Lookup'!A:A,0)),INDEX('Tableau FR Download'!I:I,MATCH(M1084,'Tableau FR Download'!G:G,0))),""))</f>
        <v/>
      </c>
      <c r="K1084" s="1" t="s">
        <v>188</v>
      </c>
      <c r="L1084" s="1">
        <f>_xlfn.MAXIFS('Tableau FR Download'!A:A,'Tableau FR Download'!B:B,'Eligible Components'!G1084)</f>
        <v>0</v>
      </c>
      <c r="M1084" s="1" t="str">
        <f>IF(L1084=0,"",INDEX('Tableau FR Download'!G:G,MATCH('Eligible Components'!L1084,'Tableau FR Download'!A:A,0)))</f>
        <v/>
      </c>
      <c r="N1084" s="2" t="str">
        <f>IFERROR(IF(LEFT(INDEX('Tableau FR Download'!J:J,MATCH('Eligible Components'!M1084,'Tableau FR Download'!G:G,0)),FIND(" - ",INDEX('Tableau FR Download'!J:J,MATCH('Eligible Components'!M1084,'Tableau FR Download'!G:G,0)))-1) = 0,"",LEFT(INDEX('Tableau FR Download'!J:J,MATCH('Eligible Components'!M1084,'Tableau FR Download'!G:G,0)),FIND(" - ",INDEX('Tableau FR Download'!J:J,MATCH('Eligible Components'!M1084,'Tableau FR Download'!G:G,0)))-1)),"")</f>
        <v/>
      </c>
      <c r="O1084" s="2" t="str">
        <f>IF(T1084="No","",IFERROR(IF(INDEX('Tableau FR Download'!M:M,MATCH('Eligible Components'!M1084,'Tableau FR Download'!G:G,0))=0,"",INDEX('Tableau FR Download'!M:M,MATCH('Eligible Components'!M1084,'Tableau FR Download'!G:G,0))),""))</f>
        <v/>
      </c>
      <c r="P1084" s="37" t="str">
        <f>IF(IFERROR(INDEX('Funding Request Tracker'!$G$6:$G$13,MATCH('Eligible Components'!N1084,'Funding Request Tracker'!$F$6:$F$13,0)),"")=0,"",IFERROR(INDEX('Funding Request Tracker'!$G$6:$G$13,MATCH('Eligible Components'!N1084,'Funding Request Tracker'!$F$6:$F$13,0)),""))</f>
        <v/>
      </c>
      <c r="Q1084" s="37" t="str">
        <f>IF(IFERROR(INDEX('Tableau FR Download'!N:N,MATCH('Eligible Components'!M1084,'Tableau FR Download'!G:G,0)),"")=0,"",IFERROR(INDEX('Tableau FR Download'!N:N,MATCH('Eligible Components'!M1084,'Tableau FR Download'!G:G,0)),""))</f>
        <v/>
      </c>
      <c r="R1084" s="37" t="str">
        <f>IF(IFERROR(INDEX('Tableau FR Download'!O:O,MATCH('Eligible Components'!M1084,'Tableau FR Download'!G:G,0)),"")=0,"",IFERROR(INDEX('Tableau FR Download'!O:O,MATCH('Eligible Components'!M1084,'Tableau FR Download'!G:G,0)),""))</f>
        <v/>
      </c>
      <c r="S1084" s="13" t="str">
        <f t="shared" si="50"/>
        <v/>
      </c>
      <c r="T1084" s="1" t="str">
        <f>IFERROR(INDEX('User Instructions'!$E$3:$E$10,MATCH('Eligible Components'!N1084,'User Instructions'!$D$3:$D$10,0)),"")</f>
        <v/>
      </c>
      <c r="U1084" s="1" t="str">
        <f>IFERROR(IF(INDEX('Tableau FR Download'!M:M,MATCH('Eligible Components'!M1084,'Tableau FR Download'!G:G,0))=0,"",INDEX('Tableau FR Download'!M:M,MATCH('Eligible Components'!M1084,'Tableau FR Download'!G:G,0))),"")</f>
        <v/>
      </c>
    </row>
    <row r="1085" spans="1:21" hidden="1" x14ac:dyDescent="0.2">
      <c r="A1085" s="1">
        <f t="shared" si="48"/>
        <v>0</v>
      </c>
      <c r="B1085" s="1">
        <v>0</v>
      </c>
      <c r="C1085" s="1" t="s">
        <v>85</v>
      </c>
      <c r="D1085" s="1" t="s">
        <v>143</v>
      </c>
      <c r="E1085" s="1" t="s">
        <v>411</v>
      </c>
      <c r="F1085" s="1" t="s">
        <v>88</v>
      </c>
      <c r="G1085" s="1" t="str">
        <f t="shared" si="49"/>
        <v>Nicaragua-HIV/AIDS,RSSH</v>
      </c>
      <c r="H1085" s="1">
        <v>1</v>
      </c>
      <c r="I1085" s="1" t="s">
        <v>45</v>
      </c>
      <c r="J1085" s="1" t="str">
        <f>IF(IFERROR(IF(M1085="",INDEX('Review Approach Lookup'!D:D,MATCH('Eligible Components'!G1085,'Review Approach Lookup'!A:A,0)),INDEX('Tableau FR Download'!I:I,MATCH(M1085,'Tableau FR Download'!G:G,0))),"")=0,"TBC",IFERROR(IF(M1085="",INDEX('Review Approach Lookup'!D:D,MATCH('Eligible Components'!G1085,'Review Approach Lookup'!A:A,0)),INDEX('Tableau FR Download'!I:I,MATCH(M1085,'Tableau FR Download'!G:G,0))),""))</f>
        <v/>
      </c>
      <c r="K1085" s="1" t="s">
        <v>188</v>
      </c>
      <c r="L1085" s="1">
        <f>_xlfn.MAXIFS('Tableau FR Download'!A:A,'Tableau FR Download'!B:B,'Eligible Components'!G1085)</f>
        <v>0</v>
      </c>
      <c r="M1085" s="1" t="str">
        <f>IF(L1085=0,"",INDEX('Tableau FR Download'!G:G,MATCH('Eligible Components'!L1085,'Tableau FR Download'!A:A,0)))</f>
        <v/>
      </c>
      <c r="N1085" s="2" t="str">
        <f>IFERROR(IF(LEFT(INDEX('Tableau FR Download'!J:J,MATCH('Eligible Components'!M1085,'Tableau FR Download'!G:G,0)),FIND(" - ",INDEX('Tableau FR Download'!J:J,MATCH('Eligible Components'!M1085,'Tableau FR Download'!G:G,0)))-1) = 0,"",LEFT(INDEX('Tableau FR Download'!J:J,MATCH('Eligible Components'!M1085,'Tableau FR Download'!G:G,0)),FIND(" - ",INDEX('Tableau FR Download'!J:J,MATCH('Eligible Components'!M1085,'Tableau FR Download'!G:G,0)))-1)),"")</f>
        <v/>
      </c>
      <c r="O1085" s="2" t="str">
        <f>IF(T1085="No","",IFERROR(IF(INDEX('Tableau FR Download'!M:M,MATCH('Eligible Components'!M1085,'Tableau FR Download'!G:G,0))=0,"",INDEX('Tableau FR Download'!M:M,MATCH('Eligible Components'!M1085,'Tableau FR Download'!G:G,0))),""))</f>
        <v/>
      </c>
      <c r="P1085" s="37" t="str">
        <f>IF(IFERROR(INDEX('Funding Request Tracker'!$G$6:$G$13,MATCH('Eligible Components'!N1085,'Funding Request Tracker'!$F$6:$F$13,0)),"")=0,"",IFERROR(INDEX('Funding Request Tracker'!$G$6:$G$13,MATCH('Eligible Components'!N1085,'Funding Request Tracker'!$F$6:$F$13,0)),""))</f>
        <v/>
      </c>
      <c r="Q1085" s="37" t="str">
        <f>IF(IFERROR(INDEX('Tableau FR Download'!N:N,MATCH('Eligible Components'!M1085,'Tableau FR Download'!G:G,0)),"")=0,"",IFERROR(INDEX('Tableau FR Download'!N:N,MATCH('Eligible Components'!M1085,'Tableau FR Download'!G:G,0)),""))</f>
        <v/>
      </c>
      <c r="R1085" s="37" t="str">
        <f>IF(IFERROR(INDEX('Tableau FR Download'!O:O,MATCH('Eligible Components'!M1085,'Tableau FR Download'!G:G,0)),"")=0,"",IFERROR(INDEX('Tableau FR Download'!O:O,MATCH('Eligible Components'!M1085,'Tableau FR Download'!G:G,0)),""))</f>
        <v/>
      </c>
      <c r="S1085" s="13" t="str">
        <f t="shared" si="50"/>
        <v/>
      </c>
      <c r="T1085" s="1" t="str">
        <f>IFERROR(INDEX('User Instructions'!$E$3:$E$10,MATCH('Eligible Components'!N1085,'User Instructions'!$D$3:$D$10,0)),"")</f>
        <v/>
      </c>
      <c r="U1085" s="1" t="str">
        <f>IFERROR(IF(INDEX('Tableau FR Download'!M:M,MATCH('Eligible Components'!M1085,'Tableau FR Download'!G:G,0))=0,"",INDEX('Tableau FR Download'!M:M,MATCH('Eligible Components'!M1085,'Tableau FR Download'!G:G,0))),"")</f>
        <v/>
      </c>
    </row>
    <row r="1086" spans="1:21" hidden="1" x14ac:dyDescent="0.2">
      <c r="A1086" s="1">
        <f t="shared" si="48"/>
        <v>1</v>
      </c>
      <c r="B1086" s="1">
        <v>0</v>
      </c>
      <c r="C1086" s="1" t="s">
        <v>85</v>
      </c>
      <c r="D1086" s="1" t="s">
        <v>143</v>
      </c>
      <c r="E1086" s="1" t="s">
        <v>408</v>
      </c>
      <c r="F1086" s="1" t="s">
        <v>89</v>
      </c>
      <c r="G1086" s="1" t="str">
        <f t="shared" si="49"/>
        <v>Nicaragua-HIV/AIDS, Tuberculosis</v>
      </c>
      <c r="H1086" s="1">
        <v>1</v>
      </c>
      <c r="I1086" s="1" t="s">
        <v>45</v>
      </c>
      <c r="J1086" s="1" t="str">
        <f>IF(IFERROR(IF(M1086="",INDEX('Review Approach Lookup'!D:D,MATCH('Eligible Components'!G1086,'Review Approach Lookup'!A:A,0)),INDEX('Tableau FR Download'!I:I,MATCH(M1086,'Tableau FR Download'!G:G,0))),"")=0,"TBC",IFERROR(IF(M1086="",INDEX('Review Approach Lookup'!D:D,MATCH('Eligible Components'!G1086,'Review Approach Lookup'!A:A,0)),INDEX('Tableau FR Download'!I:I,MATCH(M1086,'Tableau FR Download'!G:G,0))),""))</f>
        <v>Tailored for Focused Portfolios</v>
      </c>
      <c r="K1086" s="1" t="s">
        <v>188</v>
      </c>
      <c r="L1086" s="1">
        <f>_xlfn.MAXIFS('Tableau FR Download'!A:A,'Tableau FR Download'!B:B,'Eligible Components'!G1086)</f>
        <v>1002</v>
      </c>
      <c r="M1086" s="1" t="str">
        <f>IF(L1086=0,"",INDEX('Tableau FR Download'!G:G,MATCH('Eligible Components'!L1086,'Tableau FR Download'!A:A,0)))</f>
        <v>FR1002-NIC-C</v>
      </c>
      <c r="N1086" s="2" t="str">
        <f>IFERROR(IF(LEFT(INDEX('Tableau FR Download'!J:J,MATCH('Eligible Components'!M1086,'Tableau FR Download'!G:G,0)),FIND(" - ",INDEX('Tableau FR Download'!J:J,MATCH('Eligible Components'!M1086,'Tableau FR Download'!G:G,0)))-1) = 0,"",LEFT(INDEX('Tableau FR Download'!J:J,MATCH('Eligible Components'!M1086,'Tableau FR Download'!G:G,0)),FIND(" - ",INDEX('Tableau FR Download'!J:J,MATCH('Eligible Components'!M1086,'Tableau FR Download'!G:G,0)))-1)),"")</f>
        <v>Window 4</v>
      </c>
      <c r="O1086" s="2" t="str">
        <f>IF(T1086="No","",IFERROR(IF(INDEX('Tableau FR Download'!M:M,MATCH('Eligible Components'!M1086,'Tableau FR Download'!G:G,0))=0,"",INDEX('Tableau FR Download'!M:M,MATCH('Eligible Components'!M1086,'Tableau FR Download'!G:G,0))),""))</f>
        <v>Grant Making</v>
      </c>
      <c r="P1086" s="37">
        <f>IF(IFERROR(INDEX('Funding Request Tracker'!$G$6:$G$13,MATCH('Eligible Components'!N1086,'Funding Request Tracker'!$F$6:$F$13,0)),"")=0,"",IFERROR(INDEX('Funding Request Tracker'!$G$6:$G$13,MATCH('Eligible Components'!N1086,'Funding Request Tracker'!$F$6:$F$13,0)),""))</f>
        <v>44235</v>
      </c>
      <c r="Q1086" s="37">
        <f>IF(IFERROR(INDEX('Tableau FR Download'!N:N,MATCH('Eligible Components'!M1086,'Tableau FR Download'!G:G,0)),"")=0,"",IFERROR(INDEX('Tableau FR Download'!N:N,MATCH('Eligible Components'!M1086,'Tableau FR Download'!G:G,0)),""))</f>
        <v>44490</v>
      </c>
      <c r="R1086" s="37">
        <f>IF(IFERROR(INDEX('Tableau FR Download'!O:O,MATCH('Eligible Components'!M1086,'Tableau FR Download'!G:G,0)),"")=0,"",IFERROR(INDEX('Tableau FR Download'!O:O,MATCH('Eligible Components'!M1086,'Tableau FR Download'!G:G,0)),""))</f>
        <v>44524</v>
      </c>
      <c r="S1086" s="13">
        <f t="shared" si="50"/>
        <v>9.4754098360655732</v>
      </c>
      <c r="T1086" s="1" t="str">
        <f>IFERROR(INDEX('User Instructions'!$E$3:$E$10,MATCH('Eligible Components'!N1086,'User Instructions'!$D$3:$D$10,0)),"")</f>
        <v>Yes</v>
      </c>
      <c r="U1086" s="1" t="str">
        <f>IFERROR(IF(INDEX('Tableau FR Download'!M:M,MATCH('Eligible Components'!M1086,'Tableau FR Download'!G:G,0))=0,"",INDEX('Tableau FR Download'!M:M,MATCH('Eligible Components'!M1086,'Tableau FR Download'!G:G,0))),"")</f>
        <v>Grant Making</v>
      </c>
    </row>
    <row r="1087" spans="1:21" hidden="1" x14ac:dyDescent="0.2">
      <c r="A1087" s="1">
        <f t="shared" si="48"/>
        <v>0</v>
      </c>
      <c r="B1087" s="1">
        <v>0</v>
      </c>
      <c r="C1087" s="1" t="s">
        <v>85</v>
      </c>
      <c r="D1087" s="1" t="s">
        <v>143</v>
      </c>
      <c r="E1087" s="1" t="s">
        <v>412</v>
      </c>
      <c r="F1087" s="1" t="s">
        <v>90</v>
      </c>
      <c r="G1087" s="1" t="str">
        <f t="shared" si="49"/>
        <v>Nicaragua-HIV/AIDS,Tuberculosis,Malaria</v>
      </c>
      <c r="H1087" s="1">
        <v>1</v>
      </c>
      <c r="I1087" s="1" t="s">
        <v>45</v>
      </c>
      <c r="J1087" s="1" t="str">
        <f>IF(IFERROR(IF(M1087="",INDEX('Review Approach Lookup'!D:D,MATCH('Eligible Components'!G1087,'Review Approach Lookup'!A:A,0)),INDEX('Tableau FR Download'!I:I,MATCH(M1087,'Tableau FR Download'!G:G,0))),"")=0,"TBC",IFERROR(IF(M1087="",INDEX('Review Approach Lookup'!D:D,MATCH('Eligible Components'!G1087,'Review Approach Lookup'!A:A,0)),INDEX('Tableau FR Download'!I:I,MATCH(M1087,'Tableau FR Download'!G:G,0))),""))</f>
        <v/>
      </c>
      <c r="K1087" s="1" t="s">
        <v>188</v>
      </c>
      <c r="L1087" s="1">
        <f>_xlfn.MAXIFS('Tableau FR Download'!A:A,'Tableau FR Download'!B:B,'Eligible Components'!G1087)</f>
        <v>0</v>
      </c>
      <c r="M1087" s="1" t="str">
        <f>IF(L1087=0,"",INDEX('Tableau FR Download'!G:G,MATCH('Eligible Components'!L1087,'Tableau FR Download'!A:A,0)))</f>
        <v/>
      </c>
      <c r="N1087" s="2" t="str">
        <f>IFERROR(IF(LEFT(INDEX('Tableau FR Download'!J:J,MATCH('Eligible Components'!M1087,'Tableau FR Download'!G:G,0)),FIND(" - ",INDEX('Tableau FR Download'!J:J,MATCH('Eligible Components'!M1087,'Tableau FR Download'!G:G,0)))-1) = 0,"",LEFT(INDEX('Tableau FR Download'!J:J,MATCH('Eligible Components'!M1087,'Tableau FR Download'!G:G,0)),FIND(" - ",INDEX('Tableau FR Download'!J:J,MATCH('Eligible Components'!M1087,'Tableau FR Download'!G:G,0)))-1)),"")</f>
        <v/>
      </c>
      <c r="O1087" s="2" t="str">
        <f>IF(T1087="No","",IFERROR(IF(INDEX('Tableau FR Download'!M:M,MATCH('Eligible Components'!M1087,'Tableau FR Download'!G:G,0))=0,"",INDEX('Tableau FR Download'!M:M,MATCH('Eligible Components'!M1087,'Tableau FR Download'!G:G,0))),""))</f>
        <v/>
      </c>
      <c r="P1087" s="37" t="str">
        <f>IF(IFERROR(INDEX('Funding Request Tracker'!$G$6:$G$13,MATCH('Eligible Components'!N1087,'Funding Request Tracker'!$F$6:$F$13,0)),"")=0,"",IFERROR(INDEX('Funding Request Tracker'!$G$6:$G$13,MATCH('Eligible Components'!N1087,'Funding Request Tracker'!$F$6:$F$13,0)),""))</f>
        <v/>
      </c>
      <c r="Q1087" s="37" t="str">
        <f>IF(IFERROR(INDEX('Tableau FR Download'!N:N,MATCH('Eligible Components'!M1087,'Tableau FR Download'!G:G,0)),"")=0,"",IFERROR(INDEX('Tableau FR Download'!N:N,MATCH('Eligible Components'!M1087,'Tableau FR Download'!G:G,0)),""))</f>
        <v/>
      </c>
      <c r="R1087" s="37" t="str">
        <f>IF(IFERROR(INDEX('Tableau FR Download'!O:O,MATCH('Eligible Components'!M1087,'Tableau FR Download'!G:G,0)),"")=0,"",IFERROR(INDEX('Tableau FR Download'!O:O,MATCH('Eligible Components'!M1087,'Tableau FR Download'!G:G,0)),""))</f>
        <v/>
      </c>
      <c r="S1087" s="13" t="str">
        <f t="shared" si="50"/>
        <v/>
      </c>
      <c r="T1087" s="1" t="str">
        <f>IFERROR(INDEX('User Instructions'!$E$3:$E$10,MATCH('Eligible Components'!N1087,'User Instructions'!$D$3:$D$10,0)),"")</f>
        <v/>
      </c>
      <c r="U1087" s="1" t="str">
        <f>IFERROR(IF(INDEX('Tableau FR Download'!M:M,MATCH('Eligible Components'!M1087,'Tableau FR Download'!G:G,0))=0,"",INDEX('Tableau FR Download'!M:M,MATCH('Eligible Components'!M1087,'Tableau FR Download'!G:G,0))),"")</f>
        <v/>
      </c>
    </row>
    <row r="1088" spans="1:21" hidden="1" x14ac:dyDescent="0.2">
      <c r="A1088" s="1">
        <f t="shared" si="48"/>
        <v>0</v>
      </c>
      <c r="B1088" s="1">
        <v>0</v>
      </c>
      <c r="C1088" s="1" t="s">
        <v>85</v>
      </c>
      <c r="D1088" s="1" t="s">
        <v>143</v>
      </c>
      <c r="E1088" s="1" t="s">
        <v>413</v>
      </c>
      <c r="F1088" s="1" t="s">
        <v>91</v>
      </c>
      <c r="G1088" s="1" t="str">
        <f t="shared" si="49"/>
        <v>Nicaragua-HIV/AIDS,Tuberculosis,Malaria,RSSH</v>
      </c>
      <c r="H1088" s="1">
        <v>1</v>
      </c>
      <c r="I1088" s="1" t="s">
        <v>45</v>
      </c>
      <c r="J1088" s="1" t="str">
        <f>IF(IFERROR(IF(M1088="",INDEX('Review Approach Lookup'!D:D,MATCH('Eligible Components'!G1088,'Review Approach Lookup'!A:A,0)),INDEX('Tableau FR Download'!I:I,MATCH(M1088,'Tableau FR Download'!G:G,0))),"")=0,"TBC",IFERROR(IF(M1088="",INDEX('Review Approach Lookup'!D:D,MATCH('Eligible Components'!G1088,'Review Approach Lookup'!A:A,0)),INDEX('Tableau FR Download'!I:I,MATCH(M1088,'Tableau FR Download'!G:G,0))),""))</f>
        <v/>
      </c>
      <c r="K1088" s="1" t="s">
        <v>188</v>
      </c>
      <c r="L1088" s="1">
        <f>_xlfn.MAXIFS('Tableau FR Download'!A:A,'Tableau FR Download'!B:B,'Eligible Components'!G1088)</f>
        <v>0</v>
      </c>
      <c r="M1088" s="1" t="str">
        <f>IF(L1088=0,"",INDEX('Tableau FR Download'!G:G,MATCH('Eligible Components'!L1088,'Tableau FR Download'!A:A,0)))</f>
        <v/>
      </c>
      <c r="N1088" s="2" t="str">
        <f>IFERROR(IF(LEFT(INDEX('Tableau FR Download'!J:J,MATCH('Eligible Components'!M1088,'Tableau FR Download'!G:G,0)),FIND(" - ",INDEX('Tableau FR Download'!J:J,MATCH('Eligible Components'!M1088,'Tableau FR Download'!G:G,0)))-1) = 0,"",LEFT(INDEX('Tableau FR Download'!J:J,MATCH('Eligible Components'!M1088,'Tableau FR Download'!G:G,0)),FIND(" - ",INDEX('Tableau FR Download'!J:J,MATCH('Eligible Components'!M1088,'Tableau FR Download'!G:G,0)))-1)),"")</f>
        <v/>
      </c>
      <c r="O1088" s="2" t="str">
        <f>IF(T1088="No","",IFERROR(IF(INDEX('Tableau FR Download'!M:M,MATCH('Eligible Components'!M1088,'Tableau FR Download'!G:G,0))=0,"",INDEX('Tableau FR Download'!M:M,MATCH('Eligible Components'!M1088,'Tableau FR Download'!G:G,0))),""))</f>
        <v/>
      </c>
      <c r="P1088" s="37" t="str">
        <f>IF(IFERROR(INDEX('Funding Request Tracker'!$G$6:$G$13,MATCH('Eligible Components'!N1088,'Funding Request Tracker'!$F$6:$F$13,0)),"")=0,"",IFERROR(INDEX('Funding Request Tracker'!$G$6:$G$13,MATCH('Eligible Components'!N1088,'Funding Request Tracker'!$F$6:$F$13,0)),""))</f>
        <v/>
      </c>
      <c r="Q1088" s="37" t="str">
        <f>IF(IFERROR(INDEX('Tableau FR Download'!N:N,MATCH('Eligible Components'!M1088,'Tableau FR Download'!G:G,0)),"")=0,"",IFERROR(INDEX('Tableau FR Download'!N:N,MATCH('Eligible Components'!M1088,'Tableau FR Download'!G:G,0)),""))</f>
        <v/>
      </c>
      <c r="R1088" s="37" t="str">
        <f>IF(IFERROR(INDEX('Tableau FR Download'!O:O,MATCH('Eligible Components'!M1088,'Tableau FR Download'!G:G,0)),"")=0,"",IFERROR(INDEX('Tableau FR Download'!O:O,MATCH('Eligible Components'!M1088,'Tableau FR Download'!G:G,0)),""))</f>
        <v/>
      </c>
      <c r="S1088" s="13" t="str">
        <f t="shared" si="50"/>
        <v/>
      </c>
      <c r="T1088" s="1" t="str">
        <f>IFERROR(INDEX('User Instructions'!$E$3:$E$10,MATCH('Eligible Components'!N1088,'User Instructions'!$D$3:$D$10,0)),"")</f>
        <v/>
      </c>
      <c r="U1088" s="1" t="str">
        <f>IFERROR(IF(INDEX('Tableau FR Download'!M:M,MATCH('Eligible Components'!M1088,'Tableau FR Download'!G:G,0))=0,"",INDEX('Tableau FR Download'!M:M,MATCH('Eligible Components'!M1088,'Tableau FR Download'!G:G,0))),"")</f>
        <v/>
      </c>
    </row>
    <row r="1089" spans="1:21" hidden="1" x14ac:dyDescent="0.2">
      <c r="A1089" s="1">
        <f t="shared" si="48"/>
        <v>0</v>
      </c>
      <c r="B1089" s="1">
        <v>0</v>
      </c>
      <c r="C1089" s="1" t="s">
        <v>85</v>
      </c>
      <c r="D1089" s="1" t="s">
        <v>143</v>
      </c>
      <c r="E1089" s="1" t="s">
        <v>414</v>
      </c>
      <c r="F1089" s="1" t="s">
        <v>92</v>
      </c>
      <c r="G1089" s="1" t="str">
        <f t="shared" si="49"/>
        <v>Nicaragua-HIV/AIDS,Tuberculosis,RSSH</v>
      </c>
      <c r="H1089" s="1">
        <v>1</v>
      </c>
      <c r="I1089" s="1" t="s">
        <v>45</v>
      </c>
      <c r="J1089" s="1" t="str">
        <f>IF(IFERROR(IF(M1089="",INDEX('Review Approach Lookup'!D:D,MATCH('Eligible Components'!G1089,'Review Approach Lookup'!A:A,0)),INDEX('Tableau FR Download'!I:I,MATCH(M1089,'Tableau FR Download'!G:G,0))),"")=0,"TBC",IFERROR(IF(M1089="",INDEX('Review Approach Lookup'!D:D,MATCH('Eligible Components'!G1089,'Review Approach Lookup'!A:A,0)),INDEX('Tableau FR Download'!I:I,MATCH(M1089,'Tableau FR Download'!G:G,0))),""))</f>
        <v/>
      </c>
      <c r="K1089" s="1" t="s">
        <v>188</v>
      </c>
      <c r="L1089" s="1">
        <f>_xlfn.MAXIFS('Tableau FR Download'!A:A,'Tableau FR Download'!B:B,'Eligible Components'!G1089)</f>
        <v>0</v>
      </c>
      <c r="M1089" s="1" t="str">
        <f>IF(L1089=0,"",INDEX('Tableau FR Download'!G:G,MATCH('Eligible Components'!L1089,'Tableau FR Download'!A:A,0)))</f>
        <v/>
      </c>
      <c r="N1089" s="2" t="str">
        <f>IFERROR(IF(LEFT(INDEX('Tableau FR Download'!J:J,MATCH('Eligible Components'!M1089,'Tableau FR Download'!G:G,0)),FIND(" - ",INDEX('Tableau FR Download'!J:J,MATCH('Eligible Components'!M1089,'Tableau FR Download'!G:G,0)))-1) = 0,"",LEFT(INDEX('Tableau FR Download'!J:J,MATCH('Eligible Components'!M1089,'Tableau FR Download'!G:G,0)),FIND(" - ",INDEX('Tableau FR Download'!J:J,MATCH('Eligible Components'!M1089,'Tableau FR Download'!G:G,0)))-1)),"")</f>
        <v/>
      </c>
      <c r="O1089" s="2" t="str">
        <f>IF(T1089="No","",IFERROR(IF(INDEX('Tableau FR Download'!M:M,MATCH('Eligible Components'!M1089,'Tableau FR Download'!G:G,0))=0,"",INDEX('Tableau FR Download'!M:M,MATCH('Eligible Components'!M1089,'Tableau FR Download'!G:G,0))),""))</f>
        <v/>
      </c>
      <c r="P1089" s="37" t="str">
        <f>IF(IFERROR(INDEX('Funding Request Tracker'!$G$6:$G$13,MATCH('Eligible Components'!N1089,'Funding Request Tracker'!$F$6:$F$13,0)),"")=0,"",IFERROR(INDEX('Funding Request Tracker'!$G$6:$G$13,MATCH('Eligible Components'!N1089,'Funding Request Tracker'!$F$6:$F$13,0)),""))</f>
        <v/>
      </c>
      <c r="Q1089" s="37" t="str">
        <f>IF(IFERROR(INDEX('Tableau FR Download'!N:N,MATCH('Eligible Components'!M1089,'Tableau FR Download'!G:G,0)),"")=0,"",IFERROR(INDEX('Tableau FR Download'!N:N,MATCH('Eligible Components'!M1089,'Tableau FR Download'!G:G,0)),""))</f>
        <v/>
      </c>
      <c r="R1089" s="37" t="str">
        <f>IF(IFERROR(INDEX('Tableau FR Download'!O:O,MATCH('Eligible Components'!M1089,'Tableau FR Download'!G:G,0)),"")=0,"",IFERROR(INDEX('Tableau FR Download'!O:O,MATCH('Eligible Components'!M1089,'Tableau FR Download'!G:G,0)),""))</f>
        <v/>
      </c>
      <c r="S1089" s="13" t="str">
        <f t="shared" si="50"/>
        <v/>
      </c>
      <c r="T1089" s="1" t="str">
        <f>IFERROR(INDEX('User Instructions'!$E$3:$E$10,MATCH('Eligible Components'!N1089,'User Instructions'!$D$3:$D$10,0)),"")</f>
        <v/>
      </c>
      <c r="U1089" s="1" t="str">
        <f>IFERROR(IF(INDEX('Tableau FR Download'!M:M,MATCH('Eligible Components'!M1089,'Tableau FR Download'!G:G,0))=0,"",INDEX('Tableau FR Download'!M:M,MATCH('Eligible Components'!M1089,'Tableau FR Download'!G:G,0))),"")</f>
        <v/>
      </c>
    </row>
    <row r="1090" spans="1:21" hidden="1" x14ac:dyDescent="0.2">
      <c r="A1090" s="1">
        <f t="shared" ref="A1090:A1153" si="51">IF(B1090=1,0,IF(AND(H1090=1,OR(F1090="HIV/AIDS",F1090="Tuberculosis",F1090="Malaria",M1090&lt;&gt;"")),1,0))</f>
        <v>1</v>
      </c>
      <c r="B1090" s="1">
        <v>0</v>
      </c>
      <c r="C1090" s="1" t="s">
        <v>85</v>
      </c>
      <c r="D1090" s="1" t="s">
        <v>143</v>
      </c>
      <c r="E1090" s="1" t="s">
        <v>28</v>
      </c>
      <c r="F1090" s="1" t="s">
        <v>28</v>
      </c>
      <c r="G1090" s="1" t="str">
        <f t="shared" ref="G1090:G1153" si="52">_xlfn.CONCAT(D1090,"-",F1090)</f>
        <v>Nicaragua-Malaria</v>
      </c>
      <c r="H1090" s="1">
        <v>1</v>
      </c>
      <c r="I1090" s="1" t="s">
        <v>45</v>
      </c>
      <c r="J1090" s="1" t="str">
        <f>IF(IFERROR(IF(M1090="",INDEX('Review Approach Lookup'!D:D,MATCH('Eligible Components'!G1090,'Review Approach Lookup'!A:A,0)),INDEX('Tableau FR Download'!I:I,MATCH(M1090,'Tableau FR Download'!G:G,0))),"")=0,"TBC",IFERROR(IF(M1090="",INDEX('Review Approach Lookup'!D:D,MATCH('Eligible Components'!G1090,'Review Approach Lookup'!A:A,0)),INDEX('Tableau FR Download'!I:I,MATCH(M1090,'Tableau FR Download'!G:G,0))),""))</f>
        <v>Tailored for Focused Portfolios</v>
      </c>
      <c r="K1090" s="1" t="s">
        <v>188</v>
      </c>
      <c r="L1090" s="1">
        <f>_xlfn.MAXIFS('Tableau FR Download'!A:A,'Tableau FR Download'!B:B,'Eligible Components'!G1090)</f>
        <v>1004</v>
      </c>
      <c r="M1090" s="1" t="str">
        <f>IF(L1090=0,"",INDEX('Tableau FR Download'!G:G,MATCH('Eligible Components'!L1090,'Tableau FR Download'!A:A,0)))</f>
        <v>FR1004-NIC-M</v>
      </c>
      <c r="N1090" s="2" t="str">
        <f>IFERROR(IF(LEFT(INDEX('Tableau FR Download'!J:J,MATCH('Eligible Components'!M1090,'Tableau FR Download'!G:G,0)),FIND(" - ",INDEX('Tableau FR Download'!J:J,MATCH('Eligible Components'!M1090,'Tableau FR Download'!G:G,0)))-1) = 0,"",LEFT(INDEX('Tableau FR Download'!J:J,MATCH('Eligible Components'!M1090,'Tableau FR Download'!G:G,0)),FIND(" - ",INDEX('Tableau FR Download'!J:J,MATCH('Eligible Components'!M1090,'Tableau FR Download'!G:G,0)))-1)),"")</f>
        <v>Window 5</v>
      </c>
      <c r="O1090" s="2" t="str">
        <f>IF(T1090="No","",IFERROR(IF(INDEX('Tableau FR Download'!M:M,MATCH('Eligible Components'!M1090,'Tableau FR Download'!G:G,0))=0,"",INDEX('Tableau FR Download'!M:M,MATCH('Eligible Components'!M1090,'Tableau FR Download'!G:G,0))),""))</f>
        <v>Grant Making</v>
      </c>
      <c r="P1090" s="37">
        <f>IF(IFERROR(INDEX('Funding Request Tracker'!$G$6:$G$13,MATCH('Eligible Components'!N1090,'Funding Request Tracker'!$F$6:$F$13,0)),"")=0,"",IFERROR(INDEX('Funding Request Tracker'!$G$6:$G$13,MATCH('Eligible Components'!N1090,'Funding Request Tracker'!$F$6:$F$13,0)),""))</f>
        <v>44316</v>
      </c>
      <c r="Q1090" s="37">
        <f>IF(IFERROR(INDEX('Tableau FR Download'!N:N,MATCH('Eligible Components'!M1090,'Tableau FR Download'!G:G,0)),"")=0,"",IFERROR(INDEX('Tableau FR Download'!N:N,MATCH('Eligible Components'!M1090,'Tableau FR Download'!G:G,0)),""))</f>
        <v>44490</v>
      </c>
      <c r="R1090" s="37">
        <f>IF(IFERROR(INDEX('Tableau FR Download'!O:O,MATCH('Eligible Components'!M1090,'Tableau FR Download'!G:G,0)),"")=0,"",IFERROR(INDEX('Tableau FR Download'!O:O,MATCH('Eligible Components'!M1090,'Tableau FR Download'!G:G,0)),""))</f>
        <v>44524</v>
      </c>
      <c r="S1090" s="13">
        <f t="shared" ref="S1090:S1153" si="53">IFERROR((R1090-P1090)/30.5,"")</f>
        <v>6.8196721311475406</v>
      </c>
      <c r="T1090" s="1" t="str">
        <f>IFERROR(INDEX('User Instructions'!$E$3:$E$10,MATCH('Eligible Components'!N1090,'User Instructions'!$D$3:$D$10,0)),"")</f>
        <v>Yes</v>
      </c>
      <c r="U1090" s="1" t="str">
        <f>IFERROR(IF(INDEX('Tableau FR Download'!M:M,MATCH('Eligible Components'!M1090,'Tableau FR Download'!G:G,0))=0,"",INDEX('Tableau FR Download'!M:M,MATCH('Eligible Components'!M1090,'Tableau FR Download'!G:G,0))),"")</f>
        <v>Grant Making</v>
      </c>
    </row>
    <row r="1091" spans="1:21" hidden="1" x14ac:dyDescent="0.2">
      <c r="A1091" s="1">
        <f t="shared" si="51"/>
        <v>0</v>
      </c>
      <c r="B1091" s="1">
        <v>0</v>
      </c>
      <c r="C1091" s="1" t="s">
        <v>85</v>
      </c>
      <c r="D1091" s="1" t="s">
        <v>143</v>
      </c>
      <c r="E1091" s="1" t="s">
        <v>415</v>
      </c>
      <c r="F1091" s="1" t="s">
        <v>93</v>
      </c>
      <c r="G1091" s="1" t="str">
        <f t="shared" si="52"/>
        <v>Nicaragua-Malaria,RSSH</v>
      </c>
      <c r="H1091" s="1">
        <v>1</v>
      </c>
      <c r="I1091" s="1" t="s">
        <v>45</v>
      </c>
      <c r="J1091" s="1" t="str">
        <f>IF(IFERROR(IF(M1091="",INDEX('Review Approach Lookup'!D:D,MATCH('Eligible Components'!G1091,'Review Approach Lookup'!A:A,0)),INDEX('Tableau FR Download'!I:I,MATCH(M1091,'Tableau FR Download'!G:G,0))),"")=0,"TBC",IFERROR(IF(M1091="",INDEX('Review Approach Lookup'!D:D,MATCH('Eligible Components'!G1091,'Review Approach Lookup'!A:A,0)),INDEX('Tableau FR Download'!I:I,MATCH(M1091,'Tableau FR Download'!G:G,0))),""))</f>
        <v/>
      </c>
      <c r="K1091" s="1" t="s">
        <v>188</v>
      </c>
      <c r="L1091" s="1">
        <f>_xlfn.MAXIFS('Tableau FR Download'!A:A,'Tableau FR Download'!B:B,'Eligible Components'!G1091)</f>
        <v>0</v>
      </c>
      <c r="M1091" s="1" t="str">
        <f>IF(L1091=0,"",INDEX('Tableau FR Download'!G:G,MATCH('Eligible Components'!L1091,'Tableau FR Download'!A:A,0)))</f>
        <v/>
      </c>
      <c r="N1091" s="2" t="str">
        <f>IFERROR(IF(LEFT(INDEX('Tableau FR Download'!J:J,MATCH('Eligible Components'!M1091,'Tableau FR Download'!G:G,0)),FIND(" - ",INDEX('Tableau FR Download'!J:J,MATCH('Eligible Components'!M1091,'Tableau FR Download'!G:G,0)))-1) = 0,"",LEFT(INDEX('Tableau FR Download'!J:J,MATCH('Eligible Components'!M1091,'Tableau FR Download'!G:G,0)),FIND(" - ",INDEX('Tableau FR Download'!J:J,MATCH('Eligible Components'!M1091,'Tableau FR Download'!G:G,0)))-1)),"")</f>
        <v/>
      </c>
      <c r="O1091" s="2" t="str">
        <f>IF(T1091="No","",IFERROR(IF(INDEX('Tableau FR Download'!M:M,MATCH('Eligible Components'!M1091,'Tableau FR Download'!G:G,0))=0,"",INDEX('Tableau FR Download'!M:M,MATCH('Eligible Components'!M1091,'Tableau FR Download'!G:G,0))),""))</f>
        <v/>
      </c>
      <c r="P1091" s="37" t="str">
        <f>IF(IFERROR(INDEX('Funding Request Tracker'!$G$6:$G$13,MATCH('Eligible Components'!N1091,'Funding Request Tracker'!$F$6:$F$13,0)),"")=0,"",IFERROR(INDEX('Funding Request Tracker'!$G$6:$G$13,MATCH('Eligible Components'!N1091,'Funding Request Tracker'!$F$6:$F$13,0)),""))</f>
        <v/>
      </c>
      <c r="Q1091" s="37" t="str">
        <f>IF(IFERROR(INDEX('Tableau FR Download'!N:N,MATCH('Eligible Components'!M1091,'Tableau FR Download'!G:G,0)),"")=0,"",IFERROR(INDEX('Tableau FR Download'!N:N,MATCH('Eligible Components'!M1091,'Tableau FR Download'!G:G,0)),""))</f>
        <v/>
      </c>
      <c r="R1091" s="37" t="str">
        <f>IF(IFERROR(INDEX('Tableau FR Download'!O:O,MATCH('Eligible Components'!M1091,'Tableau FR Download'!G:G,0)),"")=0,"",IFERROR(INDEX('Tableau FR Download'!O:O,MATCH('Eligible Components'!M1091,'Tableau FR Download'!G:G,0)),""))</f>
        <v/>
      </c>
      <c r="S1091" s="13" t="str">
        <f t="shared" si="53"/>
        <v/>
      </c>
      <c r="T1091" s="1" t="str">
        <f>IFERROR(INDEX('User Instructions'!$E$3:$E$10,MATCH('Eligible Components'!N1091,'User Instructions'!$D$3:$D$10,0)),"")</f>
        <v/>
      </c>
      <c r="U1091" s="1" t="str">
        <f>IFERROR(IF(INDEX('Tableau FR Download'!M:M,MATCH('Eligible Components'!M1091,'Tableau FR Download'!G:G,0))=0,"",INDEX('Tableau FR Download'!M:M,MATCH('Eligible Components'!M1091,'Tableau FR Download'!G:G,0))),"")</f>
        <v/>
      </c>
    </row>
    <row r="1092" spans="1:21" hidden="1" x14ac:dyDescent="0.2">
      <c r="A1092" s="1">
        <f t="shared" si="51"/>
        <v>0</v>
      </c>
      <c r="B1092" s="1">
        <v>0</v>
      </c>
      <c r="C1092" s="1" t="s">
        <v>85</v>
      </c>
      <c r="D1092" s="1" t="s">
        <v>143</v>
      </c>
      <c r="E1092" s="1" t="s">
        <v>94</v>
      </c>
      <c r="F1092" s="1" t="s">
        <v>94</v>
      </c>
      <c r="G1092" s="1" t="str">
        <f t="shared" si="52"/>
        <v>Nicaragua-RSSH</v>
      </c>
      <c r="H1092" s="1">
        <v>1</v>
      </c>
      <c r="I1092" s="1" t="s">
        <v>45</v>
      </c>
      <c r="J1092" s="1" t="str">
        <f>IF(IFERROR(IF(M1092="",INDEX('Review Approach Lookup'!D:D,MATCH('Eligible Components'!G1092,'Review Approach Lookup'!A:A,0)),INDEX('Tableau FR Download'!I:I,MATCH(M1092,'Tableau FR Download'!G:G,0))),"")=0,"TBC",IFERROR(IF(M1092="",INDEX('Review Approach Lookup'!D:D,MATCH('Eligible Components'!G1092,'Review Approach Lookup'!A:A,0)),INDEX('Tableau FR Download'!I:I,MATCH(M1092,'Tableau FR Download'!G:G,0))),""))</f>
        <v>TBC</v>
      </c>
      <c r="K1092" s="1" t="s">
        <v>188</v>
      </c>
      <c r="L1092" s="1">
        <f>_xlfn.MAXIFS('Tableau FR Download'!A:A,'Tableau FR Download'!B:B,'Eligible Components'!G1092)</f>
        <v>0</v>
      </c>
      <c r="M1092" s="1" t="str">
        <f>IF(L1092=0,"",INDEX('Tableau FR Download'!G:G,MATCH('Eligible Components'!L1092,'Tableau FR Download'!A:A,0)))</f>
        <v/>
      </c>
      <c r="N1092" s="2" t="str">
        <f>IFERROR(IF(LEFT(INDEX('Tableau FR Download'!J:J,MATCH('Eligible Components'!M1092,'Tableau FR Download'!G:G,0)),FIND(" - ",INDEX('Tableau FR Download'!J:J,MATCH('Eligible Components'!M1092,'Tableau FR Download'!G:G,0)))-1) = 0,"",LEFT(INDEX('Tableau FR Download'!J:J,MATCH('Eligible Components'!M1092,'Tableau FR Download'!G:G,0)),FIND(" - ",INDEX('Tableau FR Download'!J:J,MATCH('Eligible Components'!M1092,'Tableau FR Download'!G:G,0)))-1)),"")</f>
        <v/>
      </c>
      <c r="O1092" s="2" t="str">
        <f>IF(T1092="No","",IFERROR(IF(INDEX('Tableau FR Download'!M:M,MATCH('Eligible Components'!M1092,'Tableau FR Download'!G:G,0))=0,"",INDEX('Tableau FR Download'!M:M,MATCH('Eligible Components'!M1092,'Tableau FR Download'!G:G,0))),""))</f>
        <v/>
      </c>
      <c r="P1092" s="37" t="str">
        <f>IF(IFERROR(INDEX('Funding Request Tracker'!$G$6:$G$13,MATCH('Eligible Components'!N1092,'Funding Request Tracker'!$F$6:$F$13,0)),"")=0,"",IFERROR(INDEX('Funding Request Tracker'!$G$6:$G$13,MATCH('Eligible Components'!N1092,'Funding Request Tracker'!$F$6:$F$13,0)),""))</f>
        <v/>
      </c>
      <c r="Q1092" s="37" t="str">
        <f>IF(IFERROR(INDEX('Tableau FR Download'!N:N,MATCH('Eligible Components'!M1092,'Tableau FR Download'!G:G,0)),"")=0,"",IFERROR(INDEX('Tableau FR Download'!N:N,MATCH('Eligible Components'!M1092,'Tableau FR Download'!G:G,0)),""))</f>
        <v/>
      </c>
      <c r="R1092" s="37" t="str">
        <f>IF(IFERROR(INDEX('Tableau FR Download'!O:O,MATCH('Eligible Components'!M1092,'Tableau FR Download'!G:G,0)),"")=0,"",IFERROR(INDEX('Tableau FR Download'!O:O,MATCH('Eligible Components'!M1092,'Tableau FR Download'!G:G,0)),""))</f>
        <v/>
      </c>
      <c r="S1092" s="13" t="str">
        <f t="shared" si="53"/>
        <v/>
      </c>
      <c r="T1092" s="1" t="str">
        <f>IFERROR(INDEX('User Instructions'!$E$3:$E$10,MATCH('Eligible Components'!N1092,'User Instructions'!$D$3:$D$10,0)),"")</f>
        <v/>
      </c>
      <c r="U1092" s="1" t="str">
        <f>IFERROR(IF(INDEX('Tableau FR Download'!M:M,MATCH('Eligible Components'!M1092,'Tableau FR Download'!G:G,0))=0,"",INDEX('Tableau FR Download'!M:M,MATCH('Eligible Components'!M1092,'Tableau FR Download'!G:G,0))),"")</f>
        <v/>
      </c>
    </row>
    <row r="1093" spans="1:21" hidden="1" x14ac:dyDescent="0.2">
      <c r="A1093" s="1">
        <f t="shared" si="51"/>
        <v>0</v>
      </c>
      <c r="B1093" s="1">
        <v>1</v>
      </c>
      <c r="C1093" s="1" t="s">
        <v>85</v>
      </c>
      <c r="D1093" s="1" t="s">
        <v>143</v>
      </c>
      <c r="E1093" s="1" t="s">
        <v>416</v>
      </c>
      <c r="F1093" s="1" t="s">
        <v>35</v>
      </c>
      <c r="G1093" s="1" t="str">
        <f t="shared" si="52"/>
        <v>Nicaragua-Tuberculosis</v>
      </c>
      <c r="H1093" s="1">
        <v>1</v>
      </c>
      <c r="I1093" s="1" t="s">
        <v>45</v>
      </c>
      <c r="J1093" s="1" t="str">
        <f>IF(IFERROR(IF(M1093="",INDEX('Review Approach Lookup'!D:D,MATCH('Eligible Components'!G1093,'Review Approach Lookup'!A:A,0)),INDEX('Tableau FR Download'!I:I,MATCH(M1093,'Tableau FR Download'!G:G,0))),"")=0,"TBC",IFERROR(IF(M1093="",INDEX('Review Approach Lookup'!D:D,MATCH('Eligible Components'!G1093,'Review Approach Lookup'!A:A,0)),INDEX('Tableau FR Download'!I:I,MATCH(M1093,'Tableau FR Download'!G:G,0))),""))</f>
        <v>Tailored for Focused Portfolios</v>
      </c>
      <c r="K1093" s="1" t="s">
        <v>188</v>
      </c>
      <c r="L1093" s="1">
        <f>_xlfn.MAXIFS('Tableau FR Download'!A:A,'Tableau FR Download'!B:B,'Eligible Components'!G1093)</f>
        <v>0</v>
      </c>
      <c r="M1093" s="1" t="str">
        <f>IF(L1093=0,"",INDEX('Tableau FR Download'!G:G,MATCH('Eligible Components'!L1093,'Tableau FR Download'!A:A,0)))</f>
        <v/>
      </c>
      <c r="N1093" s="2" t="str">
        <f>IFERROR(IF(LEFT(INDEX('Tableau FR Download'!J:J,MATCH('Eligible Components'!M1093,'Tableau FR Download'!G:G,0)),FIND(" - ",INDEX('Tableau FR Download'!J:J,MATCH('Eligible Components'!M1093,'Tableau FR Download'!G:G,0)))-1) = 0,"",LEFT(INDEX('Tableau FR Download'!J:J,MATCH('Eligible Components'!M1093,'Tableau FR Download'!G:G,0)),FIND(" - ",INDEX('Tableau FR Download'!J:J,MATCH('Eligible Components'!M1093,'Tableau FR Download'!G:G,0)))-1)),"")</f>
        <v/>
      </c>
      <c r="O1093" s="2" t="str">
        <f>IF(T1093="No","",IFERROR(IF(INDEX('Tableau FR Download'!M:M,MATCH('Eligible Components'!M1093,'Tableau FR Download'!G:G,0))=0,"",INDEX('Tableau FR Download'!M:M,MATCH('Eligible Components'!M1093,'Tableau FR Download'!G:G,0))),""))</f>
        <v/>
      </c>
      <c r="P1093" s="37" t="str">
        <f>IF(IFERROR(INDEX('Funding Request Tracker'!$G$6:$G$13,MATCH('Eligible Components'!N1093,'Funding Request Tracker'!$F$6:$F$13,0)),"")=0,"",IFERROR(INDEX('Funding Request Tracker'!$G$6:$G$13,MATCH('Eligible Components'!N1093,'Funding Request Tracker'!$F$6:$F$13,0)),""))</f>
        <v/>
      </c>
      <c r="Q1093" s="37" t="str">
        <f>IF(IFERROR(INDEX('Tableau FR Download'!N:N,MATCH('Eligible Components'!M1093,'Tableau FR Download'!G:G,0)),"")=0,"",IFERROR(INDEX('Tableau FR Download'!N:N,MATCH('Eligible Components'!M1093,'Tableau FR Download'!G:G,0)),""))</f>
        <v/>
      </c>
      <c r="R1093" s="37" t="str">
        <f>IF(IFERROR(INDEX('Tableau FR Download'!O:O,MATCH('Eligible Components'!M1093,'Tableau FR Download'!G:G,0)),"")=0,"",IFERROR(INDEX('Tableau FR Download'!O:O,MATCH('Eligible Components'!M1093,'Tableau FR Download'!G:G,0)),""))</f>
        <v/>
      </c>
      <c r="S1093" s="13" t="str">
        <f t="shared" si="53"/>
        <v/>
      </c>
      <c r="T1093" s="1" t="str">
        <f>IFERROR(INDEX('User Instructions'!$E$3:$E$10,MATCH('Eligible Components'!N1093,'User Instructions'!$D$3:$D$10,0)),"")</f>
        <v/>
      </c>
      <c r="U1093" s="1" t="str">
        <f>IFERROR(IF(INDEX('Tableau FR Download'!M:M,MATCH('Eligible Components'!M1093,'Tableau FR Download'!G:G,0))=0,"",INDEX('Tableau FR Download'!M:M,MATCH('Eligible Components'!M1093,'Tableau FR Download'!G:G,0))),"")</f>
        <v/>
      </c>
    </row>
    <row r="1094" spans="1:21" hidden="1" x14ac:dyDescent="0.2">
      <c r="A1094" s="1">
        <f t="shared" si="51"/>
        <v>0</v>
      </c>
      <c r="B1094" s="1">
        <v>0</v>
      </c>
      <c r="C1094" s="1" t="s">
        <v>85</v>
      </c>
      <c r="D1094" s="1" t="s">
        <v>143</v>
      </c>
      <c r="E1094" s="1" t="s">
        <v>417</v>
      </c>
      <c r="F1094" s="1" t="s">
        <v>95</v>
      </c>
      <c r="G1094" s="1" t="str">
        <f t="shared" si="52"/>
        <v>Nicaragua-Tuberculosis,Malaria</v>
      </c>
      <c r="H1094" s="1">
        <v>1</v>
      </c>
      <c r="I1094" s="1" t="s">
        <v>45</v>
      </c>
      <c r="J1094" s="1" t="str">
        <f>IF(IFERROR(IF(M1094="",INDEX('Review Approach Lookup'!D:D,MATCH('Eligible Components'!G1094,'Review Approach Lookup'!A:A,0)),INDEX('Tableau FR Download'!I:I,MATCH(M1094,'Tableau FR Download'!G:G,0))),"")=0,"TBC",IFERROR(IF(M1094="",INDEX('Review Approach Lookup'!D:D,MATCH('Eligible Components'!G1094,'Review Approach Lookup'!A:A,0)),INDEX('Tableau FR Download'!I:I,MATCH(M1094,'Tableau FR Download'!G:G,0))),""))</f>
        <v/>
      </c>
      <c r="K1094" s="1" t="s">
        <v>188</v>
      </c>
      <c r="L1094" s="1">
        <f>_xlfn.MAXIFS('Tableau FR Download'!A:A,'Tableau FR Download'!B:B,'Eligible Components'!G1094)</f>
        <v>0</v>
      </c>
      <c r="M1094" s="1" t="str">
        <f>IF(L1094=0,"",INDEX('Tableau FR Download'!G:G,MATCH('Eligible Components'!L1094,'Tableau FR Download'!A:A,0)))</f>
        <v/>
      </c>
      <c r="N1094" s="2" t="str">
        <f>IFERROR(IF(LEFT(INDEX('Tableau FR Download'!J:J,MATCH('Eligible Components'!M1094,'Tableau FR Download'!G:G,0)),FIND(" - ",INDEX('Tableau FR Download'!J:J,MATCH('Eligible Components'!M1094,'Tableau FR Download'!G:G,0)))-1) = 0,"",LEFT(INDEX('Tableau FR Download'!J:J,MATCH('Eligible Components'!M1094,'Tableau FR Download'!G:G,0)),FIND(" - ",INDEX('Tableau FR Download'!J:J,MATCH('Eligible Components'!M1094,'Tableau FR Download'!G:G,0)))-1)),"")</f>
        <v/>
      </c>
      <c r="O1094" s="2" t="str">
        <f>IF(T1094="No","",IFERROR(IF(INDEX('Tableau FR Download'!M:M,MATCH('Eligible Components'!M1094,'Tableau FR Download'!G:G,0))=0,"",INDEX('Tableau FR Download'!M:M,MATCH('Eligible Components'!M1094,'Tableau FR Download'!G:G,0))),""))</f>
        <v/>
      </c>
      <c r="P1094" s="37" t="str">
        <f>IF(IFERROR(INDEX('Funding Request Tracker'!$G$6:$G$13,MATCH('Eligible Components'!N1094,'Funding Request Tracker'!$F$6:$F$13,0)),"")=0,"",IFERROR(INDEX('Funding Request Tracker'!$G$6:$G$13,MATCH('Eligible Components'!N1094,'Funding Request Tracker'!$F$6:$F$13,0)),""))</f>
        <v/>
      </c>
      <c r="Q1094" s="37" t="str">
        <f>IF(IFERROR(INDEX('Tableau FR Download'!N:N,MATCH('Eligible Components'!M1094,'Tableau FR Download'!G:G,0)),"")=0,"",IFERROR(INDEX('Tableau FR Download'!N:N,MATCH('Eligible Components'!M1094,'Tableau FR Download'!G:G,0)),""))</f>
        <v/>
      </c>
      <c r="R1094" s="37" t="str">
        <f>IF(IFERROR(INDEX('Tableau FR Download'!O:O,MATCH('Eligible Components'!M1094,'Tableau FR Download'!G:G,0)),"")=0,"",IFERROR(INDEX('Tableau FR Download'!O:O,MATCH('Eligible Components'!M1094,'Tableau FR Download'!G:G,0)),""))</f>
        <v/>
      </c>
      <c r="S1094" s="13" t="str">
        <f t="shared" si="53"/>
        <v/>
      </c>
      <c r="T1094" s="1" t="str">
        <f>IFERROR(INDEX('User Instructions'!$E$3:$E$10,MATCH('Eligible Components'!N1094,'User Instructions'!$D$3:$D$10,0)),"")</f>
        <v/>
      </c>
      <c r="U1094" s="1" t="str">
        <f>IFERROR(IF(INDEX('Tableau FR Download'!M:M,MATCH('Eligible Components'!M1094,'Tableau FR Download'!G:G,0))=0,"",INDEX('Tableau FR Download'!M:M,MATCH('Eligible Components'!M1094,'Tableau FR Download'!G:G,0))),"")</f>
        <v/>
      </c>
    </row>
    <row r="1095" spans="1:21" hidden="1" x14ac:dyDescent="0.2">
      <c r="A1095" s="1">
        <f t="shared" si="51"/>
        <v>0</v>
      </c>
      <c r="B1095" s="1">
        <v>0</v>
      </c>
      <c r="C1095" s="1" t="s">
        <v>85</v>
      </c>
      <c r="D1095" s="1" t="s">
        <v>143</v>
      </c>
      <c r="E1095" s="1" t="s">
        <v>418</v>
      </c>
      <c r="F1095" s="1" t="s">
        <v>96</v>
      </c>
      <c r="G1095" s="1" t="str">
        <f t="shared" si="52"/>
        <v>Nicaragua-Tuberculosis,Malaria,RSSH</v>
      </c>
      <c r="H1095" s="1">
        <v>1</v>
      </c>
      <c r="I1095" s="1" t="s">
        <v>45</v>
      </c>
      <c r="J1095" s="1" t="str">
        <f>IF(IFERROR(IF(M1095="",INDEX('Review Approach Lookup'!D:D,MATCH('Eligible Components'!G1095,'Review Approach Lookup'!A:A,0)),INDEX('Tableau FR Download'!I:I,MATCH(M1095,'Tableau FR Download'!G:G,0))),"")=0,"TBC",IFERROR(IF(M1095="",INDEX('Review Approach Lookup'!D:D,MATCH('Eligible Components'!G1095,'Review Approach Lookup'!A:A,0)),INDEX('Tableau FR Download'!I:I,MATCH(M1095,'Tableau FR Download'!G:G,0))),""))</f>
        <v/>
      </c>
      <c r="K1095" s="1" t="s">
        <v>188</v>
      </c>
      <c r="L1095" s="1">
        <f>_xlfn.MAXIFS('Tableau FR Download'!A:A,'Tableau FR Download'!B:B,'Eligible Components'!G1095)</f>
        <v>0</v>
      </c>
      <c r="M1095" s="1" t="str">
        <f>IF(L1095=0,"",INDEX('Tableau FR Download'!G:G,MATCH('Eligible Components'!L1095,'Tableau FR Download'!A:A,0)))</f>
        <v/>
      </c>
      <c r="N1095" s="2" t="str">
        <f>IFERROR(IF(LEFT(INDEX('Tableau FR Download'!J:J,MATCH('Eligible Components'!M1095,'Tableau FR Download'!G:G,0)),FIND(" - ",INDEX('Tableau FR Download'!J:J,MATCH('Eligible Components'!M1095,'Tableau FR Download'!G:G,0)))-1) = 0,"",LEFT(INDEX('Tableau FR Download'!J:J,MATCH('Eligible Components'!M1095,'Tableau FR Download'!G:G,0)),FIND(" - ",INDEX('Tableau FR Download'!J:J,MATCH('Eligible Components'!M1095,'Tableau FR Download'!G:G,0)))-1)),"")</f>
        <v/>
      </c>
      <c r="O1095" s="2" t="str">
        <f>IF(T1095="No","",IFERROR(IF(INDEX('Tableau FR Download'!M:M,MATCH('Eligible Components'!M1095,'Tableau FR Download'!G:G,0))=0,"",INDEX('Tableau FR Download'!M:M,MATCH('Eligible Components'!M1095,'Tableau FR Download'!G:G,0))),""))</f>
        <v/>
      </c>
      <c r="P1095" s="37" t="str">
        <f>IF(IFERROR(INDEX('Funding Request Tracker'!$G$6:$G$13,MATCH('Eligible Components'!N1095,'Funding Request Tracker'!$F$6:$F$13,0)),"")=0,"",IFERROR(INDEX('Funding Request Tracker'!$G$6:$G$13,MATCH('Eligible Components'!N1095,'Funding Request Tracker'!$F$6:$F$13,0)),""))</f>
        <v/>
      </c>
      <c r="Q1095" s="37" t="str">
        <f>IF(IFERROR(INDEX('Tableau FR Download'!N:N,MATCH('Eligible Components'!M1095,'Tableau FR Download'!G:G,0)),"")=0,"",IFERROR(INDEX('Tableau FR Download'!N:N,MATCH('Eligible Components'!M1095,'Tableau FR Download'!G:G,0)),""))</f>
        <v/>
      </c>
      <c r="R1095" s="37" t="str">
        <f>IF(IFERROR(INDEX('Tableau FR Download'!O:O,MATCH('Eligible Components'!M1095,'Tableau FR Download'!G:G,0)),"")=0,"",IFERROR(INDEX('Tableau FR Download'!O:O,MATCH('Eligible Components'!M1095,'Tableau FR Download'!G:G,0)),""))</f>
        <v/>
      </c>
      <c r="S1095" s="13" t="str">
        <f t="shared" si="53"/>
        <v/>
      </c>
      <c r="T1095" s="1" t="str">
        <f>IFERROR(INDEX('User Instructions'!$E$3:$E$10,MATCH('Eligible Components'!N1095,'User Instructions'!$D$3:$D$10,0)),"")</f>
        <v/>
      </c>
      <c r="U1095" s="1" t="str">
        <f>IFERROR(IF(INDEX('Tableau FR Download'!M:M,MATCH('Eligible Components'!M1095,'Tableau FR Download'!G:G,0))=0,"",INDEX('Tableau FR Download'!M:M,MATCH('Eligible Components'!M1095,'Tableau FR Download'!G:G,0))),"")</f>
        <v/>
      </c>
    </row>
    <row r="1096" spans="1:21" hidden="1" x14ac:dyDescent="0.2">
      <c r="A1096" s="1">
        <f t="shared" si="51"/>
        <v>0</v>
      </c>
      <c r="B1096" s="1">
        <v>0</v>
      </c>
      <c r="C1096" s="1" t="s">
        <v>85</v>
      </c>
      <c r="D1096" s="1" t="s">
        <v>143</v>
      </c>
      <c r="E1096" s="1" t="s">
        <v>419</v>
      </c>
      <c r="F1096" s="1" t="s">
        <v>97</v>
      </c>
      <c r="G1096" s="1" t="str">
        <f t="shared" si="52"/>
        <v>Nicaragua-Tuberculosis,RSSH</v>
      </c>
      <c r="H1096" s="1">
        <v>1</v>
      </c>
      <c r="I1096" s="1" t="s">
        <v>45</v>
      </c>
      <c r="J1096" s="1" t="str">
        <f>IF(IFERROR(IF(M1096="",INDEX('Review Approach Lookup'!D:D,MATCH('Eligible Components'!G1096,'Review Approach Lookup'!A:A,0)),INDEX('Tableau FR Download'!I:I,MATCH(M1096,'Tableau FR Download'!G:G,0))),"")=0,"TBC",IFERROR(IF(M1096="",INDEX('Review Approach Lookup'!D:D,MATCH('Eligible Components'!G1096,'Review Approach Lookup'!A:A,0)),INDEX('Tableau FR Download'!I:I,MATCH(M1096,'Tableau FR Download'!G:G,0))),""))</f>
        <v/>
      </c>
      <c r="K1096" s="1" t="s">
        <v>188</v>
      </c>
      <c r="L1096" s="1">
        <f>_xlfn.MAXIFS('Tableau FR Download'!A:A,'Tableau FR Download'!B:B,'Eligible Components'!G1096)</f>
        <v>0</v>
      </c>
      <c r="M1096" s="1" t="str">
        <f>IF(L1096=0,"",INDEX('Tableau FR Download'!G:G,MATCH('Eligible Components'!L1096,'Tableau FR Download'!A:A,0)))</f>
        <v/>
      </c>
      <c r="N1096" s="2" t="str">
        <f>IFERROR(IF(LEFT(INDEX('Tableau FR Download'!J:J,MATCH('Eligible Components'!M1096,'Tableau FR Download'!G:G,0)),FIND(" - ",INDEX('Tableau FR Download'!J:J,MATCH('Eligible Components'!M1096,'Tableau FR Download'!G:G,0)))-1) = 0,"",LEFT(INDEX('Tableau FR Download'!J:J,MATCH('Eligible Components'!M1096,'Tableau FR Download'!G:G,0)),FIND(" - ",INDEX('Tableau FR Download'!J:J,MATCH('Eligible Components'!M1096,'Tableau FR Download'!G:G,0)))-1)),"")</f>
        <v/>
      </c>
      <c r="O1096" s="2" t="str">
        <f>IF(T1096="No","",IFERROR(IF(INDEX('Tableau FR Download'!M:M,MATCH('Eligible Components'!M1096,'Tableau FR Download'!G:G,0))=0,"",INDEX('Tableau FR Download'!M:M,MATCH('Eligible Components'!M1096,'Tableau FR Download'!G:G,0))),""))</f>
        <v/>
      </c>
      <c r="P1096" s="37" t="str">
        <f>IF(IFERROR(INDEX('Funding Request Tracker'!$G$6:$G$13,MATCH('Eligible Components'!N1096,'Funding Request Tracker'!$F$6:$F$13,0)),"")=0,"",IFERROR(INDEX('Funding Request Tracker'!$G$6:$G$13,MATCH('Eligible Components'!N1096,'Funding Request Tracker'!$F$6:$F$13,0)),""))</f>
        <v/>
      </c>
      <c r="Q1096" s="37" t="str">
        <f>IF(IFERROR(INDEX('Tableau FR Download'!N:N,MATCH('Eligible Components'!M1096,'Tableau FR Download'!G:G,0)),"")=0,"",IFERROR(INDEX('Tableau FR Download'!N:N,MATCH('Eligible Components'!M1096,'Tableau FR Download'!G:G,0)),""))</f>
        <v/>
      </c>
      <c r="R1096" s="37" t="str">
        <f>IF(IFERROR(INDEX('Tableau FR Download'!O:O,MATCH('Eligible Components'!M1096,'Tableau FR Download'!G:G,0)),"")=0,"",IFERROR(INDEX('Tableau FR Download'!O:O,MATCH('Eligible Components'!M1096,'Tableau FR Download'!G:G,0)),""))</f>
        <v/>
      </c>
      <c r="S1096" s="13" t="str">
        <f t="shared" si="53"/>
        <v/>
      </c>
      <c r="T1096" s="1" t="str">
        <f>IFERROR(INDEX('User Instructions'!$E$3:$E$10,MATCH('Eligible Components'!N1096,'User Instructions'!$D$3:$D$10,0)),"")</f>
        <v/>
      </c>
      <c r="U1096" s="1" t="str">
        <f>IFERROR(IF(INDEX('Tableau FR Download'!M:M,MATCH('Eligible Components'!M1096,'Tableau FR Download'!G:G,0))=0,"",INDEX('Tableau FR Download'!M:M,MATCH('Eligible Components'!M1096,'Tableau FR Download'!G:G,0))),"")</f>
        <v/>
      </c>
    </row>
    <row r="1097" spans="1:21" hidden="1" x14ac:dyDescent="0.2">
      <c r="A1097" s="1">
        <f t="shared" si="51"/>
        <v>0</v>
      </c>
      <c r="B1097" s="1">
        <v>1</v>
      </c>
      <c r="C1097" s="1" t="s">
        <v>85</v>
      </c>
      <c r="D1097" s="1" t="s">
        <v>144</v>
      </c>
      <c r="E1097" s="1" t="s">
        <v>26</v>
      </c>
      <c r="F1097" s="1" t="s">
        <v>26</v>
      </c>
      <c r="G1097" s="1" t="str">
        <f t="shared" si="52"/>
        <v>Niger-HIV/AIDS</v>
      </c>
      <c r="H1097" s="1">
        <v>1</v>
      </c>
      <c r="I1097" s="1" t="s">
        <v>51</v>
      </c>
      <c r="J1097" s="1" t="str">
        <f>IF(IFERROR(IF(M1097="",INDEX('Review Approach Lookup'!D:D,MATCH('Eligible Components'!G1097,'Review Approach Lookup'!A:A,0)),INDEX('Tableau FR Download'!I:I,MATCH(M1097,'Tableau FR Download'!G:G,0))),"")=0,"TBC",IFERROR(IF(M1097="",INDEX('Review Approach Lookup'!D:D,MATCH('Eligible Components'!G1097,'Review Approach Lookup'!A:A,0)),INDEX('Tableau FR Download'!I:I,MATCH(M1097,'Tableau FR Download'!G:G,0))),""))</f>
        <v>Full Review</v>
      </c>
      <c r="K1097" s="1" t="s">
        <v>182</v>
      </c>
      <c r="L1097" s="1">
        <f>_xlfn.MAXIFS('Tableau FR Download'!A:A,'Tableau FR Download'!B:B,'Eligible Components'!G1097)</f>
        <v>0</v>
      </c>
      <c r="M1097" s="1" t="str">
        <f>IF(L1097=0,"",INDEX('Tableau FR Download'!G:G,MATCH('Eligible Components'!L1097,'Tableau FR Download'!A:A,0)))</f>
        <v/>
      </c>
      <c r="N1097" s="2" t="str">
        <f>IFERROR(IF(LEFT(INDEX('Tableau FR Download'!J:J,MATCH('Eligible Components'!M1097,'Tableau FR Download'!G:G,0)),FIND(" - ",INDEX('Tableau FR Download'!J:J,MATCH('Eligible Components'!M1097,'Tableau FR Download'!G:G,0)))-1) = 0,"",LEFT(INDEX('Tableau FR Download'!J:J,MATCH('Eligible Components'!M1097,'Tableau FR Download'!G:G,0)),FIND(" - ",INDEX('Tableau FR Download'!J:J,MATCH('Eligible Components'!M1097,'Tableau FR Download'!G:G,0)))-1)),"")</f>
        <v/>
      </c>
      <c r="O1097" s="2" t="str">
        <f>IF(T1097="No","",IFERROR(IF(INDEX('Tableau FR Download'!M:M,MATCH('Eligible Components'!M1097,'Tableau FR Download'!G:G,0))=0,"",INDEX('Tableau FR Download'!M:M,MATCH('Eligible Components'!M1097,'Tableau FR Download'!G:G,0))),""))</f>
        <v/>
      </c>
      <c r="P1097" s="37" t="str">
        <f>IF(IFERROR(INDEX('Funding Request Tracker'!$G$6:$G$13,MATCH('Eligible Components'!N1097,'Funding Request Tracker'!$F$6:$F$13,0)),"")=0,"",IFERROR(INDEX('Funding Request Tracker'!$G$6:$G$13,MATCH('Eligible Components'!N1097,'Funding Request Tracker'!$F$6:$F$13,0)),""))</f>
        <v/>
      </c>
      <c r="Q1097" s="37" t="str">
        <f>IF(IFERROR(INDEX('Tableau FR Download'!N:N,MATCH('Eligible Components'!M1097,'Tableau FR Download'!G:G,0)),"")=0,"",IFERROR(INDEX('Tableau FR Download'!N:N,MATCH('Eligible Components'!M1097,'Tableau FR Download'!G:G,0)),""))</f>
        <v/>
      </c>
      <c r="R1097" s="37" t="str">
        <f>IF(IFERROR(INDEX('Tableau FR Download'!O:O,MATCH('Eligible Components'!M1097,'Tableau FR Download'!G:G,0)),"")=0,"",IFERROR(INDEX('Tableau FR Download'!O:O,MATCH('Eligible Components'!M1097,'Tableau FR Download'!G:G,0)),""))</f>
        <v/>
      </c>
      <c r="S1097" s="13" t="str">
        <f t="shared" si="53"/>
        <v/>
      </c>
      <c r="T1097" s="1" t="str">
        <f>IFERROR(INDEX('User Instructions'!$E$3:$E$10,MATCH('Eligible Components'!N1097,'User Instructions'!$D$3:$D$10,0)),"")</f>
        <v/>
      </c>
      <c r="U1097" s="1" t="str">
        <f>IFERROR(IF(INDEX('Tableau FR Download'!M:M,MATCH('Eligible Components'!M1097,'Tableau FR Download'!G:G,0))=0,"",INDEX('Tableau FR Download'!M:M,MATCH('Eligible Components'!M1097,'Tableau FR Download'!G:G,0))),"")</f>
        <v/>
      </c>
    </row>
    <row r="1098" spans="1:21" hidden="1" x14ac:dyDescent="0.2">
      <c r="A1098" s="1">
        <f t="shared" si="51"/>
        <v>0</v>
      </c>
      <c r="B1098" s="1">
        <v>0</v>
      </c>
      <c r="C1098" s="1" t="s">
        <v>85</v>
      </c>
      <c r="D1098" s="1" t="s">
        <v>144</v>
      </c>
      <c r="E1098" s="1" t="s">
        <v>409</v>
      </c>
      <c r="F1098" s="1" t="s">
        <v>86</v>
      </c>
      <c r="G1098" s="1" t="str">
        <f t="shared" si="52"/>
        <v>Niger-HIV/AIDS,Malaria</v>
      </c>
      <c r="H1098" s="1">
        <v>1</v>
      </c>
      <c r="I1098" s="1" t="s">
        <v>51</v>
      </c>
      <c r="J1098" s="1" t="str">
        <f>IF(IFERROR(IF(M1098="",INDEX('Review Approach Lookup'!D:D,MATCH('Eligible Components'!G1098,'Review Approach Lookup'!A:A,0)),INDEX('Tableau FR Download'!I:I,MATCH(M1098,'Tableau FR Download'!G:G,0))),"")=0,"TBC",IFERROR(IF(M1098="",INDEX('Review Approach Lookup'!D:D,MATCH('Eligible Components'!G1098,'Review Approach Lookup'!A:A,0)),INDEX('Tableau FR Download'!I:I,MATCH(M1098,'Tableau FR Download'!G:G,0))),""))</f>
        <v/>
      </c>
      <c r="K1098" s="1" t="s">
        <v>182</v>
      </c>
      <c r="L1098" s="1">
        <f>_xlfn.MAXIFS('Tableau FR Download'!A:A,'Tableau FR Download'!B:B,'Eligible Components'!G1098)</f>
        <v>0</v>
      </c>
      <c r="M1098" s="1" t="str">
        <f>IF(L1098=0,"",INDEX('Tableau FR Download'!G:G,MATCH('Eligible Components'!L1098,'Tableau FR Download'!A:A,0)))</f>
        <v/>
      </c>
      <c r="N1098" s="2" t="str">
        <f>IFERROR(IF(LEFT(INDEX('Tableau FR Download'!J:J,MATCH('Eligible Components'!M1098,'Tableau FR Download'!G:G,0)),FIND(" - ",INDEX('Tableau FR Download'!J:J,MATCH('Eligible Components'!M1098,'Tableau FR Download'!G:G,0)))-1) = 0,"",LEFT(INDEX('Tableau FR Download'!J:J,MATCH('Eligible Components'!M1098,'Tableau FR Download'!G:G,0)),FIND(" - ",INDEX('Tableau FR Download'!J:J,MATCH('Eligible Components'!M1098,'Tableau FR Download'!G:G,0)))-1)),"")</f>
        <v/>
      </c>
      <c r="O1098" s="2" t="str">
        <f>IF(T1098="No","",IFERROR(IF(INDEX('Tableau FR Download'!M:M,MATCH('Eligible Components'!M1098,'Tableau FR Download'!G:G,0))=0,"",INDEX('Tableau FR Download'!M:M,MATCH('Eligible Components'!M1098,'Tableau FR Download'!G:G,0))),""))</f>
        <v/>
      </c>
      <c r="P1098" s="37" t="str">
        <f>IF(IFERROR(INDEX('Funding Request Tracker'!$G$6:$G$13,MATCH('Eligible Components'!N1098,'Funding Request Tracker'!$F$6:$F$13,0)),"")=0,"",IFERROR(INDEX('Funding Request Tracker'!$G$6:$G$13,MATCH('Eligible Components'!N1098,'Funding Request Tracker'!$F$6:$F$13,0)),""))</f>
        <v/>
      </c>
      <c r="Q1098" s="37" t="str">
        <f>IF(IFERROR(INDEX('Tableau FR Download'!N:N,MATCH('Eligible Components'!M1098,'Tableau FR Download'!G:G,0)),"")=0,"",IFERROR(INDEX('Tableau FR Download'!N:N,MATCH('Eligible Components'!M1098,'Tableau FR Download'!G:G,0)),""))</f>
        <v/>
      </c>
      <c r="R1098" s="37" t="str">
        <f>IF(IFERROR(INDEX('Tableau FR Download'!O:O,MATCH('Eligible Components'!M1098,'Tableau FR Download'!G:G,0)),"")=0,"",IFERROR(INDEX('Tableau FR Download'!O:O,MATCH('Eligible Components'!M1098,'Tableau FR Download'!G:G,0)),""))</f>
        <v/>
      </c>
      <c r="S1098" s="13" t="str">
        <f t="shared" si="53"/>
        <v/>
      </c>
      <c r="T1098" s="1" t="str">
        <f>IFERROR(INDEX('User Instructions'!$E$3:$E$10,MATCH('Eligible Components'!N1098,'User Instructions'!$D$3:$D$10,0)),"")</f>
        <v/>
      </c>
      <c r="U1098" s="1" t="str">
        <f>IFERROR(IF(INDEX('Tableau FR Download'!M:M,MATCH('Eligible Components'!M1098,'Tableau FR Download'!G:G,0))=0,"",INDEX('Tableau FR Download'!M:M,MATCH('Eligible Components'!M1098,'Tableau FR Download'!G:G,0))),"")</f>
        <v/>
      </c>
    </row>
    <row r="1099" spans="1:21" hidden="1" x14ac:dyDescent="0.2">
      <c r="A1099" s="1">
        <f t="shared" si="51"/>
        <v>0</v>
      </c>
      <c r="B1099" s="1">
        <v>0</v>
      </c>
      <c r="C1099" s="1" t="s">
        <v>85</v>
      </c>
      <c r="D1099" s="1" t="s">
        <v>144</v>
      </c>
      <c r="E1099" s="1" t="s">
        <v>410</v>
      </c>
      <c r="F1099" s="1" t="s">
        <v>87</v>
      </c>
      <c r="G1099" s="1" t="str">
        <f t="shared" si="52"/>
        <v>Niger-HIV/AIDS,Malaria,RSSH</v>
      </c>
      <c r="H1099" s="1">
        <v>1</v>
      </c>
      <c r="I1099" s="1" t="s">
        <v>51</v>
      </c>
      <c r="J1099" s="1" t="str">
        <f>IF(IFERROR(IF(M1099="",INDEX('Review Approach Lookup'!D:D,MATCH('Eligible Components'!G1099,'Review Approach Lookup'!A:A,0)),INDEX('Tableau FR Download'!I:I,MATCH(M1099,'Tableau FR Download'!G:G,0))),"")=0,"TBC",IFERROR(IF(M1099="",INDEX('Review Approach Lookup'!D:D,MATCH('Eligible Components'!G1099,'Review Approach Lookup'!A:A,0)),INDEX('Tableau FR Download'!I:I,MATCH(M1099,'Tableau FR Download'!G:G,0))),""))</f>
        <v/>
      </c>
      <c r="K1099" s="1" t="s">
        <v>182</v>
      </c>
      <c r="L1099" s="1">
        <f>_xlfn.MAXIFS('Tableau FR Download'!A:A,'Tableau FR Download'!B:B,'Eligible Components'!G1099)</f>
        <v>0</v>
      </c>
      <c r="M1099" s="1" t="str">
        <f>IF(L1099=0,"",INDEX('Tableau FR Download'!G:G,MATCH('Eligible Components'!L1099,'Tableau FR Download'!A:A,0)))</f>
        <v/>
      </c>
      <c r="N1099" s="2" t="str">
        <f>IFERROR(IF(LEFT(INDEX('Tableau FR Download'!J:J,MATCH('Eligible Components'!M1099,'Tableau FR Download'!G:G,0)),FIND(" - ",INDEX('Tableau FR Download'!J:J,MATCH('Eligible Components'!M1099,'Tableau FR Download'!G:G,0)))-1) = 0,"",LEFT(INDEX('Tableau FR Download'!J:J,MATCH('Eligible Components'!M1099,'Tableau FR Download'!G:G,0)),FIND(" - ",INDEX('Tableau FR Download'!J:J,MATCH('Eligible Components'!M1099,'Tableau FR Download'!G:G,0)))-1)),"")</f>
        <v/>
      </c>
      <c r="O1099" s="2" t="str">
        <f>IF(T1099="No","",IFERROR(IF(INDEX('Tableau FR Download'!M:M,MATCH('Eligible Components'!M1099,'Tableau FR Download'!G:G,0))=0,"",INDEX('Tableau FR Download'!M:M,MATCH('Eligible Components'!M1099,'Tableau FR Download'!G:G,0))),""))</f>
        <v/>
      </c>
      <c r="P1099" s="37" t="str">
        <f>IF(IFERROR(INDEX('Funding Request Tracker'!$G$6:$G$13,MATCH('Eligible Components'!N1099,'Funding Request Tracker'!$F$6:$F$13,0)),"")=0,"",IFERROR(INDEX('Funding Request Tracker'!$G$6:$G$13,MATCH('Eligible Components'!N1099,'Funding Request Tracker'!$F$6:$F$13,0)),""))</f>
        <v/>
      </c>
      <c r="Q1099" s="37" t="str">
        <f>IF(IFERROR(INDEX('Tableau FR Download'!N:N,MATCH('Eligible Components'!M1099,'Tableau FR Download'!G:G,0)),"")=0,"",IFERROR(INDEX('Tableau FR Download'!N:N,MATCH('Eligible Components'!M1099,'Tableau FR Download'!G:G,0)),""))</f>
        <v/>
      </c>
      <c r="R1099" s="37" t="str">
        <f>IF(IFERROR(INDEX('Tableau FR Download'!O:O,MATCH('Eligible Components'!M1099,'Tableau FR Download'!G:G,0)),"")=0,"",IFERROR(INDEX('Tableau FR Download'!O:O,MATCH('Eligible Components'!M1099,'Tableau FR Download'!G:G,0)),""))</f>
        <v/>
      </c>
      <c r="S1099" s="13" t="str">
        <f t="shared" si="53"/>
        <v/>
      </c>
      <c r="T1099" s="1" t="str">
        <f>IFERROR(INDEX('User Instructions'!$E$3:$E$10,MATCH('Eligible Components'!N1099,'User Instructions'!$D$3:$D$10,0)),"")</f>
        <v/>
      </c>
      <c r="U1099" s="1" t="str">
        <f>IFERROR(IF(INDEX('Tableau FR Download'!M:M,MATCH('Eligible Components'!M1099,'Tableau FR Download'!G:G,0))=0,"",INDEX('Tableau FR Download'!M:M,MATCH('Eligible Components'!M1099,'Tableau FR Download'!G:G,0))),"")</f>
        <v/>
      </c>
    </row>
    <row r="1100" spans="1:21" hidden="1" x14ac:dyDescent="0.2">
      <c r="A1100" s="1">
        <f t="shared" si="51"/>
        <v>1</v>
      </c>
      <c r="B1100" s="1">
        <v>0</v>
      </c>
      <c r="C1100" s="1" t="s">
        <v>85</v>
      </c>
      <c r="D1100" s="1" t="s">
        <v>144</v>
      </c>
      <c r="E1100" s="1" t="s">
        <v>411</v>
      </c>
      <c r="F1100" s="1" t="s">
        <v>88</v>
      </c>
      <c r="G1100" s="1" t="str">
        <f t="shared" si="52"/>
        <v>Niger-HIV/AIDS,RSSH</v>
      </c>
      <c r="H1100" s="1">
        <v>1</v>
      </c>
      <c r="I1100" s="1" t="s">
        <v>51</v>
      </c>
      <c r="J1100" s="1" t="str">
        <f>IF(IFERROR(IF(M1100="",INDEX('Review Approach Lookup'!D:D,MATCH('Eligible Components'!G1100,'Review Approach Lookup'!A:A,0)),INDEX('Tableau FR Download'!I:I,MATCH(M1100,'Tableau FR Download'!G:G,0))),"")=0,"TBC",IFERROR(IF(M1100="",INDEX('Review Approach Lookup'!D:D,MATCH('Eligible Components'!G1100,'Review Approach Lookup'!A:A,0)),INDEX('Tableau FR Download'!I:I,MATCH(M1100,'Tableau FR Download'!G:G,0))),""))</f>
        <v>Full Review</v>
      </c>
      <c r="K1100" s="1" t="s">
        <v>182</v>
      </c>
      <c r="L1100" s="1">
        <f>_xlfn.MAXIFS('Tableau FR Download'!A:A,'Tableau FR Download'!B:B,'Eligible Components'!G1100)</f>
        <v>736</v>
      </c>
      <c r="M1100" s="1" t="str">
        <f>IF(L1100=0,"",INDEX('Tableau FR Download'!G:G,MATCH('Eligible Components'!L1100,'Tableau FR Download'!A:A,0)))</f>
        <v>FR736-NER-H</v>
      </c>
      <c r="N1100" s="2" t="str">
        <f>IFERROR(IF(LEFT(INDEX('Tableau FR Download'!J:J,MATCH('Eligible Components'!M1100,'Tableau FR Download'!G:G,0)),FIND(" - ",INDEX('Tableau FR Download'!J:J,MATCH('Eligible Components'!M1100,'Tableau FR Download'!G:G,0)))-1) = 0,"",LEFT(INDEX('Tableau FR Download'!J:J,MATCH('Eligible Components'!M1100,'Tableau FR Download'!G:G,0)),FIND(" - ",INDEX('Tableau FR Download'!J:J,MATCH('Eligible Components'!M1100,'Tableau FR Download'!G:G,0)))-1)),"")</f>
        <v>Window 2b</v>
      </c>
      <c r="O1100" s="2" t="str">
        <f>IF(T1100="No","",IFERROR(IF(INDEX('Tableau FR Download'!M:M,MATCH('Eligible Components'!M1100,'Tableau FR Download'!G:G,0))=0,"",INDEX('Tableau FR Download'!M:M,MATCH('Eligible Components'!M1100,'Tableau FR Download'!G:G,0))),""))</f>
        <v>Grant Making</v>
      </c>
      <c r="P1100" s="37">
        <f>IF(IFERROR(INDEX('Funding Request Tracker'!$G$6:$G$13,MATCH('Eligible Components'!N1100,'Funding Request Tracker'!$F$6:$F$13,0)),"")=0,"",IFERROR(INDEX('Funding Request Tracker'!$G$6:$G$13,MATCH('Eligible Components'!N1100,'Funding Request Tracker'!$F$6:$F$13,0)),""))</f>
        <v>43982</v>
      </c>
      <c r="Q1100" s="37">
        <f>IF(IFERROR(INDEX('Tableau FR Download'!N:N,MATCH('Eligible Components'!M1100,'Tableau FR Download'!G:G,0)),"")=0,"",IFERROR(INDEX('Tableau FR Download'!N:N,MATCH('Eligible Components'!M1100,'Tableau FR Download'!G:G,0)),""))</f>
        <v>44140</v>
      </c>
      <c r="R1100" s="37">
        <f>IF(IFERROR(INDEX('Tableau FR Download'!O:O,MATCH('Eligible Components'!M1100,'Tableau FR Download'!G:G,0)),"")=0,"",IFERROR(INDEX('Tableau FR Download'!O:O,MATCH('Eligible Components'!M1100,'Tableau FR Download'!G:G,0)),""))</f>
        <v>44162</v>
      </c>
      <c r="S1100" s="13">
        <f t="shared" si="53"/>
        <v>5.9016393442622954</v>
      </c>
      <c r="T1100" s="1" t="str">
        <f>IFERROR(INDEX('User Instructions'!$E$3:$E$10,MATCH('Eligible Components'!N1100,'User Instructions'!$D$3:$D$10,0)),"")</f>
        <v>Yes</v>
      </c>
      <c r="U1100" s="1" t="str">
        <f>IFERROR(IF(INDEX('Tableau FR Download'!M:M,MATCH('Eligible Components'!M1100,'Tableau FR Download'!G:G,0))=0,"",INDEX('Tableau FR Download'!M:M,MATCH('Eligible Components'!M1100,'Tableau FR Download'!G:G,0))),"")</f>
        <v>Grant Making</v>
      </c>
    </row>
    <row r="1101" spans="1:21" hidden="1" x14ac:dyDescent="0.2">
      <c r="A1101" s="1">
        <f t="shared" si="51"/>
        <v>0</v>
      </c>
      <c r="B1101" s="1">
        <v>0</v>
      </c>
      <c r="C1101" s="1" t="s">
        <v>85</v>
      </c>
      <c r="D1101" s="1" t="s">
        <v>144</v>
      </c>
      <c r="E1101" s="1" t="s">
        <v>408</v>
      </c>
      <c r="F1101" s="1" t="s">
        <v>89</v>
      </c>
      <c r="G1101" s="1" t="str">
        <f t="shared" si="52"/>
        <v>Niger-HIV/AIDS, Tuberculosis</v>
      </c>
      <c r="H1101" s="1">
        <v>1</v>
      </c>
      <c r="I1101" s="1" t="s">
        <v>51</v>
      </c>
      <c r="J1101" s="1" t="str">
        <f>IF(IFERROR(IF(M1101="",INDEX('Review Approach Lookup'!D:D,MATCH('Eligible Components'!G1101,'Review Approach Lookup'!A:A,0)),INDEX('Tableau FR Download'!I:I,MATCH(M1101,'Tableau FR Download'!G:G,0))),"")=0,"TBC",IFERROR(IF(M1101="",INDEX('Review Approach Lookup'!D:D,MATCH('Eligible Components'!G1101,'Review Approach Lookup'!A:A,0)),INDEX('Tableau FR Download'!I:I,MATCH(M1101,'Tableau FR Download'!G:G,0))),""))</f>
        <v/>
      </c>
      <c r="K1101" s="1" t="s">
        <v>182</v>
      </c>
      <c r="L1101" s="1">
        <f>_xlfn.MAXIFS('Tableau FR Download'!A:A,'Tableau FR Download'!B:B,'Eligible Components'!G1101)</f>
        <v>0</v>
      </c>
      <c r="M1101" s="1" t="str">
        <f>IF(L1101=0,"",INDEX('Tableau FR Download'!G:G,MATCH('Eligible Components'!L1101,'Tableau FR Download'!A:A,0)))</f>
        <v/>
      </c>
      <c r="N1101" s="2" t="str">
        <f>IFERROR(IF(LEFT(INDEX('Tableau FR Download'!J:J,MATCH('Eligible Components'!M1101,'Tableau FR Download'!G:G,0)),FIND(" - ",INDEX('Tableau FR Download'!J:J,MATCH('Eligible Components'!M1101,'Tableau FR Download'!G:G,0)))-1) = 0,"",LEFT(INDEX('Tableau FR Download'!J:J,MATCH('Eligible Components'!M1101,'Tableau FR Download'!G:G,0)),FIND(" - ",INDEX('Tableau FR Download'!J:J,MATCH('Eligible Components'!M1101,'Tableau FR Download'!G:G,0)))-1)),"")</f>
        <v/>
      </c>
      <c r="O1101" s="2" t="str">
        <f>IF(T1101="No","",IFERROR(IF(INDEX('Tableau FR Download'!M:M,MATCH('Eligible Components'!M1101,'Tableau FR Download'!G:G,0))=0,"",INDEX('Tableau FR Download'!M:M,MATCH('Eligible Components'!M1101,'Tableau FR Download'!G:G,0))),""))</f>
        <v/>
      </c>
      <c r="P1101" s="37" t="str">
        <f>IF(IFERROR(INDEX('Funding Request Tracker'!$G$6:$G$13,MATCH('Eligible Components'!N1101,'Funding Request Tracker'!$F$6:$F$13,0)),"")=0,"",IFERROR(INDEX('Funding Request Tracker'!$G$6:$G$13,MATCH('Eligible Components'!N1101,'Funding Request Tracker'!$F$6:$F$13,0)),""))</f>
        <v/>
      </c>
      <c r="Q1101" s="37" t="str">
        <f>IF(IFERROR(INDEX('Tableau FR Download'!N:N,MATCH('Eligible Components'!M1101,'Tableau FR Download'!G:G,0)),"")=0,"",IFERROR(INDEX('Tableau FR Download'!N:N,MATCH('Eligible Components'!M1101,'Tableau FR Download'!G:G,0)),""))</f>
        <v/>
      </c>
      <c r="R1101" s="37" t="str">
        <f>IF(IFERROR(INDEX('Tableau FR Download'!O:O,MATCH('Eligible Components'!M1101,'Tableau FR Download'!G:G,0)),"")=0,"",IFERROR(INDEX('Tableau FR Download'!O:O,MATCH('Eligible Components'!M1101,'Tableau FR Download'!G:G,0)),""))</f>
        <v/>
      </c>
      <c r="S1101" s="13" t="str">
        <f t="shared" si="53"/>
        <v/>
      </c>
      <c r="T1101" s="1" t="str">
        <f>IFERROR(INDEX('User Instructions'!$E$3:$E$10,MATCH('Eligible Components'!N1101,'User Instructions'!$D$3:$D$10,0)),"")</f>
        <v/>
      </c>
      <c r="U1101" s="1" t="str">
        <f>IFERROR(IF(INDEX('Tableau FR Download'!M:M,MATCH('Eligible Components'!M1101,'Tableau FR Download'!G:G,0))=0,"",INDEX('Tableau FR Download'!M:M,MATCH('Eligible Components'!M1101,'Tableau FR Download'!G:G,0))),"")</f>
        <v/>
      </c>
    </row>
    <row r="1102" spans="1:21" hidden="1" x14ac:dyDescent="0.2">
      <c r="A1102" s="1">
        <f t="shared" si="51"/>
        <v>0</v>
      </c>
      <c r="B1102" s="1">
        <v>0</v>
      </c>
      <c r="C1102" s="1" t="s">
        <v>85</v>
      </c>
      <c r="D1102" s="1" t="s">
        <v>144</v>
      </c>
      <c r="E1102" s="1" t="s">
        <v>412</v>
      </c>
      <c r="F1102" s="1" t="s">
        <v>90</v>
      </c>
      <c r="G1102" s="1" t="str">
        <f t="shared" si="52"/>
        <v>Niger-HIV/AIDS,Tuberculosis,Malaria</v>
      </c>
      <c r="H1102" s="1">
        <v>1</v>
      </c>
      <c r="I1102" s="1" t="s">
        <v>51</v>
      </c>
      <c r="J1102" s="1" t="str">
        <f>IF(IFERROR(IF(M1102="",INDEX('Review Approach Lookup'!D:D,MATCH('Eligible Components'!G1102,'Review Approach Lookup'!A:A,0)),INDEX('Tableau FR Download'!I:I,MATCH(M1102,'Tableau FR Download'!G:G,0))),"")=0,"TBC",IFERROR(IF(M1102="",INDEX('Review Approach Lookup'!D:D,MATCH('Eligible Components'!G1102,'Review Approach Lookup'!A:A,0)),INDEX('Tableau FR Download'!I:I,MATCH(M1102,'Tableau FR Download'!G:G,0))),""))</f>
        <v/>
      </c>
      <c r="K1102" s="1" t="s">
        <v>182</v>
      </c>
      <c r="L1102" s="1">
        <f>_xlfn.MAXIFS('Tableau FR Download'!A:A,'Tableau FR Download'!B:B,'Eligible Components'!G1102)</f>
        <v>0</v>
      </c>
      <c r="M1102" s="1" t="str">
        <f>IF(L1102=0,"",INDEX('Tableau FR Download'!G:G,MATCH('Eligible Components'!L1102,'Tableau FR Download'!A:A,0)))</f>
        <v/>
      </c>
      <c r="N1102" s="2" t="str">
        <f>IFERROR(IF(LEFT(INDEX('Tableau FR Download'!J:J,MATCH('Eligible Components'!M1102,'Tableau FR Download'!G:G,0)),FIND(" - ",INDEX('Tableau FR Download'!J:J,MATCH('Eligible Components'!M1102,'Tableau FR Download'!G:G,0)))-1) = 0,"",LEFT(INDEX('Tableau FR Download'!J:J,MATCH('Eligible Components'!M1102,'Tableau FR Download'!G:G,0)),FIND(" - ",INDEX('Tableau FR Download'!J:J,MATCH('Eligible Components'!M1102,'Tableau FR Download'!G:G,0)))-1)),"")</f>
        <v/>
      </c>
      <c r="O1102" s="2" t="str">
        <f>IF(T1102="No","",IFERROR(IF(INDEX('Tableau FR Download'!M:M,MATCH('Eligible Components'!M1102,'Tableau FR Download'!G:G,0))=0,"",INDEX('Tableau FR Download'!M:M,MATCH('Eligible Components'!M1102,'Tableau FR Download'!G:G,0))),""))</f>
        <v/>
      </c>
      <c r="P1102" s="37" t="str">
        <f>IF(IFERROR(INDEX('Funding Request Tracker'!$G$6:$G$13,MATCH('Eligible Components'!N1102,'Funding Request Tracker'!$F$6:$F$13,0)),"")=0,"",IFERROR(INDEX('Funding Request Tracker'!$G$6:$G$13,MATCH('Eligible Components'!N1102,'Funding Request Tracker'!$F$6:$F$13,0)),""))</f>
        <v/>
      </c>
      <c r="Q1102" s="37" t="str">
        <f>IF(IFERROR(INDEX('Tableau FR Download'!N:N,MATCH('Eligible Components'!M1102,'Tableau FR Download'!G:G,0)),"")=0,"",IFERROR(INDEX('Tableau FR Download'!N:N,MATCH('Eligible Components'!M1102,'Tableau FR Download'!G:G,0)),""))</f>
        <v/>
      </c>
      <c r="R1102" s="37" t="str">
        <f>IF(IFERROR(INDEX('Tableau FR Download'!O:O,MATCH('Eligible Components'!M1102,'Tableau FR Download'!G:G,0)),"")=0,"",IFERROR(INDEX('Tableau FR Download'!O:O,MATCH('Eligible Components'!M1102,'Tableau FR Download'!G:G,0)),""))</f>
        <v/>
      </c>
      <c r="S1102" s="13" t="str">
        <f t="shared" si="53"/>
        <v/>
      </c>
      <c r="T1102" s="1" t="str">
        <f>IFERROR(INDEX('User Instructions'!$E$3:$E$10,MATCH('Eligible Components'!N1102,'User Instructions'!$D$3:$D$10,0)),"")</f>
        <v/>
      </c>
      <c r="U1102" s="1" t="str">
        <f>IFERROR(IF(INDEX('Tableau FR Download'!M:M,MATCH('Eligible Components'!M1102,'Tableau FR Download'!G:G,0))=0,"",INDEX('Tableau FR Download'!M:M,MATCH('Eligible Components'!M1102,'Tableau FR Download'!G:G,0))),"")</f>
        <v/>
      </c>
    </row>
    <row r="1103" spans="1:21" hidden="1" x14ac:dyDescent="0.2">
      <c r="A1103" s="1">
        <f t="shared" si="51"/>
        <v>0</v>
      </c>
      <c r="B1103" s="1">
        <v>0</v>
      </c>
      <c r="C1103" s="1" t="s">
        <v>85</v>
      </c>
      <c r="D1103" s="1" t="s">
        <v>144</v>
      </c>
      <c r="E1103" s="1" t="s">
        <v>413</v>
      </c>
      <c r="F1103" s="1" t="s">
        <v>91</v>
      </c>
      <c r="G1103" s="1" t="str">
        <f t="shared" si="52"/>
        <v>Niger-HIV/AIDS,Tuberculosis,Malaria,RSSH</v>
      </c>
      <c r="H1103" s="1">
        <v>1</v>
      </c>
      <c r="I1103" s="1" t="s">
        <v>51</v>
      </c>
      <c r="J1103" s="1" t="str">
        <f>IF(IFERROR(IF(M1103="",INDEX('Review Approach Lookup'!D:D,MATCH('Eligible Components'!G1103,'Review Approach Lookup'!A:A,0)),INDEX('Tableau FR Download'!I:I,MATCH(M1103,'Tableau FR Download'!G:G,0))),"")=0,"TBC",IFERROR(IF(M1103="",INDEX('Review Approach Lookup'!D:D,MATCH('Eligible Components'!G1103,'Review Approach Lookup'!A:A,0)),INDEX('Tableau FR Download'!I:I,MATCH(M1103,'Tableau FR Download'!G:G,0))),""))</f>
        <v/>
      </c>
      <c r="K1103" s="1" t="s">
        <v>182</v>
      </c>
      <c r="L1103" s="1">
        <f>_xlfn.MAXIFS('Tableau FR Download'!A:A,'Tableau FR Download'!B:B,'Eligible Components'!G1103)</f>
        <v>0</v>
      </c>
      <c r="M1103" s="1" t="str">
        <f>IF(L1103=0,"",INDEX('Tableau FR Download'!G:G,MATCH('Eligible Components'!L1103,'Tableau FR Download'!A:A,0)))</f>
        <v/>
      </c>
      <c r="N1103" s="2" t="str">
        <f>IFERROR(IF(LEFT(INDEX('Tableau FR Download'!J:J,MATCH('Eligible Components'!M1103,'Tableau FR Download'!G:G,0)),FIND(" - ",INDEX('Tableau FR Download'!J:J,MATCH('Eligible Components'!M1103,'Tableau FR Download'!G:G,0)))-1) = 0,"",LEFT(INDEX('Tableau FR Download'!J:J,MATCH('Eligible Components'!M1103,'Tableau FR Download'!G:G,0)),FIND(" - ",INDEX('Tableau FR Download'!J:J,MATCH('Eligible Components'!M1103,'Tableau FR Download'!G:G,0)))-1)),"")</f>
        <v/>
      </c>
      <c r="O1103" s="2" t="str">
        <f>IF(T1103="No","",IFERROR(IF(INDEX('Tableau FR Download'!M:M,MATCH('Eligible Components'!M1103,'Tableau FR Download'!G:G,0))=0,"",INDEX('Tableau FR Download'!M:M,MATCH('Eligible Components'!M1103,'Tableau FR Download'!G:G,0))),""))</f>
        <v/>
      </c>
      <c r="P1103" s="37" t="str">
        <f>IF(IFERROR(INDEX('Funding Request Tracker'!$G$6:$G$13,MATCH('Eligible Components'!N1103,'Funding Request Tracker'!$F$6:$F$13,0)),"")=0,"",IFERROR(INDEX('Funding Request Tracker'!$G$6:$G$13,MATCH('Eligible Components'!N1103,'Funding Request Tracker'!$F$6:$F$13,0)),""))</f>
        <v/>
      </c>
      <c r="Q1103" s="37" t="str">
        <f>IF(IFERROR(INDEX('Tableau FR Download'!N:N,MATCH('Eligible Components'!M1103,'Tableau FR Download'!G:G,0)),"")=0,"",IFERROR(INDEX('Tableau FR Download'!N:N,MATCH('Eligible Components'!M1103,'Tableau FR Download'!G:G,0)),""))</f>
        <v/>
      </c>
      <c r="R1103" s="37" t="str">
        <f>IF(IFERROR(INDEX('Tableau FR Download'!O:O,MATCH('Eligible Components'!M1103,'Tableau FR Download'!G:G,0)),"")=0,"",IFERROR(INDEX('Tableau FR Download'!O:O,MATCH('Eligible Components'!M1103,'Tableau FR Download'!G:G,0)),""))</f>
        <v/>
      </c>
      <c r="S1103" s="13" t="str">
        <f t="shared" si="53"/>
        <v/>
      </c>
      <c r="T1103" s="1" t="str">
        <f>IFERROR(INDEX('User Instructions'!$E$3:$E$10,MATCH('Eligible Components'!N1103,'User Instructions'!$D$3:$D$10,0)),"")</f>
        <v/>
      </c>
      <c r="U1103" s="1" t="str">
        <f>IFERROR(IF(INDEX('Tableau FR Download'!M:M,MATCH('Eligible Components'!M1103,'Tableau FR Download'!G:G,0))=0,"",INDEX('Tableau FR Download'!M:M,MATCH('Eligible Components'!M1103,'Tableau FR Download'!G:G,0))),"")</f>
        <v/>
      </c>
    </row>
    <row r="1104" spans="1:21" hidden="1" x14ac:dyDescent="0.2">
      <c r="A1104" s="1">
        <f t="shared" si="51"/>
        <v>0</v>
      </c>
      <c r="B1104" s="1">
        <v>0</v>
      </c>
      <c r="C1104" s="1" t="s">
        <v>85</v>
      </c>
      <c r="D1104" s="1" t="s">
        <v>144</v>
      </c>
      <c r="E1104" s="1" t="s">
        <v>414</v>
      </c>
      <c r="F1104" s="1" t="s">
        <v>92</v>
      </c>
      <c r="G1104" s="1" t="str">
        <f t="shared" si="52"/>
        <v>Niger-HIV/AIDS,Tuberculosis,RSSH</v>
      </c>
      <c r="H1104" s="1">
        <v>1</v>
      </c>
      <c r="I1104" s="1" t="s">
        <v>51</v>
      </c>
      <c r="J1104" s="1" t="str">
        <f>IF(IFERROR(IF(M1104="",INDEX('Review Approach Lookup'!D:D,MATCH('Eligible Components'!G1104,'Review Approach Lookup'!A:A,0)),INDEX('Tableau FR Download'!I:I,MATCH(M1104,'Tableau FR Download'!G:G,0))),"")=0,"TBC",IFERROR(IF(M1104="",INDEX('Review Approach Lookup'!D:D,MATCH('Eligible Components'!G1104,'Review Approach Lookup'!A:A,0)),INDEX('Tableau FR Download'!I:I,MATCH(M1104,'Tableau FR Download'!G:G,0))),""))</f>
        <v/>
      </c>
      <c r="K1104" s="1" t="s">
        <v>182</v>
      </c>
      <c r="L1104" s="1">
        <f>_xlfn.MAXIFS('Tableau FR Download'!A:A,'Tableau FR Download'!B:B,'Eligible Components'!G1104)</f>
        <v>0</v>
      </c>
      <c r="M1104" s="1" t="str">
        <f>IF(L1104=0,"",INDEX('Tableau FR Download'!G:G,MATCH('Eligible Components'!L1104,'Tableau FR Download'!A:A,0)))</f>
        <v/>
      </c>
      <c r="N1104" s="2" t="str">
        <f>IFERROR(IF(LEFT(INDEX('Tableau FR Download'!J:J,MATCH('Eligible Components'!M1104,'Tableau FR Download'!G:G,0)),FIND(" - ",INDEX('Tableau FR Download'!J:J,MATCH('Eligible Components'!M1104,'Tableau FR Download'!G:G,0)))-1) = 0,"",LEFT(INDEX('Tableau FR Download'!J:J,MATCH('Eligible Components'!M1104,'Tableau FR Download'!G:G,0)),FIND(" - ",INDEX('Tableau FR Download'!J:J,MATCH('Eligible Components'!M1104,'Tableau FR Download'!G:G,0)))-1)),"")</f>
        <v/>
      </c>
      <c r="O1104" s="2" t="str">
        <f>IF(T1104="No","",IFERROR(IF(INDEX('Tableau FR Download'!M:M,MATCH('Eligible Components'!M1104,'Tableau FR Download'!G:G,0))=0,"",INDEX('Tableau FR Download'!M:M,MATCH('Eligible Components'!M1104,'Tableau FR Download'!G:G,0))),""))</f>
        <v/>
      </c>
      <c r="P1104" s="37" t="str">
        <f>IF(IFERROR(INDEX('Funding Request Tracker'!$G$6:$G$13,MATCH('Eligible Components'!N1104,'Funding Request Tracker'!$F$6:$F$13,0)),"")=0,"",IFERROR(INDEX('Funding Request Tracker'!$G$6:$G$13,MATCH('Eligible Components'!N1104,'Funding Request Tracker'!$F$6:$F$13,0)),""))</f>
        <v/>
      </c>
      <c r="Q1104" s="37" t="str">
        <f>IF(IFERROR(INDEX('Tableau FR Download'!N:N,MATCH('Eligible Components'!M1104,'Tableau FR Download'!G:G,0)),"")=0,"",IFERROR(INDEX('Tableau FR Download'!N:N,MATCH('Eligible Components'!M1104,'Tableau FR Download'!G:G,0)),""))</f>
        <v/>
      </c>
      <c r="R1104" s="37" t="str">
        <f>IF(IFERROR(INDEX('Tableau FR Download'!O:O,MATCH('Eligible Components'!M1104,'Tableau FR Download'!G:G,0)),"")=0,"",IFERROR(INDEX('Tableau FR Download'!O:O,MATCH('Eligible Components'!M1104,'Tableau FR Download'!G:G,0)),""))</f>
        <v/>
      </c>
      <c r="S1104" s="13" t="str">
        <f t="shared" si="53"/>
        <v/>
      </c>
      <c r="T1104" s="1" t="str">
        <f>IFERROR(INDEX('User Instructions'!$E$3:$E$10,MATCH('Eligible Components'!N1104,'User Instructions'!$D$3:$D$10,0)),"")</f>
        <v/>
      </c>
      <c r="U1104" s="1" t="str">
        <f>IFERROR(IF(INDEX('Tableau FR Download'!M:M,MATCH('Eligible Components'!M1104,'Tableau FR Download'!G:G,0))=0,"",INDEX('Tableau FR Download'!M:M,MATCH('Eligible Components'!M1104,'Tableau FR Download'!G:G,0))),"")</f>
        <v/>
      </c>
    </row>
    <row r="1105" spans="1:21" hidden="1" x14ac:dyDescent="0.2">
      <c r="A1105" s="1">
        <f t="shared" si="51"/>
        <v>1</v>
      </c>
      <c r="B1105" s="1">
        <v>0</v>
      </c>
      <c r="C1105" s="1" t="s">
        <v>85</v>
      </c>
      <c r="D1105" s="1" t="s">
        <v>144</v>
      </c>
      <c r="E1105" s="1" t="s">
        <v>28</v>
      </c>
      <c r="F1105" s="1" t="s">
        <v>28</v>
      </c>
      <c r="G1105" s="1" t="str">
        <f t="shared" si="52"/>
        <v>Niger-Malaria</v>
      </c>
      <c r="H1105" s="1">
        <v>1</v>
      </c>
      <c r="I1105" s="1" t="s">
        <v>51</v>
      </c>
      <c r="J1105" s="1" t="str">
        <f>IF(IFERROR(IF(M1105="",INDEX('Review Approach Lookup'!D:D,MATCH('Eligible Components'!G1105,'Review Approach Lookup'!A:A,0)),INDEX('Tableau FR Download'!I:I,MATCH(M1105,'Tableau FR Download'!G:G,0))),"")=0,"TBC",IFERROR(IF(M1105="",INDEX('Review Approach Lookup'!D:D,MATCH('Eligible Components'!G1105,'Review Approach Lookup'!A:A,0)),INDEX('Tableau FR Download'!I:I,MATCH(M1105,'Tableau FR Download'!G:G,0))),""))</f>
        <v>Full Review</v>
      </c>
      <c r="K1105" s="1" t="s">
        <v>182</v>
      </c>
      <c r="L1105" s="1">
        <f>_xlfn.MAXIFS('Tableau FR Download'!A:A,'Tableau FR Download'!B:B,'Eligible Components'!G1105)</f>
        <v>737</v>
      </c>
      <c r="M1105" s="1" t="str">
        <f>IF(L1105=0,"",INDEX('Tableau FR Download'!G:G,MATCH('Eligible Components'!L1105,'Tableau FR Download'!A:A,0)))</f>
        <v>FR737-NER-M</v>
      </c>
      <c r="N1105" s="2" t="str">
        <f>IFERROR(IF(LEFT(INDEX('Tableau FR Download'!J:J,MATCH('Eligible Components'!M1105,'Tableau FR Download'!G:G,0)),FIND(" - ",INDEX('Tableau FR Download'!J:J,MATCH('Eligible Components'!M1105,'Tableau FR Download'!G:G,0)))-1) = 0,"",LEFT(INDEX('Tableau FR Download'!J:J,MATCH('Eligible Components'!M1105,'Tableau FR Download'!G:G,0)),FIND(" - ",INDEX('Tableau FR Download'!J:J,MATCH('Eligible Components'!M1105,'Tableau FR Download'!G:G,0)))-1)),"")</f>
        <v>Window 2c</v>
      </c>
      <c r="O1105" s="2" t="str">
        <f>IF(T1105="No","",IFERROR(IF(INDEX('Tableau FR Download'!M:M,MATCH('Eligible Components'!M1105,'Tableau FR Download'!G:G,0))=0,"",INDEX('Tableau FR Download'!M:M,MATCH('Eligible Components'!M1105,'Tableau FR Download'!G:G,0))),""))</f>
        <v>Grant Making</v>
      </c>
      <c r="P1105" s="37">
        <f>IF(IFERROR(INDEX('Funding Request Tracker'!$G$6:$G$13,MATCH('Eligible Components'!N1105,'Funding Request Tracker'!$F$6:$F$13,0)),"")=0,"",IFERROR(INDEX('Funding Request Tracker'!$G$6:$G$13,MATCH('Eligible Components'!N1105,'Funding Request Tracker'!$F$6:$F$13,0)),""))</f>
        <v>44012</v>
      </c>
      <c r="Q1105" s="37">
        <f>IF(IFERROR(INDEX('Tableau FR Download'!N:N,MATCH('Eligible Components'!M1105,'Tableau FR Download'!G:G,0)),"")=0,"",IFERROR(INDEX('Tableau FR Download'!N:N,MATCH('Eligible Components'!M1105,'Tableau FR Download'!G:G,0)),""))</f>
        <v>44140</v>
      </c>
      <c r="R1105" s="37">
        <f>IF(IFERROR(INDEX('Tableau FR Download'!O:O,MATCH('Eligible Components'!M1105,'Tableau FR Download'!G:G,0)),"")=0,"",IFERROR(INDEX('Tableau FR Download'!O:O,MATCH('Eligible Components'!M1105,'Tableau FR Download'!G:G,0)),""))</f>
        <v>44162</v>
      </c>
      <c r="S1105" s="13">
        <f t="shared" si="53"/>
        <v>4.918032786885246</v>
      </c>
      <c r="T1105" s="1" t="str">
        <f>IFERROR(INDEX('User Instructions'!$E$3:$E$10,MATCH('Eligible Components'!N1105,'User Instructions'!$D$3:$D$10,0)),"")</f>
        <v>Yes</v>
      </c>
      <c r="U1105" s="1" t="str">
        <f>IFERROR(IF(INDEX('Tableau FR Download'!M:M,MATCH('Eligible Components'!M1105,'Tableau FR Download'!G:G,0))=0,"",INDEX('Tableau FR Download'!M:M,MATCH('Eligible Components'!M1105,'Tableau FR Download'!G:G,0))),"")</f>
        <v>Grant Making</v>
      </c>
    </row>
    <row r="1106" spans="1:21" hidden="1" x14ac:dyDescent="0.2">
      <c r="A1106" s="1">
        <f t="shared" si="51"/>
        <v>0</v>
      </c>
      <c r="B1106" s="1">
        <v>0</v>
      </c>
      <c r="C1106" s="1" t="s">
        <v>85</v>
      </c>
      <c r="D1106" s="1" t="s">
        <v>144</v>
      </c>
      <c r="E1106" s="1" t="s">
        <v>415</v>
      </c>
      <c r="F1106" s="1" t="s">
        <v>93</v>
      </c>
      <c r="G1106" s="1" t="str">
        <f t="shared" si="52"/>
        <v>Niger-Malaria,RSSH</v>
      </c>
      <c r="H1106" s="1">
        <v>1</v>
      </c>
      <c r="I1106" s="1" t="s">
        <v>51</v>
      </c>
      <c r="J1106" s="1" t="str">
        <f>IF(IFERROR(IF(M1106="",INDEX('Review Approach Lookup'!D:D,MATCH('Eligible Components'!G1106,'Review Approach Lookup'!A:A,0)),INDEX('Tableau FR Download'!I:I,MATCH(M1106,'Tableau FR Download'!G:G,0))),"")=0,"TBC",IFERROR(IF(M1106="",INDEX('Review Approach Lookup'!D:D,MATCH('Eligible Components'!G1106,'Review Approach Lookup'!A:A,0)),INDEX('Tableau FR Download'!I:I,MATCH(M1106,'Tableau FR Download'!G:G,0))),""))</f>
        <v/>
      </c>
      <c r="K1106" s="1" t="s">
        <v>182</v>
      </c>
      <c r="L1106" s="1">
        <f>_xlfn.MAXIFS('Tableau FR Download'!A:A,'Tableau FR Download'!B:B,'Eligible Components'!G1106)</f>
        <v>0</v>
      </c>
      <c r="M1106" s="1" t="str">
        <f>IF(L1106=0,"",INDEX('Tableau FR Download'!G:G,MATCH('Eligible Components'!L1106,'Tableau FR Download'!A:A,0)))</f>
        <v/>
      </c>
      <c r="N1106" s="2" t="str">
        <f>IFERROR(IF(LEFT(INDEX('Tableau FR Download'!J:J,MATCH('Eligible Components'!M1106,'Tableau FR Download'!G:G,0)),FIND(" - ",INDEX('Tableau FR Download'!J:J,MATCH('Eligible Components'!M1106,'Tableau FR Download'!G:G,0)))-1) = 0,"",LEFT(INDEX('Tableau FR Download'!J:J,MATCH('Eligible Components'!M1106,'Tableau FR Download'!G:G,0)),FIND(" - ",INDEX('Tableau FR Download'!J:J,MATCH('Eligible Components'!M1106,'Tableau FR Download'!G:G,0)))-1)),"")</f>
        <v/>
      </c>
      <c r="O1106" s="2" t="str">
        <f>IF(T1106="No","",IFERROR(IF(INDEX('Tableau FR Download'!M:M,MATCH('Eligible Components'!M1106,'Tableau FR Download'!G:G,0))=0,"",INDEX('Tableau FR Download'!M:M,MATCH('Eligible Components'!M1106,'Tableau FR Download'!G:G,0))),""))</f>
        <v/>
      </c>
      <c r="P1106" s="37" t="str">
        <f>IF(IFERROR(INDEX('Funding Request Tracker'!$G$6:$G$13,MATCH('Eligible Components'!N1106,'Funding Request Tracker'!$F$6:$F$13,0)),"")=0,"",IFERROR(INDEX('Funding Request Tracker'!$G$6:$G$13,MATCH('Eligible Components'!N1106,'Funding Request Tracker'!$F$6:$F$13,0)),""))</f>
        <v/>
      </c>
      <c r="Q1106" s="37" t="str">
        <f>IF(IFERROR(INDEX('Tableau FR Download'!N:N,MATCH('Eligible Components'!M1106,'Tableau FR Download'!G:G,0)),"")=0,"",IFERROR(INDEX('Tableau FR Download'!N:N,MATCH('Eligible Components'!M1106,'Tableau FR Download'!G:G,0)),""))</f>
        <v/>
      </c>
      <c r="R1106" s="37" t="str">
        <f>IF(IFERROR(INDEX('Tableau FR Download'!O:O,MATCH('Eligible Components'!M1106,'Tableau FR Download'!G:G,0)),"")=0,"",IFERROR(INDEX('Tableau FR Download'!O:O,MATCH('Eligible Components'!M1106,'Tableau FR Download'!G:G,0)),""))</f>
        <v/>
      </c>
      <c r="S1106" s="13" t="str">
        <f t="shared" si="53"/>
        <v/>
      </c>
      <c r="T1106" s="1" t="str">
        <f>IFERROR(INDEX('User Instructions'!$E$3:$E$10,MATCH('Eligible Components'!N1106,'User Instructions'!$D$3:$D$10,0)),"")</f>
        <v/>
      </c>
      <c r="U1106" s="1" t="str">
        <f>IFERROR(IF(INDEX('Tableau FR Download'!M:M,MATCH('Eligible Components'!M1106,'Tableau FR Download'!G:G,0))=0,"",INDEX('Tableau FR Download'!M:M,MATCH('Eligible Components'!M1106,'Tableau FR Download'!G:G,0))),"")</f>
        <v/>
      </c>
    </row>
    <row r="1107" spans="1:21" hidden="1" x14ac:dyDescent="0.2">
      <c r="A1107" s="1">
        <f t="shared" si="51"/>
        <v>0</v>
      </c>
      <c r="B1107" s="1">
        <v>0</v>
      </c>
      <c r="C1107" s="1" t="s">
        <v>85</v>
      </c>
      <c r="D1107" s="1" t="s">
        <v>144</v>
      </c>
      <c r="E1107" s="1" t="s">
        <v>94</v>
      </c>
      <c r="F1107" s="1" t="s">
        <v>94</v>
      </c>
      <c r="G1107" s="1" t="str">
        <f t="shared" si="52"/>
        <v>Niger-RSSH</v>
      </c>
      <c r="H1107" s="1">
        <v>1</v>
      </c>
      <c r="I1107" s="1" t="s">
        <v>51</v>
      </c>
      <c r="J1107" s="1" t="str">
        <f>IF(IFERROR(IF(M1107="",INDEX('Review Approach Lookup'!D:D,MATCH('Eligible Components'!G1107,'Review Approach Lookup'!A:A,0)),INDEX('Tableau FR Download'!I:I,MATCH(M1107,'Tableau FR Download'!G:G,0))),"")=0,"TBC",IFERROR(IF(M1107="",INDEX('Review Approach Lookup'!D:D,MATCH('Eligible Components'!G1107,'Review Approach Lookup'!A:A,0)),INDEX('Tableau FR Download'!I:I,MATCH(M1107,'Tableau FR Download'!G:G,0))),""))</f>
        <v>TBC</v>
      </c>
      <c r="K1107" s="1" t="s">
        <v>182</v>
      </c>
      <c r="L1107" s="1">
        <f>_xlfn.MAXIFS('Tableau FR Download'!A:A,'Tableau FR Download'!B:B,'Eligible Components'!G1107)</f>
        <v>0</v>
      </c>
      <c r="M1107" s="1" t="str">
        <f>IF(L1107=0,"",INDEX('Tableau FR Download'!G:G,MATCH('Eligible Components'!L1107,'Tableau FR Download'!A:A,0)))</f>
        <v/>
      </c>
      <c r="N1107" s="2" t="str">
        <f>IFERROR(IF(LEFT(INDEX('Tableau FR Download'!J:J,MATCH('Eligible Components'!M1107,'Tableau FR Download'!G:G,0)),FIND(" - ",INDEX('Tableau FR Download'!J:J,MATCH('Eligible Components'!M1107,'Tableau FR Download'!G:G,0)))-1) = 0,"",LEFT(INDEX('Tableau FR Download'!J:J,MATCH('Eligible Components'!M1107,'Tableau FR Download'!G:G,0)),FIND(" - ",INDEX('Tableau FR Download'!J:J,MATCH('Eligible Components'!M1107,'Tableau FR Download'!G:G,0)))-1)),"")</f>
        <v/>
      </c>
      <c r="O1107" s="2" t="str">
        <f>IF(T1107="No","",IFERROR(IF(INDEX('Tableau FR Download'!M:M,MATCH('Eligible Components'!M1107,'Tableau FR Download'!G:G,0))=0,"",INDEX('Tableau FR Download'!M:M,MATCH('Eligible Components'!M1107,'Tableau FR Download'!G:G,0))),""))</f>
        <v/>
      </c>
      <c r="P1107" s="37" t="str">
        <f>IF(IFERROR(INDEX('Funding Request Tracker'!$G$6:$G$13,MATCH('Eligible Components'!N1107,'Funding Request Tracker'!$F$6:$F$13,0)),"")=0,"",IFERROR(INDEX('Funding Request Tracker'!$G$6:$G$13,MATCH('Eligible Components'!N1107,'Funding Request Tracker'!$F$6:$F$13,0)),""))</f>
        <v/>
      </c>
      <c r="Q1107" s="37" t="str">
        <f>IF(IFERROR(INDEX('Tableau FR Download'!N:N,MATCH('Eligible Components'!M1107,'Tableau FR Download'!G:G,0)),"")=0,"",IFERROR(INDEX('Tableau FR Download'!N:N,MATCH('Eligible Components'!M1107,'Tableau FR Download'!G:G,0)),""))</f>
        <v/>
      </c>
      <c r="R1107" s="37" t="str">
        <f>IF(IFERROR(INDEX('Tableau FR Download'!O:O,MATCH('Eligible Components'!M1107,'Tableau FR Download'!G:G,0)),"")=0,"",IFERROR(INDEX('Tableau FR Download'!O:O,MATCH('Eligible Components'!M1107,'Tableau FR Download'!G:G,0)),""))</f>
        <v/>
      </c>
      <c r="S1107" s="13" t="str">
        <f t="shared" si="53"/>
        <v/>
      </c>
      <c r="T1107" s="1" t="str">
        <f>IFERROR(INDEX('User Instructions'!$E$3:$E$10,MATCH('Eligible Components'!N1107,'User Instructions'!$D$3:$D$10,0)),"")</f>
        <v/>
      </c>
      <c r="U1107" s="1" t="str">
        <f>IFERROR(IF(INDEX('Tableau FR Download'!M:M,MATCH('Eligible Components'!M1107,'Tableau FR Download'!G:G,0))=0,"",INDEX('Tableau FR Download'!M:M,MATCH('Eligible Components'!M1107,'Tableau FR Download'!G:G,0))),"")</f>
        <v/>
      </c>
    </row>
    <row r="1108" spans="1:21" hidden="1" x14ac:dyDescent="0.2">
      <c r="A1108" s="1">
        <f t="shared" si="51"/>
        <v>1</v>
      </c>
      <c r="B1108" s="1">
        <v>0</v>
      </c>
      <c r="C1108" s="1" t="s">
        <v>85</v>
      </c>
      <c r="D1108" s="1" t="s">
        <v>144</v>
      </c>
      <c r="E1108" s="1" t="s">
        <v>416</v>
      </c>
      <c r="F1108" s="1" t="s">
        <v>35</v>
      </c>
      <c r="G1108" s="1" t="str">
        <f t="shared" si="52"/>
        <v>Niger-Tuberculosis</v>
      </c>
      <c r="H1108" s="1">
        <v>1</v>
      </c>
      <c r="I1108" s="1" t="s">
        <v>51</v>
      </c>
      <c r="J1108" s="1" t="str">
        <f>IF(IFERROR(IF(M1108="",INDEX('Review Approach Lookup'!D:D,MATCH('Eligible Components'!G1108,'Review Approach Lookup'!A:A,0)),INDEX('Tableau FR Download'!I:I,MATCH(M1108,'Tableau FR Download'!G:G,0))),"")=0,"TBC",IFERROR(IF(M1108="",INDEX('Review Approach Lookup'!D:D,MATCH('Eligible Components'!G1108,'Review Approach Lookup'!A:A,0)),INDEX('Tableau FR Download'!I:I,MATCH(M1108,'Tableau FR Download'!G:G,0))),""))</f>
        <v>Program Continuation</v>
      </c>
      <c r="K1108" s="1" t="s">
        <v>182</v>
      </c>
      <c r="L1108" s="1">
        <f>_xlfn.MAXIFS('Tableau FR Download'!A:A,'Tableau FR Download'!B:B,'Eligible Components'!G1108)</f>
        <v>1031</v>
      </c>
      <c r="M1108" s="1" t="str">
        <f>IF(L1108=0,"",INDEX('Tableau FR Download'!G:G,MATCH('Eligible Components'!L1108,'Tableau FR Download'!A:A,0)))</f>
        <v>FR1031-NER-T</v>
      </c>
      <c r="N1108" s="2" t="str">
        <f>IFERROR(IF(LEFT(INDEX('Tableau FR Download'!J:J,MATCH('Eligible Components'!M1108,'Tableau FR Download'!G:G,0)),FIND(" - ",INDEX('Tableau FR Download'!J:J,MATCH('Eligible Components'!M1108,'Tableau FR Download'!G:G,0)))-1) = 0,"",LEFT(INDEX('Tableau FR Download'!J:J,MATCH('Eligible Components'!M1108,'Tableau FR Download'!G:G,0)),FIND(" - ",INDEX('Tableau FR Download'!J:J,MATCH('Eligible Components'!M1108,'Tableau FR Download'!G:G,0)))-1)),"")</f>
        <v>Window 5</v>
      </c>
      <c r="O1108" s="2" t="str">
        <f>IF(T1108="No","",IFERROR(IF(INDEX('Tableau FR Download'!M:M,MATCH('Eligible Components'!M1108,'Tableau FR Download'!G:G,0))=0,"",INDEX('Tableau FR Download'!M:M,MATCH('Eligible Components'!M1108,'Tableau FR Download'!G:G,0))),""))</f>
        <v>Grant Making</v>
      </c>
      <c r="P1108" s="37">
        <f>IF(IFERROR(INDEX('Funding Request Tracker'!$G$6:$G$13,MATCH('Eligible Components'!N1108,'Funding Request Tracker'!$F$6:$F$13,0)),"")=0,"",IFERROR(INDEX('Funding Request Tracker'!$G$6:$G$13,MATCH('Eligible Components'!N1108,'Funding Request Tracker'!$F$6:$F$13,0)),""))</f>
        <v>44316</v>
      </c>
      <c r="Q1108" s="37">
        <f>IF(IFERROR(INDEX('Tableau FR Download'!N:N,MATCH('Eligible Components'!M1108,'Tableau FR Download'!G:G,0)),"")=0,"",IFERROR(INDEX('Tableau FR Download'!N:N,MATCH('Eligible Components'!M1108,'Tableau FR Download'!G:G,0)),""))</f>
        <v>44490</v>
      </c>
      <c r="R1108" s="37">
        <f>IF(IFERROR(INDEX('Tableau FR Download'!O:O,MATCH('Eligible Components'!M1108,'Tableau FR Download'!G:G,0)),"")=0,"",IFERROR(INDEX('Tableau FR Download'!O:O,MATCH('Eligible Components'!M1108,'Tableau FR Download'!G:G,0)),""))</f>
        <v>44524</v>
      </c>
      <c r="S1108" s="13">
        <f t="shared" si="53"/>
        <v>6.8196721311475406</v>
      </c>
      <c r="T1108" s="1" t="str">
        <f>IFERROR(INDEX('User Instructions'!$E$3:$E$10,MATCH('Eligible Components'!N1108,'User Instructions'!$D$3:$D$10,0)),"")</f>
        <v>Yes</v>
      </c>
      <c r="U1108" s="1" t="str">
        <f>IFERROR(IF(INDEX('Tableau FR Download'!M:M,MATCH('Eligible Components'!M1108,'Tableau FR Download'!G:G,0))=0,"",INDEX('Tableau FR Download'!M:M,MATCH('Eligible Components'!M1108,'Tableau FR Download'!G:G,0))),"")</f>
        <v>Grant Making</v>
      </c>
    </row>
    <row r="1109" spans="1:21" hidden="1" x14ac:dyDescent="0.2">
      <c r="A1109" s="1">
        <f t="shared" si="51"/>
        <v>0</v>
      </c>
      <c r="B1109" s="1">
        <v>0</v>
      </c>
      <c r="C1109" s="1" t="s">
        <v>85</v>
      </c>
      <c r="D1109" s="1" t="s">
        <v>144</v>
      </c>
      <c r="E1109" s="1" t="s">
        <v>417</v>
      </c>
      <c r="F1109" s="1" t="s">
        <v>95</v>
      </c>
      <c r="G1109" s="1" t="str">
        <f t="shared" si="52"/>
        <v>Niger-Tuberculosis,Malaria</v>
      </c>
      <c r="H1109" s="1">
        <v>1</v>
      </c>
      <c r="I1109" s="1" t="s">
        <v>51</v>
      </c>
      <c r="J1109" s="1" t="str">
        <f>IF(IFERROR(IF(M1109="",INDEX('Review Approach Lookup'!D:D,MATCH('Eligible Components'!G1109,'Review Approach Lookup'!A:A,0)),INDEX('Tableau FR Download'!I:I,MATCH(M1109,'Tableau FR Download'!G:G,0))),"")=0,"TBC",IFERROR(IF(M1109="",INDEX('Review Approach Lookup'!D:D,MATCH('Eligible Components'!G1109,'Review Approach Lookup'!A:A,0)),INDEX('Tableau FR Download'!I:I,MATCH(M1109,'Tableau FR Download'!G:G,0))),""))</f>
        <v/>
      </c>
      <c r="K1109" s="1" t="s">
        <v>182</v>
      </c>
      <c r="L1109" s="1">
        <f>_xlfn.MAXIFS('Tableau FR Download'!A:A,'Tableau FR Download'!B:B,'Eligible Components'!G1109)</f>
        <v>0</v>
      </c>
      <c r="M1109" s="1" t="str">
        <f>IF(L1109=0,"",INDEX('Tableau FR Download'!G:G,MATCH('Eligible Components'!L1109,'Tableau FR Download'!A:A,0)))</f>
        <v/>
      </c>
      <c r="N1109" s="2" t="str">
        <f>IFERROR(IF(LEFT(INDEX('Tableau FR Download'!J:J,MATCH('Eligible Components'!M1109,'Tableau FR Download'!G:G,0)),FIND(" - ",INDEX('Tableau FR Download'!J:J,MATCH('Eligible Components'!M1109,'Tableau FR Download'!G:G,0)))-1) = 0,"",LEFT(INDEX('Tableau FR Download'!J:J,MATCH('Eligible Components'!M1109,'Tableau FR Download'!G:G,0)),FIND(" - ",INDEX('Tableau FR Download'!J:J,MATCH('Eligible Components'!M1109,'Tableau FR Download'!G:G,0)))-1)),"")</f>
        <v/>
      </c>
      <c r="O1109" s="2" t="str">
        <f>IF(T1109="No","",IFERROR(IF(INDEX('Tableau FR Download'!M:M,MATCH('Eligible Components'!M1109,'Tableau FR Download'!G:G,0))=0,"",INDEX('Tableau FR Download'!M:M,MATCH('Eligible Components'!M1109,'Tableau FR Download'!G:G,0))),""))</f>
        <v/>
      </c>
      <c r="P1109" s="37" t="str">
        <f>IF(IFERROR(INDEX('Funding Request Tracker'!$G$6:$G$13,MATCH('Eligible Components'!N1109,'Funding Request Tracker'!$F$6:$F$13,0)),"")=0,"",IFERROR(INDEX('Funding Request Tracker'!$G$6:$G$13,MATCH('Eligible Components'!N1109,'Funding Request Tracker'!$F$6:$F$13,0)),""))</f>
        <v/>
      </c>
      <c r="Q1109" s="37" t="str">
        <f>IF(IFERROR(INDEX('Tableau FR Download'!N:N,MATCH('Eligible Components'!M1109,'Tableau FR Download'!G:G,0)),"")=0,"",IFERROR(INDEX('Tableau FR Download'!N:N,MATCH('Eligible Components'!M1109,'Tableau FR Download'!G:G,0)),""))</f>
        <v/>
      </c>
      <c r="R1109" s="37" t="str">
        <f>IF(IFERROR(INDEX('Tableau FR Download'!O:O,MATCH('Eligible Components'!M1109,'Tableau FR Download'!G:G,0)),"")=0,"",IFERROR(INDEX('Tableau FR Download'!O:O,MATCH('Eligible Components'!M1109,'Tableau FR Download'!G:G,0)),""))</f>
        <v/>
      </c>
      <c r="S1109" s="13" t="str">
        <f t="shared" si="53"/>
        <v/>
      </c>
      <c r="T1109" s="1" t="str">
        <f>IFERROR(INDEX('User Instructions'!$E$3:$E$10,MATCH('Eligible Components'!N1109,'User Instructions'!$D$3:$D$10,0)),"")</f>
        <v/>
      </c>
      <c r="U1109" s="1" t="str">
        <f>IFERROR(IF(INDEX('Tableau FR Download'!M:M,MATCH('Eligible Components'!M1109,'Tableau FR Download'!G:G,0))=0,"",INDEX('Tableau FR Download'!M:M,MATCH('Eligible Components'!M1109,'Tableau FR Download'!G:G,0))),"")</f>
        <v/>
      </c>
    </row>
    <row r="1110" spans="1:21" hidden="1" x14ac:dyDescent="0.2">
      <c r="A1110" s="1">
        <f t="shared" si="51"/>
        <v>0</v>
      </c>
      <c r="B1110" s="1">
        <v>0</v>
      </c>
      <c r="C1110" s="1" t="s">
        <v>85</v>
      </c>
      <c r="D1110" s="1" t="s">
        <v>144</v>
      </c>
      <c r="E1110" s="1" t="s">
        <v>418</v>
      </c>
      <c r="F1110" s="1" t="s">
        <v>96</v>
      </c>
      <c r="G1110" s="1" t="str">
        <f t="shared" si="52"/>
        <v>Niger-Tuberculosis,Malaria,RSSH</v>
      </c>
      <c r="H1110" s="1">
        <v>1</v>
      </c>
      <c r="I1110" s="1" t="s">
        <v>51</v>
      </c>
      <c r="J1110" s="1" t="str">
        <f>IF(IFERROR(IF(M1110="",INDEX('Review Approach Lookup'!D:D,MATCH('Eligible Components'!G1110,'Review Approach Lookup'!A:A,0)),INDEX('Tableau FR Download'!I:I,MATCH(M1110,'Tableau FR Download'!G:G,0))),"")=0,"TBC",IFERROR(IF(M1110="",INDEX('Review Approach Lookup'!D:D,MATCH('Eligible Components'!G1110,'Review Approach Lookup'!A:A,0)),INDEX('Tableau FR Download'!I:I,MATCH(M1110,'Tableau FR Download'!G:G,0))),""))</f>
        <v/>
      </c>
      <c r="K1110" s="1" t="s">
        <v>182</v>
      </c>
      <c r="L1110" s="1">
        <f>_xlfn.MAXIFS('Tableau FR Download'!A:A,'Tableau FR Download'!B:B,'Eligible Components'!G1110)</f>
        <v>0</v>
      </c>
      <c r="M1110" s="1" t="str">
        <f>IF(L1110=0,"",INDEX('Tableau FR Download'!G:G,MATCH('Eligible Components'!L1110,'Tableau FR Download'!A:A,0)))</f>
        <v/>
      </c>
      <c r="N1110" s="2" t="str">
        <f>IFERROR(IF(LEFT(INDEX('Tableau FR Download'!J:J,MATCH('Eligible Components'!M1110,'Tableau FR Download'!G:G,0)),FIND(" - ",INDEX('Tableau FR Download'!J:J,MATCH('Eligible Components'!M1110,'Tableau FR Download'!G:G,0)))-1) = 0,"",LEFT(INDEX('Tableau FR Download'!J:J,MATCH('Eligible Components'!M1110,'Tableau FR Download'!G:G,0)),FIND(" - ",INDEX('Tableau FR Download'!J:J,MATCH('Eligible Components'!M1110,'Tableau FR Download'!G:G,0)))-1)),"")</f>
        <v/>
      </c>
      <c r="O1110" s="2" t="str">
        <f>IF(T1110="No","",IFERROR(IF(INDEX('Tableau FR Download'!M:M,MATCH('Eligible Components'!M1110,'Tableau FR Download'!G:G,0))=0,"",INDEX('Tableau FR Download'!M:M,MATCH('Eligible Components'!M1110,'Tableau FR Download'!G:G,0))),""))</f>
        <v/>
      </c>
      <c r="P1110" s="37" t="str">
        <f>IF(IFERROR(INDEX('Funding Request Tracker'!$G$6:$G$13,MATCH('Eligible Components'!N1110,'Funding Request Tracker'!$F$6:$F$13,0)),"")=0,"",IFERROR(INDEX('Funding Request Tracker'!$G$6:$G$13,MATCH('Eligible Components'!N1110,'Funding Request Tracker'!$F$6:$F$13,0)),""))</f>
        <v/>
      </c>
      <c r="Q1110" s="37" t="str">
        <f>IF(IFERROR(INDEX('Tableau FR Download'!N:N,MATCH('Eligible Components'!M1110,'Tableau FR Download'!G:G,0)),"")=0,"",IFERROR(INDEX('Tableau FR Download'!N:N,MATCH('Eligible Components'!M1110,'Tableau FR Download'!G:G,0)),""))</f>
        <v/>
      </c>
      <c r="R1110" s="37" t="str">
        <f>IF(IFERROR(INDEX('Tableau FR Download'!O:O,MATCH('Eligible Components'!M1110,'Tableau FR Download'!G:G,0)),"")=0,"",IFERROR(INDEX('Tableau FR Download'!O:O,MATCH('Eligible Components'!M1110,'Tableau FR Download'!G:G,0)),""))</f>
        <v/>
      </c>
      <c r="S1110" s="13" t="str">
        <f t="shared" si="53"/>
        <v/>
      </c>
      <c r="T1110" s="1" t="str">
        <f>IFERROR(INDEX('User Instructions'!$E$3:$E$10,MATCH('Eligible Components'!N1110,'User Instructions'!$D$3:$D$10,0)),"")</f>
        <v/>
      </c>
      <c r="U1110" s="1" t="str">
        <f>IFERROR(IF(INDEX('Tableau FR Download'!M:M,MATCH('Eligible Components'!M1110,'Tableau FR Download'!G:G,0))=0,"",INDEX('Tableau FR Download'!M:M,MATCH('Eligible Components'!M1110,'Tableau FR Download'!G:G,0))),"")</f>
        <v/>
      </c>
    </row>
    <row r="1111" spans="1:21" hidden="1" x14ac:dyDescent="0.2">
      <c r="A1111" s="1">
        <f t="shared" si="51"/>
        <v>0</v>
      </c>
      <c r="B1111" s="1">
        <v>0</v>
      </c>
      <c r="C1111" s="1" t="s">
        <v>85</v>
      </c>
      <c r="D1111" s="1" t="s">
        <v>144</v>
      </c>
      <c r="E1111" s="1" t="s">
        <v>419</v>
      </c>
      <c r="F1111" s="1" t="s">
        <v>97</v>
      </c>
      <c r="G1111" s="1" t="str">
        <f t="shared" si="52"/>
        <v>Niger-Tuberculosis,RSSH</v>
      </c>
      <c r="H1111" s="1">
        <v>1</v>
      </c>
      <c r="I1111" s="1" t="s">
        <v>51</v>
      </c>
      <c r="J1111" s="1" t="str">
        <f>IF(IFERROR(IF(M1111="",INDEX('Review Approach Lookup'!D:D,MATCH('Eligible Components'!G1111,'Review Approach Lookup'!A:A,0)),INDEX('Tableau FR Download'!I:I,MATCH(M1111,'Tableau FR Download'!G:G,0))),"")=0,"TBC",IFERROR(IF(M1111="",INDEX('Review Approach Lookup'!D:D,MATCH('Eligible Components'!G1111,'Review Approach Lookup'!A:A,0)),INDEX('Tableau FR Download'!I:I,MATCH(M1111,'Tableau FR Download'!G:G,0))),""))</f>
        <v/>
      </c>
      <c r="K1111" s="1" t="s">
        <v>182</v>
      </c>
      <c r="L1111" s="1">
        <f>_xlfn.MAXIFS('Tableau FR Download'!A:A,'Tableau FR Download'!B:B,'Eligible Components'!G1111)</f>
        <v>0</v>
      </c>
      <c r="M1111" s="1" t="str">
        <f>IF(L1111=0,"",INDEX('Tableau FR Download'!G:G,MATCH('Eligible Components'!L1111,'Tableau FR Download'!A:A,0)))</f>
        <v/>
      </c>
      <c r="N1111" s="2" t="str">
        <f>IFERROR(IF(LEFT(INDEX('Tableau FR Download'!J:J,MATCH('Eligible Components'!M1111,'Tableau FR Download'!G:G,0)),FIND(" - ",INDEX('Tableau FR Download'!J:J,MATCH('Eligible Components'!M1111,'Tableau FR Download'!G:G,0)))-1) = 0,"",LEFT(INDEX('Tableau FR Download'!J:J,MATCH('Eligible Components'!M1111,'Tableau FR Download'!G:G,0)),FIND(" - ",INDEX('Tableau FR Download'!J:J,MATCH('Eligible Components'!M1111,'Tableau FR Download'!G:G,0)))-1)),"")</f>
        <v/>
      </c>
      <c r="O1111" s="2" t="str">
        <f>IF(T1111="No","",IFERROR(IF(INDEX('Tableau FR Download'!M:M,MATCH('Eligible Components'!M1111,'Tableau FR Download'!G:G,0))=0,"",INDEX('Tableau FR Download'!M:M,MATCH('Eligible Components'!M1111,'Tableau FR Download'!G:G,0))),""))</f>
        <v/>
      </c>
      <c r="P1111" s="37" t="str">
        <f>IF(IFERROR(INDEX('Funding Request Tracker'!$G$6:$G$13,MATCH('Eligible Components'!N1111,'Funding Request Tracker'!$F$6:$F$13,0)),"")=0,"",IFERROR(INDEX('Funding Request Tracker'!$G$6:$G$13,MATCH('Eligible Components'!N1111,'Funding Request Tracker'!$F$6:$F$13,0)),""))</f>
        <v/>
      </c>
      <c r="Q1111" s="37" t="str">
        <f>IF(IFERROR(INDEX('Tableau FR Download'!N:N,MATCH('Eligible Components'!M1111,'Tableau FR Download'!G:G,0)),"")=0,"",IFERROR(INDEX('Tableau FR Download'!N:N,MATCH('Eligible Components'!M1111,'Tableau FR Download'!G:G,0)),""))</f>
        <v/>
      </c>
      <c r="R1111" s="37" t="str">
        <f>IF(IFERROR(INDEX('Tableau FR Download'!O:O,MATCH('Eligible Components'!M1111,'Tableau FR Download'!G:G,0)),"")=0,"",IFERROR(INDEX('Tableau FR Download'!O:O,MATCH('Eligible Components'!M1111,'Tableau FR Download'!G:G,0)),""))</f>
        <v/>
      </c>
      <c r="S1111" s="13" t="str">
        <f t="shared" si="53"/>
        <v/>
      </c>
      <c r="T1111" s="1" t="str">
        <f>IFERROR(INDEX('User Instructions'!$E$3:$E$10,MATCH('Eligible Components'!N1111,'User Instructions'!$D$3:$D$10,0)),"")</f>
        <v/>
      </c>
      <c r="U1111" s="1" t="str">
        <f>IFERROR(IF(INDEX('Tableau FR Download'!M:M,MATCH('Eligible Components'!M1111,'Tableau FR Download'!G:G,0))=0,"",INDEX('Tableau FR Download'!M:M,MATCH('Eligible Components'!M1111,'Tableau FR Download'!G:G,0))),"")</f>
        <v/>
      </c>
    </row>
    <row r="1112" spans="1:21" hidden="1" x14ac:dyDescent="0.2">
      <c r="A1112" s="1">
        <f t="shared" si="51"/>
        <v>0</v>
      </c>
      <c r="B1112" s="1">
        <v>1</v>
      </c>
      <c r="C1112" s="1" t="s">
        <v>85</v>
      </c>
      <c r="D1112" s="1" t="s">
        <v>66</v>
      </c>
      <c r="E1112" s="1" t="s">
        <v>26</v>
      </c>
      <c r="F1112" s="1" t="s">
        <v>26</v>
      </c>
      <c r="G1112" s="1" t="str">
        <f t="shared" si="52"/>
        <v>Nigeria-HIV/AIDS</v>
      </c>
      <c r="H1112" s="1">
        <v>1</v>
      </c>
      <c r="I1112" s="1" t="s">
        <v>42</v>
      </c>
      <c r="J1112" s="1" t="str">
        <f>IF(IFERROR(IF(M1112="",INDEX('Review Approach Lookup'!D:D,MATCH('Eligible Components'!G1112,'Review Approach Lookup'!A:A,0)),INDEX('Tableau FR Download'!I:I,MATCH(M1112,'Tableau FR Download'!G:G,0))),"")=0,"TBC",IFERROR(IF(M1112="",INDEX('Review Approach Lookup'!D:D,MATCH('Eligible Components'!G1112,'Review Approach Lookup'!A:A,0)),INDEX('Tableau FR Download'!I:I,MATCH(M1112,'Tableau FR Download'!G:G,0))),""))</f>
        <v>Program Continuation</v>
      </c>
      <c r="K1112" s="1" t="s">
        <v>184</v>
      </c>
      <c r="L1112" s="1">
        <f>_xlfn.MAXIFS('Tableau FR Download'!A:A,'Tableau FR Download'!B:B,'Eligible Components'!G1112)</f>
        <v>0</v>
      </c>
      <c r="M1112" s="1" t="str">
        <f>IF(L1112=0,"",INDEX('Tableau FR Download'!G:G,MATCH('Eligible Components'!L1112,'Tableau FR Download'!A:A,0)))</f>
        <v/>
      </c>
      <c r="N1112" s="2" t="str">
        <f>IFERROR(IF(LEFT(INDEX('Tableau FR Download'!J:J,MATCH('Eligible Components'!M1112,'Tableau FR Download'!G:G,0)),FIND(" - ",INDEX('Tableau FR Download'!J:J,MATCH('Eligible Components'!M1112,'Tableau FR Download'!G:G,0)))-1) = 0,"",LEFT(INDEX('Tableau FR Download'!J:J,MATCH('Eligible Components'!M1112,'Tableau FR Download'!G:G,0)),FIND(" - ",INDEX('Tableau FR Download'!J:J,MATCH('Eligible Components'!M1112,'Tableau FR Download'!G:G,0)))-1)),"")</f>
        <v/>
      </c>
      <c r="O1112" s="2" t="str">
        <f>IF(T1112="No","",IFERROR(IF(INDEX('Tableau FR Download'!M:M,MATCH('Eligible Components'!M1112,'Tableau FR Download'!G:G,0))=0,"",INDEX('Tableau FR Download'!M:M,MATCH('Eligible Components'!M1112,'Tableau FR Download'!G:G,0))),""))</f>
        <v/>
      </c>
      <c r="P1112" s="37" t="str">
        <f>IF(IFERROR(INDEX('Funding Request Tracker'!$G$6:$G$13,MATCH('Eligible Components'!N1112,'Funding Request Tracker'!$F$6:$F$13,0)),"")=0,"",IFERROR(INDEX('Funding Request Tracker'!$G$6:$G$13,MATCH('Eligible Components'!N1112,'Funding Request Tracker'!$F$6:$F$13,0)),""))</f>
        <v/>
      </c>
      <c r="Q1112" s="37" t="str">
        <f>IF(IFERROR(INDEX('Tableau FR Download'!N:N,MATCH('Eligible Components'!M1112,'Tableau FR Download'!G:G,0)),"")=0,"",IFERROR(INDEX('Tableau FR Download'!N:N,MATCH('Eligible Components'!M1112,'Tableau FR Download'!G:G,0)),""))</f>
        <v/>
      </c>
      <c r="R1112" s="37" t="str">
        <f>IF(IFERROR(INDEX('Tableau FR Download'!O:O,MATCH('Eligible Components'!M1112,'Tableau FR Download'!G:G,0)),"")=0,"",IFERROR(INDEX('Tableau FR Download'!O:O,MATCH('Eligible Components'!M1112,'Tableau FR Download'!G:G,0)),""))</f>
        <v/>
      </c>
      <c r="S1112" s="13" t="str">
        <f t="shared" si="53"/>
        <v/>
      </c>
      <c r="T1112" s="1" t="str">
        <f>IFERROR(INDEX('User Instructions'!$E$3:$E$10,MATCH('Eligible Components'!N1112,'User Instructions'!$D$3:$D$10,0)),"")</f>
        <v/>
      </c>
      <c r="U1112" s="1" t="str">
        <f>IFERROR(IF(INDEX('Tableau FR Download'!M:M,MATCH('Eligible Components'!M1112,'Tableau FR Download'!G:G,0))=0,"",INDEX('Tableau FR Download'!M:M,MATCH('Eligible Components'!M1112,'Tableau FR Download'!G:G,0))),"")</f>
        <v/>
      </c>
    </row>
    <row r="1113" spans="1:21" hidden="1" x14ac:dyDescent="0.2">
      <c r="A1113" s="1">
        <f t="shared" si="51"/>
        <v>0</v>
      </c>
      <c r="B1113" s="1">
        <v>0</v>
      </c>
      <c r="C1113" s="1" t="s">
        <v>85</v>
      </c>
      <c r="D1113" s="1" t="s">
        <v>66</v>
      </c>
      <c r="E1113" s="1" t="s">
        <v>409</v>
      </c>
      <c r="F1113" s="1" t="s">
        <v>86</v>
      </c>
      <c r="G1113" s="1" t="str">
        <f t="shared" si="52"/>
        <v>Nigeria-HIV/AIDS,Malaria</v>
      </c>
      <c r="H1113" s="1">
        <v>1</v>
      </c>
      <c r="I1113" s="1" t="s">
        <v>42</v>
      </c>
      <c r="J1113" s="1" t="str">
        <f>IF(IFERROR(IF(M1113="",INDEX('Review Approach Lookup'!D:D,MATCH('Eligible Components'!G1113,'Review Approach Lookup'!A:A,0)),INDEX('Tableau FR Download'!I:I,MATCH(M1113,'Tableau FR Download'!G:G,0))),"")=0,"TBC",IFERROR(IF(M1113="",INDEX('Review Approach Lookup'!D:D,MATCH('Eligible Components'!G1113,'Review Approach Lookup'!A:A,0)),INDEX('Tableau FR Download'!I:I,MATCH(M1113,'Tableau FR Download'!G:G,0))),""))</f>
        <v/>
      </c>
      <c r="K1113" s="1" t="s">
        <v>184</v>
      </c>
      <c r="L1113" s="1">
        <f>_xlfn.MAXIFS('Tableau FR Download'!A:A,'Tableau FR Download'!B:B,'Eligible Components'!G1113)</f>
        <v>0</v>
      </c>
      <c r="M1113" s="1" t="str">
        <f>IF(L1113=0,"",INDEX('Tableau FR Download'!G:G,MATCH('Eligible Components'!L1113,'Tableau FR Download'!A:A,0)))</f>
        <v/>
      </c>
      <c r="N1113" s="2" t="str">
        <f>IFERROR(IF(LEFT(INDEX('Tableau FR Download'!J:J,MATCH('Eligible Components'!M1113,'Tableau FR Download'!G:G,0)),FIND(" - ",INDEX('Tableau FR Download'!J:J,MATCH('Eligible Components'!M1113,'Tableau FR Download'!G:G,0)))-1) = 0,"",LEFT(INDEX('Tableau FR Download'!J:J,MATCH('Eligible Components'!M1113,'Tableau FR Download'!G:G,0)),FIND(" - ",INDEX('Tableau FR Download'!J:J,MATCH('Eligible Components'!M1113,'Tableau FR Download'!G:G,0)))-1)),"")</f>
        <v/>
      </c>
      <c r="O1113" s="2" t="str">
        <f>IF(T1113="No","",IFERROR(IF(INDEX('Tableau FR Download'!M:M,MATCH('Eligible Components'!M1113,'Tableau FR Download'!G:G,0))=0,"",INDEX('Tableau FR Download'!M:M,MATCH('Eligible Components'!M1113,'Tableau FR Download'!G:G,0))),""))</f>
        <v/>
      </c>
      <c r="P1113" s="37" t="str">
        <f>IF(IFERROR(INDEX('Funding Request Tracker'!$G$6:$G$13,MATCH('Eligible Components'!N1113,'Funding Request Tracker'!$F$6:$F$13,0)),"")=0,"",IFERROR(INDEX('Funding Request Tracker'!$G$6:$G$13,MATCH('Eligible Components'!N1113,'Funding Request Tracker'!$F$6:$F$13,0)),""))</f>
        <v/>
      </c>
      <c r="Q1113" s="37" t="str">
        <f>IF(IFERROR(INDEX('Tableau FR Download'!N:N,MATCH('Eligible Components'!M1113,'Tableau FR Download'!G:G,0)),"")=0,"",IFERROR(INDEX('Tableau FR Download'!N:N,MATCH('Eligible Components'!M1113,'Tableau FR Download'!G:G,0)),""))</f>
        <v/>
      </c>
      <c r="R1113" s="37" t="str">
        <f>IF(IFERROR(INDEX('Tableau FR Download'!O:O,MATCH('Eligible Components'!M1113,'Tableau FR Download'!G:G,0)),"")=0,"",IFERROR(INDEX('Tableau FR Download'!O:O,MATCH('Eligible Components'!M1113,'Tableau FR Download'!G:G,0)),""))</f>
        <v/>
      </c>
      <c r="S1113" s="13" t="str">
        <f t="shared" si="53"/>
        <v/>
      </c>
      <c r="T1113" s="1" t="str">
        <f>IFERROR(INDEX('User Instructions'!$E$3:$E$10,MATCH('Eligible Components'!N1113,'User Instructions'!$D$3:$D$10,0)),"")</f>
        <v/>
      </c>
      <c r="U1113" s="1" t="str">
        <f>IFERROR(IF(INDEX('Tableau FR Download'!M:M,MATCH('Eligible Components'!M1113,'Tableau FR Download'!G:G,0))=0,"",INDEX('Tableau FR Download'!M:M,MATCH('Eligible Components'!M1113,'Tableau FR Download'!G:G,0))),"")</f>
        <v/>
      </c>
    </row>
    <row r="1114" spans="1:21" hidden="1" x14ac:dyDescent="0.2">
      <c r="A1114" s="1">
        <f t="shared" si="51"/>
        <v>0</v>
      </c>
      <c r="B1114" s="1">
        <v>0</v>
      </c>
      <c r="C1114" s="1" t="s">
        <v>85</v>
      </c>
      <c r="D1114" s="1" t="s">
        <v>66</v>
      </c>
      <c r="E1114" s="1" t="s">
        <v>410</v>
      </c>
      <c r="F1114" s="1" t="s">
        <v>87</v>
      </c>
      <c r="G1114" s="1" t="str">
        <f t="shared" si="52"/>
        <v>Nigeria-HIV/AIDS,Malaria,RSSH</v>
      </c>
      <c r="H1114" s="1">
        <v>1</v>
      </c>
      <c r="I1114" s="1" t="s">
        <v>42</v>
      </c>
      <c r="J1114" s="1" t="str">
        <f>IF(IFERROR(IF(M1114="",INDEX('Review Approach Lookup'!D:D,MATCH('Eligible Components'!G1114,'Review Approach Lookup'!A:A,0)),INDEX('Tableau FR Download'!I:I,MATCH(M1114,'Tableau FR Download'!G:G,0))),"")=0,"TBC",IFERROR(IF(M1114="",INDEX('Review Approach Lookup'!D:D,MATCH('Eligible Components'!G1114,'Review Approach Lookup'!A:A,0)),INDEX('Tableau FR Download'!I:I,MATCH(M1114,'Tableau FR Download'!G:G,0))),""))</f>
        <v/>
      </c>
      <c r="K1114" s="1" t="s">
        <v>184</v>
      </c>
      <c r="L1114" s="1">
        <f>_xlfn.MAXIFS('Tableau FR Download'!A:A,'Tableau FR Download'!B:B,'Eligible Components'!G1114)</f>
        <v>0</v>
      </c>
      <c r="M1114" s="1" t="str">
        <f>IF(L1114=0,"",INDEX('Tableau FR Download'!G:G,MATCH('Eligible Components'!L1114,'Tableau FR Download'!A:A,0)))</f>
        <v/>
      </c>
      <c r="N1114" s="2" t="str">
        <f>IFERROR(IF(LEFT(INDEX('Tableau FR Download'!J:J,MATCH('Eligible Components'!M1114,'Tableau FR Download'!G:G,0)),FIND(" - ",INDEX('Tableau FR Download'!J:J,MATCH('Eligible Components'!M1114,'Tableau FR Download'!G:G,0)))-1) = 0,"",LEFT(INDEX('Tableau FR Download'!J:J,MATCH('Eligible Components'!M1114,'Tableau FR Download'!G:G,0)),FIND(" - ",INDEX('Tableau FR Download'!J:J,MATCH('Eligible Components'!M1114,'Tableau FR Download'!G:G,0)))-1)),"")</f>
        <v/>
      </c>
      <c r="O1114" s="2" t="str">
        <f>IF(T1114="No","",IFERROR(IF(INDEX('Tableau FR Download'!M:M,MATCH('Eligible Components'!M1114,'Tableau FR Download'!G:G,0))=0,"",INDEX('Tableau FR Download'!M:M,MATCH('Eligible Components'!M1114,'Tableau FR Download'!G:G,0))),""))</f>
        <v/>
      </c>
      <c r="P1114" s="37" t="str">
        <f>IF(IFERROR(INDEX('Funding Request Tracker'!$G$6:$G$13,MATCH('Eligible Components'!N1114,'Funding Request Tracker'!$F$6:$F$13,0)),"")=0,"",IFERROR(INDEX('Funding Request Tracker'!$G$6:$G$13,MATCH('Eligible Components'!N1114,'Funding Request Tracker'!$F$6:$F$13,0)),""))</f>
        <v/>
      </c>
      <c r="Q1114" s="37" t="str">
        <f>IF(IFERROR(INDEX('Tableau FR Download'!N:N,MATCH('Eligible Components'!M1114,'Tableau FR Download'!G:G,0)),"")=0,"",IFERROR(INDEX('Tableau FR Download'!N:N,MATCH('Eligible Components'!M1114,'Tableau FR Download'!G:G,0)),""))</f>
        <v/>
      </c>
      <c r="R1114" s="37" t="str">
        <f>IF(IFERROR(INDEX('Tableau FR Download'!O:O,MATCH('Eligible Components'!M1114,'Tableau FR Download'!G:G,0)),"")=0,"",IFERROR(INDEX('Tableau FR Download'!O:O,MATCH('Eligible Components'!M1114,'Tableau FR Download'!G:G,0)),""))</f>
        <v/>
      </c>
      <c r="S1114" s="13" t="str">
        <f t="shared" si="53"/>
        <v/>
      </c>
      <c r="T1114" s="1" t="str">
        <f>IFERROR(INDEX('User Instructions'!$E$3:$E$10,MATCH('Eligible Components'!N1114,'User Instructions'!$D$3:$D$10,0)),"")</f>
        <v/>
      </c>
      <c r="U1114" s="1" t="str">
        <f>IFERROR(IF(INDEX('Tableau FR Download'!M:M,MATCH('Eligible Components'!M1114,'Tableau FR Download'!G:G,0))=0,"",INDEX('Tableau FR Download'!M:M,MATCH('Eligible Components'!M1114,'Tableau FR Download'!G:G,0))),"")</f>
        <v/>
      </c>
    </row>
    <row r="1115" spans="1:21" hidden="1" x14ac:dyDescent="0.2">
      <c r="A1115" s="1">
        <f t="shared" si="51"/>
        <v>0</v>
      </c>
      <c r="B1115" s="1">
        <v>0</v>
      </c>
      <c r="C1115" s="1" t="s">
        <v>85</v>
      </c>
      <c r="D1115" s="1" t="s">
        <v>66</v>
      </c>
      <c r="E1115" s="1" t="s">
        <v>411</v>
      </c>
      <c r="F1115" s="1" t="s">
        <v>88</v>
      </c>
      <c r="G1115" s="1" t="str">
        <f t="shared" si="52"/>
        <v>Nigeria-HIV/AIDS,RSSH</v>
      </c>
      <c r="H1115" s="1">
        <v>1</v>
      </c>
      <c r="I1115" s="1" t="s">
        <v>42</v>
      </c>
      <c r="J1115" s="1" t="str">
        <f>IF(IFERROR(IF(M1115="",INDEX('Review Approach Lookup'!D:D,MATCH('Eligible Components'!G1115,'Review Approach Lookup'!A:A,0)),INDEX('Tableau FR Download'!I:I,MATCH(M1115,'Tableau FR Download'!G:G,0))),"")=0,"TBC",IFERROR(IF(M1115="",INDEX('Review Approach Lookup'!D:D,MATCH('Eligible Components'!G1115,'Review Approach Lookup'!A:A,0)),INDEX('Tableau FR Download'!I:I,MATCH(M1115,'Tableau FR Download'!G:G,0))),""))</f>
        <v/>
      </c>
      <c r="K1115" s="1" t="s">
        <v>184</v>
      </c>
      <c r="L1115" s="1">
        <f>_xlfn.MAXIFS('Tableau FR Download'!A:A,'Tableau FR Download'!B:B,'Eligible Components'!G1115)</f>
        <v>0</v>
      </c>
      <c r="M1115" s="1" t="str">
        <f>IF(L1115=0,"",INDEX('Tableau FR Download'!G:G,MATCH('Eligible Components'!L1115,'Tableau FR Download'!A:A,0)))</f>
        <v/>
      </c>
      <c r="N1115" s="2" t="str">
        <f>IFERROR(IF(LEFT(INDEX('Tableau FR Download'!J:J,MATCH('Eligible Components'!M1115,'Tableau FR Download'!G:G,0)),FIND(" - ",INDEX('Tableau FR Download'!J:J,MATCH('Eligible Components'!M1115,'Tableau FR Download'!G:G,0)))-1) = 0,"",LEFT(INDEX('Tableau FR Download'!J:J,MATCH('Eligible Components'!M1115,'Tableau FR Download'!G:G,0)),FIND(" - ",INDEX('Tableau FR Download'!J:J,MATCH('Eligible Components'!M1115,'Tableau FR Download'!G:G,0)))-1)),"")</f>
        <v/>
      </c>
      <c r="O1115" s="2" t="str">
        <f>IF(T1115="No","",IFERROR(IF(INDEX('Tableau FR Download'!M:M,MATCH('Eligible Components'!M1115,'Tableau FR Download'!G:G,0))=0,"",INDEX('Tableau FR Download'!M:M,MATCH('Eligible Components'!M1115,'Tableau FR Download'!G:G,0))),""))</f>
        <v/>
      </c>
      <c r="P1115" s="37" t="str">
        <f>IF(IFERROR(INDEX('Funding Request Tracker'!$G$6:$G$13,MATCH('Eligible Components'!N1115,'Funding Request Tracker'!$F$6:$F$13,0)),"")=0,"",IFERROR(INDEX('Funding Request Tracker'!$G$6:$G$13,MATCH('Eligible Components'!N1115,'Funding Request Tracker'!$F$6:$F$13,0)),""))</f>
        <v/>
      </c>
      <c r="Q1115" s="37" t="str">
        <f>IF(IFERROR(INDEX('Tableau FR Download'!N:N,MATCH('Eligible Components'!M1115,'Tableau FR Download'!G:G,0)),"")=0,"",IFERROR(INDEX('Tableau FR Download'!N:N,MATCH('Eligible Components'!M1115,'Tableau FR Download'!G:G,0)),""))</f>
        <v/>
      </c>
      <c r="R1115" s="37" t="str">
        <f>IF(IFERROR(INDEX('Tableau FR Download'!O:O,MATCH('Eligible Components'!M1115,'Tableau FR Download'!G:G,0)),"")=0,"",IFERROR(INDEX('Tableau FR Download'!O:O,MATCH('Eligible Components'!M1115,'Tableau FR Download'!G:G,0)),""))</f>
        <v/>
      </c>
      <c r="S1115" s="13" t="str">
        <f t="shared" si="53"/>
        <v/>
      </c>
      <c r="T1115" s="1" t="str">
        <f>IFERROR(INDEX('User Instructions'!$E$3:$E$10,MATCH('Eligible Components'!N1115,'User Instructions'!$D$3:$D$10,0)),"")</f>
        <v/>
      </c>
      <c r="U1115" s="1" t="str">
        <f>IFERROR(IF(INDEX('Tableau FR Download'!M:M,MATCH('Eligible Components'!M1115,'Tableau FR Download'!G:G,0))=0,"",INDEX('Tableau FR Download'!M:M,MATCH('Eligible Components'!M1115,'Tableau FR Download'!G:G,0))),"")</f>
        <v/>
      </c>
    </row>
    <row r="1116" spans="1:21" hidden="1" x14ac:dyDescent="0.2">
      <c r="A1116" s="1">
        <f t="shared" si="51"/>
        <v>1</v>
      </c>
      <c r="B1116" s="1">
        <v>0</v>
      </c>
      <c r="C1116" s="1" t="s">
        <v>85</v>
      </c>
      <c r="D1116" s="1" t="s">
        <v>66</v>
      </c>
      <c r="E1116" s="1" t="s">
        <v>408</v>
      </c>
      <c r="F1116" s="1" t="s">
        <v>89</v>
      </c>
      <c r="G1116" s="1" t="str">
        <f t="shared" si="52"/>
        <v>Nigeria-HIV/AIDS, Tuberculosis</v>
      </c>
      <c r="H1116" s="1">
        <v>1</v>
      </c>
      <c r="I1116" s="1" t="s">
        <v>42</v>
      </c>
      <c r="J1116" s="1" t="str">
        <f>IF(IFERROR(IF(M1116="",INDEX('Review Approach Lookup'!D:D,MATCH('Eligible Components'!G1116,'Review Approach Lookup'!A:A,0)),INDEX('Tableau FR Download'!I:I,MATCH(M1116,'Tableau FR Download'!G:G,0))),"")=0,"TBC",IFERROR(IF(M1116="",INDEX('Review Approach Lookup'!D:D,MATCH('Eligible Components'!G1116,'Review Approach Lookup'!A:A,0)),INDEX('Tableau FR Download'!I:I,MATCH(M1116,'Tableau FR Download'!G:G,0))),""))</f>
        <v>Program Continuation</v>
      </c>
      <c r="K1116" s="1" t="s">
        <v>184</v>
      </c>
      <c r="L1116" s="1">
        <f>_xlfn.MAXIFS('Tableau FR Download'!A:A,'Tableau FR Download'!B:B,'Eligible Components'!G1116)</f>
        <v>733</v>
      </c>
      <c r="M1116" s="1" t="str">
        <f>IF(L1116=0,"",INDEX('Tableau FR Download'!G:G,MATCH('Eligible Components'!L1116,'Tableau FR Download'!A:A,0)))</f>
        <v>FR733-NGA-C</v>
      </c>
      <c r="N1116" s="2" t="str">
        <f>IFERROR(IF(LEFT(INDEX('Tableau FR Download'!J:J,MATCH('Eligible Components'!M1116,'Tableau FR Download'!G:G,0)),FIND(" - ",INDEX('Tableau FR Download'!J:J,MATCH('Eligible Components'!M1116,'Tableau FR Download'!G:G,0)))-1) = 0,"",LEFT(INDEX('Tableau FR Download'!J:J,MATCH('Eligible Components'!M1116,'Tableau FR Download'!G:G,0)),FIND(" - ",INDEX('Tableau FR Download'!J:J,MATCH('Eligible Components'!M1116,'Tableau FR Download'!G:G,0)))-1)),"")</f>
        <v>Window 1</v>
      </c>
      <c r="O1116" s="2" t="str">
        <f>IF(T1116="No","",IFERROR(IF(INDEX('Tableau FR Download'!M:M,MATCH('Eligible Components'!M1116,'Tableau FR Download'!G:G,0))=0,"",INDEX('Tableau FR Download'!M:M,MATCH('Eligible Components'!M1116,'Tableau FR Download'!G:G,0))),""))</f>
        <v>Grant Making</v>
      </c>
      <c r="P1116" s="37">
        <f>IF(IFERROR(INDEX('Funding Request Tracker'!$G$6:$G$13,MATCH('Eligible Components'!N1116,'Funding Request Tracker'!$F$6:$F$13,0)),"")=0,"",IFERROR(INDEX('Funding Request Tracker'!$G$6:$G$13,MATCH('Eligible Components'!N1116,'Funding Request Tracker'!$F$6:$F$13,0)),""))</f>
        <v>43913</v>
      </c>
      <c r="Q1116" s="37">
        <f>IF(IFERROR(INDEX('Tableau FR Download'!N:N,MATCH('Eligible Components'!M1116,'Tableau FR Download'!G:G,0)),"")=0,"",IFERROR(INDEX('Tableau FR Download'!N:N,MATCH('Eligible Components'!M1116,'Tableau FR Download'!G:G,0)),""))</f>
        <v>44133</v>
      </c>
      <c r="R1116" s="37">
        <f>IF(IFERROR(INDEX('Tableau FR Download'!O:O,MATCH('Eligible Components'!M1116,'Tableau FR Download'!G:G,0)),"")=0,"",IFERROR(INDEX('Tableau FR Download'!O:O,MATCH('Eligible Components'!M1116,'Tableau FR Download'!G:G,0)),""))</f>
        <v>44162</v>
      </c>
      <c r="S1116" s="13">
        <f t="shared" si="53"/>
        <v>8.1639344262295079</v>
      </c>
      <c r="T1116" s="1" t="str">
        <f>IFERROR(INDEX('User Instructions'!$E$3:$E$10,MATCH('Eligible Components'!N1116,'User Instructions'!$D$3:$D$10,0)),"")</f>
        <v>Yes</v>
      </c>
      <c r="U1116" s="1" t="str">
        <f>IFERROR(IF(INDEX('Tableau FR Download'!M:M,MATCH('Eligible Components'!M1116,'Tableau FR Download'!G:G,0))=0,"",INDEX('Tableau FR Download'!M:M,MATCH('Eligible Components'!M1116,'Tableau FR Download'!G:G,0))),"")</f>
        <v>Grant Making</v>
      </c>
    </row>
    <row r="1117" spans="1:21" hidden="1" x14ac:dyDescent="0.2">
      <c r="A1117" s="1">
        <f t="shared" si="51"/>
        <v>0</v>
      </c>
      <c r="B1117" s="1">
        <v>0</v>
      </c>
      <c r="C1117" s="1" t="s">
        <v>85</v>
      </c>
      <c r="D1117" s="1" t="s">
        <v>66</v>
      </c>
      <c r="E1117" s="1" t="s">
        <v>412</v>
      </c>
      <c r="F1117" s="1" t="s">
        <v>90</v>
      </c>
      <c r="G1117" s="1" t="str">
        <f t="shared" si="52"/>
        <v>Nigeria-HIV/AIDS,Tuberculosis,Malaria</v>
      </c>
      <c r="H1117" s="1">
        <v>1</v>
      </c>
      <c r="I1117" s="1" t="s">
        <v>42</v>
      </c>
      <c r="J1117" s="1" t="str">
        <f>IF(IFERROR(IF(M1117="",INDEX('Review Approach Lookup'!D:D,MATCH('Eligible Components'!G1117,'Review Approach Lookup'!A:A,0)),INDEX('Tableau FR Download'!I:I,MATCH(M1117,'Tableau FR Download'!G:G,0))),"")=0,"TBC",IFERROR(IF(M1117="",INDEX('Review Approach Lookup'!D:D,MATCH('Eligible Components'!G1117,'Review Approach Lookup'!A:A,0)),INDEX('Tableau FR Download'!I:I,MATCH(M1117,'Tableau FR Download'!G:G,0))),""))</f>
        <v/>
      </c>
      <c r="K1117" s="1" t="s">
        <v>184</v>
      </c>
      <c r="L1117" s="1">
        <f>_xlfn.MAXIFS('Tableau FR Download'!A:A,'Tableau FR Download'!B:B,'Eligible Components'!G1117)</f>
        <v>0</v>
      </c>
      <c r="M1117" s="1" t="str">
        <f>IF(L1117=0,"",INDEX('Tableau FR Download'!G:G,MATCH('Eligible Components'!L1117,'Tableau FR Download'!A:A,0)))</f>
        <v/>
      </c>
      <c r="N1117" s="2" t="str">
        <f>IFERROR(IF(LEFT(INDEX('Tableau FR Download'!J:J,MATCH('Eligible Components'!M1117,'Tableau FR Download'!G:G,0)),FIND(" - ",INDEX('Tableau FR Download'!J:J,MATCH('Eligible Components'!M1117,'Tableau FR Download'!G:G,0)))-1) = 0,"",LEFT(INDEX('Tableau FR Download'!J:J,MATCH('Eligible Components'!M1117,'Tableau FR Download'!G:G,0)),FIND(" - ",INDEX('Tableau FR Download'!J:J,MATCH('Eligible Components'!M1117,'Tableau FR Download'!G:G,0)))-1)),"")</f>
        <v/>
      </c>
      <c r="O1117" s="2" t="str">
        <f>IF(T1117="No","",IFERROR(IF(INDEX('Tableau FR Download'!M:M,MATCH('Eligible Components'!M1117,'Tableau FR Download'!G:G,0))=0,"",INDEX('Tableau FR Download'!M:M,MATCH('Eligible Components'!M1117,'Tableau FR Download'!G:G,0))),""))</f>
        <v/>
      </c>
      <c r="P1117" s="37" t="str">
        <f>IF(IFERROR(INDEX('Funding Request Tracker'!$G$6:$G$13,MATCH('Eligible Components'!N1117,'Funding Request Tracker'!$F$6:$F$13,0)),"")=0,"",IFERROR(INDEX('Funding Request Tracker'!$G$6:$G$13,MATCH('Eligible Components'!N1117,'Funding Request Tracker'!$F$6:$F$13,0)),""))</f>
        <v/>
      </c>
      <c r="Q1117" s="37" t="str">
        <f>IF(IFERROR(INDEX('Tableau FR Download'!N:N,MATCH('Eligible Components'!M1117,'Tableau FR Download'!G:G,0)),"")=0,"",IFERROR(INDEX('Tableau FR Download'!N:N,MATCH('Eligible Components'!M1117,'Tableau FR Download'!G:G,0)),""))</f>
        <v/>
      </c>
      <c r="R1117" s="37" t="str">
        <f>IF(IFERROR(INDEX('Tableau FR Download'!O:O,MATCH('Eligible Components'!M1117,'Tableau FR Download'!G:G,0)),"")=0,"",IFERROR(INDEX('Tableau FR Download'!O:O,MATCH('Eligible Components'!M1117,'Tableau FR Download'!G:G,0)),""))</f>
        <v/>
      </c>
      <c r="S1117" s="13" t="str">
        <f t="shared" si="53"/>
        <v/>
      </c>
      <c r="T1117" s="1" t="str">
        <f>IFERROR(INDEX('User Instructions'!$E$3:$E$10,MATCH('Eligible Components'!N1117,'User Instructions'!$D$3:$D$10,0)),"")</f>
        <v/>
      </c>
      <c r="U1117" s="1" t="str">
        <f>IFERROR(IF(INDEX('Tableau FR Download'!M:M,MATCH('Eligible Components'!M1117,'Tableau FR Download'!G:G,0))=0,"",INDEX('Tableau FR Download'!M:M,MATCH('Eligible Components'!M1117,'Tableau FR Download'!G:G,0))),"")</f>
        <v/>
      </c>
    </row>
    <row r="1118" spans="1:21" hidden="1" x14ac:dyDescent="0.2">
      <c r="A1118" s="1">
        <f t="shared" si="51"/>
        <v>0</v>
      </c>
      <c r="B1118" s="1">
        <v>0</v>
      </c>
      <c r="C1118" s="1" t="s">
        <v>85</v>
      </c>
      <c r="D1118" s="1" t="s">
        <v>66</v>
      </c>
      <c r="E1118" s="1" t="s">
        <v>413</v>
      </c>
      <c r="F1118" s="1" t="s">
        <v>91</v>
      </c>
      <c r="G1118" s="1" t="str">
        <f t="shared" si="52"/>
        <v>Nigeria-HIV/AIDS,Tuberculosis,Malaria,RSSH</v>
      </c>
      <c r="H1118" s="1">
        <v>1</v>
      </c>
      <c r="I1118" s="1" t="s">
        <v>42</v>
      </c>
      <c r="J1118" s="1" t="str">
        <f>IF(IFERROR(IF(M1118="",INDEX('Review Approach Lookup'!D:D,MATCH('Eligible Components'!G1118,'Review Approach Lookup'!A:A,0)),INDEX('Tableau FR Download'!I:I,MATCH(M1118,'Tableau FR Download'!G:G,0))),"")=0,"TBC",IFERROR(IF(M1118="",INDEX('Review Approach Lookup'!D:D,MATCH('Eligible Components'!G1118,'Review Approach Lookup'!A:A,0)),INDEX('Tableau FR Download'!I:I,MATCH(M1118,'Tableau FR Download'!G:G,0))),""))</f>
        <v/>
      </c>
      <c r="K1118" s="1" t="s">
        <v>184</v>
      </c>
      <c r="L1118" s="1">
        <f>_xlfn.MAXIFS('Tableau FR Download'!A:A,'Tableau FR Download'!B:B,'Eligible Components'!G1118)</f>
        <v>0</v>
      </c>
      <c r="M1118" s="1" t="str">
        <f>IF(L1118=0,"",INDEX('Tableau FR Download'!G:G,MATCH('Eligible Components'!L1118,'Tableau FR Download'!A:A,0)))</f>
        <v/>
      </c>
      <c r="N1118" s="2" t="str">
        <f>IFERROR(IF(LEFT(INDEX('Tableau FR Download'!J:J,MATCH('Eligible Components'!M1118,'Tableau FR Download'!G:G,0)),FIND(" - ",INDEX('Tableau FR Download'!J:J,MATCH('Eligible Components'!M1118,'Tableau FR Download'!G:G,0)))-1) = 0,"",LEFT(INDEX('Tableau FR Download'!J:J,MATCH('Eligible Components'!M1118,'Tableau FR Download'!G:G,0)),FIND(" - ",INDEX('Tableau FR Download'!J:J,MATCH('Eligible Components'!M1118,'Tableau FR Download'!G:G,0)))-1)),"")</f>
        <v/>
      </c>
      <c r="O1118" s="2" t="str">
        <f>IF(T1118="No","",IFERROR(IF(INDEX('Tableau FR Download'!M:M,MATCH('Eligible Components'!M1118,'Tableau FR Download'!G:G,0))=0,"",INDEX('Tableau FR Download'!M:M,MATCH('Eligible Components'!M1118,'Tableau FR Download'!G:G,0))),""))</f>
        <v/>
      </c>
      <c r="P1118" s="37" t="str">
        <f>IF(IFERROR(INDEX('Funding Request Tracker'!$G$6:$G$13,MATCH('Eligible Components'!N1118,'Funding Request Tracker'!$F$6:$F$13,0)),"")=0,"",IFERROR(INDEX('Funding Request Tracker'!$G$6:$G$13,MATCH('Eligible Components'!N1118,'Funding Request Tracker'!$F$6:$F$13,0)),""))</f>
        <v/>
      </c>
      <c r="Q1118" s="37" t="str">
        <f>IF(IFERROR(INDEX('Tableau FR Download'!N:N,MATCH('Eligible Components'!M1118,'Tableau FR Download'!G:G,0)),"")=0,"",IFERROR(INDEX('Tableau FR Download'!N:N,MATCH('Eligible Components'!M1118,'Tableau FR Download'!G:G,0)),""))</f>
        <v/>
      </c>
      <c r="R1118" s="37" t="str">
        <f>IF(IFERROR(INDEX('Tableau FR Download'!O:O,MATCH('Eligible Components'!M1118,'Tableau FR Download'!G:G,0)),"")=0,"",IFERROR(INDEX('Tableau FR Download'!O:O,MATCH('Eligible Components'!M1118,'Tableau FR Download'!G:G,0)),""))</f>
        <v/>
      </c>
      <c r="S1118" s="13" t="str">
        <f t="shared" si="53"/>
        <v/>
      </c>
      <c r="T1118" s="1" t="str">
        <f>IFERROR(INDEX('User Instructions'!$E$3:$E$10,MATCH('Eligible Components'!N1118,'User Instructions'!$D$3:$D$10,0)),"")</f>
        <v/>
      </c>
      <c r="U1118" s="1" t="str">
        <f>IFERROR(IF(INDEX('Tableau FR Download'!M:M,MATCH('Eligible Components'!M1118,'Tableau FR Download'!G:G,0))=0,"",INDEX('Tableau FR Download'!M:M,MATCH('Eligible Components'!M1118,'Tableau FR Download'!G:G,0))),"")</f>
        <v/>
      </c>
    </row>
    <row r="1119" spans="1:21" hidden="1" x14ac:dyDescent="0.2">
      <c r="A1119" s="1">
        <f t="shared" si="51"/>
        <v>0</v>
      </c>
      <c r="B1119" s="1">
        <v>0</v>
      </c>
      <c r="C1119" s="1" t="s">
        <v>85</v>
      </c>
      <c r="D1119" s="1" t="s">
        <v>66</v>
      </c>
      <c r="E1119" s="1" t="s">
        <v>414</v>
      </c>
      <c r="F1119" s="1" t="s">
        <v>92</v>
      </c>
      <c r="G1119" s="1" t="str">
        <f t="shared" si="52"/>
        <v>Nigeria-HIV/AIDS,Tuberculosis,RSSH</v>
      </c>
      <c r="H1119" s="1">
        <v>1</v>
      </c>
      <c r="I1119" s="1" t="s">
        <v>42</v>
      </c>
      <c r="J1119" s="1" t="str">
        <f>IF(IFERROR(IF(M1119="",INDEX('Review Approach Lookup'!D:D,MATCH('Eligible Components'!G1119,'Review Approach Lookup'!A:A,0)),INDEX('Tableau FR Download'!I:I,MATCH(M1119,'Tableau FR Download'!G:G,0))),"")=0,"TBC",IFERROR(IF(M1119="",INDEX('Review Approach Lookup'!D:D,MATCH('Eligible Components'!G1119,'Review Approach Lookup'!A:A,0)),INDEX('Tableau FR Download'!I:I,MATCH(M1119,'Tableau FR Download'!G:G,0))),""))</f>
        <v/>
      </c>
      <c r="K1119" s="1" t="s">
        <v>184</v>
      </c>
      <c r="L1119" s="1">
        <f>_xlfn.MAXIFS('Tableau FR Download'!A:A,'Tableau FR Download'!B:B,'Eligible Components'!G1119)</f>
        <v>0</v>
      </c>
      <c r="M1119" s="1" t="str">
        <f>IF(L1119=0,"",INDEX('Tableau FR Download'!G:G,MATCH('Eligible Components'!L1119,'Tableau FR Download'!A:A,0)))</f>
        <v/>
      </c>
      <c r="N1119" s="2" t="str">
        <f>IFERROR(IF(LEFT(INDEX('Tableau FR Download'!J:J,MATCH('Eligible Components'!M1119,'Tableau FR Download'!G:G,0)),FIND(" - ",INDEX('Tableau FR Download'!J:J,MATCH('Eligible Components'!M1119,'Tableau FR Download'!G:G,0)))-1) = 0,"",LEFT(INDEX('Tableau FR Download'!J:J,MATCH('Eligible Components'!M1119,'Tableau FR Download'!G:G,0)),FIND(" - ",INDEX('Tableau FR Download'!J:J,MATCH('Eligible Components'!M1119,'Tableau FR Download'!G:G,0)))-1)),"")</f>
        <v/>
      </c>
      <c r="O1119" s="2" t="str">
        <f>IF(T1119="No","",IFERROR(IF(INDEX('Tableau FR Download'!M:M,MATCH('Eligible Components'!M1119,'Tableau FR Download'!G:G,0))=0,"",INDEX('Tableau FR Download'!M:M,MATCH('Eligible Components'!M1119,'Tableau FR Download'!G:G,0))),""))</f>
        <v/>
      </c>
      <c r="P1119" s="37" t="str">
        <f>IF(IFERROR(INDEX('Funding Request Tracker'!$G$6:$G$13,MATCH('Eligible Components'!N1119,'Funding Request Tracker'!$F$6:$F$13,0)),"")=0,"",IFERROR(INDEX('Funding Request Tracker'!$G$6:$G$13,MATCH('Eligible Components'!N1119,'Funding Request Tracker'!$F$6:$F$13,0)),""))</f>
        <v/>
      </c>
      <c r="Q1119" s="37" t="str">
        <f>IF(IFERROR(INDEX('Tableau FR Download'!N:N,MATCH('Eligible Components'!M1119,'Tableau FR Download'!G:G,0)),"")=0,"",IFERROR(INDEX('Tableau FR Download'!N:N,MATCH('Eligible Components'!M1119,'Tableau FR Download'!G:G,0)),""))</f>
        <v/>
      </c>
      <c r="R1119" s="37" t="str">
        <f>IF(IFERROR(INDEX('Tableau FR Download'!O:O,MATCH('Eligible Components'!M1119,'Tableau FR Download'!G:G,0)),"")=0,"",IFERROR(INDEX('Tableau FR Download'!O:O,MATCH('Eligible Components'!M1119,'Tableau FR Download'!G:G,0)),""))</f>
        <v/>
      </c>
      <c r="S1119" s="13" t="str">
        <f t="shared" si="53"/>
        <v/>
      </c>
      <c r="T1119" s="1" t="str">
        <f>IFERROR(INDEX('User Instructions'!$E$3:$E$10,MATCH('Eligible Components'!N1119,'User Instructions'!$D$3:$D$10,0)),"")</f>
        <v/>
      </c>
      <c r="U1119" s="1" t="str">
        <f>IFERROR(IF(INDEX('Tableau FR Download'!M:M,MATCH('Eligible Components'!M1119,'Tableau FR Download'!G:G,0))=0,"",INDEX('Tableau FR Download'!M:M,MATCH('Eligible Components'!M1119,'Tableau FR Download'!G:G,0))),"")</f>
        <v/>
      </c>
    </row>
    <row r="1120" spans="1:21" hidden="1" x14ac:dyDescent="0.2">
      <c r="A1120" s="1">
        <f t="shared" si="51"/>
        <v>0</v>
      </c>
      <c r="B1120" s="1">
        <v>1</v>
      </c>
      <c r="C1120" s="1" t="s">
        <v>85</v>
      </c>
      <c r="D1120" s="1" t="s">
        <v>66</v>
      </c>
      <c r="E1120" s="1" t="s">
        <v>28</v>
      </c>
      <c r="F1120" s="1" t="s">
        <v>28</v>
      </c>
      <c r="G1120" s="1" t="str">
        <f t="shared" si="52"/>
        <v>Nigeria-Malaria</v>
      </c>
      <c r="H1120" s="1">
        <v>1</v>
      </c>
      <c r="I1120" s="1" t="s">
        <v>42</v>
      </c>
      <c r="J1120" s="1" t="str">
        <f>IF(IFERROR(IF(M1120="",INDEX('Review Approach Lookup'!D:D,MATCH('Eligible Components'!G1120,'Review Approach Lookup'!A:A,0)),INDEX('Tableau FR Download'!I:I,MATCH(M1120,'Tableau FR Download'!G:G,0))),"")=0,"TBC",IFERROR(IF(M1120="",INDEX('Review Approach Lookup'!D:D,MATCH('Eligible Components'!G1120,'Review Approach Lookup'!A:A,0)),INDEX('Tableau FR Download'!I:I,MATCH(M1120,'Tableau FR Download'!G:G,0))),""))</f>
        <v>Program Continuation</v>
      </c>
      <c r="K1120" s="1" t="s">
        <v>184</v>
      </c>
      <c r="L1120" s="1">
        <f>_xlfn.MAXIFS('Tableau FR Download'!A:A,'Tableau FR Download'!B:B,'Eligible Components'!G1120)</f>
        <v>0</v>
      </c>
      <c r="M1120" s="1" t="str">
        <f>IF(L1120=0,"",INDEX('Tableau FR Download'!G:G,MATCH('Eligible Components'!L1120,'Tableau FR Download'!A:A,0)))</f>
        <v/>
      </c>
      <c r="N1120" s="2" t="str">
        <f>IFERROR(IF(LEFT(INDEX('Tableau FR Download'!J:J,MATCH('Eligible Components'!M1120,'Tableau FR Download'!G:G,0)),FIND(" - ",INDEX('Tableau FR Download'!J:J,MATCH('Eligible Components'!M1120,'Tableau FR Download'!G:G,0)))-1) = 0,"",LEFT(INDEX('Tableau FR Download'!J:J,MATCH('Eligible Components'!M1120,'Tableau FR Download'!G:G,0)),FIND(" - ",INDEX('Tableau FR Download'!J:J,MATCH('Eligible Components'!M1120,'Tableau FR Download'!G:G,0)))-1)),"")</f>
        <v/>
      </c>
      <c r="O1120" s="2" t="str">
        <f>IF(T1120="No","",IFERROR(IF(INDEX('Tableau FR Download'!M:M,MATCH('Eligible Components'!M1120,'Tableau FR Download'!G:G,0))=0,"",INDEX('Tableau FR Download'!M:M,MATCH('Eligible Components'!M1120,'Tableau FR Download'!G:G,0))),""))</f>
        <v/>
      </c>
      <c r="P1120" s="37" t="str">
        <f>IF(IFERROR(INDEX('Funding Request Tracker'!$G$6:$G$13,MATCH('Eligible Components'!N1120,'Funding Request Tracker'!$F$6:$F$13,0)),"")=0,"",IFERROR(INDEX('Funding Request Tracker'!$G$6:$G$13,MATCH('Eligible Components'!N1120,'Funding Request Tracker'!$F$6:$F$13,0)),""))</f>
        <v/>
      </c>
      <c r="Q1120" s="37" t="str">
        <f>IF(IFERROR(INDEX('Tableau FR Download'!N:N,MATCH('Eligible Components'!M1120,'Tableau FR Download'!G:G,0)),"")=0,"",IFERROR(INDEX('Tableau FR Download'!N:N,MATCH('Eligible Components'!M1120,'Tableau FR Download'!G:G,0)),""))</f>
        <v/>
      </c>
      <c r="R1120" s="37" t="str">
        <f>IF(IFERROR(INDEX('Tableau FR Download'!O:O,MATCH('Eligible Components'!M1120,'Tableau FR Download'!G:G,0)),"")=0,"",IFERROR(INDEX('Tableau FR Download'!O:O,MATCH('Eligible Components'!M1120,'Tableau FR Download'!G:G,0)),""))</f>
        <v/>
      </c>
      <c r="S1120" s="13" t="str">
        <f t="shared" si="53"/>
        <v/>
      </c>
      <c r="T1120" s="1" t="str">
        <f>IFERROR(INDEX('User Instructions'!$E$3:$E$10,MATCH('Eligible Components'!N1120,'User Instructions'!$D$3:$D$10,0)),"")</f>
        <v/>
      </c>
      <c r="U1120" s="1" t="str">
        <f>IFERROR(IF(INDEX('Tableau FR Download'!M:M,MATCH('Eligible Components'!M1120,'Tableau FR Download'!G:G,0))=0,"",INDEX('Tableau FR Download'!M:M,MATCH('Eligible Components'!M1120,'Tableau FR Download'!G:G,0))),"")</f>
        <v/>
      </c>
    </row>
    <row r="1121" spans="1:21" hidden="1" x14ac:dyDescent="0.2">
      <c r="A1121" s="1">
        <f t="shared" si="51"/>
        <v>1</v>
      </c>
      <c r="B1121" s="1">
        <v>0</v>
      </c>
      <c r="C1121" s="1" t="s">
        <v>85</v>
      </c>
      <c r="D1121" s="1" t="s">
        <v>66</v>
      </c>
      <c r="E1121" s="1" t="s">
        <v>415</v>
      </c>
      <c r="F1121" s="1" t="s">
        <v>93</v>
      </c>
      <c r="G1121" s="1" t="str">
        <f t="shared" si="52"/>
        <v>Nigeria-Malaria,RSSH</v>
      </c>
      <c r="H1121" s="1">
        <v>1</v>
      </c>
      <c r="I1121" s="1" t="s">
        <v>42</v>
      </c>
      <c r="J1121" s="1" t="str">
        <f>IF(IFERROR(IF(M1121="",INDEX('Review Approach Lookup'!D:D,MATCH('Eligible Components'!G1121,'Review Approach Lookup'!A:A,0)),INDEX('Tableau FR Download'!I:I,MATCH(M1121,'Tableau FR Download'!G:G,0))),"")=0,"TBC",IFERROR(IF(M1121="",INDEX('Review Approach Lookup'!D:D,MATCH('Eligible Components'!G1121,'Review Approach Lookup'!A:A,0)),INDEX('Tableau FR Download'!I:I,MATCH(M1121,'Tableau FR Download'!G:G,0))),""))</f>
        <v>Program Continuation</v>
      </c>
      <c r="K1121" s="1" t="s">
        <v>184</v>
      </c>
      <c r="L1121" s="1">
        <f>_xlfn.MAXIFS('Tableau FR Download'!A:A,'Tableau FR Download'!B:B,'Eligible Components'!G1121)</f>
        <v>734</v>
      </c>
      <c r="M1121" s="1" t="str">
        <f>IF(L1121=0,"",INDEX('Tableau FR Download'!G:G,MATCH('Eligible Components'!L1121,'Tableau FR Download'!A:A,0)))</f>
        <v>FR734-NGA-Z</v>
      </c>
      <c r="N1121" s="2" t="str">
        <f>IFERROR(IF(LEFT(INDEX('Tableau FR Download'!J:J,MATCH('Eligible Components'!M1121,'Tableau FR Download'!G:G,0)),FIND(" - ",INDEX('Tableau FR Download'!J:J,MATCH('Eligible Components'!M1121,'Tableau FR Download'!G:G,0)))-1) = 0,"",LEFT(INDEX('Tableau FR Download'!J:J,MATCH('Eligible Components'!M1121,'Tableau FR Download'!G:G,0)),FIND(" - ",INDEX('Tableau FR Download'!J:J,MATCH('Eligible Components'!M1121,'Tableau FR Download'!G:G,0)))-1)),"")</f>
        <v>Window 1</v>
      </c>
      <c r="O1121" s="2" t="str">
        <f>IF(T1121="No","",IFERROR(IF(INDEX('Tableau FR Download'!M:M,MATCH('Eligible Components'!M1121,'Tableau FR Download'!G:G,0))=0,"",INDEX('Tableau FR Download'!M:M,MATCH('Eligible Components'!M1121,'Tableau FR Download'!G:G,0))),""))</f>
        <v>Grant Making</v>
      </c>
      <c r="P1121" s="37">
        <f>IF(IFERROR(INDEX('Funding Request Tracker'!$G$6:$G$13,MATCH('Eligible Components'!N1121,'Funding Request Tracker'!$F$6:$F$13,0)),"")=0,"",IFERROR(INDEX('Funding Request Tracker'!$G$6:$G$13,MATCH('Eligible Components'!N1121,'Funding Request Tracker'!$F$6:$F$13,0)),""))</f>
        <v>43913</v>
      </c>
      <c r="Q1121" s="37">
        <f>IF(IFERROR(INDEX('Tableau FR Download'!N:N,MATCH('Eligible Components'!M1121,'Tableau FR Download'!G:G,0)),"")=0,"",IFERROR(INDEX('Tableau FR Download'!N:N,MATCH('Eligible Components'!M1121,'Tableau FR Download'!G:G,0)),""))</f>
        <v>44133</v>
      </c>
      <c r="R1121" s="37">
        <f>IF(IFERROR(INDEX('Tableau FR Download'!O:O,MATCH('Eligible Components'!M1121,'Tableau FR Download'!G:G,0)),"")=0,"",IFERROR(INDEX('Tableau FR Download'!O:O,MATCH('Eligible Components'!M1121,'Tableau FR Download'!G:G,0)),""))</f>
        <v>44162</v>
      </c>
      <c r="S1121" s="13">
        <f t="shared" si="53"/>
        <v>8.1639344262295079</v>
      </c>
      <c r="T1121" s="1" t="str">
        <f>IFERROR(INDEX('User Instructions'!$E$3:$E$10,MATCH('Eligible Components'!N1121,'User Instructions'!$D$3:$D$10,0)),"")</f>
        <v>Yes</v>
      </c>
      <c r="U1121" s="1" t="str">
        <f>IFERROR(IF(INDEX('Tableau FR Download'!M:M,MATCH('Eligible Components'!M1121,'Tableau FR Download'!G:G,0))=0,"",INDEX('Tableau FR Download'!M:M,MATCH('Eligible Components'!M1121,'Tableau FR Download'!G:G,0))),"")</f>
        <v>Grant Making</v>
      </c>
    </row>
    <row r="1122" spans="1:21" hidden="1" x14ac:dyDescent="0.2">
      <c r="A1122" s="1">
        <f t="shared" si="51"/>
        <v>0</v>
      </c>
      <c r="B1122" s="1">
        <v>0</v>
      </c>
      <c r="C1122" s="1" t="s">
        <v>85</v>
      </c>
      <c r="D1122" s="1" t="s">
        <v>66</v>
      </c>
      <c r="E1122" s="1" t="s">
        <v>94</v>
      </c>
      <c r="F1122" s="1" t="s">
        <v>94</v>
      </c>
      <c r="G1122" s="1" t="str">
        <f t="shared" si="52"/>
        <v>Nigeria-RSSH</v>
      </c>
      <c r="H1122" s="1">
        <v>1</v>
      </c>
      <c r="I1122" s="1" t="s">
        <v>42</v>
      </c>
      <c r="J1122" s="1" t="str">
        <f>IF(IFERROR(IF(M1122="",INDEX('Review Approach Lookup'!D:D,MATCH('Eligible Components'!G1122,'Review Approach Lookup'!A:A,0)),INDEX('Tableau FR Download'!I:I,MATCH(M1122,'Tableau FR Download'!G:G,0))),"")=0,"TBC",IFERROR(IF(M1122="",INDEX('Review Approach Lookup'!D:D,MATCH('Eligible Components'!G1122,'Review Approach Lookup'!A:A,0)),INDEX('Tableau FR Download'!I:I,MATCH(M1122,'Tableau FR Download'!G:G,0))),""))</f>
        <v>TBC</v>
      </c>
      <c r="K1122" s="1" t="s">
        <v>184</v>
      </c>
      <c r="L1122" s="1">
        <f>_xlfn.MAXIFS('Tableau FR Download'!A:A,'Tableau FR Download'!B:B,'Eligible Components'!G1122)</f>
        <v>0</v>
      </c>
      <c r="M1122" s="1" t="str">
        <f>IF(L1122=0,"",INDEX('Tableau FR Download'!G:G,MATCH('Eligible Components'!L1122,'Tableau FR Download'!A:A,0)))</f>
        <v/>
      </c>
      <c r="N1122" s="2" t="str">
        <f>IFERROR(IF(LEFT(INDEX('Tableau FR Download'!J:J,MATCH('Eligible Components'!M1122,'Tableau FR Download'!G:G,0)),FIND(" - ",INDEX('Tableau FR Download'!J:J,MATCH('Eligible Components'!M1122,'Tableau FR Download'!G:G,0)))-1) = 0,"",LEFT(INDEX('Tableau FR Download'!J:J,MATCH('Eligible Components'!M1122,'Tableau FR Download'!G:G,0)),FIND(" - ",INDEX('Tableau FR Download'!J:J,MATCH('Eligible Components'!M1122,'Tableau FR Download'!G:G,0)))-1)),"")</f>
        <v/>
      </c>
      <c r="O1122" s="2" t="str">
        <f>IF(T1122="No","",IFERROR(IF(INDEX('Tableau FR Download'!M:M,MATCH('Eligible Components'!M1122,'Tableau FR Download'!G:G,0))=0,"",INDEX('Tableau FR Download'!M:M,MATCH('Eligible Components'!M1122,'Tableau FR Download'!G:G,0))),""))</f>
        <v/>
      </c>
      <c r="P1122" s="37" t="str">
        <f>IF(IFERROR(INDEX('Funding Request Tracker'!$G$6:$G$13,MATCH('Eligible Components'!N1122,'Funding Request Tracker'!$F$6:$F$13,0)),"")=0,"",IFERROR(INDEX('Funding Request Tracker'!$G$6:$G$13,MATCH('Eligible Components'!N1122,'Funding Request Tracker'!$F$6:$F$13,0)),""))</f>
        <v/>
      </c>
      <c r="Q1122" s="37" t="str">
        <f>IF(IFERROR(INDEX('Tableau FR Download'!N:N,MATCH('Eligible Components'!M1122,'Tableau FR Download'!G:G,0)),"")=0,"",IFERROR(INDEX('Tableau FR Download'!N:N,MATCH('Eligible Components'!M1122,'Tableau FR Download'!G:G,0)),""))</f>
        <v/>
      </c>
      <c r="R1122" s="37" t="str">
        <f>IF(IFERROR(INDEX('Tableau FR Download'!O:O,MATCH('Eligible Components'!M1122,'Tableau FR Download'!G:G,0)),"")=0,"",IFERROR(INDEX('Tableau FR Download'!O:O,MATCH('Eligible Components'!M1122,'Tableau FR Download'!G:G,0)),""))</f>
        <v/>
      </c>
      <c r="S1122" s="13" t="str">
        <f t="shared" si="53"/>
        <v/>
      </c>
      <c r="T1122" s="1" t="str">
        <f>IFERROR(INDEX('User Instructions'!$E$3:$E$10,MATCH('Eligible Components'!N1122,'User Instructions'!$D$3:$D$10,0)),"")</f>
        <v/>
      </c>
      <c r="U1122" s="1" t="str">
        <f>IFERROR(IF(INDEX('Tableau FR Download'!M:M,MATCH('Eligible Components'!M1122,'Tableau FR Download'!G:G,0))=0,"",INDEX('Tableau FR Download'!M:M,MATCH('Eligible Components'!M1122,'Tableau FR Download'!G:G,0))),"")</f>
        <v/>
      </c>
    </row>
    <row r="1123" spans="1:21" hidden="1" x14ac:dyDescent="0.2">
      <c r="A1123" s="1">
        <f t="shared" si="51"/>
        <v>0</v>
      </c>
      <c r="B1123" s="1">
        <v>1</v>
      </c>
      <c r="C1123" s="1" t="s">
        <v>85</v>
      </c>
      <c r="D1123" s="1" t="s">
        <v>66</v>
      </c>
      <c r="E1123" s="1" t="s">
        <v>416</v>
      </c>
      <c r="F1123" s="1" t="s">
        <v>35</v>
      </c>
      <c r="G1123" s="1" t="str">
        <f t="shared" si="52"/>
        <v>Nigeria-Tuberculosis</v>
      </c>
      <c r="H1123" s="1">
        <v>1</v>
      </c>
      <c r="I1123" s="1" t="s">
        <v>42</v>
      </c>
      <c r="J1123" s="1" t="str">
        <f>IF(IFERROR(IF(M1123="",INDEX('Review Approach Lookup'!D:D,MATCH('Eligible Components'!G1123,'Review Approach Lookup'!A:A,0)),INDEX('Tableau FR Download'!I:I,MATCH(M1123,'Tableau FR Download'!G:G,0))),"")=0,"TBC",IFERROR(IF(M1123="",INDEX('Review Approach Lookup'!D:D,MATCH('Eligible Components'!G1123,'Review Approach Lookup'!A:A,0)),INDEX('Tableau FR Download'!I:I,MATCH(M1123,'Tableau FR Download'!G:G,0))),""))</f>
        <v>Program Continuation</v>
      </c>
      <c r="K1123" s="1" t="s">
        <v>184</v>
      </c>
      <c r="L1123" s="1">
        <f>_xlfn.MAXIFS('Tableau FR Download'!A:A,'Tableau FR Download'!B:B,'Eligible Components'!G1123)</f>
        <v>0</v>
      </c>
      <c r="M1123" s="1" t="str">
        <f>IF(L1123=0,"",INDEX('Tableau FR Download'!G:G,MATCH('Eligible Components'!L1123,'Tableau FR Download'!A:A,0)))</f>
        <v/>
      </c>
      <c r="N1123" s="2" t="str">
        <f>IFERROR(IF(LEFT(INDEX('Tableau FR Download'!J:J,MATCH('Eligible Components'!M1123,'Tableau FR Download'!G:G,0)),FIND(" - ",INDEX('Tableau FR Download'!J:J,MATCH('Eligible Components'!M1123,'Tableau FR Download'!G:G,0)))-1) = 0,"",LEFT(INDEX('Tableau FR Download'!J:J,MATCH('Eligible Components'!M1123,'Tableau FR Download'!G:G,0)),FIND(" - ",INDEX('Tableau FR Download'!J:J,MATCH('Eligible Components'!M1123,'Tableau FR Download'!G:G,0)))-1)),"")</f>
        <v/>
      </c>
      <c r="O1123" s="2" t="str">
        <f>IF(T1123="No","",IFERROR(IF(INDEX('Tableau FR Download'!M:M,MATCH('Eligible Components'!M1123,'Tableau FR Download'!G:G,0))=0,"",INDEX('Tableau FR Download'!M:M,MATCH('Eligible Components'!M1123,'Tableau FR Download'!G:G,0))),""))</f>
        <v/>
      </c>
      <c r="P1123" s="37" t="str">
        <f>IF(IFERROR(INDEX('Funding Request Tracker'!$G$6:$G$13,MATCH('Eligible Components'!N1123,'Funding Request Tracker'!$F$6:$F$13,0)),"")=0,"",IFERROR(INDEX('Funding Request Tracker'!$G$6:$G$13,MATCH('Eligible Components'!N1123,'Funding Request Tracker'!$F$6:$F$13,0)),""))</f>
        <v/>
      </c>
      <c r="Q1123" s="37" t="str">
        <f>IF(IFERROR(INDEX('Tableau FR Download'!N:N,MATCH('Eligible Components'!M1123,'Tableau FR Download'!G:G,0)),"")=0,"",IFERROR(INDEX('Tableau FR Download'!N:N,MATCH('Eligible Components'!M1123,'Tableau FR Download'!G:G,0)),""))</f>
        <v/>
      </c>
      <c r="R1123" s="37" t="str">
        <f>IF(IFERROR(INDEX('Tableau FR Download'!O:O,MATCH('Eligible Components'!M1123,'Tableau FR Download'!G:G,0)),"")=0,"",IFERROR(INDEX('Tableau FR Download'!O:O,MATCH('Eligible Components'!M1123,'Tableau FR Download'!G:G,0)),""))</f>
        <v/>
      </c>
      <c r="S1123" s="13" t="str">
        <f t="shared" si="53"/>
        <v/>
      </c>
      <c r="T1123" s="1" t="str">
        <f>IFERROR(INDEX('User Instructions'!$E$3:$E$10,MATCH('Eligible Components'!N1123,'User Instructions'!$D$3:$D$10,0)),"")</f>
        <v/>
      </c>
      <c r="U1123" s="1" t="str">
        <f>IFERROR(IF(INDEX('Tableau FR Download'!M:M,MATCH('Eligible Components'!M1123,'Tableau FR Download'!G:G,0))=0,"",INDEX('Tableau FR Download'!M:M,MATCH('Eligible Components'!M1123,'Tableau FR Download'!G:G,0))),"")</f>
        <v/>
      </c>
    </row>
    <row r="1124" spans="1:21" hidden="1" x14ac:dyDescent="0.2">
      <c r="A1124" s="1">
        <f t="shared" si="51"/>
        <v>0</v>
      </c>
      <c r="B1124" s="1">
        <v>0</v>
      </c>
      <c r="C1124" s="1" t="s">
        <v>85</v>
      </c>
      <c r="D1124" s="1" t="s">
        <v>66</v>
      </c>
      <c r="E1124" s="1" t="s">
        <v>417</v>
      </c>
      <c r="F1124" s="1" t="s">
        <v>95</v>
      </c>
      <c r="G1124" s="1" t="str">
        <f t="shared" si="52"/>
        <v>Nigeria-Tuberculosis,Malaria</v>
      </c>
      <c r="H1124" s="1">
        <v>1</v>
      </c>
      <c r="I1124" s="1" t="s">
        <v>42</v>
      </c>
      <c r="J1124" s="1" t="str">
        <f>IF(IFERROR(IF(M1124="",INDEX('Review Approach Lookup'!D:D,MATCH('Eligible Components'!G1124,'Review Approach Lookup'!A:A,0)),INDEX('Tableau FR Download'!I:I,MATCH(M1124,'Tableau FR Download'!G:G,0))),"")=0,"TBC",IFERROR(IF(M1124="",INDEX('Review Approach Lookup'!D:D,MATCH('Eligible Components'!G1124,'Review Approach Lookup'!A:A,0)),INDEX('Tableau FR Download'!I:I,MATCH(M1124,'Tableau FR Download'!G:G,0))),""))</f>
        <v/>
      </c>
      <c r="K1124" s="1" t="s">
        <v>184</v>
      </c>
      <c r="L1124" s="1">
        <f>_xlfn.MAXIFS('Tableau FR Download'!A:A,'Tableau FR Download'!B:B,'Eligible Components'!G1124)</f>
        <v>0</v>
      </c>
      <c r="M1124" s="1" t="str">
        <f>IF(L1124=0,"",INDEX('Tableau FR Download'!G:G,MATCH('Eligible Components'!L1124,'Tableau FR Download'!A:A,0)))</f>
        <v/>
      </c>
      <c r="N1124" s="2" t="str">
        <f>IFERROR(IF(LEFT(INDEX('Tableau FR Download'!J:J,MATCH('Eligible Components'!M1124,'Tableau FR Download'!G:G,0)),FIND(" - ",INDEX('Tableau FR Download'!J:J,MATCH('Eligible Components'!M1124,'Tableau FR Download'!G:G,0)))-1) = 0,"",LEFT(INDEX('Tableau FR Download'!J:J,MATCH('Eligible Components'!M1124,'Tableau FR Download'!G:G,0)),FIND(" - ",INDEX('Tableau FR Download'!J:J,MATCH('Eligible Components'!M1124,'Tableau FR Download'!G:G,0)))-1)),"")</f>
        <v/>
      </c>
      <c r="O1124" s="2" t="str">
        <f>IF(T1124="No","",IFERROR(IF(INDEX('Tableau FR Download'!M:M,MATCH('Eligible Components'!M1124,'Tableau FR Download'!G:G,0))=0,"",INDEX('Tableau FR Download'!M:M,MATCH('Eligible Components'!M1124,'Tableau FR Download'!G:G,0))),""))</f>
        <v/>
      </c>
      <c r="P1124" s="37" t="str">
        <f>IF(IFERROR(INDEX('Funding Request Tracker'!$G$6:$G$13,MATCH('Eligible Components'!N1124,'Funding Request Tracker'!$F$6:$F$13,0)),"")=0,"",IFERROR(INDEX('Funding Request Tracker'!$G$6:$G$13,MATCH('Eligible Components'!N1124,'Funding Request Tracker'!$F$6:$F$13,0)),""))</f>
        <v/>
      </c>
      <c r="Q1124" s="37" t="str">
        <f>IF(IFERROR(INDEX('Tableau FR Download'!N:N,MATCH('Eligible Components'!M1124,'Tableau FR Download'!G:G,0)),"")=0,"",IFERROR(INDEX('Tableau FR Download'!N:N,MATCH('Eligible Components'!M1124,'Tableau FR Download'!G:G,0)),""))</f>
        <v/>
      </c>
      <c r="R1124" s="37" t="str">
        <f>IF(IFERROR(INDEX('Tableau FR Download'!O:O,MATCH('Eligible Components'!M1124,'Tableau FR Download'!G:G,0)),"")=0,"",IFERROR(INDEX('Tableau FR Download'!O:O,MATCH('Eligible Components'!M1124,'Tableau FR Download'!G:G,0)),""))</f>
        <v/>
      </c>
      <c r="S1124" s="13" t="str">
        <f t="shared" si="53"/>
        <v/>
      </c>
      <c r="T1124" s="1" t="str">
        <f>IFERROR(INDEX('User Instructions'!$E$3:$E$10,MATCH('Eligible Components'!N1124,'User Instructions'!$D$3:$D$10,0)),"")</f>
        <v/>
      </c>
      <c r="U1124" s="1" t="str">
        <f>IFERROR(IF(INDEX('Tableau FR Download'!M:M,MATCH('Eligible Components'!M1124,'Tableau FR Download'!G:G,0))=0,"",INDEX('Tableau FR Download'!M:M,MATCH('Eligible Components'!M1124,'Tableau FR Download'!G:G,0))),"")</f>
        <v/>
      </c>
    </row>
    <row r="1125" spans="1:21" hidden="1" x14ac:dyDescent="0.2">
      <c r="A1125" s="1">
        <f t="shared" si="51"/>
        <v>0</v>
      </c>
      <c r="B1125" s="1">
        <v>0</v>
      </c>
      <c r="C1125" s="1" t="s">
        <v>85</v>
      </c>
      <c r="D1125" s="1" t="s">
        <v>66</v>
      </c>
      <c r="E1125" s="1" t="s">
        <v>418</v>
      </c>
      <c r="F1125" s="1" t="s">
        <v>96</v>
      </c>
      <c r="G1125" s="1" t="str">
        <f t="shared" si="52"/>
        <v>Nigeria-Tuberculosis,Malaria,RSSH</v>
      </c>
      <c r="H1125" s="1">
        <v>1</v>
      </c>
      <c r="I1125" s="1" t="s">
        <v>42</v>
      </c>
      <c r="J1125" s="1" t="str">
        <f>IF(IFERROR(IF(M1125="",INDEX('Review Approach Lookup'!D:D,MATCH('Eligible Components'!G1125,'Review Approach Lookup'!A:A,0)),INDEX('Tableau FR Download'!I:I,MATCH(M1125,'Tableau FR Download'!G:G,0))),"")=0,"TBC",IFERROR(IF(M1125="",INDEX('Review Approach Lookup'!D:D,MATCH('Eligible Components'!G1125,'Review Approach Lookup'!A:A,0)),INDEX('Tableau FR Download'!I:I,MATCH(M1125,'Tableau FR Download'!G:G,0))),""))</f>
        <v/>
      </c>
      <c r="K1125" s="1" t="s">
        <v>184</v>
      </c>
      <c r="L1125" s="1">
        <f>_xlfn.MAXIFS('Tableau FR Download'!A:A,'Tableau FR Download'!B:B,'Eligible Components'!G1125)</f>
        <v>0</v>
      </c>
      <c r="M1125" s="1" t="str">
        <f>IF(L1125=0,"",INDEX('Tableau FR Download'!G:G,MATCH('Eligible Components'!L1125,'Tableau FR Download'!A:A,0)))</f>
        <v/>
      </c>
      <c r="N1125" s="2" t="str">
        <f>IFERROR(IF(LEFT(INDEX('Tableau FR Download'!J:J,MATCH('Eligible Components'!M1125,'Tableau FR Download'!G:G,0)),FIND(" - ",INDEX('Tableau FR Download'!J:J,MATCH('Eligible Components'!M1125,'Tableau FR Download'!G:G,0)))-1) = 0,"",LEFT(INDEX('Tableau FR Download'!J:J,MATCH('Eligible Components'!M1125,'Tableau FR Download'!G:G,0)),FIND(" - ",INDEX('Tableau FR Download'!J:J,MATCH('Eligible Components'!M1125,'Tableau FR Download'!G:G,0)))-1)),"")</f>
        <v/>
      </c>
      <c r="O1125" s="2" t="str">
        <f>IF(T1125="No","",IFERROR(IF(INDEX('Tableau FR Download'!M:M,MATCH('Eligible Components'!M1125,'Tableau FR Download'!G:G,0))=0,"",INDEX('Tableau FR Download'!M:M,MATCH('Eligible Components'!M1125,'Tableau FR Download'!G:G,0))),""))</f>
        <v/>
      </c>
      <c r="P1125" s="37" t="str">
        <f>IF(IFERROR(INDEX('Funding Request Tracker'!$G$6:$G$13,MATCH('Eligible Components'!N1125,'Funding Request Tracker'!$F$6:$F$13,0)),"")=0,"",IFERROR(INDEX('Funding Request Tracker'!$G$6:$G$13,MATCH('Eligible Components'!N1125,'Funding Request Tracker'!$F$6:$F$13,0)),""))</f>
        <v/>
      </c>
      <c r="Q1125" s="37" t="str">
        <f>IF(IFERROR(INDEX('Tableau FR Download'!N:N,MATCH('Eligible Components'!M1125,'Tableau FR Download'!G:G,0)),"")=0,"",IFERROR(INDEX('Tableau FR Download'!N:N,MATCH('Eligible Components'!M1125,'Tableau FR Download'!G:G,0)),""))</f>
        <v/>
      </c>
      <c r="R1125" s="37" t="str">
        <f>IF(IFERROR(INDEX('Tableau FR Download'!O:O,MATCH('Eligible Components'!M1125,'Tableau FR Download'!G:G,0)),"")=0,"",IFERROR(INDEX('Tableau FR Download'!O:O,MATCH('Eligible Components'!M1125,'Tableau FR Download'!G:G,0)),""))</f>
        <v/>
      </c>
      <c r="S1125" s="13" t="str">
        <f t="shared" si="53"/>
        <v/>
      </c>
      <c r="T1125" s="1" t="str">
        <f>IFERROR(INDEX('User Instructions'!$E$3:$E$10,MATCH('Eligible Components'!N1125,'User Instructions'!$D$3:$D$10,0)),"")</f>
        <v/>
      </c>
      <c r="U1125" s="1" t="str">
        <f>IFERROR(IF(INDEX('Tableau FR Download'!M:M,MATCH('Eligible Components'!M1125,'Tableau FR Download'!G:G,0))=0,"",INDEX('Tableau FR Download'!M:M,MATCH('Eligible Components'!M1125,'Tableau FR Download'!G:G,0))),"")</f>
        <v/>
      </c>
    </row>
    <row r="1126" spans="1:21" hidden="1" x14ac:dyDescent="0.2">
      <c r="A1126" s="1">
        <f t="shared" si="51"/>
        <v>0</v>
      </c>
      <c r="B1126" s="1">
        <v>0</v>
      </c>
      <c r="C1126" s="1" t="s">
        <v>85</v>
      </c>
      <c r="D1126" s="1" t="s">
        <v>66</v>
      </c>
      <c r="E1126" s="1" t="s">
        <v>419</v>
      </c>
      <c r="F1126" s="1" t="s">
        <v>97</v>
      </c>
      <c r="G1126" s="1" t="str">
        <f t="shared" si="52"/>
        <v>Nigeria-Tuberculosis,RSSH</v>
      </c>
      <c r="H1126" s="1">
        <v>1</v>
      </c>
      <c r="I1126" s="1" t="s">
        <v>42</v>
      </c>
      <c r="J1126" s="1" t="str">
        <f>IF(IFERROR(IF(M1126="",INDEX('Review Approach Lookup'!D:D,MATCH('Eligible Components'!G1126,'Review Approach Lookup'!A:A,0)),INDEX('Tableau FR Download'!I:I,MATCH(M1126,'Tableau FR Download'!G:G,0))),"")=0,"TBC",IFERROR(IF(M1126="",INDEX('Review Approach Lookup'!D:D,MATCH('Eligible Components'!G1126,'Review Approach Lookup'!A:A,0)),INDEX('Tableau FR Download'!I:I,MATCH(M1126,'Tableau FR Download'!G:G,0))),""))</f>
        <v/>
      </c>
      <c r="K1126" s="1" t="s">
        <v>184</v>
      </c>
      <c r="L1126" s="1">
        <f>_xlfn.MAXIFS('Tableau FR Download'!A:A,'Tableau FR Download'!B:B,'Eligible Components'!G1126)</f>
        <v>0</v>
      </c>
      <c r="M1126" s="1" t="str">
        <f>IF(L1126=0,"",INDEX('Tableau FR Download'!G:G,MATCH('Eligible Components'!L1126,'Tableau FR Download'!A:A,0)))</f>
        <v/>
      </c>
      <c r="N1126" s="2" t="str">
        <f>IFERROR(IF(LEFT(INDEX('Tableau FR Download'!J:J,MATCH('Eligible Components'!M1126,'Tableau FR Download'!G:G,0)),FIND(" - ",INDEX('Tableau FR Download'!J:J,MATCH('Eligible Components'!M1126,'Tableau FR Download'!G:G,0)))-1) = 0,"",LEFT(INDEX('Tableau FR Download'!J:J,MATCH('Eligible Components'!M1126,'Tableau FR Download'!G:G,0)),FIND(" - ",INDEX('Tableau FR Download'!J:J,MATCH('Eligible Components'!M1126,'Tableau FR Download'!G:G,0)))-1)),"")</f>
        <v/>
      </c>
      <c r="O1126" s="2" t="str">
        <f>IF(T1126="No","",IFERROR(IF(INDEX('Tableau FR Download'!M:M,MATCH('Eligible Components'!M1126,'Tableau FR Download'!G:G,0))=0,"",INDEX('Tableau FR Download'!M:M,MATCH('Eligible Components'!M1126,'Tableau FR Download'!G:G,0))),""))</f>
        <v/>
      </c>
      <c r="P1126" s="37" t="str">
        <f>IF(IFERROR(INDEX('Funding Request Tracker'!$G$6:$G$13,MATCH('Eligible Components'!N1126,'Funding Request Tracker'!$F$6:$F$13,0)),"")=0,"",IFERROR(INDEX('Funding Request Tracker'!$G$6:$G$13,MATCH('Eligible Components'!N1126,'Funding Request Tracker'!$F$6:$F$13,0)),""))</f>
        <v/>
      </c>
      <c r="Q1126" s="37" t="str">
        <f>IF(IFERROR(INDEX('Tableau FR Download'!N:N,MATCH('Eligible Components'!M1126,'Tableau FR Download'!G:G,0)),"")=0,"",IFERROR(INDEX('Tableau FR Download'!N:N,MATCH('Eligible Components'!M1126,'Tableau FR Download'!G:G,0)),""))</f>
        <v/>
      </c>
      <c r="R1126" s="37" t="str">
        <f>IF(IFERROR(INDEX('Tableau FR Download'!O:O,MATCH('Eligible Components'!M1126,'Tableau FR Download'!G:G,0)),"")=0,"",IFERROR(INDEX('Tableau FR Download'!O:O,MATCH('Eligible Components'!M1126,'Tableau FR Download'!G:G,0)),""))</f>
        <v/>
      </c>
      <c r="S1126" s="13" t="str">
        <f t="shared" si="53"/>
        <v/>
      </c>
      <c r="T1126" s="1" t="str">
        <f>IFERROR(INDEX('User Instructions'!$E$3:$E$10,MATCH('Eligible Components'!N1126,'User Instructions'!$D$3:$D$10,0)),"")</f>
        <v/>
      </c>
      <c r="U1126" s="1" t="str">
        <f>IFERROR(IF(INDEX('Tableau FR Download'!M:M,MATCH('Eligible Components'!M1126,'Tableau FR Download'!G:G,0))=0,"",INDEX('Tableau FR Download'!M:M,MATCH('Eligible Components'!M1126,'Tableau FR Download'!G:G,0))),"")</f>
        <v/>
      </c>
    </row>
    <row r="1127" spans="1:21" hidden="1" x14ac:dyDescent="0.2">
      <c r="A1127" s="1">
        <f t="shared" si="51"/>
        <v>1</v>
      </c>
      <c r="B1127" s="1">
        <v>0</v>
      </c>
      <c r="C1127" s="1" t="s">
        <v>85</v>
      </c>
      <c r="D1127" s="1" t="s">
        <v>145</v>
      </c>
      <c r="E1127" s="1" t="s">
        <v>26</v>
      </c>
      <c r="F1127" s="1" t="s">
        <v>26</v>
      </c>
      <c r="G1127" s="1" t="str">
        <f t="shared" si="52"/>
        <v>Pakistan-HIV/AIDS</v>
      </c>
      <c r="H1127" s="1">
        <v>1</v>
      </c>
      <c r="I1127" s="1" t="s">
        <v>33</v>
      </c>
      <c r="J1127" s="1" t="str">
        <f>IF(IFERROR(IF(M1127="",INDEX('Review Approach Lookup'!D:D,MATCH('Eligible Components'!G1127,'Review Approach Lookup'!A:A,0)),INDEX('Tableau FR Download'!I:I,MATCH(M1127,'Tableau FR Download'!G:G,0))),"")=0,"TBC",IFERROR(IF(M1127="",INDEX('Review Approach Lookup'!D:D,MATCH('Eligible Components'!G1127,'Review Approach Lookup'!A:A,0)),INDEX('Tableau FR Download'!I:I,MATCH(M1127,'Tableau FR Download'!G:G,0))),""))</f>
        <v>Full Review</v>
      </c>
      <c r="K1127" s="1" t="s">
        <v>184</v>
      </c>
      <c r="L1127" s="1">
        <f>_xlfn.MAXIFS('Tableau FR Download'!A:A,'Tableau FR Download'!B:B,'Eligible Components'!G1127)</f>
        <v>937</v>
      </c>
      <c r="M1127" s="1" t="str">
        <f>IF(L1127=0,"",INDEX('Tableau FR Download'!G:G,MATCH('Eligible Components'!L1127,'Tableau FR Download'!A:A,0)))</f>
        <v>FR937-PAK-H</v>
      </c>
      <c r="N1127" s="2" t="str">
        <f>IFERROR(IF(LEFT(INDEX('Tableau FR Download'!J:J,MATCH('Eligible Components'!M1127,'Tableau FR Download'!G:G,0)),FIND(" - ",INDEX('Tableau FR Download'!J:J,MATCH('Eligible Components'!M1127,'Tableau FR Download'!G:G,0)))-1) = 0,"",LEFT(INDEX('Tableau FR Download'!J:J,MATCH('Eligible Components'!M1127,'Tableau FR Download'!G:G,0)),FIND(" - ",INDEX('Tableau FR Download'!J:J,MATCH('Eligible Components'!M1127,'Tableau FR Download'!G:G,0)))-1)),"")</f>
        <v>Window 3</v>
      </c>
      <c r="O1127" s="2" t="str">
        <f>IF(T1127="No","",IFERROR(IF(INDEX('Tableau FR Download'!M:M,MATCH('Eligible Components'!M1127,'Tableau FR Download'!G:G,0))=0,"",INDEX('Tableau FR Download'!M:M,MATCH('Eligible Components'!M1127,'Tableau FR Download'!G:G,0))),""))</f>
        <v>Grant Making</v>
      </c>
      <c r="P1127" s="37">
        <f>IF(IFERROR(INDEX('Funding Request Tracker'!$G$6:$G$13,MATCH('Eligible Components'!N1127,'Funding Request Tracker'!$F$6:$F$13,0)),"")=0,"",IFERROR(INDEX('Funding Request Tracker'!$G$6:$G$13,MATCH('Eligible Components'!N1127,'Funding Request Tracker'!$F$6:$F$13,0)),""))</f>
        <v>44074</v>
      </c>
      <c r="Q1127" s="37">
        <f>IF(IFERROR(INDEX('Tableau FR Download'!N:N,MATCH('Eligible Components'!M1127,'Tableau FR Download'!G:G,0)),"")=0,"",IFERROR(INDEX('Tableau FR Download'!N:N,MATCH('Eligible Components'!M1127,'Tableau FR Download'!G:G,0)),""))</f>
        <v>44175</v>
      </c>
      <c r="R1127" s="37">
        <f>IF(IFERROR(INDEX('Tableau FR Download'!O:O,MATCH('Eligible Components'!M1127,'Tableau FR Download'!G:G,0)),"")=0,"",IFERROR(INDEX('Tableau FR Download'!O:O,MATCH('Eligible Components'!M1127,'Tableau FR Download'!G:G,0)),""))</f>
        <v>44187</v>
      </c>
      <c r="S1127" s="13">
        <f t="shared" si="53"/>
        <v>3.7049180327868854</v>
      </c>
      <c r="T1127" s="1" t="str">
        <f>IFERROR(INDEX('User Instructions'!$E$3:$E$10,MATCH('Eligible Components'!N1127,'User Instructions'!$D$3:$D$10,0)),"")</f>
        <v>Yes</v>
      </c>
      <c r="U1127" s="1" t="str">
        <f>IFERROR(IF(INDEX('Tableau FR Download'!M:M,MATCH('Eligible Components'!M1127,'Tableau FR Download'!G:G,0))=0,"",INDEX('Tableau FR Download'!M:M,MATCH('Eligible Components'!M1127,'Tableau FR Download'!G:G,0))),"")</f>
        <v>Grant Making</v>
      </c>
    </row>
    <row r="1128" spans="1:21" hidden="1" x14ac:dyDescent="0.2">
      <c r="A1128" s="1">
        <f t="shared" si="51"/>
        <v>0</v>
      </c>
      <c r="B1128" s="1">
        <v>0</v>
      </c>
      <c r="C1128" s="1" t="s">
        <v>85</v>
      </c>
      <c r="D1128" s="1" t="s">
        <v>145</v>
      </c>
      <c r="E1128" s="1" t="s">
        <v>409</v>
      </c>
      <c r="F1128" s="1" t="s">
        <v>86</v>
      </c>
      <c r="G1128" s="1" t="str">
        <f t="shared" si="52"/>
        <v>Pakistan-HIV/AIDS,Malaria</v>
      </c>
      <c r="H1128" s="1">
        <v>1</v>
      </c>
      <c r="I1128" s="1" t="s">
        <v>33</v>
      </c>
      <c r="J1128" s="1" t="str">
        <f>IF(IFERROR(IF(M1128="",INDEX('Review Approach Lookup'!D:D,MATCH('Eligible Components'!G1128,'Review Approach Lookup'!A:A,0)),INDEX('Tableau FR Download'!I:I,MATCH(M1128,'Tableau FR Download'!G:G,0))),"")=0,"TBC",IFERROR(IF(M1128="",INDEX('Review Approach Lookup'!D:D,MATCH('Eligible Components'!G1128,'Review Approach Lookup'!A:A,0)),INDEX('Tableau FR Download'!I:I,MATCH(M1128,'Tableau FR Download'!G:G,0))),""))</f>
        <v/>
      </c>
      <c r="K1128" s="1" t="s">
        <v>184</v>
      </c>
      <c r="L1128" s="1">
        <f>_xlfn.MAXIFS('Tableau FR Download'!A:A,'Tableau FR Download'!B:B,'Eligible Components'!G1128)</f>
        <v>0</v>
      </c>
      <c r="M1128" s="1" t="str">
        <f>IF(L1128=0,"",INDEX('Tableau FR Download'!G:G,MATCH('Eligible Components'!L1128,'Tableau FR Download'!A:A,0)))</f>
        <v/>
      </c>
      <c r="N1128" s="2" t="str">
        <f>IFERROR(IF(LEFT(INDEX('Tableau FR Download'!J:J,MATCH('Eligible Components'!M1128,'Tableau FR Download'!G:G,0)),FIND(" - ",INDEX('Tableau FR Download'!J:J,MATCH('Eligible Components'!M1128,'Tableau FR Download'!G:G,0)))-1) = 0,"",LEFT(INDEX('Tableau FR Download'!J:J,MATCH('Eligible Components'!M1128,'Tableau FR Download'!G:G,0)),FIND(" - ",INDEX('Tableau FR Download'!J:J,MATCH('Eligible Components'!M1128,'Tableau FR Download'!G:G,0)))-1)),"")</f>
        <v/>
      </c>
      <c r="O1128" s="2" t="str">
        <f>IF(T1128="No","",IFERROR(IF(INDEX('Tableau FR Download'!M:M,MATCH('Eligible Components'!M1128,'Tableau FR Download'!G:G,0))=0,"",INDEX('Tableau FR Download'!M:M,MATCH('Eligible Components'!M1128,'Tableau FR Download'!G:G,0))),""))</f>
        <v/>
      </c>
      <c r="P1128" s="37" t="str">
        <f>IF(IFERROR(INDEX('Funding Request Tracker'!$G$6:$G$13,MATCH('Eligible Components'!N1128,'Funding Request Tracker'!$F$6:$F$13,0)),"")=0,"",IFERROR(INDEX('Funding Request Tracker'!$G$6:$G$13,MATCH('Eligible Components'!N1128,'Funding Request Tracker'!$F$6:$F$13,0)),""))</f>
        <v/>
      </c>
      <c r="Q1128" s="37" t="str">
        <f>IF(IFERROR(INDEX('Tableau FR Download'!N:N,MATCH('Eligible Components'!M1128,'Tableau FR Download'!G:G,0)),"")=0,"",IFERROR(INDEX('Tableau FR Download'!N:N,MATCH('Eligible Components'!M1128,'Tableau FR Download'!G:G,0)),""))</f>
        <v/>
      </c>
      <c r="R1128" s="37" t="str">
        <f>IF(IFERROR(INDEX('Tableau FR Download'!O:O,MATCH('Eligible Components'!M1128,'Tableau FR Download'!G:G,0)),"")=0,"",IFERROR(INDEX('Tableau FR Download'!O:O,MATCH('Eligible Components'!M1128,'Tableau FR Download'!G:G,0)),""))</f>
        <v/>
      </c>
      <c r="S1128" s="13" t="str">
        <f t="shared" si="53"/>
        <v/>
      </c>
      <c r="T1128" s="1" t="str">
        <f>IFERROR(INDEX('User Instructions'!$E$3:$E$10,MATCH('Eligible Components'!N1128,'User Instructions'!$D$3:$D$10,0)),"")</f>
        <v/>
      </c>
      <c r="U1128" s="1" t="str">
        <f>IFERROR(IF(INDEX('Tableau FR Download'!M:M,MATCH('Eligible Components'!M1128,'Tableau FR Download'!G:G,0))=0,"",INDEX('Tableau FR Download'!M:M,MATCH('Eligible Components'!M1128,'Tableau FR Download'!G:G,0))),"")</f>
        <v/>
      </c>
    </row>
    <row r="1129" spans="1:21" hidden="1" x14ac:dyDescent="0.2">
      <c r="A1129" s="1">
        <f t="shared" si="51"/>
        <v>0</v>
      </c>
      <c r="B1129" s="1">
        <v>0</v>
      </c>
      <c r="C1129" s="1" t="s">
        <v>85</v>
      </c>
      <c r="D1129" s="1" t="s">
        <v>145</v>
      </c>
      <c r="E1129" s="1" t="s">
        <v>410</v>
      </c>
      <c r="F1129" s="1" t="s">
        <v>87</v>
      </c>
      <c r="G1129" s="1" t="str">
        <f t="shared" si="52"/>
        <v>Pakistan-HIV/AIDS,Malaria,RSSH</v>
      </c>
      <c r="H1129" s="1">
        <v>1</v>
      </c>
      <c r="I1129" s="1" t="s">
        <v>33</v>
      </c>
      <c r="J1129" s="1" t="str">
        <f>IF(IFERROR(IF(M1129="",INDEX('Review Approach Lookup'!D:D,MATCH('Eligible Components'!G1129,'Review Approach Lookup'!A:A,0)),INDEX('Tableau FR Download'!I:I,MATCH(M1129,'Tableau FR Download'!G:G,0))),"")=0,"TBC",IFERROR(IF(M1129="",INDEX('Review Approach Lookup'!D:D,MATCH('Eligible Components'!G1129,'Review Approach Lookup'!A:A,0)),INDEX('Tableau FR Download'!I:I,MATCH(M1129,'Tableau FR Download'!G:G,0))),""))</f>
        <v/>
      </c>
      <c r="K1129" s="1" t="s">
        <v>184</v>
      </c>
      <c r="L1129" s="1">
        <f>_xlfn.MAXIFS('Tableau FR Download'!A:A,'Tableau FR Download'!B:B,'Eligible Components'!G1129)</f>
        <v>0</v>
      </c>
      <c r="M1129" s="1" t="str">
        <f>IF(L1129=0,"",INDEX('Tableau FR Download'!G:G,MATCH('Eligible Components'!L1129,'Tableau FR Download'!A:A,0)))</f>
        <v/>
      </c>
      <c r="N1129" s="2" t="str">
        <f>IFERROR(IF(LEFT(INDEX('Tableau FR Download'!J:J,MATCH('Eligible Components'!M1129,'Tableau FR Download'!G:G,0)),FIND(" - ",INDEX('Tableau FR Download'!J:J,MATCH('Eligible Components'!M1129,'Tableau FR Download'!G:G,0)))-1) = 0,"",LEFT(INDEX('Tableau FR Download'!J:J,MATCH('Eligible Components'!M1129,'Tableau FR Download'!G:G,0)),FIND(" - ",INDEX('Tableau FR Download'!J:J,MATCH('Eligible Components'!M1129,'Tableau FR Download'!G:G,0)))-1)),"")</f>
        <v/>
      </c>
      <c r="O1129" s="2" t="str">
        <f>IF(T1129="No","",IFERROR(IF(INDEX('Tableau FR Download'!M:M,MATCH('Eligible Components'!M1129,'Tableau FR Download'!G:G,0))=0,"",INDEX('Tableau FR Download'!M:M,MATCH('Eligible Components'!M1129,'Tableau FR Download'!G:G,0))),""))</f>
        <v/>
      </c>
      <c r="P1129" s="37" t="str">
        <f>IF(IFERROR(INDEX('Funding Request Tracker'!$G$6:$G$13,MATCH('Eligible Components'!N1129,'Funding Request Tracker'!$F$6:$F$13,0)),"")=0,"",IFERROR(INDEX('Funding Request Tracker'!$G$6:$G$13,MATCH('Eligible Components'!N1129,'Funding Request Tracker'!$F$6:$F$13,0)),""))</f>
        <v/>
      </c>
      <c r="Q1129" s="37" t="str">
        <f>IF(IFERROR(INDEX('Tableau FR Download'!N:N,MATCH('Eligible Components'!M1129,'Tableau FR Download'!G:G,0)),"")=0,"",IFERROR(INDEX('Tableau FR Download'!N:N,MATCH('Eligible Components'!M1129,'Tableau FR Download'!G:G,0)),""))</f>
        <v/>
      </c>
      <c r="R1129" s="37" t="str">
        <f>IF(IFERROR(INDEX('Tableau FR Download'!O:O,MATCH('Eligible Components'!M1129,'Tableau FR Download'!G:G,0)),"")=0,"",IFERROR(INDEX('Tableau FR Download'!O:O,MATCH('Eligible Components'!M1129,'Tableau FR Download'!G:G,0)),""))</f>
        <v/>
      </c>
      <c r="S1129" s="13" t="str">
        <f t="shared" si="53"/>
        <v/>
      </c>
      <c r="T1129" s="1" t="str">
        <f>IFERROR(INDEX('User Instructions'!$E$3:$E$10,MATCH('Eligible Components'!N1129,'User Instructions'!$D$3:$D$10,0)),"")</f>
        <v/>
      </c>
      <c r="U1129" s="1" t="str">
        <f>IFERROR(IF(INDEX('Tableau FR Download'!M:M,MATCH('Eligible Components'!M1129,'Tableau FR Download'!G:G,0))=0,"",INDEX('Tableau FR Download'!M:M,MATCH('Eligible Components'!M1129,'Tableau FR Download'!G:G,0))),"")</f>
        <v/>
      </c>
    </row>
    <row r="1130" spans="1:21" hidden="1" x14ac:dyDescent="0.2">
      <c r="A1130" s="1">
        <f t="shared" si="51"/>
        <v>0</v>
      </c>
      <c r="B1130" s="1">
        <v>0</v>
      </c>
      <c r="C1130" s="1" t="s">
        <v>85</v>
      </c>
      <c r="D1130" s="1" t="s">
        <v>145</v>
      </c>
      <c r="E1130" s="1" t="s">
        <v>411</v>
      </c>
      <c r="F1130" s="1" t="s">
        <v>88</v>
      </c>
      <c r="G1130" s="1" t="str">
        <f t="shared" si="52"/>
        <v>Pakistan-HIV/AIDS,RSSH</v>
      </c>
      <c r="H1130" s="1">
        <v>1</v>
      </c>
      <c r="I1130" s="1" t="s">
        <v>33</v>
      </c>
      <c r="J1130" s="1" t="str">
        <f>IF(IFERROR(IF(M1130="",INDEX('Review Approach Lookup'!D:D,MATCH('Eligible Components'!G1130,'Review Approach Lookup'!A:A,0)),INDEX('Tableau FR Download'!I:I,MATCH(M1130,'Tableau FR Download'!G:G,0))),"")=0,"TBC",IFERROR(IF(M1130="",INDEX('Review Approach Lookup'!D:D,MATCH('Eligible Components'!G1130,'Review Approach Lookup'!A:A,0)),INDEX('Tableau FR Download'!I:I,MATCH(M1130,'Tableau FR Download'!G:G,0))),""))</f>
        <v/>
      </c>
      <c r="K1130" s="1" t="s">
        <v>184</v>
      </c>
      <c r="L1130" s="1">
        <f>_xlfn.MAXIFS('Tableau FR Download'!A:A,'Tableau FR Download'!B:B,'Eligible Components'!G1130)</f>
        <v>0</v>
      </c>
      <c r="M1130" s="1" t="str">
        <f>IF(L1130=0,"",INDEX('Tableau FR Download'!G:G,MATCH('Eligible Components'!L1130,'Tableau FR Download'!A:A,0)))</f>
        <v/>
      </c>
      <c r="N1130" s="2" t="str">
        <f>IFERROR(IF(LEFT(INDEX('Tableau FR Download'!J:J,MATCH('Eligible Components'!M1130,'Tableau FR Download'!G:G,0)),FIND(" - ",INDEX('Tableau FR Download'!J:J,MATCH('Eligible Components'!M1130,'Tableau FR Download'!G:G,0)))-1) = 0,"",LEFT(INDEX('Tableau FR Download'!J:J,MATCH('Eligible Components'!M1130,'Tableau FR Download'!G:G,0)),FIND(" - ",INDEX('Tableau FR Download'!J:J,MATCH('Eligible Components'!M1130,'Tableau FR Download'!G:G,0)))-1)),"")</f>
        <v/>
      </c>
      <c r="O1130" s="2" t="str">
        <f>IF(T1130="No","",IFERROR(IF(INDEX('Tableau FR Download'!M:M,MATCH('Eligible Components'!M1130,'Tableau FR Download'!G:G,0))=0,"",INDEX('Tableau FR Download'!M:M,MATCH('Eligible Components'!M1130,'Tableau FR Download'!G:G,0))),""))</f>
        <v/>
      </c>
      <c r="P1130" s="37" t="str">
        <f>IF(IFERROR(INDEX('Funding Request Tracker'!$G$6:$G$13,MATCH('Eligible Components'!N1130,'Funding Request Tracker'!$F$6:$F$13,0)),"")=0,"",IFERROR(INDEX('Funding Request Tracker'!$G$6:$G$13,MATCH('Eligible Components'!N1130,'Funding Request Tracker'!$F$6:$F$13,0)),""))</f>
        <v/>
      </c>
      <c r="Q1130" s="37" t="str">
        <f>IF(IFERROR(INDEX('Tableau FR Download'!N:N,MATCH('Eligible Components'!M1130,'Tableau FR Download'!G:G,0)),"")=0,"",IFERROR(INDEX('Tableau FR Download'!N:N,MATCH('Eligible Components'!M1130,'Tableau FR Download'!G:G,0)),""))</f>
        <v/>
      </c>
      <c r="R1130" s="37" t="str">
        <f>IF(IFERROR(INDEX('Tableau FR Download'!O:O,MATCH('Eligible Components'!M1130,'Tableau FR Download'!G:G,0)),"")=0,"",IFERROR(INDEX('Tableau FR Download'!O:O,MATCH('Eligible Components'!M1130,'Tableau FR Download'!G:G,0)),""))</f>
        <v/>
      </c>
      <c r="S1130" s="13" t="str">
        <f t="shared" si="53"/>
        <v/>
      </c>
      <c r="T1130" s="1" t="str">
        <f>IFERROR(INDEX('User Instructions'!$E$3:$E$10,MATCH('Eligible Components'!N1130,'User Instructions'!$D$3:$D$10,0)),"")</f>
        <v/>
      </c>
      <c r="U1130" s="1" t="str">
        <f>IFERROR(IF(INDEX('Tableau FR Download'!M:M,MATCH('Eligible Components'!M1130,'Tableau FR Download'!G:G,0))=0,"",INDEX('Tableau FR Download'!M:M,MATCH('Eligible Components'!M1130,'Tableau FR Download'!G:G,0))),"")</f>
        <v/>
      </c>
    </row>
    <row r="1131" spans="1:21" hidden="1" x14ac:dyDescent="0.2">
      <c r="A1131" s="1">
        <f t="shared" si="51"/>
        <v>0</v>
      </c>
      <c r="B1131" s="1">
        <v>0</v>
      </c>
      <c r="C1131" s="1" t="s">
        <v>85</v>
      </c>
      <c r="D1131" s="1" t="s">
        <v>145</v>
      </c>
      <c r="E1131" s="1" t="s">
        <v>408</v>
      </c>
      <c r="F1131" s="1" t="s">
        <v>89</v>
      </c>
      <c r="G1131" s="1" t="str">
        <f t="shared" si="52"/>
        <v>Pakistan-HIV/AIDS, Tuberculosis</v>
      </c>
      <c r="H1131" s="1">
        <v>1</v>
      </c>
      <c r="I1131" s="1" t="s">
        <v>33</v>
      </c>
      <c r="J1131" s="1" t="str">
        <f>IF(IFERROR(IF(M1131="",INDEX('Review Approach Lookup'!D:D,MATCH('Eligible Components'!G1131,'Review Approach Lookup'!A:A,0)),INDEX('Tableau FR Download'!I:I,MATCH(M1131,'Tableau FR Download'!G:G,0))),"")=0,"TBC",IFERROR(IF(M1131="",INDEX('Review Approach Lookup'!D:D,MATCH('Eligible Components'!G1131,'Review Approach Lookup'!A:A,0)),INDEX('Tableau FR Download'!I:I,MATCH(M1131,'Tableau FR Download'!G:G,0))),""))</f>
        <v/>
      </c>
      <c r="K1131" s="1" t="s">
        <v>184</v>
      </c>
      <c r="L1131" s="1">
        <f>_xlfn.MAXIFS('Tableau FR Download'!A:A,'Tableau FR Download'!B:B,'Eligible Components'!G1131)</f>
        <v>0</v>
      </c>
      <c r="M1131" s="1" t="str">
        <f>IF(L1131=0,"",INDEX('Tableau FR Download'!G:G,MATCH('Eligible Components'!L1131,'Tableau FR Download'!A:A,0)))</f>
        <v/>
      </c>
      <c r="N1131" s="2" t="str">
        <f>IFERROR(IF(LEFT(INDEX('Tableau FR Download'!J:J,MATCH('Eligible Components'!M1131,'Tableau FR Download'!G:G,0)),FIND(" - ",INDEX('Tableau FR Download'!J:J,MATCH('Eligible Components'!M1131,'Tableau FR Download'!G:G,0)))-1) = 0,"",LEFT(INDEX('Tableau FR Download'!J:J,MATCH('Eligible Components'!M1131,'Tableau FR Download'!G:G,0)),FIND(" - ",INDEX('Tableau FR Download'!J:J,MATCH('Eligible Components'!M1131,'Tableau FR Download'!G:G,0)))-1)),"")</f>
        <v/>
      </c>
      <c r="O1131" s="2" t="str">
        <f>IF(T1131="No","",IFERROR(IF(INDEX('Tableau FR Download'!M:M,MATCH('Eligible Components'!M1131,'Tableau FR Download'!G:G,0))=0,"",INDEX('Tableau FR Download'!M:M,MATCH('Eligible Components'!M1131,'Tableau FR Download'!G:G,0))),""))</f>
        <v/>
      </c>
      <c r="P1131" s="37" t="str">
        <f>IF(IFERROR(INDEX('Funding Request Tracker'!$G$6:$G$13,MATCH('Eligible Components'!N1131,'Funding Request Tracker'!$F$6:$F$13,0)),"")=0,"",IFERROR(INDEX('Funding Request Tracker'!$G$6:$G$13,MATCH('Eligible Components'!N1131,'Funding Request Tracker'!$F$6:$F$13,0)),""))</f>
        <v/>
      </c>
      <c r="Q1131" s="37" t="str">
        <f>IF(IFERROR(INDEX('Tableau FR Download'!N:N,MATCH('Eligible Components'!M1131,'Tableau FR Download'!G:G,0)),"")=0,"",IFERROR(INDEX('Tableau FR Download'!N:N,MATCH('Eligible Components'!M1131,'Tableau FR Download'!G:G,0)),""))</f>
        <v/>
      </c>
      <c r="R1131" s="37" t="str">
        <f>IF(IFERROR(INDEX('Tableau FR Download'!O:O,MATCH('Eligible Components'!M1131,'Tableau FR Download'!G:G,0)),"")=0,"",IFERROR(INDEX('Tableau FR Download'!O:O,MATCH('Eligible Components'!M1131,'Tableau FR Download'!G:G,0)),""))</f>
        <v/>
      </c>
      <c r="S1131" s="13" t="str">
        <f t="shared" si="53"/>
        <v/>
      </c>
      <c r="T1131" s="1" t="str">
        <f>IFERROR(INDEX('User Instructions'!$E$3:$E$10,MATCH('Eligible Components'!N1131,'User Instructions'!$D$3:$D$10,0)),"")</f>
        <v/>
      </c>
      <c r="U1131" s="1" t="str">
        <f>IFERROR(IF(INDEX('Tableau FR Download'!M:M,MATCH('Eligible Components'!M1131,'Tableau FR Download'!G:G,0))=0,"",INDEX('Tableau FR Download'!M:M,MATCH('Eligible Components'!M1131,'Tableau FR Download'!G:G,0))),"")</f>
        <v/>
      </c>
    </row>
    <row r="1132" spans="1:21" hidden="1" x14ac:dyDescent="0.2">
      <c r="A1132" s="1">
        <f t="shared" si="51"/>
        <v>0</v>
      </c>
      <c r="B1132" s="1">
        <v>0</v>
      </c>
      <c r="C1132" s="1" t="s">
        <v>85</v>
      </c>
      <c r="D1132" s="1" t="s">
        <v>145</v>
      </c>
      <c r="E1132" s="1" t="s">
        <v>412</v>
      </c>
      <c r="F1132" s="1" t="s">
        <v>90</v>
      </c>
      <c r="G1132" s="1" t="str">
        <f t="shared" si="52"/>
        <v>Pakistan-HIV/AIDS,Tuberculosis,Malaria</v>
      </c>
      <c r="H1132" s="1">
        <v>1</v>
      </c>
      <c r="I1132" s="1" t="s">
        <v>33</v>
      </c>
      <c r="J1132" s="1" t="str">
        <f>IF(IFERROR(IF(M1132="",INDEX('Review Approach Lookup'!D:D,MATCH('Eligible Components'!G1132,'Review Approach Lookup'!A:A,0)),INDEX('Tableau FR Download'!I:I,MATCH(M1132,'Tableau FR Download'!G:G,0))),"")=0,"TBC",IFERROR(IF(M1132="",INDEX('Review Approach Lookup'!D:D,MATCH('Eligible Components'!G1132,'Review Approach Lookup'!A:A,0)),INDEX('Tableau FR Download'!I:I,MATCH(M1132,'Tableau FR Download'!G:G,0))),""))</f>
        <v/>
      </c>
      <c r="K1132" s="1" t="s">
        <v>184</v>
      </c>
      <c r="L1132" s="1">
        <f>_xlfn.MAXIFS('Tableau FR Download'!A:A,'Tableau FR Download'!B:B,'Eligible Components'!G1132)</f>
        <v>0</v>
      </c>
      <c r="M1132" s="1" t="str">
        <f>IF(L1132=0,"",INDEX('Tableau FR Download'!G:G,MATCH('Eligible Components'!L1132,'Tableau FR Download'!A:A,0)))</f>
        <v/>
      </c>
      <c r="N1132" s="2" t="str">
        <f>IFERROR(IF(LEFT(INDEX('Tableau FR Download'!J:J,MATCH('Eligible Components'!M1132,'Tableau FR Download'!G:G,0)),FIND(" - ",INDEX('Tableau FR Download'!J:J,MATCH('Eligible Components'!M1132,'Tableau FR Download'!G:G,0)))-1) = 0,"",LEFT(INDEX('Tableau FR Download'!J:J,MATCH('Eligible Components'!M1132,'Tableau FR Download'!G:G,0)),FIND(" - ",INDEX('Tableau FR Download'!J:J,MATCH('Eligible Components'!M1132,'Tableau FR Download'!G:G,0)))-1)),"")</f>
        <v/>
      </c>
      <c r="O1132" s="2" t="str">
        <f>IF(T1132="No","",IFERROR(IF(INDEX('Tableau FR Download'!M:M,MATCH('Eligible Components'!M1132,'Tableau FR Download'!G:G,0))=0,"",INDEX('Tableau FR Download'!M:M,MATCH('Eligible Components'!M1132,'Tableau FR Download'!G:G,0))),""))</f>
        <v/>
      </c>
      <c r="P1132" s="37" t="str">
        <f>IF(IFERROR(INDEX('Funding Request Tracker'!$G$6:$G$13,MATCH('Eligible Components'!N1132,'Funding Request Tracker'!$F$6:$F$13,0)),"")=0,"",IFERROR(INDEX('Funding Request Tracker'!$G$6:$G$13,MATCH('Eligible Components'!N1132,'Funding Request Tracker'!$F$6:$F$13,0)),""))</f>
        <v/>
      </c>
      <c r="Q1132" s="37" t="str">
        <f>IF(IFERROR(INDEX('Tableau FR Download'!N:N,MATCH('Eligible Components'!M1132,'Tableau FR Download'!G:G,0)),"")=0,"",IFERROR(INDEX('Tableau FR Download'!N:N,MATCH('Eligible Components'!M1132,'Tableau FR Download'!G:G,0)),""))</f>
        <v/>
      </c>
      <c r="R1132" s="37" t="str">
        <f>IF(IFERROR(INDEX('Tableau FR Download'!O:O,MATCH('Eligible Components'!M1132,'Tableau FR Download'!G:G,0)),"")=0,"",IFERROR(INDEX('Tableau FR Download'!O:O,MATCH('Eligible Components'!M1132,'Tableau FR Download'!G:G,0)),""))</f>
        <v/>
      </c>
      <c r="S1132" s="13" t="str">
        <f t="shared" si="53"/>
        <v/>
      </c>
      <c r="T1132" s="1" t="str">
        <f>IFERROR(INDEX('User Instructions'!$E$3:$E$10,MATCH('Eligible Components'!N1132,'User Instructions'!$D$3:$D$10,0)),"")</f>
        <v/>
      </c>
      <c r="U1132" s="1" t="str">
        <f>IFERROR(IF(INDEX('Tableau FR Download'!M:M,MATCH('Eligible Components'!M1132,'Tableau FR Download'!G:G,0))=0,"",INDEX('Tableau FR Download'!M:M,MATCH('Eligible Components'!M1132,'Tableau FR Download'!G:G,0))),"")</f>
        <v/>
      </c>
    </row>
    <row r="1133" spans="1:21" hidden="1" x14ac:dyDescent="0.2">
      <c r="A1133" s="1">
        <f t="shared" si="51"/>
        <v>0</v>
      </c>
      <c r="B1133" s="1">
        <v>0</v>
      </c>
      <c r="C1133" s="1" t="s">
        <v>85</v>
      </c>
      <c r="D1133" s="1" t="s">
        <v>145</v>
      </c>
      <c r="E1133" s="1" t="s">
        <v>413</v>
      </c>
      <c r="F1133" s="1" t="s">
        <v>91</v>
      </c>
      <c r="G1133" s="1" t="str">
        <f t="shared" si="52"/>
        <v>Pakistan-HIV/AIDS,Tuberculosis,Malaria,RSSH</v>
      </c>
      <c r="H1133" s="1">
        <v>1</v>
      </c>
      <c r="I1133" s="1" t="s">
        <v>33</v>
      </c>
      <c r="J1133" s="1" t="str">
        <f>IF(IFERROR(IF(M1133="",INDEX('Review Approach Lookup'!D:D,MATCH('Eligible Components'!G1133,'Review Approach Lookup'!A:A,0)),INDEX('Tableau FR Download'!I:I,MATCH(M1133,'Tableau FR Download'!G:G,0))),"")=0,"TBC",IFERROR(IF(M1133="",INDEX('Review Approach Lookup'!D:D,MATCH('Eligible Components'!G1133,'Review Approach Lookup'!A:A,0)),INDEX('Tableau FR Download'!I:I,MATCH(M1133,'Tableau FR Download'!G:G,0))),""))</f>
        <v/>
      </c>
      <c r="K1133" s="1" t="s">
        <v>184</v>
      </c>
      <c r="L1133" s="1">
        <f>_xlfn.MAXIFS('Tableau FR Download'!A:A,'Tableau FR Download'!B:B,'Eligible Components'!G1133)</f>
        <v>0</v>
      </c>
      <c r="M1133" s="1" t="str">
        <f>IF(L1133=0,"",INDEX('Tableau FR Download'!G:G,MATCH('Eligible Components'!L1133,'Tableau FR Download'!A:A,0)))</f>
        <v/>
      </c>
      <c r="N1133" s="2" t="str">
        <f>IFERROR(IF(LEFT(INDEX('Tableau FR Download'!J:J,MATCH('Eligible Components'!M1133,'Tableau FR Download'!G:G,0)),FIND(" - ",INDEX('Tableau FR Download'!J:J,MATCH('Eligible Components'!M1133,'Tableau FR Download'!G:G,0)))-1) = 0,"",LEFT(INDEX('Tableau FR Download'!J:J,MATCH('Eligible Components'!M1133,'Tableau FR Download'!G:G,0)),FIND(" - ",INDEX('Tableau FR Download'!J:J,MATCH('Eligible Components'!M1133,'Tableau FR Download'!G:G,0)))-1)),"")</f>
        <v/>
      </c>
      <c r="O1133" s="2" t="str">
        <f>IF(T1133="No","",IFERROR(IF(INDEX('Tableau FR Download'!M:M,MATCH('Eligible Components'!M1133,'Tableau FR Download'!G:G,0))=0,"",INDEX('Tableau FR Download'!M:M,MATCH('Eligible Components'!M1133,'Tableau FR Download'!G:G,0))),""))</f>
        <v/>
      </c>
      <c r="P1133" s="37" t="str">
        <f>IF(IFERROR(INDEX('Funding Request Tracker'!$G$6:$G$13,MATCH('Eligible Components'!N1133,'Funding Request Tracker'!$F$6:$F$13,0)),"")=0,"",IFERROR(INDEX('Funding Request Tracker'!$G$6:$G$13,MATCH('Eligible Components'!N1133,'Funding Request Tracker'!$F$6:$F$13,0)),""))</f>
        <v/>
      </c>
      <c r="Q1133" s="37" t="str">
        <f>IF(IFERROR(INDEX('Tableau FR Download'!N:N,MATCH('Eligible Components'!M1133,'Tableau FR Download'!G:G,0)),"")=0,"",IFERROR(INDEX('Tableau FR Download'!N:N,MATCH('Eligible Components'!M1133,'Tableau FR Download'!G:G,0)),""))</f>
        <v/>
      </c>
      <c r="R1133" s="37" t="str">
        <f>IF(IFERROR(INDEX('Tableau FR Download'!O:O,MATCH('Eligible Components'!M1133,'Tableau FR Download'!G:G,0)),"")=0,"",IFERROR(INDEX('Tableau FR Download'!O:O,MATCH('Eligible Components'!M1133,'Tableau FR Download'!G:G,0)),""))</f>
        <v/>
      </c>
      <c r="S1133" s="13" t="str">
        <f t="shared" si="53"/>
        <v/>
      </c>
      <c r="T1133" s="1" t="str">
        <f>IFERROR(INDEX('User Instructions'!$E$3:$E$10,MATCH('Eligible Components'!N1133,'User Instructions'!$D$3:$D$10,0)),"")</f>
        <v/>
      </c>
      <c r="U1133" s="1" t="str">
        <f>IFERROR(IF(INDEX('Tableau FR Download'!M:M,MATCH('Eligible Components'!M1133,'Tableau FR Download'!G:G,0))=0,"",INDEX('Tableau FR Download'!M:M,MATCH('Eligible Components'!M1133,'Tableau FR Download'!G:G,0))),"")</f>
        <v/>
      </c>
    </row>
    <row r="1134" spans="1:21" hidden="1" x14ac:dyDescent="0.2">
      <c r="A1134" s="1">
        <f t="shared" si="51"/>
        <v>0</v>
      </c>
      <c r="B1134" s="1">
        <v>0</v>
      </c>
      <c r="C1134" s="1" t="s">
        <v>85</v>
      </c>
      <c r="D1134" s="1" t="s">
        <v>145</v>
      </c>
      <c r="E1134" s="1" t="s">
        <v>414</v>
      </c>
      <c r="F1134" s="1" t="s">
        <v>92</v>
      </c>
      <c r="G1134" s="1" t="str">
        <f t="shared" si="52"/>
        <v>Pakistan-HIV/AIDS,Tuberculosis,RSSH</v>
      </c>
      <c r="H1134" s="1">
        <v>1</v>
      </c>
      <c r="I1134" s="1" t="s">
        <v>33</v>
      </c>
      <c r="J1134" s="1" t="str">
        <f>IF(IFERROR(IF(M1134="",INDEX('Review Approach Lookup'!D:D,MATCH('Eligible Components'!G1134,'Review Approach Lookup'!A:A,0)),INDEX('Tableau FR Download'!I:I,MATCH(M1134,'Tableau FR Download'!G:G,0))),"")=0,"TBC",IFERROR(IF(M1134="",INDEX('Review Approach Lookup'!D:D,MATCH('Eligible Components'!G1134,'Review Approach Lookup'!A:A,0)),INDEX('Tableau FR Download'!I:I,MATCH(M1134,'Tableau FR Download'!G:G,0))),""))</f>
        <v/>
      </c>
      <c r="K1134" s="1" t="s">
        <v>184</v>
      </c>
      <c r="L1134" s="1">
        <f>_xlfn.MAXIFS('Tableau FR Download'!A:A,'Tableau FR Download'!B:B,'Eligible Components'!G1134)</f>
        <v>0</v>
      </c>
      <c r="M1134" s="1" t="str">
        <f>IF(L1134=0,"",INDEX('Tableau FR Download'!G:G,MATCH('Eligible Components'!L1134,'Tableau FR Download'!A:A,0)))</f>
        <v/>
      </c>
      <c r="N1134" s="2" t="str">
        <f>IFERROR(IF(LEFT(INDEX('Tableau FR Download'!J:J,MATCH('Eligible Components'!M1134,'Tableau FR Download'!G:G,0)),FIND(" - ",INDEX('Tableau FR Download'!J:J,MATCH('Eligible Components'!M1134,'Tableau FR Download'!G:G,0)))-1) = 0,"",LEFT(INDEX('Tableau FR Download'!J:J,MATCH('Eligible Components'!M1134,'Tableau FR Download'!G:G,0)),FIND(" - ",INDEX('Tableau FR Download'!J:J,MATCH('Eligible Components'!M1134,'Tableau FR Download'!G:G,0)))-1)),"")</f>
        <v/>
      </c>
      <c r="O1134" s="2" t="str">
        <f>IF(T1134="No","",IFERROR(IF(INDEX('Tableau FR Download'!M:M,MATCH('Eligible Components'!M1134,'Tableau FR Download'!G:G,0))=0,"",INDEX('Tableau FR Download'!M:M,MATCH('Eligible Components'!M1134,'Tableau FR Download'!G:G,0))),""))</f>
        <v/>
      </c>
      <c r="P1134" s="37" t="str">
        <f>IF(IFERROR(INDEX('Funding Request Tracker'!$G$6:$G$13,MATCH('Eligible Components'!N1134,'Funding Request Tracker'!$F$6:$F$13,0)),"")=0,"",IFERROR(INDEX('Funding Request Tracker'!$G$6:$G$13,MATCH('Eligible Components'!N1134,'Funding Request Tracker'!$F$6:$F$13,0)),""))</f>
        <v/>
      </c>
      <c r="Q1134" s="37" t="str">
        <f>IF(IFERROR(INDEX('Tableau FR Download'!N:N,MATCH('Eligible Components'!M1134,'Tableau FR Download'!G:G,0)),"")=0,"",IFERROR(INDEX('Tableau FR Download'!N:N,MATCH('Eligible Components'!M1134,'Tableau FR Download'!G:G,0)),""))</f>
        <v/>
      </c>
      <c r="R1134" s="37" t="str">
        <f>IF(IFERROR(INDEX('Tableau FR Download'!O:O,MATCH('Eligible Components'!M1134,'Tableau FR Download'!G:G,0)),"")=0,"",IFERROR(INDEX('Tableau FR Download'!O:O,MATCH('Eligible Components'!M1134,'Tableau FR Download'!G:G,0)),""))</f>
        <v/>
      </c>
      <c r="S1134" s="13" t="str">
        <f t="shared" si="53"/>
        <v/>
      </c>
      <c r="T1134" s="1" t="str">
        <f>IFERROR(INDEX('User Instructions'!$E$3:$E$10,MATCH('Eligible Components'!N1134,'User Instructions'!$D$3:$D$10,0)),"")</f>
        <v/>
      </c>
      <c r="U1134" s="1" t="str">
        <f>IFERROR(IF(INDEX('Tableau FR Download'!M:M,MATCH('Eligible Components'!M1134,'Tableau FR Download'!G:G,0))=0,"",INDEX('Tableau FR Download'!M:M,MATCH('Eligible Components'!M1134,'Tableau FR Download'!G:G,0))),"")</f>
        <v/>
      </c>
    </row>
    <row r="1135" spans="1:21" hidden="1" x14ac:dyDescent="0.2">
      <c r="A1135" s="1">
        <f t="shared" si="51"/>
        <v>1</v>
      </c>
      <c r="B1135" s="1">
        <v>0</v>
      </c>
      <c r="C1135" s="1" t="s">
        <v>85</v>
      </c>
      <c r="D1135" s="1" t="s">
        <v>145</v>
      </c>
      <c r="E1135" s="1" t="s">
        <v>28</v>
      </c>
      <c r="F1135" s="1" t="s">
        <v>28</v>
      </c>
      <c r="G1135" s="1" t="str">
        <f t="shared" si="52"/>
        <v>Pakistan-Malaria</v>
      </c>
      <c r="H1135" s="1">
        <v>1</v>
      </c>
      <c r="I1135" s="1" t="s">
        <v>33</v>
      </c>
      <c r="J1135" s="1" t="str">
        <f>IF(IFERROR(IF(M1135="",INDEX('Review Approach Lookup'!D:D,MATCH('Eligible Components'!G1135,'Review Approach Lookup'!A:A,0)),INDEX('Tableau FR Download'!I:I,MATCH(M1135,'Tableau FR Download'!G:G,0))),"")=0,"TBC",IFERROR(IF(M1135="",INDEX('Review Approach Lookup'!D:D,MATCH('Eligible Components'!G1135,'Review Approach Lookup'!A:A,0)),INDEX('Tableau FR Download'!I:I,MATCH(M1135,'Tableau FR Download'!G:G,0))),""))</f>
        <v>Tailored for National Strategic Plans</v>
      </c>
      <c r="K1135" s="1" t="s">
        <v>184</v>
      </c>
      <c r="L1135" s="1">
        <f>_xlfn.MAXIFS('Tableau FR Download'!A:A,'Tableau FR Download'!B:B,'Eligible Components'!G1135)</f>
        <v>938</v>
      </c>
      <c r="M1135" s="1" t="str">
        <f>IF(L1135=0,"",INDEX('Tableau FR Download'!G:G,MATCH('Eligible Components'!L1135,'Tableau FR Download'!A:A,0)))</f>
        <v>FR938-PAK-M</v>
      </c>
      <c r="N1135" s="2" t="str">
        <f>IFERROR(IF(LEFT(INDEX('Tableau FR Download'!J:J,MATCH('Eligible Components'!M1135,'Tableau FR Download'!G:G,0)),FIND(" - ",INDEX('Tableau FR Download'!J:J,MATCH('Eligible Components'!M1135,'Tableau FR Download'!G:G,0)))-1) = 0,"",LEFT(INDEX('Tableau FR Download'!J:J,MATCH('Eligible Components'!M1135,'Tableau FR Download'!G:G,0)),FIND(" - ",INDEX('Tableau FR Download'!J:J,MATCH('Eligible Components'!M1135,'Tableau FR Download'!G:G,0)))-1)),"")</f>
        <v>Window 2b</v>
      </c>
      <c r="O1135" s="2" t="str">
        <f>IF(T1135="No","",IFERROR(IF(INDEX('Tableau FR Download'!M:M,MATCH('Eligible Components'!M1135,'Tableau FR Download'!G:G,0))=0,"",INDEX('Tableau FR Download'!M:M,MATCH('Eligible Components'!M1135,'Tableau FR Download'!G:G,0))),""))</f>
        <v>Grant Making</v>
      </c>
      <c r="P1135" s="37">
        <f>IF(IFERROR(INDEX('Funding Request Tracker'!$G$6:$G$13,MATCH('Eligible Components'!N1135,'Funding Request Tracker'!$F$6:$F$13,0)),"")=0,"",IFERROR(INDEX('Funding Request Tracker'!$G$6:$G$13,MATCH('Eligible Components'!N1135,'Funding Request Tracker'!$F$6:$F$13,0)),""))</f>
        <v>43982</v>
      </c>
      <c r="Q1135" s="37">
        <f>IF(IFERROR(INDEX('Tableau FR Download'!N:N,MATCH('Eligible Components'!M1135,'Tableau FR Download'!G:G,0)),"")=0,"",IFERROR(INDEX('Tableau FR Download'!N:N,MATCH('Eligible Components'!M1135,'Tableau FR Download'!G:G,0)),""))</f>
        <v>44154</v>
      </c>
      <c r="R1135" s="37">
        <f>IF(IFERROR(INDEX('Tableau FR Download'!O:O,MATCH('Eligible Components'!M1135,'Tableau FR Download'!G:G,0)),"")=0,"",IFERROR(INDEX('Tableau FR Download'!O:O,MATCH('Eligible Components'!M1135,'Tableau FR Download'!G:G,0)),""))</f>
        <v>44175</v>
      </c>
      <c r="S1135" s="13">
        <f t="shared" si="53"/>
        <v>6.3278688524590168</v>
      </c>
      <c r="T1135" s="1" t="str">
        <f>IFERROR(INDEX('User Instructions'!$E$3:$E$10,MATCH('Eligible Components'!N1135,'User Instructions'!$D$3:$D$10,0)),"")</f>
        <v>Yes</v>
      </c>
      <c r="U1135" s="1" t="str">
        <f>IFERROR(IF(INDEX('Tableau FR Download'!M:M,MATCH('Eligible Components'!M1135,'Tableau FR Download'!G:G,0))=0,"",INDEX('Tableau FR Download'!M:M,MATCH('Eligible Components'!M1135,'Tableau FR Download'!G:G,0))),"")</f>
        <v>Grant Making</v>
      </c>
    </row>
    <row r="1136" spans="1:21" hidden="1" x14ac:dyDescent="0.2">
      <c r="A1136" s="1">
        <f t="shared" si="51"/>
        <v>0</v>
      </c>
      <c r="B1136" s="1">
        <v>0</v>
      </c>
      <c r="C1136" s="1" t="s">
        <v>85</v>
      </c>
      <c r="D1136" s="1" t="s">
        <v>145</v>
      </c>
      <c r="E1136" s="1" t="s">
        <v>415</v>
      </c>
      <c r="F1136" s="1" t="s">
        <v>93</v>
      </c>
      <c r="G1136" s="1" t="str">
        <f t="shared" si="52"/>
        <v>Pakistan-Malaria,RSSH</v>
      </c>
      <c r="H1136" s="1">
        <v>1</v>
      </c>
      <c r="I1136" s="1" t="s">
        <v>33</v>
      </c>
      <c r="J1136" s="1" t="str">
        <f>IF(IFERROR(IF(M1136="",INDEX('Review Approach Lookup'!D:D,MATCH('Eligible Components'!G1136,'Review Approach Lookup'!A:A,0)),INDEX('Tableau FR Download'!I:I,MATCH(M1136,'Tableau FR Download'!G:G,0))),"")=0,"TBC",IFERROR(IF(M1136="",INDEX('Review Approach Lookup'!D:D,MATCH('Eligible Components'!G1136,'Review Approach Lookup'!A:A,0)),INDEX('Tableau FR Download'!I:I,MATCH(M1136,'Tableau FR Download'!G:G,0))),""))</f>
        <v/>
      </c>
      <c r="K1136" s="1" t="s">
        <v>184</v>
      </c>
      <c r="L1136" s="1">
        <f>_xlfn.MAXIFS('Tableau FR Download'!A:A,'Tableau FR Download'!B:B,'Eligible Components'!G1136)</f>
        <v>0</v>
      </c>
      <c r="M1136" s="1" t="str">
        <f>IF(L1136=0,"",INDEX('Tableau FR Download'!G:G,MATCH('Eligible Components'!L1136,'Tableau FR Download'!A:A,0)))</f>
        <v/>
      </c>
      <c r="N1136" s="2" t="str">
        <f>IFERROR(IF(LEFT(INDEX('Tableau FR Download'!J:J,MATCH('Eligible Components'!M1136,'Tableau FR Download'!G:G,0)),FIND(" - ",INDEX('Tableau FR Download'!J:J,MATCH('Eligible Components'!M1136,'Tableau FR Download'!G:G,0)))-1) = 0,"",LEFT(INDEX('Tableau FR Download'!J:J,MATCH('Eligible Components'!M1136,'Tableau FR Download'!G:G,0)),FIND(" - ",INDEX('Tableau FR Download'!J:J,MATCH('Eligible Components'!M1136,'Tableau FR Download'!G:G,0)))-1)),"")</f>
        <v/>
      </c>
      <c r="O1136" s="2" t="str">
        <f>IF(T1136="No","",IFERROR(IF(INDEX('Tableau FR Download'!M:M,MATCH('Eligible Components'!M1136,'Tableau FR Download'!G:G,0))=0,"",INDEX('Tableau FR Download'!M:M,MATCH('Eligible Components'!M1136,'Tableau FR Download'!G:G,0))),""))</f>
        <v/>
      </c>
      <c r="P1136" s="37" t="str">
        <f>IF(IFERROR(INDEX('Funding Request Tracker'!$G$6:$G$13,MATCH('Eligible Components'!N1136,'Funding Request Tracker'!$F$6:$F$13,0)),"")=0,"",IFERROR(INDEX('Funding Request Tracker'!$G$6:$G$13,MATCH('Eligible Components'!N1136,'Funding Request Tracker'!$F$6:$F$13,0)),""))</f>
        <v/>
      </c>
      <c r="Q1136" s="37" t="str">
        <f>IF(IFERROR(INDEX('Tableau FR Download'!N:N,MATCH('Eligible Components'!M1136,'Tableau FR Download'!G:G,0)),"")=0,"",IFERROR(INDEX('Tableau FR Download'!N:N,MATCH('Eligible Components'!M1136,'Tableau FR Download'!G:G,0)),""))</f>
        <v/>
      </c>
      <c r="R1136" s="37" t="str">
        <f>IF(IFERROR(INDEX('Tableau FR Download'!O:O,MATCH('Eligible Components'!M1136,'Tableau FR Download'!G:G,0)),"")=0,"",IFERROR(INDEX('Tableau FR Download'!O:O,MATCH('Eligible Components'!M1136,'Tableau FR Download'!G:G,0)),""))</f>
        <v/>
      </c>
      <c r="S1136" s="13" t="str">
        <f t="shared" si="53"/>
        <v/>
      </c>
      <c r="T1136" s="1" t="str">
        <f>IFERROR(INDEX('User Instructions'!$E$3:$E$10,MATCH('Eligible Components'!N1136,'User Instructions'!$D$3:$D$10,0)),"")</f>
        <v/>
      </c>
      <c r="U1136" s="1" t="str">
        <f>IFERROR(IF(INDEX('Tableau FR Download'!M:M,MATCH('Eligible Components'!M1136,'Tableau FR Download'!G:G,0))=0,"",INDEX('Tableau FR Download'!M:M,MATCH('Eligible Components'!M1136,'Tableau FR Download'!G:G,0))),"")</f>
        <v/>
      </c>
    </row>
    <row r="1137" spans="1:21" hidden="1" x14ac:dyDescent="0.2">
      <c r="A1137" s="1">
        <f t="shared" si="51"/>
        <v>0</v>
      </c>
      <c r="B1137" s="1">
        <v>0</v>
      </c>
      <c r="C1137" s="1" t="s">
        <v>85</v>
      </c>
      <c r="D1137" s="1" t="s">
        <v>145</v>
      </c>
      <c r="E1137" s="1" t="s">
        <v>94</v>
      </c>
      <c r="F1137" s="1" t="s">
        <v>94</v>
      </c>
      <c r="G1137" s="1" t="str">
        <f t="shared" si="52"/>
        <v>Pakistan-RSSH</v>
      </c>
      <c r="H1137" s="1">
        <v>1</v>
      </c>
      <c r="I1137" s="1" t="s">
        <v>33</v>
      </c>
      <c r="J1137" s="1" t="str">
        <f>IF(IFERROR(IF(M1137="",INDEX('Review Approach Lookup'!D:D,MATCH('Eligible Components'!G1137,'Review Approach Lookup'!A:A,0)),INDEX('Tableau FR Download'!I:I,MATCH(M1137,'Tableau FR Download'!G:G,0))),"")=0,"TBC",IFERROR(IF(M1137="",INDEX('Review Approach Lookup'!D:D,MATCH('Eligible Components'!G1137,'Review Approach Lookup'!A:A,0)),INDEX('Tableau FR Download'!I:I,MATCH(M1137,'Tableau FR Download'!G:G,0))),""))</f>
        <v>TBC</v>
      </c>
      <c r="K1137" s="1" t="s">
        <v>184</v>
      </c>
      <c r="L1137" s="1">
        <f>_xlfn.MAXIFS('Tableau FR Download'!A:A,'Tableau FR Download'!B:B,'Eligible Components'!G1137)</f>
        <v>0</v>
      </c>
      <c r="M1137" s="1" t="str">
        <f>IF(L1137=0,"",INDEX('Tableau FR Download'!G:G,MATCH('Eligible Components'!L1137,'Tableau FR Download'!A:A,0)))</f>
        <v/>
      </c>
      <c r="N1137" s="2" t="str">
        <f>IFERROR(IF(LEFT(INDEX('Tableau FR Download'!J:J,MATCH('Eligible Components'!M1137,'Tableau FR Download'!G:G,0)),FIND(" - ",INDEX('Tableau FR Download'!J:J,MATCH('Eligible Components'!M1137,'Tableau FR Download'!G:G,0)))-1) = 0,"",LEFT(INDEX('Tableau FR Download'!J:J,MATCH('Eligible Components'!M1137,'Tableau FR Download'!G:G,0)),FIND(" - ",INDEX('Tableau FR Download'!J:J,MATCH('Eligible Components'!M1137,'Tableau FR Download'!G:G,0)))-1)),"")</f>
        <v/>
      </c>
      <c r="O1137" s="2" t="str">
        <f>IF(T1137="No","",IFERROR(IF(INDEX('Tableau FR Download'!M:M,MATCH('Eligible Components'!M1137,'Tableau FR Download'!G:G,0))=0,"",INDEX('Tableau FR Download'!M:M,MATCH('Eligible Components'!M1137,'Tableau FR Download'!G:G,0))),""))</f>
        <v/>
      </c>
      <c r="P1137" s="37" t="str">
        <f>IF(IFERROR(INDEX('Funding Request Tracker'!$G$6:$G$13,MATCH('Eligible Components'!N1137,'Funding Request Tracker'!$F$6:$F$13,0)),"")=0,"",IFERROR(INDEX('Funding Request Tracker'!$G$6:$G$13,MATCH('Eligible Components'!N1137,'Funding Request Tracker'!$F$6:$F$13,0)),""))</f>
        <v/>
      </c>
      <c r="Q1137" s="37" t="str">
        <f>IF(IFERROR(INDEX('Tableau FR Download'!N:N,MATCH('Eligible Components'!M1137,'Tableau FR Download'!G:G,0)),"")=0,"",IFERROR(INDEX('Tableau FR Download'!N:N,MATCH('Eligible Components'!M1137,'Tableau FR Download'!G:G,0)),""))</f>
        <v/>
      </c>
      <c r="R1137" s="37" t="str">
        <f>IF(IFERROR(INDEX('Tableau FR Download'!O:O,MATCH('Eligible Components'!M1137,'Tableau FR Download'!G:G,0)),"")=0,"",IFERROR(INDEX('Tableau FR Download'!O:O,MATCH('Eligible Components'!M1137,'Tableau FR Download'!G:G,0)),""))</f>
        <v/>
      </c>
      <c r="S1137" s="13" t="str">
        <f t="shared" si="53"/>
        <v/>
      </c>
      <c r="T1137" s="1" t="str">
        <f>IFERROR(INDEX('User Instructions'!$E$3:$E$10,MATCH('Eligible Components'!N1137,'User Instructions'!$D$3:$D$10,0)),"")</f>
        <v/>
      </c>
      <c r="U1137" s="1" t="str">
        <f>IFERROR(IF(INDEX('Tableau FR Download'!M:M,MATCH('Eligible Components'!M1137,'Tableau FR Download'!G:G,0))=0,"",INDEX('Tableau FR Download'!M:M,MATCH('Eligible Components'!M1137,'Tableau FR Download'!G:G,0))),"")</f>
        <v/>
      </c>
    </row>
    <row r="1138" spans="1:21" hidden="1" x14ac:dyDescent="0.2">
      <c r="A1138" s="1">
        <f t="shared" si="51"/>
        <v>1</v>
      </c>
      <c r="B1138" s="1">
        <v>0</v>
      </c>
      <c r="C1138" s="1" t="s">
        <v>85</v>
      </c>
      <c r="D1138" s="1" t="s">
        <v>145</v>
      </c>
      <c r="E1138" s="1" t="s">
        <v>416</v>
      </c>
      <c r="F1138" s="1" t="s">
        <v>35</v>
      </c>
      <c r="G1138" s="1" t="str">
        <f t="shared" si="52"/>
        <v>Pakistan-Tuberculosis</v>
      </c>
      <c r="H1138" s="1">
        <v>1</v>
      </c>
      <c r="I1138" s="1" t="s">
        <v>33</v>
      </c>
      <c r="J1138" s="1" t="str">
        <f>IF(IFERROR(IF(M1138="",INDEX('Review Approach Lookup'!D:D,MATCH('Eligible Components'!G1138,'Review Approach Lookup'!A:A,0)),INDEX('Tableau FR Download'!I:I,MATCH(M1138,'Tableau FR Download'!G:G,0))),"")=0,"TBC",IFERROR(IF(M1138="",INDEX('Review Approach Lookup'!D:D,MATCH('Eligible Components'!G1138,'Review Approach Lookup'!A:A,0)),INDEX('Tableau FR Download'!I:I,MATCH(M1138,'Tableau FR Download'!G:G,0))),""))</f>
        <v>Tailored for National Strategic Plans</v>
      </c>
      <c r="K1138" s="1" t="s">
        <v>184</v>
      </c>
      <c r="L1138" s="1">
        <f>_xlfn.MAXIFS('Tableau FR Download'!A:A,'Tableau FR Download'!B:B,'Eligible Components'!G1138)</f>
        <v>1743</v>
      </c>
      <c r="M1138" s="1" t="str">
        <f>IF(L1138=0,"",INDEX('Tableau FR Download'!G:G,MATCH('Eligible Components'!L1138,'Tableau FR Download'!A:A,0)))</f>
        <v>FR743-PAK-T-01</v>
      </c>
      <c r="N1138" s="2" t="str">
        <f>IFERROR(IF(LEFT(INDEX('Tableau FR Download'!J:J,MATCH('Eligible Components'!M1138,'Tableau FR Download'!G:G,0)),FIND(" - ",INDEX('Tableau FR Download'!J:J,MATCH('Eligible Components'!M1138,'Tableau FR Download'!G:G,0)))-1) = 0,"",LEFT(INDEX('Tableau FR Download'!J:J,MATCH('Eligible Components'!M1138,'Tableau FR Download'!G:G,0)),FIND(" - ",INDEX('Tableau FR Download'!J:J,MATCH('Eligible Components'!M1138,'Tableau FR Download'!G:G,0)))-1)),"")</f>
        <v>Window 3</v>
      </c>
      <c r="O1138" s="2" t="str">
        <f>IF(T1138="No","",IFERROR(IF(INDEX('Tableau FR Download'!M:M,MATCH('Eligible Components'!M1138,'Tableau FR Download'!G:G,0))=0,"",INDEX('Tableau FR Download'!M:M,MATCH('Eligible Components'!M1138,'Tableau FR Download'!G:G,0))),""))</f>
        <v>Grant Making</v>
      </c>
      <c r="P1138" s="37">
        <f>IF(IFERROR(INDEX('Funding Request Tracker'!$G$6:$G$13,MATCH('Eligible Components'!N1138,'Funding Request Tracker'!$F$6:$F$13,0)),"")=0,"",IFERROR(INDEX('Funding Request Tracker'!$G$6:$G$13,MATCH('Eligible Components'!N1138,'Funding Request Tracker'!$F$6:$F$13,0)),""))</f>
        <v>44074</v>
      </c>
      <c r="Q1138" s="37">
        <f>IF(IFERROR(INDEX('Tableau FR Download'!N:N,MATCH('Eligible Components'!M1138,'Tableau FR Download'!G:G,0)),"")=0,"",IFERROR(INDEX('Tableau FR Download'!N:N,MATCH('Eligible Components'!M1138,'Tableau FR Download'!G:G,0)),""))</f>
        <v>44364</v>
      </c>
      <c r="R1138" s="37">
        <f>IF(IFERROR(INDEX('Tableau FR Download'!O:O,MATCH('Eligible Components'!M1138,'Tableau FR Download'!G:G,0)),"")=0,"",IFERROR(INDEX('Tableau FR Download'!O:O,MATCH('Eligible Components'!M1138,'Tableau FR Download'!G:G,0)),""))</f>
        <v>44390</v>
      </c>
      <c r="S1138" s="13">
        <f t="shared" si="53"/>
        <v>10.360655737704919</v>
      </c>
      <c r="T1138" s="1" t="str">
        <f>IFERROR(INDEX('User Instructions'!$E$3:$E$10,MATCH('Eligible Components'!N1138,'User Instructions'!$D$3:$D$10,0)),"")</f>
        <v>Yes</v>
      </c>
      <c r="U1138" s="1" t="str">
        <f>IFERROR(IF(INDEX('Tableau FR Download'!M:M,MATCH('Eligible Components'!M1138,'Tableau FR Download'!G:G,0))=0,"",INDEX('Tableau FR Download'!M:M,MATCH('Eligible Components'!M1138,'Tableau FR Download'!G:G,0))),"")</f>
        <v>Grant Making</v>
      </c>
    </row>
    <row r="1139" spans="1:21" hidden="1" x14ac:dyDescent="0.2">
      <c r="A1139" s="1">
        <f t="shared" si="51"/>
        <v>0</v>
      </c>
      <c r="B1139" s="1">
        <v>0</v>
      </c>
      <c r="C1139" s="1" t="s">
        <v>85</v>
      </c>
      <c r="D1139" s="1" t="s">
        <v>145</v>
      </c>
      <c r="E1139" s="1" t="s">
        <v>417</v>
      </c>
      <c r="F1139" s="1" t="s">
        <v>95</v>
      </c>
      <c r="G1139" s="1" t="str">
        <f t="shared" si="52"/>
        <v>Pakistan-Tuberculosis,Malaria</v>
      </c>
      <c r="H1139" s="1">
        <v>1</v>
      </c>
      <c r="I1139" s="1" t="s">
        <v>33</v>
      </c>
      <c r="J1139" s="1" t="str">
        <f>IF(IFERROR(IF(M1139="",INDEX('Review Approach Lookup'!D:D,MATCH('Eligible Components'!G1139,'Review Approach Lookup'!A:A,0)),INDEX('Tableau FR Download'!I:I,MATCH(M1139,'Tableau FR Download'!G:G,0))),"")=0,"TBC",IFERROR(IF(M1139="",INDEX('Review Approach Lookup'!D:D,MATCH('Eligible Components'!G1139,'Review Approach Lookup'!A:A,0)),INDEX('Tableau FR Download'!I:I,MATCH(M1139,'Tableau FR Download'!G:G,0))),""))</f>
        <v/>
      </c>
      <c r="K1139" s="1" t="s">
        <v>184</v>
      </c>
      <c r="L1139" s="1">
        <f>_xlfn.MAXIFS('Tableau FR Download'!A:A,'Tableau FR Download'!B:B,'Eligible Components'!G1139)</f>
        <v>0</v>
      </c>
      <c r="M1139" s="1" t="str">
        <f>IF(L1139=0,"",INDEX('Tableau FR Download'!G:G,MATCH('Eligible Components'!L1139,'Tableau FR Download'!A:A,0)))</f>
        <v/>
      </c>
      <c r="N1139" s="2" t="str">
        <f>IFERROR(IF(LEFT(INDEX('Tableau FR Download'!J:J,MATCH('Eligible Components'!M1139,'Tableau FR Download'!G:G,0)),FIND(" - ",INDEX('Tableau FR Download'!J:J,MATCH('Eligible Components'!M1139,'Tableau FR Download'!G:G,0)))-1) = 0,"",LEFT(INDEX('Tableau FR Download'!J:J,MATCH('Eligible Components'!M1139,'Tableau FR Download'!G:G,0)),FIND(" - ",INDEX('Tableau FR Download'!J:J,MATCH('Eligible Components'!M1139,'Tableau FR Download'!G:G,0)))-1)),"")</f>
        <v/>
      </c>
      <c r="O1139" s="2" t="str">
        <f>IF(T1139="No","",IFERROR(IF(INDEX('Tableau FR Download'!M:M,MATCH('Eligible Components'!M1139,'Tableau FR Download'!G:G,0))=0,"",INDEX('Tableau FR Download'!M:M,MATCH('Eligible Components'!M1139,'Tableau FR Download'!G:G,0))),""))</f>
        <v/>
      </c>
      <c r="P1139" s="37" t="str">
        <f>IF(IFERROR(INDEX('Funding Request Tracker'!$G$6:$G$13,MATCH('Eligible Components'!N1139,'Funding Request Tracker'!$F$6:$F$13,0)),"")=0,"",IFERROR(INDEX('Funding Request Tracker'!$G$6:$G$13,MATCH('Eligible Components'!N1139,'Funding Request Tracker'!$F$6:$F$13,0)),""))</f>
        <v/>
      </c>
      <c r="Q1139" s="37" t="str">
        <f>IF(IFERROR(INDEX('Tableau FR Download'!N:N,MATCH('Eligible Components'!M1139,'Tableau FR Download'!G:G,0)),"")=0,"",IFERROR(INDEX('Tableau FR Download'!N:N,MATCH('Eligible Components'!M1139,'Tableau FR Download'!G:G,0)),""))</f>
        <v/>
      </c>
      <c r="R1139" s="37" t="str">
        <f>IF(IFERROR(INDEX('Tableau FR Download'!O:O,MATCH('Eligible Components'!M1139,'Tableau FR Download'!G:G,0)),"")=0,"",IFERROR(INDEX('Tableau FR Download'!O:O,MATCH('Eligible Components'!M1139,'Tableau FR Download'!G:G,0)),""))</f>
        <v/>
      </c>
      <c r="S1139" s="13" t="str">
        <f t="shared" si="53"/>
        <v/>
      </c>
      <c r="T1139" s="1" t="str">
        <f>IFERROR(INDEX('User Instructions'!$E$3:$E$10,MATCH('Eligible Components'!N1139,'User Instructions'!$D$3:$D$10,0)),"")</f>
        <v/>
      </c>
      <c r="U1139" s="1" t="str">
        <f>IFERROR(IF(INDEX('Tableau FR Download'!M:M,MATCH('Eligible Components'!M1139,'Tableau FR Download'!G:G,0))=0,"",INDEX('Tableau FR Download'!M:M,MATCH('Eligible Components'!M1139,'Tableau FR Download'!G:G,0))),"")</f>
        <v/>
      </c>
    </row>
    <row r="1140" spans="1:21" hidden="1" x14ac:dyDescent="0.2">
      <c r="A1140" s="1">
        <f t="shared" si="51"/>
        <v>0</v>
      </c>
      <c r="B1140" s="1">
        <v>0</v>
      </c>
      <c r="C1140" s="1" t="s">
        <v>85</v>
      </c>
      <c r="D1140" s="1" t="s">
        <v>145</v>
      </c>
      <c r="E1140" s="1" t="s">
        <v>418</v>
      </c>
      <c r="F1140" s="1" t="s">
        <v>96</v>
      </c>
      <c r="G1140" s="1" t="str">
        <f t="shared" si="52"/>
        <v>Pakistan-Tuberculosis,Malaria,RSSH</v>
      </c>
      <c r="H1140" s="1">
        <v>1</v>
      </c>
      <c r="I1140" s="1" t="s">
        <v>33</v>
      </c>
      <c r="J1140" s="1" t="str">
        <f>IF(IFERROR(IF(M1140="",INDEX('Review Approach Lookup'!D:D,MATCH('Eligible Components'!G1140,'Review Approach Lookup'!A:A,0)),INDEX('Tableau FR Download'!I:I,MATCH(M1140,'Tableau FR Download'!G:G,0))),"")=0,"TBC",IFERROR(IF(M1140="",INDEX('Review Approach Lookup'!D:D,MATCH('Eligible Components'!G1140,'Review Approach Lookup'!A:A,0)),INDEX('Tableau FR Download'!I:I,MATCH(M1140,'Tableau FR Download'!G:G,0))),""))</f>
        <v/>
      </c>
      <c r="K1140" s="1" t="s">
        <v>184</v>
      </c>
      <c r="L1140" s="1">
        <f>_xlfn.MAXIFS('Tableau FR Download'!A:A,'Tableau FR Download'!B:B,'Eligible Components'!G1140)</f>
        <v>0</v>
      </c>
      <c r="M1140" s="1" t="str">
        <f>IF(L1140=0,"",INDEX('Tableau FR Download'!G:G,MATCH('Eligible Components'!L1140,'Tableau FR Download'!A:A,0)))</f>
        <v/>
      </c>
      <c r="N1140" s="2" t="str">
        <f>IFERROR(IF(LEFT(INDEX('Tableau FR Download'!J:J,MATCH('Eligible Components'!M1140,'Tableau FR Download'!G:G,0)),FIND(" - ",INDEX('Tableau FR Download'!J:J,MATCH('Eligible Components'!M1140,'Tableau FR Download'!G:G,0)))-1) = 0,"",LEFT(INDEX('Tableau FR Download'!J:J,MATCH('Eligible Components'!M1140,'Tableau FR Download'!G:G,0)),FIND(" - ",INDEX('Tableau FR Download'!J:J,MATCH('Eligible Components'!M1140,'Tableau FR Download'!G:G,0)))-1)),"")</f>
        <v/>
      </c>
      <c r="O1140" s="2" t="str">
        <f>IF(T1140="No","",IFERROR(IF(INDEX('Tableau FR Download'!M:M,MATCH('Eligible Components'!M1140,'Tableau FR Download'!G:G,0))=0,"",INDEX('Tableau FR Download'!M:M,MATCH('Eligible Components'!M1140,'Tableau FR Download'!G:G,0))),""))</f>
        <v/>
      </c>
      <c r="P1140" s="37" t="str">
        <f>IF(IFERROR(INDEX('Funding Request Tracker'!$G$6:$G$13,MATCH('Eligible Components'!N1140,'Funding Request Tracker'!$F$6:$F$13,0)),"")=0,"",IFERROR(INDEX('Funding Request Tracker'!$G$6:$G$13,MATCH('Eligible Components'!N1140,'Funding Request Tracker'!$F$6:$F$13,0)),""))</f>
        <v/>
      </c>
      <c r="Q1140" s="37" t="str">
        <f>IF(IFERROR(INDEX('Tableau FR Download'!N:N,MATCH('Eligible Components'!M1140,'Tableau FR Download'!G:G,0)),"")=0,"",IFERROR(INDEX('Tableau FR Download'!N:N,MATCH('Eligible Components'!M1140,'Tableau FR Download'!G:G,0)),""))</f>
        <v/>
      </c>
      <c r="R1140" s="37" t="str">
        <f>IF(IFERROR(INDEX('Tableau FR Download'!O:O,MATCH('Eligible Components'!M1140,'Tableau FR Download'!G:G,0)),"")=0,"",IFERROR(INDEX('Tableau FR Download'!O:O,MATCH('Eligible Components'!M1140,'Tableau FR Download'!G:G,0)),""))</f>
        <v/>
      </c>
      <c r="S1140" s="13" t="str">
        <f t="shared" si="53"/>
        <v/>
      </c>
      <c r="T1140" s="1" t="str">
        <f>IFERROR(INDEX('User Instructions'!$E$3:$E$10,MATCH('Eligible Components'!N1140,'User Instructions'!$D$3:$D$10,0)),"")</f>
        <v/>
      </c>
      <c r="U1140" s="1" t="str">
        <f>IFERROR(IF(INDEX('Tableau FR Download'!M:M,MATCH('Eligible Components'!M1140,'Tableau FR Download'!G:G,0))=0,"",INDEX('Tableau FR Download'!M:M,MATCH('Eligible Components'!M1140,'Tableau FR Download'!G:G,0))),"")</f>
        <v/>
      </c>
    </row>
    <row r="1141" spans="1:21" hidden="1" x14ac:dyDescent="0.2">
      <c r="A1141" s="1">
        <f t="shared" si="51"/>
        <v>0</v>
      </c>
      <c r="B1141" s="1">
        <v>0</v>
      </c>
      <c r="C1141" s="1" t="s">
        <v>85</v>
      </c>
      <c r="D1141" s="1" t="s">
        <v>145</v>
      </c>
      <c r="E1141" s="1" t="s">
        <v>419</v>
      </c>
      <c r="F1141" s="1" t="s">
        <v>97</v>
      </c>
      <c r="G1141" s="1" t="str">
        <f t="shared" si="52"/>
        <v>Pakistan-Tuberculosis,RSSH</v>
      </c>
      <c r="H1141" s="1">
        <v>1</v>
      </c>
      <c r="I1141" s="1" t="s">
        <v>33</v>
      </c>
      <c r="J1141" s="1" t="str">
        <f>IF(IFERROR(IF(M1141="",INDEX('Review Approach Lookup'!D:D,MATCH('Eligible Components'!G1141,'Review Approach Lookup'!A:A,0)),INDEX('Tableau FR Download'!I:I,MATCH(M1141,'Tableau FR Download'!G:G,0))),"")=0,"TBC",IFERROR(IF(M1141="",INDEX('Review Approach Lookup'!D:D,MATCH('Eligible Components'!G1141,'Review Approach Lookup'!A:A,0)),INDEX('Tableau FR Download'!I:I,MATCH(M1141,'Tableau FR Download'!G:G,0))),""))</f>
        <v/>
      </c>
      <c r="K1141" s="1" t="s">
        <v>184</v>
      </c>
      <c r="L1141" s="1">
        <f>_xlfn.MAXIFS('Tableau FR Download'!A:A,'Tableau FR Download'!B:B,'Eligible Components'!G1141)</f>
        <v>0</v>
      </c>
      <c r="M1141" s="1" t="str">
        <f>IF(L1141=0,"",INDEX('Tableau FR Download'!G:G,MATCH('Eligible Components'!L1141,'Tableau FR Download'!A:A,0)))</f>
        <v/>
      </c>
      <c r="N1141" s="2" t="str">
        <f>IFERROR(IF(LEFT(INDEX('Tableau FR Download'!J:J,MATCH('Eligible Components'!M1141,'Tableau FR Download'!G:G,0)),FIND(" - ",INDEX('Tableau FR Download'!J:J,MATCH('Eligible Components'!M1141,'Tableau FR Download'!G:G,0)))-1) = 0,"",LEFT(INDEX('Tableau FR Download'!J:J,MATCH('Eligible Components'!M1141,'Tableau FR Download'!G:G,0)),FIND(" - ",INDEX('Tableau FR Download'!J:J,MATCH('Eligible Components'!M1141,'Tableau FR Download'!G:G,0)))-1)),"")</f>
        <v/>
      </c>
      <c r="O1141" s="2" t="str">
        <f>IF(T1141="No","",IFERROR(IF(INDEX('Tableau FR Download'!M:M,MATCH('Eligible Components'!M1141,'Tableau FR Download'!G:G,0))=0,"",INDEX('Tableau FR Download'!M:M,MATCH('Eligible Components'!M1141,'Tableau FR Download'!G:G,0))),""))</f>
        <v/>
      </c>
      <c r="P1141" s="37" t="str">
        <f>IF(IFERROR(INDEX('Funding Request Tracker'!$G$6:$G$13,MATCH('Eligible Components'!N1141,'Funding Request Tracker'!$F$6:$F$13,0)),"")=0,"",IFERROR(INDEX('Funding Request Tracker'!$G$6:$G$13,MATCH('Eligible Components'!N1141,'Funding Request Tracker'!$F$6:$F$13,0)),""))</f>
        <v/>
      </c>
      <c r="Q1141" s="37" t="str">
        <f>IF(IFERROR(INDEX('Tableau FR Download'!N:N,MATCH('Eligible Components'!M1141,'Tableau FR Download'!G:G,0)),"")=0,"",IFERROR(INDEX('Tableau FR Download'!N:N,MATCH('Eligible Components'!M1141,'Tableau FR Download'!G:G,0)),""))</f>
        <v/>
      </c>
      <c r="R1141" s="37" t="str">
        <f>IF(IFERROR(INDEX('Tableau FR Download'!O:O,MATCH('Eligible Components'!M1141,'Tableau FR Download'!G:G,0)),"")=0,"",IFERROR(INDEX('Tableau FR Download'!O:O,MATCH('Eligible Components'!M1141,'Tableau FR Download'!G:G,0)),""))</f>
        <v/>
      </c>
      <c r="S1141" s="13" t="str">
        <f t="shared" si="53"/>
        <v/>
      </c>
      <c r="T1141" s="1" t="str">
        <f>IFERROR(INDEX('User Instructions'!$E$3:$E$10,MATCH('Eligible Components'!N1141,'User Instructions'!$D$3:$D$10,0)),"")</f>
        <v/>
      </c>
      <c r="U1141" s="1" t="str">
        <f>IFERROR(IF(INDEX('Tableau FR Download'!M:M,MATCH('Eligible Components'!M1141,'Tableau FR Download'!G:G,0))=0,"",INDEX('Tableau FR Download'!M:M,MATCH('Eligible Components'!M1141,'Tableau FR Download'!G:G,0))),"")</f>
        <v/>
      </c>
    </row>
    <row r="1142" spans="1:21" hidden="1" x14ac:dyDescent="0.2">
      <c r="A1142" s="1">
        <f t="shared" si="51"/>
        <v>0</v>
      </c>
      <c r="B1142" s="1">
        <v>1</v>
      </c>
      <c r="C1142" s="1" t="s">
        <v>85</v>
      </c>
      <c r="D1142" s="1" t="s">
        <v>146</v>
      </c>
      <c r="E1142" s="1" t="s">
        <v>26</v>
      </c>
      <c r="F1142" s="1" t="s">
        <v>26</v>
      </c>
      <c r="G1142" s="1" t="str">
        <f t="shared" si="52"/>
        <v>Papua New Guinea-HIV/AIDS</v>
      </c>
      <c r="H1142" s="1">
        <v>1</v>
      </c>
      <c r="I1142" s="1" t="s">
        <v>25</v>
      </c>
      <c r="J1142" s="1" t="str">
        <f>IF(IFERROR(IF(M1142="",INDEX('Review Approach Lookup'!D:D,MATCH('Eligible Components'!G1142,'Review Approach Lookup'!A:A,0)),INDEX('Tableau FR Download'!I:I,MATCH(M1142,'Tableau FR Download'!G:G,0))),"")=0,"TBC",IFERROR(IF(M1142="",INDEX('Review Approach Lookup'!D:D,MATCH('Eligible Components'!G1142,'Review Approach Lookup'!A:A,0)),INDEX('Tableau FR Download'!I:I,MATCH(M1142,'Tableau FR Download'!G:G,0))),""))</f>
        <v>Full Review</v>
      </c>
      <c r="K1142" s="1" t="s">
        <v>182</v>
      </c>
      <c r="L1142" s="1">
        <f>_xlfn.MAXIFS('Tableau FR Download'!A:A,'Tableau FR Download'!B:B,'Eligible Components'!G1142)</f>
        <v>0</v>
      </c>
      <c r="M1142" s="1" t="str">
        <f>IF(L1142=0,"",INDEX('Tableau FR Download'!G:G,MATCH('Eligible Components'!L1142,'Tableau FR Download'!A:A,0)))</f>
        <v/>
      </c>
      <c r="N1142" s="2" t="str">
        <f>IFERROR(IF(LEFT(INDEX('Tableau FR Download'!J:J,MATCH('Eligible Components'!M1142,'Tableau FR Download'!G:G,0)),FIND(" - ",INDEX('Tableau FR Download'!J:J,MATCH('Eligible Components'!M1142,'Tableau FR Download'!G:G,0)))-1) = 0,"",LEFT(INDEX('Tableau FR Download'!J:J,MATCH('Eligible Components'!M1142,'Tableau FR Download'!G:G,0)),FIND(" - ",INDEX('Tableau FR Download'!J:J,MATCH('Eligible Components'!M1142,'Tableau FR Download'!G:G,0)))-1)),"")</f>
        <v/>
      </c>
      <c r="O1142" s="2" t="str">
        <f>IF(T1142="No","",IFERROR(IF(INDEX('Tableau FR Download'!M:M,MATCH('Eligible Components'!M1142,'Tableau FR Download'!G:G,0))=0,"",INDEX('Tableau FR Download'!M:M,MATCH('Eligible Components'!M1142,'Tableau FR Download'!G:G,0))),""))</f>
        <v/>
      </c>
      <c r="P1142" s="37" t="str">
        <f>IF(IFERROR(INDEX('Funding Request Tracker'!$G$6:$G$13,MATCH('Eligible Components'!N1142,'Funding Request Tracker'!$F$6:$F$13,0)),"")=0,"",IFERROR(INDEX('Funding Request Tracker'!$G$6:$G$13,MATCH('Eligible Components'!N1142,'Funding Request Tracker'!$F$6:$F$13,0)),""))</f>
        <v/>
      </c>
      <c r="Q1142" s="37" t="str">
        <f>IF(IFERROR(INDEX('Tableau FR Download'!N:N,MATCH('Eligible Components'!M1142,'Tableau FR Download'!G:G,0)),"")=0,"",IFERROR(INDEX('Tableau FR Download'!N:N,MATCH('Eligible Components'!M1142,'Tableau FR Download'!G:G,0)),""))</f>
        <v/>
      </c>
      <c r="R1142" s="37" t="str">
        <f>IF(IFERROR(INDEX('Tableau FR Download'!O:O,MATCH('Eligible Components'!M1142,'Tableau FR Download'!G:G,0)),"")=0,"",IFERROR(INDEX('Tableau FR Download'!O:O,MATCH('Eligible Components'!M1142,'Tableau FR Download'!G:G,0)),""))</f>
        <v/>
      </c>
      <c r="S1142" s="13" t="str">
        <f t="shared" si="53"/>
        <v/>
      </c>
      <c r="T1142" s="1" t="str">
        <f>IFERROR(INDEX('User Instructions'!$E$3:$E$10,MATCH('Eligible Components'!N1142,'User Instructions'!$D$3:$D$10,0)),"")</f>
        <v/>
      </c>
      <c r="U1142" s="1" t="str">
        <f>IFERROR(IF(INDEX('Tableau FR Download'!M:M,MATCH('Eligible Components'!M1142,'Tableau FR Download'!G:G,0))=0,"",INDEX('Tableau FR Download'!M:M,MATCH('Eligible Components'!M1142,'Tableau FR Download'!G:G,0))),"")</f>
        <v/>
      </c>
    </row>
    <row r="1143" spans="1:21" hidden="1" x14ac:dyDescent="0.2">
      <c r="A1143" s="1">
        <f t="shared" si="51"/>
        <v>0</v>
      </c>
      <c r="B1143" s="1">
        <v>0</v>
      </c>
      <c r="C1143" s="1" t="s">
        <v>85</v>
      </c>
      <c r="D1143" s="1" t="s">
        <v>146</v>
      </c>
      <c r="E1143" s="1" t="s">
        <v>409</v>
      </c>
      <c r="F1143" s="1" t="s">
        <v>86</v>
      </c>
      <c r="G1143" s="1" t="str">
        <f t="shared" si="52"/>
        <v>Papua New Guinea-HIV/AIDS,Malaria</v>
      </c>
      <c r="H1143" s="1">
        <v>1</v>
      </c>
      <c r="I1143" s="1" t="s">
        <v>25</v>
      </c>
      <c r="J1143" s="1" t="str">
        <f>IF(IFERROR(IF(M1143="",INDEX('Review Approach Lookup'!D:D,MATCH('Eligible Components'!G1143,'Review Approach Lookup'!A:A,0)),INDEX('Tableau FR Download'!I:I,MATCH(M1143,'Tableau FR Download'!G:G,0))),"")=0,"TBC",IFERROR(IF(M1143="",INDEX('Review Approach Lookup'!D:D,MATCH('Eligible Components'!G1143,'Review Approach Lookup'!A:A,0)),INDEX('Tableau FR Download'!I:I,MATCH(M1143,'Tableau FR Download'!G:G,0))),""))</f>
        <v/>
      </c>
      <c r="K1143" s="1" t="s">
        <v>182</v>
      </c>
      <c r="L1143" s="1">
        <f>_xlfn.MAXIFS('Tableau FR Download'!A:A,'Tableau FR Download'!B:B,'Eligible Components'!G1143)</f>
        <v>0</v>
      </c>
      <c r="M1143" s="1" t="str">
        <f>IF(L1143=0,"",INDEX('Tableau FR Download'!G:G,MATCH('Eligible Components'!L1143,'Tableau FR Download'!A:A,0)))</f>
        <v/>
      </c>
      <c r="N1143" s="2" t="str">
        <f>IFERROR(IF(LEFT(INDEX('Tableau FR Download'!J:J,MATCH('Eligible Components'!M1143,'Tableau FR Download'!G:G,0)),FIND(" - ",INDEX('Tableau FR Download'!J:J,MATCH('Eligible Components'!M1143,'Tableau FR Download'!G:G,0)))-1) = 0,"",LEFT(INDEX('Tableau FR Download'!J:J,MATCH('Eligible Components'!M1143,'Tableau FR Download'!G:G,0)),FIND(" - ",INDEX('Tableau FR Download'!J:J,MATCH('Eligible Components'!M1143,'Tableau FR Download'!G:G,0)))-1)),"")</f>
        <v/>
      </c>
      <c r="O1143" s="2" t="str">
        <f>IF(T1143="No","",IFERROR(IF(INDEX('Tableau FR Download'!M:M,MATCH('Eligible Components'!M1143,'Tableau FR Download'!G:G,0))=0,"",INDEX('Tableau FR Download'!M:M,MATCH('Eligible Components'!M1143,'Tableau FR Download'!G:G,0))),""))</f>
        <v/>
      </c>
      <c r="P1143" s="37" t="str">
        <f>IF(IFERROR(INDEX('Funding Request Tracker'!$G$6:$G$13,MATCH('Eligible Components'!N1143,'Funding Request Tracker'!$F$6:$F$13,0)),"")=0,"",IFERROR(INDEX('Funding Request Tracker'!$G$6:$G$13,MATCH('Eligible Components'!N1143,'Funding Request Tracker'!$F$6:$F$13,0)),""))</f>
        <v/>
      </c>
      <c r="Q1143" s="37" t="str">
        <f>IF(IFERROR(INDEX('Tableau FR Download'!N:N,MATCH('Eligible Components'!M1143,'Tableau FR Download'!G:G,0)),"")=0,"",IFERROR(INDEX('Tableau FR Download'!N:N,MATCH('Eligible Components'!M1143,'Tableau FR Download'!G:G,0)),""))</f>
        <v/>
      </c>
      <c r="R1143" s="37" t="str">
        <f>IF(IFERROR(INDEX('Tableau FR Download'!O:O,MATCH('Eligible Components'!M1143,'Tableau FR Download'!G:G,0)),"")=0,"",IFERROR(INDEX('Tableau FR Download'!O:O,MATCH('Eligible Components'!M1143,'Tableau FR Download'!G:G,0)),""))</f>
        <v/>
      </c>
      <c r="S1143" s="13" t="str">
        <f t="shared" si="53"/>
        <v/>
      </c>
      <c r="T1143" s="1" t="str">
        <f>IFERROR(INDEX('User Instructions'!$E$3:$E$10,MATCH('Eligible Components'!N1143,'User Instructions'!$D$3:$D$10,0)),"")</f>
        <v/>
      </c>
      <c r="U1143" s="1" t="str">
        <f>IFERROR(IF(INDEX('Tableau FR Download'!M:M,MATCH('Eligible Components'!M1143,'Tableau FR Download'!G:G,0))=0,"",INDEX('Tableau FR Download'!M:M,MATCH('Eligible Components'!M1143,'Tableau FR Download'!G:G,0))),"")</f>
        <v/>
      </c>
    </row>
    <row r="1144" spans="1:21" hidden="1" x14ac:dyDescent="0.2">
      <c r="A1144" s="1">
        <f t="shared" si="51"/>
        <v>0</v>
      </c>
      <c r="B1144" s="1">
        <v>0</v>
      </c>
      <c r="C1144" s="1" t="s">
        <v>85</v>
      </c>
      <c r="D1144" s="1" t="s">
        <v>146</v>
      </c>
      <c r="E1144" s="1" t="s">
        <v>410</v>
      </c>
      <c r="F1144" s="1" t="s">
        <v>87</v>
      </c>
      <c r="G1144" s="1" t="str">
        <f t="shared" si="52"/>
        <v>Papua New Guinea-HIV/AIDS,Malaria,RSSH</v>
      </c>
      <c r="H1144" s="1">
        <v>1</v>
      </c>
      <c r="I1144" s="1" t="s">
        <v>25</v>
      </c>
      <c r="J1144" s="1" t="str">
        <f>IF(IFERROR(IF(M1144="",INDEX('Review Approach Lookup'!D:D,MATCH('Eligible Components'!G1144,'Review Approach Lookup'!A:A,0)),INDEX('Tableau FR Download'!I:I,MATCH(M1144,'Tableau FR Download'!G:G,0))),"")=0,"TBC",IFERROR(IF(M1144="",INDEX('Review Approach Lookup'!D:D,MATCH('Eligible Components'!G1144,'Review Approach Lookup'!A:A,0)),INDEX('Tableau FR Download'!I:I,MATCH(M1144,'Tableau FR Download'!G:G,0))),""))</f>
        <v/>
      </c>
      <c r="K1144" s="1" t="s">
        <v>182</v>
      </c>
      <c r="L1144" s="1">
        <f>_xlfn.MAXIFS('Tableau FR Download'!A:A,'Tableau FR Download'!B:B,'Eligible Components'!G1144)</f>
        <v>0</v>
      </c>
      <c r="M1144" s="1" t="str">
        <f>IF(L1144=0,"",INDEX('Tableau FR Download'!G:G,MATCH('Eligible Components'!L1144,'Tableau FR Download'!A:A,0)))</f>
        <v/>
      </c>
      <c r="N1144" s="2" t="str">
        <f>IFERROR(IF(LEFT(INDEX('Tableau FR Download'!J:J,MATCH('Eligible Components'!M1144,'Tableau FR Download'!G:G,0)),FIND(" - ",INDEX('Tableau FR Download'!J:J,MATCH('Eligible Components'!M1144,'Tableau FR Download'!G:G,0)))-1) = 0,"",LEFT(INDEX('Tableau FR Download'!J:J,MATCH('Eligible Components'!M1144,'Tableau FR Download'!G:G,0)),FIND(" - ",INDEX('Tableau FR Download'!J:J,MATCH('Eligible Components'!M1144,'Tableau FR Download'!G:G,0)))-1)),"")</f>
        <v/>
      </c>
      <c r="O1144" s="2" t="str">
        <f>IF(T1144="No","",IFERROR(IF(INDEX('Tableau FR Download'!M:M,MATCH('Eligible Components'!M1144,'Tableau FR Download'!G:G,0))=0,"",INDEX('Tableau FR Download'!M:M,MATCH('Eligible Components'!M1144,'Tableau FR Download'!G:G,0))),""))</f>
        <v/>
      </c>
      <c r="P1144" s="37" t="str">
        <f>IF(IFERROR(INDEX('Funding Request Tracker'!$G$6:$G$13,MATCH('Eligible Components'!N1144,'Funding Request Tracker'!$F$6:$F$13,0)),"")=0,"",IFERROR(INDEX('Funding Request Tracker'!$G$6:$G$13,MATCH('Eligible Components'!N1144,'Funding Request Tracker'!$F$6:$F$13,0)),""))</f>
        <v/>
      </c>
      <c r="Q1144" s="37" t="str">
        <f>IF(IFERROR(INDEX('Tableau FR Download'!N:N,MATCH('Eligible Components'!M1144,'Tableau FR Download'!G:G,0)),"")=0,"",IFERROR(INDEX('Tableau FR Download'!N:N,MATCH('Eligible Components'!M1144,'Tableau FR Download'!G:G,0)),""))</f>
        <v/>
      </c>
      <c r="R1144" s="37" t="str">
        <f>IF(IFERROR(INDEX('Tableau FR Download'!O:O,MATCH('Eligible Components'!M1144,'Tableau FR Download'!G:G,0)),"")=0,"",IFERROR(INDEX('Tableau FR Download'!O:O,MATCH('Eligible Components'!M1144,'Tableau FR Download'!G:G,0)),""))</f>
        <v/>
      </c>
      <c r="S1144" s="13" t="str">
        <f t="shared" si="53"/>
        <v/>
      </c>
      <c r="T1144" s="1" t="str">
        <f>IFERROR(INDEX('User Instructions'!$E$3:$E$10,MATCH('Eligible Components'!N1144,'User Instructions'!$D$3:$D$10,0)),"")</f>
        <v/>
      </c>
      <c r="U1144" s="1" t="str">
        <f>IFERROR(IF(INDEX('Tableau FR Download'!M:M,MATCH('Eligible Components'!M1144,'Tableau FR Download'!G:G,0))=0,"",INDEX('Tableau FR Download'!M:M,MATCH('Eligible Components'!M1144,'Tableau FR Download'!G:G,0))),"")</f>
        <v/>
      </c>
    </row>
    <row r="1145" spans="1:21" hidden="1" x14ac:dyDescent="0.2">
      <c r="A1145" s="1">
        <f t="shared" si="51"/>
        <v>0</v>
      </c>
      <c r="B1145" s="1">
        <v>0</v>
      </c>
      <c r="C1145" s="1" t="s">
        <v>85</v>
      </c>
      <c r="D1145" s="1" t="s">
        <v>146</v>
      </c>
      <c r="E1145" s="1" t="s">
        <v>411</v>
      </c>
      <c r="F1145" s="1" t="s">
        <v>88</v>
      </c>
      <c r="G1145" s="1" t="str">
        <f t="shared" si="52"/>
        <v>Papua New Guinea-HIV/AIDS,RSSH</v>
      </c>
      <c r="H1145" s="1">
        <v>1</v>
      </c>
      <c r="I1145" s="1" t="s">
        <v>25</v>
      </c>
      <c r="J1145" s="1" t="str">
        <f>IF(IFERROR(IF(M1145="",INDEX('Review Approach Lookup'!D:D,MATCH('Eligible Components'!G1145,'Review Approach Lookup'!A:A,0)),INDEX('Tableau FR Download'!I:I,MATCH(M1145,'Tableau FR Download'!G:G,0))),"")=0,"TBC",IFERROR(IF(M1145="",INDEX('Review Approach Lookup'!D:D,MATCH('Eligible Components'!G1145,'Review Approach Lookup'!A:A,0)),INDEX('Tableau FR Download'!I:I,MATCH(M1145,'Tableau FR Download'!G:G,0))),""))</f>
        <v/>
      </c>
      <c r="K1145" s="1" t="s">
        <v>182</v>
      </c>
      <c r="L1145" s="1">
        <f>_xlfn.MAXIFS('Tableau FR Download'!A:A,'Tableau FR Download'!B:B,'Eligible Components'!G1145)</f>
        <v>0</v>
      </c>
      <c r="M1145" s="1" t="str">
        <f>IF(L1145=0,"",INDEX('Tableau FR Download'!G:G,MATCH('Eligible Components'!L1145,'Tableau FR Download'!A:A,0)))</f>
        <v/>
      </c>
      <c r="N1145" s="2" t="str">
        <f>IFERROR(IF(LEFT(INDEX('Tableau FR Download'!J:J,MATCH('Eligible Components'!M1145,'Tableau FR Download'!G:G,0)),FIND(" - ",INDEX('Tableau FR Download'!J:J,MATCH('Eligible Components'!M1145,'Tableau FR Download'!G:G,0)))-1) = 0,"",LEFT(INDEX('Tableau FR Download'!J:J,MATCH('Eligible Components'!M1145,'Tableau FR Download'!G:G,0)),FIND(" - ",INDEX('Tableau FR Download'!J:J,MATCH('Eligible Components'!M1145,'Tableau FR Download'!G:G,0)))-1)),"")</f>
        <v/>
      </c>
      <c r="O1145" s="2" t="str">
        <f>IF(T1145="No","",IFERROR(IF(INDEX('Tableau FR Download'!M:M,MATCH('Eligible Components'!M1145,'Tableau FR Download'!G:G,0))=0,"",INDEX('Tableau FR Download'!M:M,MATCH('Eligible Components'!M1145,'Tableau FR Download'!G:G,0))),""))</f>
        <v/>
      </c>
      <c r="P1145" s="37" t="str">
        <f>IF(IFERROR(INDEX('Funding Request Tracker'!$G$6:$G$13,MATCH('Eligible Components'!N1145,'Funding Request Tracker'!$F$6:$F$13,0)),"")=0,"",IFERROR(INDEX('Funding Request Tracker'!$G$6:$G$13,MATCH('Eligible Components'!N1145,'Funding Request Tracker'!$F$6:$F$13,0)),""))</f>
        <v/>
      </c>
      <c r="Q1145" s="37" t="str">
        <f>IF(IFERROR(INDEX('Tableau FR Download'!N:N,MATCH('Eligible Components'!M1145,'Tableau FR Download'!G:G,0)),"")=0,"",IFERROR(INDEX('Tableau FR Download'!N:N,MATCH('Eligible Components'!M1145,'Tableau FR Download'!G:G,0)),""))</f>
        <v/>
      </c>
      <c r="R1145" s="37" t="str">
        <f>IF(IFERROR(INDEX('Tableau FR Download'!O:O,MATCH('Eligible Components'!M1145,'Tableau FR Download'!G:G,0)),"")=0,"",IFERROR(INDEX('Tableau FR Download'!O:O,MATCH('Eligible Components'!M1145,'Tableau FR Download'!G:G,0)),""))</f>
        <v/>
      </c>
      <c r="S1145" s="13" t="str">
        <f t="shared" si="53"/>
        <v/>
      </c>
      <c r="T1145" s="1" t="str">
        <f>IFERROR(INDEX('User Instructions'!$E$3:$E$10,MATCH('Eligible Components'!N1145,'User Instructions'!$D$3:$D$10,0)),"")</f>
        <v/>
      </c>
      <c r="U1145" s="1" t="str">
        <f>IFERROR(IF(INDEX('Tableau FR Download'!M:M,MATCH('Eligible Components'!M1145,'Tableau FR Download'!G:G,0))=0,"",INDEX('Tableau FR Download'!M:M,MATCH('Eligible Components'!M1145,'Tableau FR Download'!G:G,0))),"")</f>
        <v/>
      </c>
    </row>
    <row r="1146" spans="1:21" hidden="1" x14ac:dyDescent="0.2">
      <c r="A1146" s="1">
        <f t="shared" si="51"/>
        <v>1</v>
      </c>
      <c r="B1146" s="1">
        <v>0</v>
      </c>
      <c r="C1146" s="1" t="s">
        <v>85</v>
      </c>
      <c r="D1146" s="1" t="s">
        <v>146</v>
      </c>
      <c r="E1146" s="1" t="s">
        <v>408</v>
      </c>
      <c r="F1146" s="1" t="s">
        <v>89</v>
      </c>
      <c r="G1146" s="1" t="str">
        <f t="shared" si="52"/>
        <v>Papua New Guinea-HIV/AIDS, Tuberculosis</v>
      </c>
      <c r="H1146" s="1">
        <v>1</v>
      </c>
      <c r="I1146" s="1" t="s">
        <v>25</v>
      </c>
      <c r="J1146" s="1" t="str">
        <f>IF(IFERROR(IF(M1146="",INDEX('Review Approach Lookup'!D:D,MATCH('Eligible Components'!G1146,'Review Approach Lookup'!A:A,0)),INDEX('Tableau FR Download'!I:I,MATCH(M1146,'Tableau FR Download'!G:G,0))),"")=0,"TBC",IFERROR(IF(M1146="",INDEX('Review Approach Lookup'!D:D,MATCH('Eligible Components'!G1146,'Review Approach Lookup'!A:A,0)),INDEX('Tableau FR Download'!I:I,MATCH(M1146,'Tableau FR Download'!G:G,0))),""))</f>
        <v>Full Review</v>
      </c>
      <c r="K1146" s="1" t="s">
        <v>182</v>
      </c>
      <c r="L1146" s="1">
        <f>_xlfn.MAXIFS('Tableau FR Download'!A:A,'Tableau FR Download'!B:B,'Eligible Components'!G1146)</f>
        <v>858</v>
      </c>
      <c r="M1146" s="1" t="str">
        <f>IF(L1146=0,"",INDEX('Tableau FR Download'!G:G,MATCH('Eligible Components'!L1146,'Tableau FR Download'!A:A,0)))</f>
        <v>FR858-PNG-C</v>
      </c>
      <c r="N1146" s="2" t="str">
        <f>IFERROR(IF(LEFT(INDEX('Tableau FR Download'!J:J,MATCH('Eligible Components'!M1146,'Tableau FR Download'!G:G,0)),FIND(" - ",INDEX('Tableau FR Download'!J:J,MATCH('Eligible Components'!M1146,'Tableau FR Download'!G:G,0)))-1) = 0,"",LEFT(INDEX('Tableau FR Download'!J:J,MATCH('Eligible Components'!M1146,'Tableau FR Download'!G:G,0)),FIND(" - ",INDEX('Tableau FR Download'!J:J,MATCH('Eligible Components'!M1146,'Tableau FR Download'!G:G,0)))-1)),"")</f>
        <v>Window 2c</v>
      </c>
      <c r="O1146" s="2" t="str">
        <f>IF(T1146="No","",IFERROR(IF(INDEX('Tableau FR Download'!M:M,MATCH('Eligible Components'!M1146,'Tableau FR Download'!G:G,0))=0,"",INDEX('Tableau FR Download'!M:M,MATCH('Eligible Components'!M1146,'Tableau FR Download'!G:G,0))),""))</f>
        <v>Grant Making</v>
      </c>
      <c r="P1146" s="37">
        <f>IF(IFERROR(INDEX('Funding Request Tracker'!$G$6:$G$13,MATCH('Eligible Components'!N1146,'Funding Request Tracker'!$F$6:$F$13,0)),"")=0,"",IFERROR(INDEX('Funding Request Tracker'!$G$6:$G$13,MATCH('Eligible Components'!N1146,'Funding Request Tracker'!$F$6:$F$13,0)),""))</f>
        <v>44012</v>
      </c>
      <c r="Q1146" s="37">
        <f>IF(IFERROR(INDEX('Tableau FR Download'!N:N,MATCH('Eligible Components'!M1146,'Tableau FR Download'!G:G,0)),"")=0,"",IFERROR(INDEX('Tableau FR Download'!N:N,MATCH('Eligible Components'!M1146,'Tableau FR Download'!G:G,0)),""))</f>
        <v>44175</v>
      </c>
      <c r="R1146" s="37">
        <f>IF(IFERROR(INDEX('Tableau FR Download'!O:O,MATCH('Eligible Components'!M1146,'Tableau FR Download'!G:G,0)),"")=0,"",IFERROR(INDEX('Tableau FR Download'!O:O,MATCH('Eligible Components'!M1146,'Tableau FR Download'!G:G,0)),""))</f>
        <v>44187</v>
      </c>
      <c r="S1146" s="13">
        <f t="shared" si="53"/>
        <v>5.7377049180327866</v>
      </c>
      <c r="T1146" s="1" t="str">
        <f>IFERROR(INDEX('User Instructions'!$E$3:$E$10,MATCH('Eligible Components'!N1146,'User Instructions'!$D$3:$D$10,0)),"")</f>
        <v>Yes</v>
      </c>
      <c r="U1146" s="1" t="str">
        <f>IFERROR(IF(INDEX('Tableau FR Download'!M:M,MATCH('Eligible Components'!M1146,'Tableau FR Download'!G:G,0))=0,"",INDEX('Tableau FR Download'!M:M,MATCH('Eligible Components'!M1146,'Tableau FR Download'!G:G,0))),"")</f>
        <v>Grant Making</v>
      </c>
    </row>
    <row r="1147" spans="1:21" hidden="1" x14ac:dyDescent="0.2">
      <c r="A1147" s="1">
        <f t="shared" si="51"/>
        <v>0</v>
      </c>
      <c r="B1147" s="1">
        <v>0</v>
      </c>
      <c r="C1147" s="1" t="s">
        <v>85</v>
      </c>
      <c r="D1147" s="1" t="s">
        <v>146</v>
      </c>
      <c r="E1147" s="1" t="s">
        <v>412</v>
      </c>
      <c r="F1147" s="1" t="s">
        <v>90</v>
      </c>
      <c r="G1147" s="1" t="str">
        <f t="shared" si="52"/>
        <v>Papua New Guinea-HIV/AIDS,Tuberculosis,Malaria</v>
      </c>
      <c r="H1147" s="1">
        <v>1</v>
      </c>
      <c r="I1147" s="1" t="s">
        <v>25</v>
      </c>
      <c r="J1147" s="1" t="str">
        <f>IF(IFERROR(IF(M1147="",INDEX('Review Approach Lookup'!D:D,MATCH('Eligible Components'!G1147,'Review Approach Lookup'!A:A,0)),INDEX('Tableau FR Download'!I:I,MATCH(M1147,'Tableau FR Download'!G:G,0))),"")=0,"TBC",IFERROR(IF(M1147="",INDEX('Review Approach Lookup'!D:D,MATCH('Eligible Components'!G1147,'Review Approach Lookup'!A:A,0)),INDEX('Tableau FR Download'!I:I,MATCH(M1147,'Tableau FR Download'!G:G,0))),""))</f>
        <v/>
      </c>
      <c r="K1147" s="1" t="s">
        <v>182</v>
      </c>
      <c r="L1147" s="1">
        <f>_xlfn.MAXIFS('Tableau FR Download'!A:A,'Tableau FR Download'!B:B,'Eligible Components'!G1147)</f>
        <v>0</v>
      </c>
      <c r="M1147" s="1" t="str">
        <f>IF(L1147=0,"",INDEX('Tableau FR Download'!G:G,MATCH('Eligible Components'!L1147,'Tableau FR Download'!A:A,0)))</f>
        <v/>
      </c>
      <c r="N1147" s="2" t="str">
        <f>IFERROR(IF(LEFT(INDEX('Tableau FR Download'!J:J,MATCH('Eligible Components'!M1147,'Tableau FR Download'!G:G,0)),FIND(" - ",INDEX('Tableau FR Download'!J:J,MATCH('Eligible Components'!M1147,'Tableau FR Download'!G:G,0)))-1) = 0,"",LEFT(INDEX('Tableau FR Download'!J:J,MATCH('Eligible Components'!M1147,'Tableau FR Download'!G:G,0)),FIND(" - ",INDEX('Tableau FR Download'!J:J,MATCH('Eligible Components'!M1147,'Tableau FR Download'!G:G,0)))-1)),"")</f>
        <v/>
      </c>
      <c r="O1147" s="2" t="str">
        <f>IF(T1147="No","",IFERROR(IF(INDEX('Tableau FR Download'!M:M,MATCH('Eligible Components'!M1147,'Tableau FR Download'!G:G,0))=0,"",INDEX('Tableau FR Download'!M:M,MATCH('Eligible Components'!M1147,'Tableau FR Download'!G:G,0))),""))</f>
        <v/>
      </c>
      <c r="P1147" s="37" t="str">
        <f>IF(IFERROR(INDEX('Funding Request Tracker'!$G$6:$G$13,MATCH('Eligible Components'!N1147,'Funding Request Tracker'!$F$6:$F$13,0)),"")=0,"",IFERROR(INDEX('Funding Request Tracker'!$G$6:$G$13,MATCH('Eligible Components'!N1147,'Funding Request Tracker'!$F$6:$F$13,0)),""))</f>
        <v/>
      </c>
      <c r="Q1147" s="37" t="str">
        <f>IF(IFERROR(INDEX('Tableau FR Download'!N:N,MATCH('Eligible Components'!M1147,'Tableau FR Download'!G:G,0)),"")=0,"",IFERROR(INDEX('Tableau FR Download'!N:N,MATCH('Eligible Components'!M1147,'Tableau FR Download'!G:G,0)),""))</f>
        <v/>
      </c>
      <c r="R1147" s="37" t="str">
        <f>IF(IFERROR(INDEX('Tableau FR Download'!O:O,MATCH('Eligible Components'!M1147,'Tableau FR Download'!G:G,0)),"")=0,"",IFERROR(INDEX('Tableau FR Download'!O:O,MATCH('Eligible Components'!M1147,'Tableau FR Download'!G:G,0)),""))</f>
        <v/>
      </c>
      <c r="S1147" s="13" t="str">
        <f t="shared" si="53"/>
        <v/>
      </c>
      <c r="T1147" s="1" t="str">
        <f>IFERROR(INDEX('User Instructions'!$E$3:$E$10,MATCH('Eligible Components'!N1147,'User Instructions'!$D$3:$D$10,0)),"")</f>
        <v/>
      </c>
      <c r="U1147" s="1" t="str">
        <f>IFERROR(IF(INDEX('Tableau FR Download'!M:M,MATCH('Eligible Components'!M1147,'Tableau FR Download'!G:G,0))=0,"",INDEX('Tableau FR Download'!M:M,MATCH('Eligible Components'!M1147,'Tableau FR Download'!G:G,0))),"")</f>
        <v/>
      </c>
    </row>
    <row r="1148" spans="1:21" hidden="1" x14ac:dyDescent="0.2">
      <c r="A1148" s="1">
        <f t="shared" si="51"/>
        <v>0</v>
      </c>
      <c r="B1148" s="1">
        <v>0</v>
      </c>
      <c r="C1148" s="1" t="s">
        <v>85</v>
      </c>
      <c r="D1148" s="1" t="s">
        <v>146</v>
      </c>
      <c r="E1148" s="1" t="s">
        <v>413</v>
      </c>
      <c r="F1148" s="1" t="s">
        <v>91</v>
      </c>
      <c r="G1148" s="1" t="str">
        <f t="shared" si="52"/>
        <v>Papua New Guinea-HIV/AIDS,Tuberculosis,Malaria,RSSH</v>
      </c>
      <c r="H1148" s="1">
        <v>1</v>
      </c>
      <c r="I1148" s="1" t="s">
        <v>25</v>
      </c>
      <c r="J1148" s="1" t="str">
        <f>IF(IFERROR(IF(M1148="",INDEX('Review Approach Lookup'!D:D,MATCH('Eligible Components'!G1148,'Review Approach Lookup'!A:A,0)),INDEX('Tableau FR Download'!I:I,MATCH(M1148,'Tableau FR Download'!G:G,0))),"")=0,"TBC",IFERROR(IF(M1148="",INDEX('Review Approach Lookup'!D:D,MATCH('Eligible Components'!G1148,'Review Approach Lookup'!A:A,0)),INDEX('Tableau FR Download'!I:I,MATCH(M1148,'Tableau FR Download'!G:G,0))),""))</f>
        <v/>
      </c>
      <c r="K1148" s="1" t="s">
        <v>182</v>
      </c>
      <c r="L1148" s="1">
        <f>_xlfn.MAXIFS('Tableau FR Download'!A:A,'Tableau FR Download'!B:B,'Eligible Components'!G1148)</f>
        <v>0</v>
      </c>
      <c r="M1148" s="1" t="str">
        <f>IF(L1148=0,"",INDEX('Tableau FR Download'!G:G,MATCH('Eligible Components'!L1148,'Tableau FR Download'!A:A,0)))</f>
        <v/>
      </c>
      <c r="N1148" s="2" t="str">
        <f>IFERROR(IF(LEFT(INDEX('Tableau FR Download'!J:J,MATCH('Eligible Components'!M1148,'Tableau FR Download'!G:G,0)),FIND(" - ",INDEX('Tableau FR Download'!J:J,MATCH('Eligible Components'!M1148,'Tableau FR Download'!G:G,0)))-1) = 0,"",LEFT(INDEX('Tableau FR Download'!J:J,MATCH('Eligible Components'!M1148,'Tableau FR Download'!G:G,0)),FIND(" - ",INDEX('Tableau FR Download'!J:J,MATCH('Eligible Components'!M1148,'Tableau FR Download'!G:G,0)))-1)),"")</f>
        <v/>
      </c>
      <c r="O1148" s="2" t="str">
        <f>IF(T1148="No","",IFERROR(IF(INDEX('Tableau FR Download'!M:M,MATCH('Eligible Components'!M1148,'Tableau FR Download'!G:G,0))=0,"",INDEX('Tableau FR Download'!M:M,MATCH('Eligible Components'!M1148,'Tableau FR Download'!G:G,0))),""))</f>
        <v/>
      </c>
      <c r="P1148" s="37" t="str">
        <f>IF(IFERROR(INDEX('Funding Request Tracker'!$G$6:$G$13,MATCH('Eligible Components'!N1148,'Funding Request Tracker'!$F$6:$F$13,0)),"")=0,"",IFERROR(INDEX('Funding Request Tracker'!$G$6:$G$13,MATCH('Eligible Components'!N1148,'Funding Request Tracker'!$F$6:$F$13,0)),""))</f>
        <v/>
      </c>
      <c r="Q1148" s="37" t="str">
        <f>IF(IFERROR(INDEX('Tableau FR Download'!N:N,MATCH('Eligible Components'!M1148,'Tableau FR Download'!G:G,0)),"")=0,"",IFERROR(INDEX('Tableau FR Download'!N:N,MATCH('Eligible Components'!M1148,'Tableau FR Download'!G:G,0)),""))</f>
        <v/>
      </c>
      <c r="R1148" s="37" t="str">
        <f>IF(IFERROR(INDEX('Tableau FR Download'!O:O,MATCH('Eligible Components'!M1148,'Tableau FR Download'!G:G,0)),"")=0,"",IFERROR(INDEX('Tableau FR Download'!O:O,MATCH('Eligible Components'!M1148,'Tableau FR Download'!G:G,0)),""))</f>
        <v/>
      </c>
      <c r="S1148" s="13" t="str">
        <f t="shared" si="53"/>
        <v/>
      </c>
      <c r="T1148" s="1" t="str">
        <f>IFERROR(INDEX('User Instructions'!$E$3:$E$10,MATCH('Eligible Components'!N1148,'User Instructions'!$D$3:$D$10,0)),"")</f>
        <v/>
      </c>
      <c r="U1148" s="1" t="str">
        <f>IFERROR(IF(INDEX('Tableau FR Download'!M:M,MATCH('Eligible Components'!M1148,'Tableau FR Download'!G:G,0))=0,"",INDEX('Tableau FR Download'!M:M,MATCH('Eligible Components'!M1148,'Tableau FR Download'!G:G,0))),"")</f>
        <v/>
      </c>
    </row>
    <row r="1149" spans="1:21" hidden="1" x14ac:dyDescent="0.2">
      <c r="A1149" s="1">
        <f t="shared" si="51"/>
        <v>0</v>
      </c>
      <c r="B1149" s="1">
        <v>0</v>
      </c>
      <c r="C1149" s="1" t="s">
        <v>85</v>
      </c>
      <c r="D1149" s="1" t="s">
        <v>146</v>
      </c>
      <c r="E1149" s="1" t="s">
        <v>414</v>
      </c>
      <c r="F1149" s="1" t="s">
        <v>92</v>
      </c>
      <c r="G1149" s="1" t="str">
        <f t="shared" si="52"/>
        <v>Papua New Guinea-HIV/AIDS,Tuberculosis,RSSH</v>
      </c>
      <c r="H1149" s="1">
        <v>1</v>
      </c>
      <c r="I1149" s="1" t="s">
        <v>25</v>
      </c>
      <c r="J1149" s="1" t="str">
        <f>IF(IFERROR(IF(M1149="",INDEX('Review Approach Lookup'!D:D,MATCH('Eligible Components'!G1149,'Review Approach Lookup'!A:A,0)),INDEX('Tableau FR Download'!I:I,MATCH(M1149,'Tableau FR Download'!G:G,0))),"")=0,"TBC",IFERROR(IF(M1149="",INDEX('Review Approach Lookup'!D:D,MATCH('Eligible Components'!G1149,'Review Approach Lookup'!A:A,0)),INDEX('Tableau FR Download'!I:I,MATCH(M1149,'Tableau FR Download'!G:G,0))),""))</f>
        <v/>
      </c>
      <c r="K1149" s="1" t="s">
        <v>182</v>
      </c>
      <c r="L1149" s="1">
        <f>_xlfn.MAXIFS('Tableau FR Download'!A:A,'Tableau FR Download'!B:B,'Eligible Components'!G1149)</f>
        <v>0</v>
      </c>
      <c r="M1149" s="1" t="str">
        <f>IF(L1149=0,"",INDEX('Tableau FR Download'!G:G,MATCH('Eligible Components'!L1149,'Tableau FR Download'!A:A,0)))</f>
        <v/>
      </c>
      <c r="N1149" s="2" t="str">
        <f>IFERROR(IF(LEFT(INDEX('Tableau FR Download'!J:J,MATCH('Eligible Components'!M1149,'Tableau FR Download'!G:G,0)),FIND(" - ",INDEX('Tableau FR Download'!J:J,MATCH('Eligible Components'!M1149,'Tableau FR Download'!G:G,0)))-1) = 0,"",LEFT(INDEX('Tableau FR Download'!J:J,MATCH('Eligible Components'!M1149,'Tableau FR Download'!G:G,0)),FIND(" - ",INDEX('Tableau FR Download'!J:J,MATCH('Eligible Components'!M1149,'Tableau FR Download'!G:G,0)))-1)),"")</f>
        <v/>
      </c>
      <c r="O1149" s="2" t="str">
        <f>IF(T1149="No","",IFERROR(IF(INDEX('Tableau FR Download'!M:M,MATCH('Eligible Components'!M1149,'Tableau FR Download'!G:G,0))=0,"",INDEX('Tableau FR Download'!M:M,MATCH('Eligible Components'!M1149,'Tableau FR Download'!G:G,0))),""))</f>
        <v/>
      </c>
      <c r="P1149" s="37" t="str">
        <f>IF(IFERROR(INDEX('Funding Request Tracker'!$G$6:$G$13,MATCH('Eligible Components'!N1149,'Funding Request Tracker'!$F$6:$F$13,0)),"")=0,"",IFERROR(INDEX('Funding Request Tracker'!$G$6:$G$13,MATCH('Eligible Components'!N1149,'Funding Request Tracker'!$F$6:$F$13,0)),""))</f>
        <v/>
      </c>
      <c r="Q1149" s="37" t="str">
        <f>IF(IFERROR(INDEX('Tableau FR Download'!N:N,MATCH('Eligible Components'!M1149,'Tableau FR Download'!G:G,0)),"")=0,"",IFERROR(INDEX('Tableau FR Download'!N:N,MATCH('Eligible Components'!M1149,'Tableau FR Download'!G:G,0)),""))</f>
        <v/>
      </c>
      <c r="R1149" s="37" t="str">
        <f>IF(IFERROR(INDEX('Tableau FR Download'!O:O,MATCH('Eligible Components'!M1149,'Tableau FR Download'!G:G,0)),"")=0,"",IFERROR(INDEX('Tableau FR Download'!O:O,MATCH('Eligible Components'!M1149,'Tableau FR Download'!G:G,0)),""))</f>
        <v/>
      </c>
      <c r="S1149" s="13" t="str">
        <f t="shared" si="53"/>
        <v/>
      </c>
      <c r="T1149" s="1" t="str">
        <f>IFERROR(INDEX('User Instructions'!$E$3:$E$10,MATCH('Eligible Components'!N1149,'User Instructions'!$D$3:$D$10,0)),"")</f>
        <v/>
      </c>
      <c r="U1149" s="1" t="str">
        <f>IFERROR(IF(INDEX('Tableau FR Download'!M:M,MATCH('Eligible Components'!M1149,'Tableau FR Download'!G:G,0))=0,"",INDEX('Tableau FR Download'!M:M,MATCH('Eligible Components'!M1149,'Tableau FR Download'!G:G,0))),"")</f>
        <v/>
      </c>
    </row>
    <row r="1150" spans="1:21" hidden="1" x14ac:dyDescent="0.2">
      <c r="A1150" s="1">
        <f t="shared" si="51"/>
        <v>1</v>
      </c>
      <c r="B1150" s="1">
        <v>0</v>
      </c>
      <c r="C1150" s="1" t="s">
        <v>85</v>
      </c>
      <c r="D1150" s="1" t="s">
        <v>146</v>
      </c>
      <c r="E1150" s="1" t="s">
        <v>28</v>
      </c>
      <c r="F1150" s="1" t="s">
        <v>28</v>
      </c>
      <c r="G1150" s="1" t="str">
        <f t="shared" si="52"/>
        <v>Papua New Guinea-Malaria</v>
      </c>
      <c r="H1150" s="1">
        <v>1</v>
      </c>
      <c r="I1150" s="1" t="s">
        <v>25</v>
      </c>
      <c r="J1150" s="1" t="str">
        <f>IF(IFERROR(IF(M1150="",INDEX('Review Approach Lookup'!D:D,MATCH('Eligible Components'!G1150,'Review Approach Lookup'!A:A,0)),INDEX('Tableau FR Download'!I:I,MATCH(M1150,'Tableau FR Download'!G:G,0))),"")=0,"TBC",IFERROR(IF(M1150="",INDEX('Review Approach Lookup'!D:D,MATCH('Eligible Components'!G1150,'Review Approach Lookup'!A:A,0)),INDEX('Tableau FR Download'!I:I,MATCH(M1150,'Tableau FR Download'!G:G,0))),""))</f>
        <v>Full Review</v>
      </c>
      <c r="K1150" s="1" t="s">
        <v>182</v>
      </c>
      <c r="L1150" s="1">
        <f>_xlfn.MAXIFS('Tableau FR Download'!A:A,'Tableau FR Download'!B:B,'Eligible Components'!G1150)</f>
        <v>859</v>
      </c>
      <c r="M1150" s="1" t="str">
        <f>IF(L1150=0,"",INDEX('Tableau FR Download'!G:G,MATCH('Eligible Components'!L1150,'Tableau FR Download'!A:A,0)))</f>
        <v>FR859-PNG-M</v>
      </c>
      <c r="N1150" s="2" t="str">
        <f>IFERROR(IF(LEFT(INDEX('Tableau FR Download'!J:J,MATCH('Eligible Components'!M1150,'Tableau FR Download'!G:G,0)),FIND(" - ",INDEX('Tableau FR Download'!J:J,MATCH('Eligible Components'!M1150,'Tableau FR Download'!G:G,0)))-1) = 0,"",LEFT(INDEX('Tableau FR Download'!J:J,MATCH('Eligible Components'!M1150,'Tableau FR Download'!G:G,0)),FIND(" - ",INDEX('Tableau FR Download'!J:J,MATCH('Eligible Components'!M1150,'Tableau FR Download'!G:G,0)))-1)),"")</f>
        <v>Window 2b</v>
      </c>
      <c r="O1150" s="2" t="str">
        <f>IF(T1150="No","",IFERROR(IF(INDEX('Tableau FR Download'!M:M,MATCH('Eligible Components'!M1150,'Tableau FR Download'!G:G,0))=0,"",INDEX('Tableau FR Download'!M:M,MATCH('Eligible Components'!M1150,'Tableau FR Download'!G:G,0))),""))</f>
        <v>Grant Making</v>
      </c>
      <c r="P1150" s="37">
        <f>IF(IFERROR(INDEX('Funding Request Tracker'!$G$6:$G$13,MATCH('Eligible Components'!N1150,'Funding Request Tracker'!$F$6:$F$13,0)),"")=0,"",IFERROR(INDEX('Funding Request Tracker'!$G$6:$G$13,MATCH('Eligible Components'!N1150,'Funding Request Tracker'!$F$6:$F$13,0)),""))</f>
        <v>43982</v>
      </c>
      <c r="Q1150" s="37">
        <f>IF(IFERROR(INDEX('Tableau FR Download'!N:N,MATCH('Eligible Components'!M1150,'Tableau FR Download'!G:G,0)),"")=0,"",IFERROR(INDEX('Tableau FR Download'!N:N,MATCH('Eligible Components'!M1150,'Tableau FR Download'!G:G,0)),""))</f>
        <v>44161</v>
      </c>
      <c r="R1150" s="37">
        <f>IF(IFERROR(INDEX('Tableau FR Download'!O:O,MATCH('Eligible Components'!M1150,'Tableau FR Download'!G:G,0)),"")=0,"",IFERROR(INDEX('Tableau FR Download'!O:O,MATCH('Eligible Components'!M1150,'Tableau FR Download'!G:G,0)),""))</f>
        <v>44182</v>
      </c>
      <c r="S1150" s="13">
        <f t="shared" si="53"/>
        <v>6.557377049180328</v>
      </c>
      <c r="T1150" s="1" t="str">
        <f>IFERROR(INDEX('User Instructions'!$E$3:$E$10,MATCH('Eligible Components'!N1150,'User Instructions'!$D$3:$D$10,0)),"")</f>
        <v>Yes</v>
      </c>
      <c r="U1150" s="1" t="str">
        <f>IFERROR(IF(INDEX('Tableau FR Download'!M:M,MATCH('Eligible Components'!M1150,'Tableau FR Download'!G:G,0))=0,"",INDEX('Tableau FR Download'!M:M,MATCH('Eligible Components'!M1150,'Tableau FR Download'!G:G,0))),"")</f>
        <v>Grant Making</v>
      </c>
    </row>
    <row r="1151" spans="1:21" hidden="1" x14ac:dyDescent="0.2">
      <c r="A1151" s="1">
        <f t="shared" si="51"/>
        <v>0</v>
      </c>
      <c r="B1151" s="1">
        <v>0</v>
      </c>
      <c r="C1151" s="1" t="s">
        <v>85</v>
      </c>
      <c r="D1151" s="1" t="s">
        <v>146</v>
      </c>
      <c r="E1151" s="1" t="s">
        <v>415</v>
      </c>
      <c r="F1151" s="1" t="s">
        <v>93</v>
      </c>
      <c r="G1151" s="1" t="str">
        <f t="shared" si="52"/>
        <v>Papua New Guinea-Malaria,RSSH</v>
      </c>
      <c r="H1151" s="1">
        <v>1</v>
      </c>
      <c r="I1151" s="1" t="s">
        <v>25</v>
      </c>
      <c r="J1151" s="1" t="str">
        <f>IF(IFERROR(IF(M1151="",INDEX('Review Approach Lookup'!D:D,MATCH('Eligible Components'!G1151,'Review Approach Lookup'!A:A,0)),INDEX('Tableau FR Download'!I:I,MATCH(M1151,'Tableau FR Download'!G:G,0))),"")=0,"TBC",IFERROR(IF(M1151="",INDEX('Review Approach Lookup'!D:D,MATCH('Eligible Components'!G1151,'Review Approach Lookup'!A:A,0)),INDEX('Tableau FR Download'!I:I,MATCH(M1151,'Tableau FR Download'!G:G,0))),""))</f>
        <v/>
      </c>
      <c r="K1151" s="1" t="s">
        <v>182</v>
      </c>
      <c r="L1151" s="1">
        <f>_xlfn.MAXIFS('Tableau FR Download'!A:A,'Tableau FR Download'!B:B,'Eligible Components'!G1151)</f>
        <v>0</v>
      </c>
      <c r="M1151" s="1" t="str">
        <f>IF(L1151=0,"",INDEX('Tableau FR Download'!G:G,MATCH('Eligible Components'!L1151,'Tableau FR Download'!A:A,0)))</f>
        <v/>
      </c>
      <c r="N1151" s="2" t="str">
        <f>IFERROR(IF(LEFT(INDEX('Tableau FR Download'!J:J,MATCH('Eligible Components'!M1151,'Tableau FR Download'!G:G,0)),FIND(" - ",INDEX('Tableau FR Download'!J:J,MATCH('Eligible Components'!M1151,'Tableau FR Download'!G:G,0)))-1) = 0,"",LEFT(INDEX('Tableau FR Download'!J:J,MATCH('Eligible Components'!M1151,'Tableau FR Download'!G:G,0)),FIND(" - ",INDEX('Tableau FR Download'!J:J,MATCH('Eligible Components'!M1151,'Tableau FR Download'!G:G,0)))-1)),"")</f>
        <v/>
      </c>
      <c r="O1151" s="2" t="str">
        <f>IF(T1151="No","",IFERROR(IF(INDEX('Tableau FR Download'!M:M,MATCH('Eligible Components'!M1151,'Tableau FR Download'!G:G,0))=0,"",INDEX('Tableau FR Download'!M:M,MATCH('Eligible Components'!M1151,'Tableau FR Download'!G:G,0))),""))</f>
        <v/>
      </c>
      <c r="P1151" s="37" t="str">
        <f>IF(IFERROR(INDEX('Funding Request Tracker'!$G$6:$G$13,MATCH('Eligible Components'!N1151,'Funding Request Tracker'!$F$6:$F$13,0)),"")=0,"",IFERROR(INDEX('Funding Request Tracker'!$G$6:$G$13,MATCH('Eligible Components'!N1151,'Funding Request Tracker'!$F$6:$F$13,0)),""))</f>
        <v/>
      </c>
      <c r="Q1151" s="37" t="str">
        <f>IF(IFERROR(INDEX('Tableau FR Download'!N:N,MATCH('Eligible Components'!M1151,'Tableau FR Download'!G:G,0)),"")=0,"",IFERROR(INDEX('Tableau FR Download'!N:N,MATCH('Eligible Components'!M1151,'Tableau FR Download'!G:G,0)),""))</f>
        <v/>
      </c>
      <c r="R1151" s="37" t="str">
        <f>IF(IFERROR(INDEX('Tableau FR Download'!O:O,MATCH('Eligible Components'!M1151,'Tableau FR Download'!G:G,0)),"")=0,"",IFERROR(INDEX('Tableau FR Download'!O:O,MATCH('Eligible Components'!M1151,'Tableau FR Download'!G:G,0)),""))</f>
        <v/>
      </c>
      <c r="S1151" s="13" t="str">
        <f t="shared" si="53"/>
        <v/>
      </c>
      <c r="T1151" s="1" t="str">
        <f>IFERROR(INDEX('User Instructions'!$E$3:$E$10,MATCH('Eligible Components'!N1151,'User Instructions'!$D$3:$D$10,0)),"")</f>
        <v/>
      </c>
      <c r="U1151" s="1" t="str">
        <f>IFERROR(IF(INDEX('Tableau FR Download'!M:M,MATCH('Eligible Components'!M1151,'Tableau FR Download'!G:G,0))=0,"",INDEX('Tableau FR Download'!M:M,MATCH('Eligible Components'!M1151,'Tableau FR Download'!G:G,0))),"")</f>
        <v/>
      </c>
    </row>
    <row r="1152" spans="1:21" hidden="1" x14ac:dyDescent="0.2">
      <c r="A1152" s="1">
        <f t="shared" si="51"/>
        <v>0</v>
      </c>
      <c r="B1152" s="1">
        <v>0</v>
      </c>
      <c r="C1152" s="1" t="s">
        <v>85</v>
      </c>
      <c r="D1152" s="1" t="s">
        <v>146</v>
      </c>
      <c r="E1152" s="1" t="s">
        <v>94</v>
      </c>
      <c r="F1152" s="1" t="s">
        <v>94</v>
      </c>
      <c r="G1152" s="1" t="str">
        <f t="shared" si="52"/>
        <v>Papua New Guinea-RSSH</v>
      </c>
      <c r="H1152" s="1">
        <v>1</v>
      </c>
      <c r="I1152" s="1" t="s">
        <v>25</v>
      </c>
      <c r="J1152" s="1" t="str">
        <f>IF(IFERROR(IF(M1152="",INDEX('Review Approach Lookup'!D:D,MATCH('Eligible Components'!G1152,'Review Approach Lookup'!A:A,0)),INDEX('Tableau FR Download'!I:I,MATCH(M1152,'Tableau FR Download'!G:G,0))),"")=0,"TBC",IFERROR(IF(M1152="",INDEX('Review Approach Lookup'!D:D,MATCH('Eligible Components'!G1152,'Review Approach Lookup'!A:A,0)),INDEX('Tableau FR Download'!I:I,MATCH(M1152,'Tableau FR Download'!G:G,0))),""))</f>
        <v>TBC</v>
      </c>
      <c r="K1152" s="1" t="s">
        <v>182</v>
      </c>
      <c r="L1152" s="1">
        <f>_xlfn.MAXIFS('Tableau FR Download'!A:A,'Tableau FR Download'!B:B,'Eligible Components'!G1152)</f>
        <v>0</v>
      </c>
      <c r="M1152" s="1" t="str">
        <f>IF(L1152=0,"",INDEX('Tableau FR Download'!G:G,MATCH('Eligible Components'!L1152,'Tableau FR Download'!A:A,0)))</f>
        <v/>
      </c>
      <c r="N1152" s="2" t="str">
        <f>IFERROR(IF(LEFT(INDEX('Tableau FR Download'!J:J,MATCH('Eligible Components'!M1152,'Tableau FR Download'!G:G,0)),FIND(" - ",INDEX('Tableau FR Download'!J:J,MATCH('Eligible Components'!M1152,'Tableau FR Download'!G:G,0)))-1) = 0,"",LEFT(INDEX('Tableau FR Download'!J:J,MATCH('Eligible Components'!M1152,'Tableau FR Download'!G:G,0)),FIND(" - ",INDEX('Tableau FR Download'!J:J,MATCH('Eligible Components'!M1152,'Tableau FR Download'!G:G,0)))-1)),"")</f>
        <v/>
      </c>
      <c r="O1152" s="2" t="str">
        <f>IF(T1152="No","",IFERROR(IF(INDEX('Tableau FR Download'!M:M,MATCH('Eligible Components'!M1152,'Tableau FR Download'!G:G,0))=0,"",INDEX('Tableau FR Download'!M:M,MATCH('Eligible Components'!M1152,'Tableau FR Download'!G:G,0))),""))</f>
        <v/>
      </c>
      <c r="P1152" s="37" t="str">
        <f>IF(IFERROR(INDEX('Funding Request Tracker'!$G$6:$G$13,MATCH('Eligible Components'!N1152,'Funding Request Tracker'!$F$6:$F$13,0)),"")=0,"",IFERROR(INDEX('Funding Request Tracker'!$G$6:$G$13,MATCH('Eligible Components'!N1152,'Funding Request Tracker'!$F$6:$F$13,0)),""))</f>
        <v/>
      </c>
      <c r="Q1152" s="37" t="str">
        <f>IF(IFERROR(INDEX('Tableau FR Download'!N:N,MATCH('Eligible Components'!M1152,'Tableau FR Download'!G:G,0)),"")=0,"",IFERROR(INDEX('Tableau FR Download'!N:N,MATCH('Eligible Components'!M1152,'Tableau FR Download'!G:G,0)),""))</f>
        <v/>
      </c>
      <c r="R1152" s="37" t="str">
        <f>IF(IFERROR(INDEX('Tableau FR Download'!O:O,MATCH('Eligible Components'!M1152,'Tableau FR Download'!G:G,0)),"")=0,"",IFERROR(INDEX('Tableau FR Download'!O:O,MATCH('Eligible Components'!M1152,'Tableau FR Download'!G:G,0)),""))</f>
        <v/>
      </c>
      <c r="S1152" s="13" t="str">
        <f t="shared" si="53"/>
        <v/>
      </c>
      <c r="T1152" s="1" t="str">
        <f>IFERROR(INDEX('User Instructions'!$E$3:$E$10,MATCH('Eligible Components'!N1152,'User Instructions'!$D$3:$D$10,0)),"")</f>
        <v/>
      </c>
      <c r="U1152" s="1" t="str">
        <f>IFERROR(IF(INDEX('Tableau FR Download'!M:M,MATCH('Eligible Components'!M1152,'Tableau FR Download'!G:G,0))=0,"",INDEX('Tableau FR Download'!M:M,MATCH('Eligible Components'!M1152,'Tableau FR Download'!G:G,0))),"")</f>
        <v/>
      </c>
    </row>
    <row r="1153" spans="1:21" hidden="1" x14ac:dyDescent="0.2">
      <c r="A1153" s="1">
        <f t="shared" si="51"/>
        <v>0</v>
      </c>
      <c r="B1153" s="1">
        <v>1</v>
      </c>
      <c r="C1153" s="1" t="s">
        <v>85</v>
      </c>
      <c r="D1153" s="1" t="s">
        <v>146</v>
      </c>
      <c r="E1153" s="1" t="s">
        <v>416</v>
      </c>
      <c r="F1153" s="1" t="s">
        <v>35</v>
      </c>
      <c r="G1153" s="1" t="str">
        <f t="shared" si="52"/>
        <v>Papua New Guinea-Tuberculosis</v>
      </c>
      <c r="H1153" s="1">
        <v>1</v>
      </c>
      <c r="I1153" s="1" t="s">
        <v>25</v>
      </c>
      <c r="J1153" s="1" t="str">
        <f>IF(IFERROR(IF(M1153="",INDEX('Review Approach Lookup'!D:D,MATCH('Eligible Components'!G1153,'Review Approach Lookup'!A:A,0)),INDEX('Tableau FR Download'!I:I,MATCH(M1153,'Tableau FR Download'!G:G,0))),"")=0,"TBC",IFERROR(IF(M1153="",INDEX('Review Approach Lookup'!D:D,MATCH('Eligible Components'!G1153,'Review Approach Lookup'!A:A,0)),INDEX('Tableau FR Download'!I:I,MATCH(M1153,'Tableau FR Download'!G:G,0))),""))</f>
        <v>Full Review</v>
      </c>
      <c r="K1153" s="1" t="s">
        <v>182</v>
      </c>
      <c r="L1153" s="1">
        <f>_xlfn.MAXIFS('Tableau FR Download'!A:A,'Tableau FR Download'!B:B,'Eligible Components'!G1153)</f>
        <v>0</v>
      </c>
      <c r="M1153" s="1" t="str">
        <f>IF(L1153=0,"",INDEX('Tableau FR Download'!G:G,MATCH('Eligible Components'!L1153,'Tableau FR Download'!A:A,0)))</f>
        <v/>
      </c>
      <c r="N1153" s="2" t="str">
        <f>IFERROR(IF(LEFT(INDEX('Tableau FR Download'!J:J,MATCH('Eligible Components'!M1153,'Tableau FR Download'!G:G,0)),FIND(" - ",INDEX('Tableau FR Download'!J:J,MATCH('Eligible Components'!M1153,'Tableau FR Download'!G:G,0)))-1) = 0,"",LEFT(INDEX('Tableau FR Download'!J:J,MATCH('Eligible Components'!M1153,'Tableau FR Download'!G:G,0)),FIND(" - ",INDEX('Tableau FR Download'!J:J,MATCH('Eligible Components'!M1153,'Tableau FR Download'!G:G,0)))-1)),"")</f>
        <v/>
      </c>
      <c r="O1153" s="2" t="str">
        <f>IF(T1153="No","",IFERROR(IF(INDEX('Tableau FR Download'!M:M,MATCH('Eligible Components'!M1153,'Tableau FR Download'!G:G,0))=0,"",INDEX('Tableau FR Download'!M:M,MATCH('Eligible Components'!M1153,'Tableau FR Download'!G:G,0))),""))</f>
        <v/>
      </c>
      <c r="P1153" s="37" t="str">
        <f>IF(IFERROR(INDEX('Funding Request Tracker'!$G$6:$G$13,MATCH('Eligible Components'!N1153,'Funding Request Tracker'!$F$6:$F$13,0)),"")=0,"",IFERROR(INDEX('Funding Request Tracker'!$G$6:$G$13,MATCH('Eligible Components'!N1153,'Funding Request Tracker'!$F$6:$F$13,0)),""))</f>
        <v/>
      </c>
      <c r="Q1153" s="37" t="str">
        <f>IF(IFERROR(INDEX('Tableau FR Download'!N:N,MATCH('Eligible Components'!M1153,'Tableau FR Download'!G:G,0)),"")=0,"",IFERROR(INDEX('Tableau FR Download'!N:N,MATCH('Eligible Components'!M1153,'Tableau FR Download'!G:G,0)),""))</f>
        <v/>
      </c>
      <c r="R1153" s="37" t="str">
        <f>IF(IFERROR(INDEX('Tableau FR Download'!O:O,MATCH('Eligible Components'!M1153,'Tableau FR Download'!G:G,0)),"")=0,"",IFERROR(INDEX('Tableau FR Download'!O:O,MATCH('Eligible Components'!M1153,'Tableau FR Download'!G:G,0)),""))</f>
        <v/>
      </c>
      <c r="S1153" s="13" t="str">
        <f t="shared" si="53"/>
        <v/>
      </c>
      <c r="T1153" s="1" t="str">
        <f>IFERROR(INDEX('User Instructions'!$E$3:$E$10,MATCH('Eligible Components'!N1153,'User Instructions'!$D$3:$D$10,0)),"")</f>
        <v/>
      </c>
      <c r="U1153" s="1" t="str">
        <f>IFERROR(IF(INDEX('Tableau FR Download'!M:M,MATCH('Eligible Components'!M1153,'Tableau FR Download'!G:G,0))=0,"",INDEX('Tableau FR Download'!M:M,MATCH('Eligible Components'!M1153,'Tableau FR Download'!G:G,0))),"")</f>
        <v/>
      </c>
    </row>
    <row r="1154" spans="1:21" hidden="1" x14ac:dyDescent="0.2">
      <c r="A1154" s="1">
        <f t="shared" ref="A1154:A1217" si="54">IF(B1154=1,0,IF(AND(H1154=1,OR(F1154="HIV/AIDS",F1154="Tuberculosis",F1154="Malaria",M1154&lt;&gt;"")),1,0))</f>
        <v>0</v>
      </c>
      <c r="B1154" s="1">
        <v>0</v>
      </c>
      <c r="C1154" s="1" t="s">
        <v>85</v>
      </c>
      <c r="D1154" s="1" t="s">
        <v>146</v>
      </c>
      <c r="E1154" s="1" t="s">
        <v>417</v>
      </c>
      <c r="F1154" s="1" t="s">
        <v>95</v>
      </c>
      <c r="G1154" s="1" t="str">
        <f t="shared" ref="G1154:G1217" si="55">_xlfn.CONCAT(D1154,"-",F1154)</f>
        <v>Papua New Guinea-Tuberculosis,Malaria</v>
      </c>
      <c r="H1154" s="1">
        <v>1</v>
      </c>
      <c r="I1154" s="1" t="s">
        <v>25</v>
      </c>
      <c r="J1154" s="1" t="str">
        <f>IF(IFERROR(IF(M1154="",INDEX('Review Approach Lookup'!D:D,MATCH('Eligible Components'!G1154,'Review Approach Lookup'!A:A,0)),INDEX('Tableau FR Download'!I:I,MATCH(M1154,'Tableau FR Download'!G:G,0))),"")=0,"TBC",IFERROR(IF(M1154="",INDEX('Review Approach Lookup'!D:D,MATCH('Eligible Components'!G1154,'Review Approach Lookup'!A:A,0)),INDEX('Tableau FR Download'!I:I,MATCH(M1154,'Tableau FR Download'!G:G,0))),""))</f>
        <v/>
      </c>
      <c r="K1154" s="1" t="s">
        <v>182</v>
      </c>
      <c r="L1154" s="1">
        <f>_xlfn.MAXIFS('Tableau FR Download'!A:A,'Tableau FR Download'!B:B,'Eligible Components'!G1154)</f>
        <v>0</v>
      </c>
      <c r="M1154" s="1" t="str">
        <f>IF(L1154=0,"",INDEX('Tableau FR Download'!G:G,MATCH('Eligible Components'!L1154,'Tableau FR Download'!A:A,0)))</f>
        <v/>
      </c>
      <c r="N1154" s="2" t="str">
        <f>IFERROR(IF(LEFT(INDEX('Tableau FR Download'!J:J,MATCH('Eligible Components'!M1154,'Tableau FR Download'!G:G,0)),FIND(" - ",INDEX('Tableau FR Download'!J:J,MATCH('Eligible Components'!M1154,'Tableau FR Download'!G:G,0)))-1) = 0,"",LEFT(INDEX('Tableau FR Download'!J:J,MATCH('Eligible Components'!M1154,'Tableau FR Download'!G:G,0)),FIND(" - ",INDEX('Tableau FR Download'!J:J,MATCH('Eligible Components'!M1154,'Tableau FR Download'!G:G,0)))-1)),"")</f>
        <v/>
      </c>
      <c r="O1154" s="2" t="str">
        <f>IF(T1154="No","",IFERROR(IF(INDEX('Tableau FR Download'!M:M,MATCH('Eligible Components'!M1154,'Tableau FR Download'!G:G,0))=0,"",INDEX('Tableau FR Download'!M:M,MATCH('Eligible Components'!M1154,'Tableau FR Download'!G:G,0))),""))</f>
        <v/>
      </c>
      <c r="P1154" s="37" t="str">
        <f>IF(IFERROR(INDEX('Funding Request Tracker'!$G$6:$G$13,MATCH('Eligible Components'!N1154,'Funding Request Tracker'!$F$6:$F$13,0)),"")=0,"",IFERROR(INDEX('Funding Request Tracker'!$G$6:$G$13,MATCH('Eligible Components'!N1154,'Funding Request Tracker'!$F$6:$F$13,0)),""))</f>
        <v/>
      </c>
      <c r="Q1154" s="37" t="str">
        <f>IF(IFERROR(INDEX('Tableau FR Download'!N:N,MATCH('Eligible Components'!M1154,'Tableau FR Download'!G:G,0)),"")=0,"",IFERROR(INDEX('Tableau FR Download'!N:N,MATCH('Eligible Components'!M1154,'Tableau FR Download'!G:G,0)),""))</f>
        <v/>
      </c>
      <c r="R1154" s="37" t="str">
        <f>IF(IFERROR(INDEX('Tableau FR Download'!O:O,MATCH('Eligible Components'!M1154,'Tableau FR Download'!G:G,0)),"")=0,"",IFERROR(INDEX('Tableau FR Download'!O:O,MATCH('Eligible Components'!M1154,'Tableau FR Download'!G:G,0)),""))</f>
        <v/>
      </c>
      <c r="S1154" s="13" t="str">
        <f t="shared" ref="S1154:S1217" si="56">IFERROR((R1154-P1154)/30.5,"")</f>
        <v/>
      </c>
      <c r="T1154" s="1" t="str">
        <f>IFERROR(INDEX('User Instructions'!$E$3:$E$10,MATCH('Eligible Components'!N1154,'User Instructions'!$D$3:$D$10,0)),"")</f>
        <v/>
      </c>
      <c r="U1154" s="1" t="str">
        <f>IFERROR(IF(INDEX('Tableau FR Download'!M:M,MATCH('Eligible Components'!M1154,'Tableau FR Download'!G:G,0))=0,"",INDEX('Tableau FR Download'!M:M,MATCH('Eligible Components'!M1154,'Tableau FR Download'!G:G,0))),"")</f>
        <v/>
      </c>
    </row>
    <row r="1155" spans="1:21" hidden="1" x14ac:dyDescent="0.2">
      <c r="A1155" s="1">
        <f t="shared" si="54"/>
        <v>0</v>
      </c>
      <c r="B1155" s="1">
        <v>0</v>
      </c>
      <c r="C1155" s="1" t="s">
        <v>85</v>
      </c>
      <c r="D1155" s="1" t="s">
        <v>146</v>
      </c>
      <c r="E1155" s="1" t="s">
        <v>418</v>
      </c>
      <c r="F1155" s="1" t="s">
        <v>96</v>
      </c>
      <c r="G1155" s="1" t="str">
        <f t="shared" si="55"/>
        <v>Papua New Guinea-Tuberculosis,Malaria,RSSH</v>
      </c>
      <c r="H1155" s="1">
        <v>1</v>
      </c>
      <c r="I1155" s="1" t="s">
        <v>25</v>
      </c>
      <c r="J1155" s="1" t="str">
        <f>IF(IFERROR(IF(M1155="",INDEX('Review Approach Lookup'!D:D,MATCH('Eligible Components'!G1155,'Review Approach Lookup'!A:A,0)),INDEX('Tableau FR Download'!I:I,MATCH(M1155,'Tableau FR Download'!G:G,0))),"")=0,"TBC",IFERROR(IF(M1155="",INDEX('Review Approach Lookup'!D:D,MATCH('Eligible Components'!G1155,'Review Approach Lookup'!A:A,0)),INDEX('Tableau FR Download'!I:I,MATCH(M1155,'Tableau FR Download'!G:G,0))),""))</f>
        <v/>
      </c>
      <c r="K1155" s="1" t="s">
        <v>182</v>
      </c>
      <c r="L1155" s="1">
        <f>_xlfn.MAXIFS('Tableau FR Download'!A:A,'Tableau FR Download'!B:B,'Eligible Components'!G1155)</f>
        <v>0</v>
      </c>
      <c r="M1155" s="1" t="str">
        <f>IF(L1155=0,"",INDEX('Tableau FR Download'!G:G,MATCH('Eligible Components'!L1155,'Tableau FR Download'!A:A,0)))</f>
        <v/>
      </c>
      <c r="N1155" s="2" t="str">
        <f>IFERROR(IF(LEFT(INDEX('Tableau FR Download'!J:J,MATCH('Eligible Components'!M1155,'Tableau FR Download'!G:G,0)),FIND(" - ",INDEX('Tableau FR Download'!J:J,MATCH('Eligible Components'!M1155,'Tableau FR Download'!G:G,0)))-1) = 0,"",LEFT(INDEX('Tableau FR Download'!J:J,MATCH('Eligible Components'!M1155,'Tableau FR Download'!G:G,0)),FIND(" - ",INDEX('Tableau FR Download'!J:J,MATCH('Eligible Components'!M1155,'Tableau FR Download'!G:G,0)))-1)),"")</f>
        <v/>
      </c>
      <c r="O1155" s="2" t="str">
        <f>IF(T1155="No","",IFERROR(IF(INDEX('Tableau FR Download'!M:M,MATCH('Eligible Components'!M1155,'Tableau FR Download'!G:G,0))=0,"",INDEX('Tableau FR Download'!M:M,MATCH('Eligible Components'!M1155,'Tableau FR Download'!G:G,0))),""))</f>
        <v/>
      </c>
      <c r="P1155" s="37" t="str">
        <f>IF(IFERROR(INDEX('Funding Request Tracker'!$G$6:$G$13,MATCH('Eligible Components'!N1155,'Funding Request Tracker'!$F$6:$F$13,0)),"")=0,"",IFERROR(INDEX('Funding Request Tracker'!$G$6:$G$13,MATCH('Eligible Components'!N1155,'Funding Request Tracker'!$F$6:$F$13,0)),""))</f>
        <v/>
      </c>
      <c r="Q1155" s="37" t="str">
        <f>IF(IFERROR(INDEX('Tableau FR Download'!N:N,MATCH('Eligible Components'!M1155,'Tableau FR Download'!G:G,0)),"")=0,"",IFERROR(INDEX('Tableau FR Download'!N:N,MATCH('Eligible Components'!M1155,'Tableau FR Download'!G:G,0)),""))</f>
        <v/>
      </c>
      <c r="R1155" s="37" t="str">
        <f>IF(IFERROR(INDEX('Tableau FR Download'!O:O,MATCH('Eligible Components'!M1155,'Tableau FR Download'!G:G,0)),"")=0,"",IFERROR(INDEX('Tableau FR Download'!O:O,MATCH('Eligible Components'!M1155,'Tableau FR Download'!G:G,0)),""))</f>
        <v/>
      </c>
      <c r="S1155" s="13" t="str">
        <f t="shared" si="56"/>
        <v/>
      </c>
      <c r="T1155" s="1" t="str">
        <f>IFERROR(INDEX('User Instructions'!$E$3:$E$10,MATCH('Eligible Components'!N1155,'User Instructions'!$D$3:$D$10,0)),"")</f>
        <v/>
      </c>
      <c r="U1155" s="1" t="str">
        <f>IFERROR(IF(INDEX('Tableau FR Download'!M:M,MATCH('Eligible Components'!M1155,'Tableau FR Download'!G:G,0))=0,"",INDEX('Tableau FR Download'!M:M,MATCH('Eligible Components'!M1155,'Tableau FR Download'!G:G,0))),"")</f>
        <v/>
      </c>
    </row>
    <row r="1156" spans="1:21" hidden="1" x14ac:dyDescent="0.2">
      <c r="A1156" s="1">
        <f t="shared" si="54"/>
        <v>0</v>
      </c>
      <c r="B1156" s="1">
        <v>0</v>
      </c>
      <c r="C1156" s="1" t="s">
        <v>85</v>
      </c>
      <c r="D1156" s="1" t="s">
        <v>146</v>
      </c>
      <c r="E1156" s="1" t="s">
        <v>419</v>
      </c>
      <c r="F1156" s="1" t="s">
        <v>97</v>
      </c>
      <c r="G1156" s="1" t="str">
        <f t="shared" si="55"/>
        <v>Papua New Guinea-Tuberculosis,RSSH</v>
      </c>
      <c r="H1156" s="1">
        <v>1</v>
      </c>
      <c r="I1156" s="1" t="s">
        <v>25</v>
      </c>
      <c r="J1156" s="1" t="str">
        <f>IF(IFERROR(IF(M1156="",INDEX('Review Approach Lookup'!D:D,MATCH('Eligible Components'!G1156,'Review Approach Lookup'!A:A,0)),INDEX('Tableau FR Download'!I:I,MATCH(M1156,'Tableau FR Download'!G:G,0))),"")=0,"TBC",IFERROR(IF(M1156="",INDEX('Review Approach Lookup'!D:D,MATCH('Eligible Components'!G1156,'Review Approach Lookup'!A:A,0)),INDEX('Tableau FR Download'!I:I,MATCH(M1156,'Tableau FR Download'!G:G,0))),""))</f>
        <v/>
      </c>
      <c r="K1156" s="1" t="s">
        <v>182</v>
      </c>
      <c r="L1156" s="1">
        <f>_xlfn.MAXIFS('Tableau FR Download'!A:A,'Tableau FR Download'!B:B,'Eligible Components'!G1156)</f>
        <v>0</v>
      </c>
      <c r="M1156" s="1" t="str">
        <f>IF(L1156=0,"",INDEX('Tableau FR Download'!G:G,MATCH('Eligible Components'!L1156,'Tableau FR Download'!A:A,0)))</f>
        <v/>
      </c>
      <c r="N1156" s="2" t="str">
        <f>IFERROR(IF(LEFT(INDEX('Tableau FR Download'!J:J,MATCH('Eligible Components'!M1156,'Tableau FR Download'!G:G,0)),FIND(" - ",INDEX('Tableau FR Download'!J:J,MATCH('Eligible Components'!M1156,'Tableau FR Download'!G:G,0)))-1) = 0,"",LEFT(INDEX('Tableau FR Download'!J:J,MATCH('Eligible Components'!M1156,'Tableau FR Download'!G:G,0)),FIND(" - ",INDEX('Tableau FR Download'!J:J,MATCH('Eligible Components'!M1156,'Tableau FR Download'!G:G,0)))-1)),"")</f>
        <v/>
      </c>
      <c r="O1156" s="2" t="str">
        <f>IF(T1156="No","",IFERROR(IF(INDEX('Tableau FR Download'!M:M,MATCH('Eligible Components'!M1156,'Tableau FR Download'!G:G,0))=0,"",INDEX('Tableau FR Download'!M:M,MATCH('Eligible Components'!M1156,'Tableau FR Download'!G:G,0))),""))</f>
        <v/>
      </c>
      <c r="P1156" s="37" t="str">
        <f>IF(IFERROR(INDEX('Funding Request Tracker'!$G$6:$G$13,MATCH('Eligible Components'!N1156,'Funding Request Tracker'!$F$6:$F$13,0)),"")=0,"",IFERROR(INDEX('Funding Request Tracker'!$G$6:$G$13,MATCH('Eligible Components'!N1156,'Funding Request Tracker'!$F$6:$F$13,0)),""))</f>
        <v/>
      </c>
      <c r="Q1156" s="37" t="str">
        <f>IF(IFERROR(INDEX('Tableau FR Download'!N:N,MATCH('Eligible Components'!M1156,'Tableau FR Download'!G:G,0)),"")=0,"",IFERROR(INDEX('Tableau FR Download'!N:N,MATCH('Eligible Components'!M1156,'Tableau FR Download'!G:G,0)),""))</f>
        <v/>
      </c>
      <c r="R1156" s="37" t="str">
        <f>IF(IFERROR(INDEX('Tableau FR Download'!O:O,MATCH('Eligible Components'!M1156,'Tableau FR Download'!G:G,0)),"")=0,"",IFERROR(INDEX('Tableau FR Download'!O:O,MATCH('Eligible Components'!M1156,'Tableau FR Download'!G:G,0)),""))</f>
        <v/>
      </c>
      <c r="S1156" s="13" t="str">
        <f t="shared" si="56"/>
        <v/>
      </c>
      <c r="T1156" s="1" t="str">
        <f>IFERROR(INDEX('User Instructions'!$E$3:$E$10,MATCH('Eligible Components'!N1156,'User Instructions'!$D$3:$D$10,0)),"")</f>
        <v/>
      </c>
      <c r="U1156" s="1" t="str">
        <f>IFERROR(IF(INDEX('Tableau FR Download'!M:M,MATCH('Eligible Components'!M1156,'Tableau FR Download'!G:G,0))=0,"",INDEX('Tableau FR Download'!M:M,MATCH('Eligible Components'!M1156,'Tableau FR Download'!G:G,0))),"")</f>
        <v/>
      </c>
    </row>
    <row r="1157" spans="1:21" hidden="1" x14ac:dyDescent="0.2">
      <c r="A1157" s="1">
        <f t="shared" si="54"/>
        <v>1</v>
      </c>
      <c r="B1157" s="1">
        <v>0</v>
      </c>
      <c r="C1157" s="1" t="s">
        <v>85</v>
      </c>
      <c r="D1157" s="1" t="s">
        <v>147</v>
      </c>
      <c r="E1157" s="1" t="s">
        <v>26</v>
      </c>
      <c r="F1157" s="1" t="s">
        <v>26</v>
      </c>
      <c r="G1157" s="1" t="str">
        <f t="shared" si="55"/>
        <v>Paraguay-HIV/AIDS</v>
      </c>
      <c r="H1157" s="1">
        <v>1</v>
      </c>
      <c r="I1157" s="1" t="s">
        <v>45</v>
      </c>
      <c r="J1157" s="1" t="str">
        <f>IF(IFERROR(IF(M1157="",INDEX('Review Approach Lookup'!D:D,MATCH('Eligible Components'!G1157,'Review Approach Lookup'!A:A,0)),INDEX('Tableau FR Download'!I:I,MATCH(M1157,'Tableau FR Download'!G:G,0))),"")=0,"TBC",IFERROR(IF(M1157="",INDEX('Review Approach Lookup'!D:D,MATCH('Eligible Components'!G1157,'Review Approach Lookup'!A:A,0)),INDEX('Tableau FR Download'!I:I,MATCH(M1157,'Tableau FR Download'!G:G,0))),""))</f>
        <v>Tailored for Focused Portfolios</v>
      </c>
      <c r="K1157" s="1" t="s">
        <v>188</v>
      </c>
      <c r="L1157" s="1">
        <f>_xlfn.MAXIFS('Tableau FR Download'!A:A,'Tableau FR Download'!B:B,'Eligible Components'!G1157)</f>
        <v>829</v>
      </c>
      <c r="M1157" s="1" t="str">
        <f>IF(L1157=0,"",INDEX('Tableau FR Download'!G:G,MATCH('Eligible Components'!L1157,'Tableau FR Download'!A:A,0)))</f>
        <v>FR829-PRY-H</v>
      </c>
      <c r="N1157" s="2" t="str">
        <f>IFERROR(IF(LEFT(INDEX('Tableau FR Download'!J:J,MATCH('Eligible Components'!M1157,'Tableau FR Download'!G:G,0)),FIND(" - ",INDEX('Tableau FR Download'!J:J,MATCH('Eligible Components'!M1157,'Tableau FR Download'!G:G,0)))-1) = 0,"",LEFT(INDEX('Tableau FR Download'!J:J,MATCH('Eligible Components'!M1157,'Tableau FR Download'!G:G,0)),FIND(" - ",INDEX('Tableau FR Download'!J:J,MATCH('Eligible Components'!M1157,'Tableau FR Download'!G:G,0)))-1)),"")</f>
        <v>Window 2c</v>
      </c>
      <c r="O1157" s="2" t="str">
        <f>IF(T1157="No","",IFERROR(IF(INDEX('Tableau FR Download'!M:M,MATCH('Eligible Components'!M1157,'Tableau FR Download'!G:G,0))=0,"",INDEX('Tableau FR Download'!M:M,MATCH('Eligible Components'!M1157,'Tableau FR Download'!G:G,0))),""))</f>
        <v>Grant Making</v>
      </c>
      <c r="P1157" s="37">
        <f>IF(IFERROR(INDEX('Funding Request Tracker'!$G$6:$G$13,MATCH('Eligible Components'!N1157,'Funding Request Tracker'!$F$6:$F$13,0)),"")=0,"",IFERROR(INDEX('Funding Request Tracker'!$G$6:$G$13,MATCH('Eligible Components'!N1157,'Funding Request Tracker'!$F$6:$F$13,0)),""))</f>
        <v>44012</v>
      </c>
      <c r="Q1157" s="37">
        <f>IF(IFERROR(INDEX('Tableau FR Download'!N:N,MATCH('Eligible Components'!M1157,'Tableau FR Download'!G:G,0)),"")=0,"",IFERROR(INDEX('Tableau FR Download'!N:N,MATCH('Eligible Components'!M1157,'Tableau FR Download'!G:G,0)),""))</f>
        <v>44217</v>
      </c>
      <c r="R1157" s="37">
        <f>IF(IFERROR(INDEX('Tableau FR Download'!O:O,MATCH('Eligible Components'!M1157,'Tableau FR Download'!G:G,0)),"")=0,"",IFERROR(INDEX('Tableau FR Download'!O:O,MATCH('Eligible Components'!M1157,'Tableau FR Download'!G:G,0)),""))</f>
        <v>44239</v>
      </c>
      <c r="S1157" s="13">
        <f t="shared" si="56"/>
        <v>7.442622950819672</v>
      </c>
      <c r="T1157" s="1" t="str">
        <f>IFERROR(INDEX('User Instructions'!$E$3:$E$10,MATCH('Eligible Components'!N1157,'User Instructions'!$D$3:$D$10,0)),"")</f>
        <v>Yes</v>
      </c>
      <c r="U1157" s="1" t="str">
        <f>IFERROR(IF(INDEX('Tableau FR Download'!M:M,MATCH('Eligible Components'!M1157,'Tableau FR Download'!G:G,0))=0,"",INDEX('Tableau FR Download'!M:M,MATCH('Eligible Components'!M1157,'Tableau FR Download'!G:G,0))),"")</f>
        <v>Grant Making</v>
      </c>
    </row>
    <row r="1158" spans="1:21" hidden="1" x14ac:dyDescent="0.2">
      <c r="A1158" s="1">
        <f t="shared" si="54"/>
        <v>0</v>
      </c>
      <c r="B1158" s="1">
        <v>0</v>
      </c>
      <c r="C1158" s="1" t="s">
        <v>85</v>
      </c>
      <c r="D1158" s="1" t="s">
        <v>147</v>
      </c>
      <c r="E1158" s="1" t="s">
        <v>409</v>
      </c>
      <c r="F1158" s="1" t="s">
        <v>86</v>
      </c>
      <c r="G1158" s="1" t="str">
        <f t="shared" si="55"/>
        <v>Paraguay-HIV/AIDS,Malaria</v>
      </c>
      <c r="H1158" s="1">
        <v>0</v>
      </c>
      <c r="I1158" s="1" t="s">
        <v>45</v>
      </c>
      <c r="J1158" s="1" t="str">
        <f>IF(IFERROR(IF(M1158="",INDEX('Review Approach Lookup'!D:D,MATCH('Eligible Components'!G1158,'Review Approach Lookup'!A:A,0)),INDEX('Tableau FR Download'!I:I,MATCH(M1158,'Tableau FR Download'!G:G,0))),"")=0,"TBC",IFERROR(IF(M1158="",INDEX('Review Approach Lookup'!D:D,MATCH('Eligible Components'!G1158,'Review Approach Lookup'!A:A,0)),INDEX('Tableau FR Download'!I:I,MATCH(M1158,'Tableau FR Download'!G:G,0))),""))</f>
        <v/>
      </c>
      <c r="K1158" s="1" t="s">
        <v>188</v>
      </c>
      <c r="L1158" s="1">
        <f>_xlfn.MAXIFS('Tableau FR Download'!A:A,'Tableau FR Download'!B:B,'Eligible Components'!G1158)</f>
        <v>0</v>
      </c>
      <c r="M1158" s="1" t="str">
        <f>IF(L1158=0,"",INDEX('Tableau FR Download'!G:G,MATCH('Eligible Components'!L1158,'Tableau FR Download'!A:A,0)))</f>
        <v/>
      </c>
      <c r="N1158" s="2" t="str">
        <f>IFERROR(IF(LEFT(INDEX('Tableau FR Download'!J:J,MATCH('Eligible Components'!M1158,'Tableau FR Download'!G:G,0)),FIND(" - ",INDEX('Tableau FR Download'!J:J,MATCH('Eligible Components'!M1158,'Tableau FR Download'!G:G,0)))-1) = 0,"",LEFT(INDEX('Tableau FR Download'!J:J,MATCH('Eligible Components'!M1158,'Tableau FR Download'!G:G,0)),FIND(" - ",INDEX('Tableau FR Download'!J:J,MATCH('Eligible Components'!M1158,'Tableau FR Download'!G:G,0)))-1)),"")</f>
        <v/>
      </c>
      <c r="O1158" s="2" t="str">
        <f>IF(T1158="No","",IFERROR(IF(INDEX('Tableau FR Download'!M:M,MATCH('Eligible Components'!M1158,'Tableau FR Download'!G:G,0))=0,"",INDEX('Tableau FR Download'!M:M,MATCH('Eligible Components'!M1158,'Tableau FR Download'!G:G,0))),""))</f>
        <v/>
      </c>
      <c r="P1158" s="37" t="str">
        <f>IF(IFERROR(INDEX('Funding Request Tracker'!$G$6:$G$13,MATCH('Eligible Components'!N1158,'Funding Request Tracker'!$F$6:$F$13,0)),"")=0,"",IFERROR(INDEX('Funding Request Tracker'!$G$6:$G$13,MATCH('Eligible Components'!N1158,'Funding Request Tracker'!$F$6:$F$13,0)),""))</f>
        <v/>
      </c>
      <c r="Q1158" s="37" t="str">
        <f>IF(IFERROR(INDEX('Tableau FR Download'!N:N,MATCH('Eligible Components'!M1158,'Tableau FR Download'!G:G,0)),"")=0,"",IFERROR(INDEX('Tableau FR Download'!N:N,MATCH('Eligible Components'!M1158,'Tableau FR Download'!G:G,0)),""))</f>
        <v/>
      </c>
      <c r="R1158" s="37" t="str">
        <f>IF(IFERROR(INDEX('Tableau FR Download'!O:O,MATCH('Eligible Components'!M1158,'Tableau FR Download'!G:G,0)),"")=0,"",IFERROR(INDEX('Tableau FR Download'!O:O,MATCH('Eligible Components'!M1158,'Tableau FR Download'!G:G,0)),""))</f>
        <v/>
      </c>
      <c r="S1158" s="13" t="str">
        <f t="shared" si="56"/>
        <v/>
      </c>
      <c r="T1158" s="1" t="str">
        <f>IFERROR(INDEX('User Instructions'!$E$3:$E$10,MATCH('Eligible Components'!N1158,'User Instructions'!$D$3:$D$10,0)),"")</f>
        <v/>
      </c>
      <c r="U1158" s="1" t="str">
        <f>IFERROR(IF(INDEX('Tableau FR Download'!M:M,MATCH('Eligible Components'!M1158,'Tableau FR Download'!G:G,0))=0,"",INDEX('Tableau FR Download'!M:M,MATCH('Eligible Components'!M1158,'Tableau FR Download'!G:G,0))),"")</f>
        <v/>
      </c>
    </row>
    <row r="1159" spans="1:21" hidden="1" x14ac:dyDescent="0.2">
      <c r="A1159" s="1">
        <f t="shared" si="54"/>
        <v>0</v>
      </c>
      <c r="B1159" s="1">
        <v>0</v>
      </c>
      <c r="C1159" s="1" t="s">
        <v>85</v>
      </c>
      <c r="D1159" s="1" t="s">
        <v>147</v>
      </c>
      <c r="E1159" s="1" t="s">
        <v>410</v>
      </c>
      <c r="F1159" s="1" t="s">
        <v>87</v>
      </c>
      <c r="G1159" s="1" t="str">
        <f t="shared" si="55"/>
        <v>Paraguay-HIV/AIDS,Malaria,RSSH</v>
      </c>
      <c r="H1159" s="1">
        <v>0</v>
      </c>
      <c r="I1159" s="1" t="s">
        <v>45</v>
      </c>
      <c r="J1159" s="1" t="str">
        <f>IF(IFERROR(IF(M1159="",INDEX('Review Approach Lookup'!D:D,MATCH('Eligible Components'!G1159,'Review Approach Lookup'!A:A,0)),INDEX('Tableau FR Download'!I:I,MATCH(M1159,'Tableau FR Download'!G:G,0))),"")=0,"TBC",IFERROR(IF(M1159="",INDEX('Review Approach Lookup'!D:D,MATCH('Eligible Components'!G1159,'Review Approach Lookup'!A:A,0)),INDEX('Tableau FR Download'!I:I,MATCH(M1159,'Tableau FR Download'!G:G,0))),""))</f>
        <v/>
      </c>
      <c r="K1159" s="1" t="s">
        <v>188</v>
      </c>
      <c r="L1159" s="1">
        <f>_xlfn.MAXIFS('Tableau FR Download'!A:A,'Tableau FR Download'!B:B,'Eligible Components'!G1159)</f>
        <v>0</v>
      </c>
      <c r="M1159" s="1" t="str">
        <f>IF(L1159=0,"",INDEX('Tableau FR Download'!G:G,MATCH('Eligible Components'!L1159,'Tableau FR Download'!A:A,0)))</f>
        <v/>
      </c>
      <c r="N1159" s="2" t="str">
        <f>IFERROR(IF(LEFT(INDEX('Tableau FR Download'!J:J,MATCH('Eligible Components'!M1159,'Tableau FR Download'!G:G,0)),FIND(" - ",INDEX('Tableau FR Download'!J:J,MATCH('Eligible Components'!M1159,'Tableau FR Download'!G:G,0)))-1) = 0,"",LEFT(INDEX('Tableau FR Download'!J:J,MATCH('Eligible Components'!M1159,'Tableau FR Download'!G:G,0)),FIND(" - ",INDEX('Tableau FR Download'!J:J,MATCH('Eligible Components'!M1159,'Tableau FR Download'!G:G,0)))-1)),"")</f>
        <v/>
      </c>
      <c r="O1159" s="2" t="str">
        <f>IF(T1159="No","",IFERROR(IF(INDEX('Tableau FR Download'!M:M,MATCH('Eligible Components'!M1159,'Tableau FR Download'!G:G,0))=0,"",INDEX('Tableau FR Download'!M:M,MATCH('Eligible Components'!M1159,'Tableau FR Download'!G:G,0))),""))</f>
        <v/>
      </c>
      <c r="P1159" s="37" t="str">
        <f>IF(IFERROR(INDEX('Funding Request Tracker'!$G$6:$G$13,MATCH('Eligible Components'!N1159,'Funding Request Tracker'!$F$6:$F$13,0)),"")=0,"",IFERROR(INDEX('Funding Request Tracker'!$G$6:$G$13,MATCH('Eligible Components'!N1159,'Funding Request Tracker'!$F$6:$F$13,0)),""))</f>
        <v/>
      </c>
      <c r="Q1159" s="37" t="str">
        <f>IF(IFERROR(INDEX('Tableau FR Download'!N:N,MATCH('Eligible Components'!M1159,'Tableau FR Download'!G:G,0)),"")=0,"",IFERROR(INDEX('Tableau FR Download'!N:N,MATCH('Eligible Components'!M1159,'Tableau FR Download'!G:G,0)),""))</f>
        <v/>
      </c>
      <c r="R1159" s="37" t="str">
        <f>IF(IFERROR(INDEX('Tableau FR Download'!O:O,MATCH('Eligible Components'!M1159,'Tableau FR Download'!G:G,0)),"")=0,"",IFERROR(INDEX('Tableau FR Download'!O:O,MATCH('Eligible Components'!M1159,'Tableau FR Download'!G:G,0)),""))</f>
        <v/>
      </c>
      <c r="S1159" s="13" t="str">
        <f t="shared" si="56"/>
        <v/>
      </c>
      <c r="T1159" s="1" t="str">
        <f>IFERROR(INDEX('User Instructions'!$E$3:$E$10,MATCH('Eligible Components'!N1159,'User Instructions'!$D$3:$D$10,0)),"")</f>
        <v/>
      </c>
      <c r="U1159" s="1" t="str">
        <f>IFERROR(IF(INDEX('Tableau FR Download'!M:M,MATCH('Eligible Components'!M1159,'Tableau FR Download'!G:G,0))=0,"",INDEX('Tableau FR Download'!M:M,MATCH('Eligible Components'!M1159,'Tableau FR Download'!G:G,0))),"")</f>
        <v/>
      </c>
    </row>
    <row r="1160" spans="1:21" hidden="1" x14ac:dyDescent="0.2">
      <c r="A1160" s="1">
        <f t="shared" si="54"/>
        <v>0</v>
      </c>
      <c r="B1160" s="1">
        <v>0</v>
      </c>
      <c r="C1160" s="1" t="s">
        <v>85</v>
      </c>
      <c r="D1160" s="1" t="s">
        <v>147</v>
      </c>
      <c r="E1160" s="1" t="s">
        <v>411</v>
      </c>
      <c r="F1160" s="1" t="s">
        <v>88</v>
      </c>
      <c r="G1160" s="1" t="str">
        <f t="shared" si="55"/>
        <v>Paraguay-HIV/AIDS,RSSH</v>
      </c>
      <c r="H1160" s="1">
        <v>1</v>
      </c>
      <c r="I1160" s="1" t="s">
        <v>45</v>
      </c>
      <c r="J1160" s="1" t="str">
        <f>IF(IFERROR(IF(M1160="",INDEX('Review Approach Lookup'!D:D,MATCH('Eligible Components'!G1160,'Review Approach Lookup'!A:A,0)),INDEX('Tableau FR Download'!I:I,MATCH(M1160,'Tableau FR Download'!G:G,0))),"")=0,"TBC",IFERROR(IF(M1160="",INDEX('Review Approach Lookup'!D:D,MATCH('Eligible Components'!G1160,'Review Approach Lookup'!A:A,0)),INDEX('Tableau FR Download'!I:I,MATCH(M1160,'Tableau FR Download'!G:G,0))),""))</f>
        <v/>
      </c>
      <c r="K1160" s="1" t="s">
        <v>188</v>
      </c>
      <c r="L1160" s="1">
        <f>_xlfn.MAXIFS('Tableau FR Download'!A:A,'Tableau FR Download'!B:B,'Eligible Components'!G1160)</f>
        <v>0</v>
      </c>
      <c r="M1160" s="1" t="str">
        <f>IF(L1160=0,"",INDEX('Tableau FR Download'!G:G,MATCH('Eligible Components'!L1160,'Tableau FR Download'!A:A,0)))</f>
        <v/>
      </c>
      <c r="N1160" s="2" t="str">
        <f>IFERROR(IF(LEFT(INDEX('Tableau FR Download'!J:J,MATCH('Eligible Components'!M1160,'Tableau FR Download'!G:G,0)),FIND(" - ",INDEX('Tableau FR Download'!J:J,MATCH('Eligible Components'!M1160,'Tableau FR Download'!G:G,0)))-1) = 0,"",LEFT(INDEX('Tableau FR Download'!J:J,MATCH('Eligible Components'!M1160,'Tableau FR Download'!G:G,0)),FIND(" - ",INDEX('Tableau FR Download'!J:J,MATCH('Eligible Components'!M1160,'Tableau FR Download'!G:G,0)))-1)),"")</f>
        <v/>
      </c>
      <c r="O1160" s="2" t="str">
        <f>IF(T1160="No","",IFERROR(IF(INDEX('Tableau FR Download'!M:M,MATCH('Eligible Components'!M1160,'Tableau FR Download'!G:G,0))=0,"",INDEX('Tableau FR Download'!M:M,MATCH('Eligible Components'!M1160,'Tableau FR Download'!G:G,0))),""))</f>
        <v/>
      </c>
      <c r="P1160" s="37" t="str">
        <f>IF(IFERROR(INDEX('Funding Request Tracker'!$G$6:$G$13,MATCH('Eligible Components'!N1160,'Funding Request Tracker'!$F$6:$F$13,0)),"")=0,"",IFERROR(INDEX('Funding Request Tracker'!$G$6:$G$13,MATCH('Eligible Components'!N1160,'Funding Request Tracker'!$F$6:$F$13,0)),""))</f>
        <v/>
      </c>
      <c r="Q1160" s="37" t="str">
        <f>IF(IFERROR(INDEX('Tableau FR Download'!N:N,MATCH('Eligible Components'!M1160,'Tableau FR Download'!G:G,0)),"")=0,"",IFERROR(INDEX('Tableau FR Download'!N:N,MATCH('Eligible Components'!M1160,'Tableau FR Download'!G:G,0)),""))</f>
        <v/>
      </c>
      <c r="R1160" s="37" t="str">
        <f>IF(IFERROR(INDEX('Tableau FR Download'!O:O,MATCH('Eligible Components'!M1160,'Tableau FR Download'!G:G,0)),"")=0,"",IFERROR(INDEX('Tableau FR Download'!O:O,MATCH('Eligible Components'!M1160,'Tableau FR Download'!G:G,0)),""))</f>
        <v/>
      </c>
      <c r="S1160" s="13" t="str">
        <f t="shared" si="56"/>
        <v/>
      </c>
      <c r="T1160" s="1" t="str">
        <f>IFERROR(INDEX('User Instructions'!$E$3:$E$10,MATCH('Eligible Components'!N1160,'User Instructions'!$D$3:$D$10,0)),"")</f>
        <v/>
      </c>
      <c r="U1160" s="1" t="str">
        <f>IFERROR(IF(INDEX('Tableau FR Download'!M:M,MATCH('Eligible Components'!M1160,'Tableau FR Download'!G:G,0))=0,"",INDEX('Tableau FR Download'!M:M,MATCH('Eligible Components'!M1160,'Tableau FR Download'!G:G,0))),"")</f>
        <v/>
      </c>
    </row>
    <row r="1161" spans="1:21" hidden="1" x14ac:dyDescent="0.2">
      <c r="A1161" s="1">
        <f t="shared" si="54"/>
        <v>0</v>
      </c>
      <c r="B1161" s="1">
        <v>0</v>
      </c>
      <c r="C1161" s="1" t="s">
        <v>85</v>
      </c>
      <c r="D1161" s="1" t="s">
        <v>147</v>
      </c>
      <c r="E1161" s="1" t="s">
        <v>408</v>
      </c>
      <c r="F1161" s="1" t="s">
        <v>89</v>
      </c>
      <c r="G1161" s="1" t="str">
        <f t="shared" si="55"/>
        <v>Paraguay-HIV/AIDS, Tuberculosis</v>
      </c>
      <c r="H1161" s="1">
        <v>0</v>
      </c>
      <c r="I1161" s="1" t="s">
        <v>45</v>
      </c>
      <c r="J1161" s="1" t="str">
        <f>IF(IFERROR(IF(M1161="",INDEX('Review Approach Lookup'!D:D,MATCH('Eligible Components'!G1161,'Review Approach Lookup'!A:A,0)),INDEX('Tableau FR Download'!I:I,MATCH(M1161,'Tableau FR Download'!G:G,0))),"")=0,"TBC",IFERROR(IF(M1161="",INDEX('Review Approach Lookup'!D:D,MATCH('Eligible Components'!G1161,'Review Approach Lookup'!A:A,0)),INDEX('Tableau FR Download'!I:I,MATCH(M1161,'Tableau FR Download'!G:G,0))),""))</f>
        <v/>
      </c>
      <c r="K1161" s="1" t="s">
        <v>188</v>
      </c>
      <c r="L1161" s="1">
        <f>_xlfn.MAXIFS('Tableau FR Download'!A:A,'Tableau FR Download'!B:B,'Eligible Components'!G1161)</f>
        <v>0</v>
      </c>
      <c r="M1161" s="1" t="str">
        <f>IF(L1161=0,"",INDEX('Tableau FR Download'!G:G,MATCH('Eligible Components'!L1161,'Tableau FR Download'!A:A,0)))</f>
        <v/>
      </c>
      <c r="N1161" s="2" t="str">
        <f>IFERROR(IF(LEFT(INDEX('Tableau FR Download'!J:J,MATCH('Eligible Components'!M1161,'Tableau FR Download'!G:G,0)),FIND(" - ",INDEX('Tableau FR Download'!J:J,MATCH('Eligible Components'!M1161,'Tableau FR Download'!G:G,0)))-1) = 0,"",LEFT(INDEX('Tableau FR Download'!J:J,MATCH('Eligible Components'!M1161,'Tableau FR Download'!G:G,0)),FIND(" - ",INDEX('Tableau FR Download'!J:J,MATCH('Eligible Components'!M1161,'Tableau FR Download'!G:G,0)))-1)),"")</f>
        <v/>
      </c>
      <c r="O1161" s="2" t="str">
        <f>IF(T1161="No","",IFERROR(IF(INDEX('Tableau FR Download'!M:M,MATCH('Eligible Components'!M1161,'Tableau FR Download'!G:G,0))=0,"",INDEX('Tableau FR Download'!M:M,MATCH('Eligible Components'!M1161,'Tableau FR Download'!G:G,0))),""))</f>
        <v/>
      </c>
      <c r="P1161" s="37" t="str">
        <f>IF(IFERROR(INDEX('Funding Request Tracker'!$G$6:$G$13,MATCH('Eligible Components'!N1161,'Funding Request Tracker'!$F$6:$F$13,0)),"")=0,"",IFERROR(INDEX('Funding Request Tracker'!$G$6:$G$13,MATCH('Eligible Components'!N1161,'Funding Request Tracker'!$F$6:$F$13,0)),""))</f>
        <v/>
      </c>
      <c r="Q1161" s="37" t="str">
        <f>IF(IFERROR(INDEX('Tableau FR Download'!N:N,MATCH('Eligible Components'!M1161,'Tableau FR Download'!G:G,0)),"")=0,"",IFERROR(INDEX('Tableau FR Download'!N:N,MATCH('Eligible Components'!M1161,'Tableau FR Download'!G:G,0)),""))</f>
        <v/>
      </c>
      <c r="R1161" s="37" t="str">
        <f>IF(IFERROR(INDEX('Tableau FR Download'!O:O,MATCH('Eligible Components'!M1161,'Tableau FR Download'!G:G,0)),"")=0,"",IFERROR(INDEX('Tableau FR Download'!O:O,MATCH('Eligible Components'!M1161,'Tableau FR Download'!G:G,0)),""))</f>
        <v/>
      </c>
      <c r="S1161" s="13" t="str">
        <f t="shared" si="56"/>
        <v/>
      </c>
      <c r="T1161" s="1" t="str">
        <f>IFERROR(INDEX('User Instructions'!$E$3:$E$10,MATCH('Eligible Components'!N1161,'User Instructions'!$D$3:$D$10,0)),"")</f>
        <v/>
      </c>
      <c r="U1161" s="1" t="str">
        <f>IFERROR(IF(INDEX('Tableau FR Download'!M:M,MATCH('Eligible Components'!M1161,'Tableau FR Download'!G:G,0))=0,"",INDEX('Tableau FR Download'!M:M,MATCH('Eligible Components'!M1161,'Tableau FR Download'!G:G,0))),"")</f>
        <v/>
      </c>
    </row>
    <row r="1162" spans="1:21" hidden="1" x14ac:dyDescent="0.2">
      <c r="A1162" s="1">
        <f t="shared" si="54"/>
        <v>0</v>
      </c>
      <c r="B1162" s="1">
        <v>0</v>
      </c>
      <c r="C1162" s="1" t="s">
        <v>85</v>
      </c>
      <c r="D1162" s="1" t="s">
        <v>147</v>
      </c>
      <c r="E1162" s="1" t="s">
        <v>412</v>
      </c>
      <c r="F1162" s="1" t="s">
        <v>90</v>
      </c>
      <c r="G1162" s="1" t="str">
        <f t="shared" si="55"/>
        <v>Paraguay-HIV/AIDS,Tuberculosis,Malaria</v>
      </c>
      <c r="H1162" s="1">
        <v>0</v>
      </c>
      <c r="I1162" s="1" t="s">
        <v>45</v>
      </c>
      <c r="J1162" s="1" t="str">
        <f>IF(IFERROR(IF(M1162="",INDEX('Review Approach Lookup'!D:D,MATCH('Eligible Components'!G1162,'Review Approach Lookup'!A:A,0)),INDEX('Tableau FR Download'!I:I,MATCH(M1162,'Tableau FR Download'!G:G,0))),"")=0,"TBC",IFERROR(IF(M1162="",INDEX('Review Approach Lookup'!D:D,MATCH('Eligible Components'!G1162,'Review Approach Lookup'!A:A,0)),INDEX('Tableau FR Download'!I:I,MATCH(M1162,'Tableau FR Download'!G:G,0))),""))</f>
        <v/>
      </c>
      <c r="K1162" s="1" t="s">
        <v>188</v>
      </c>
      <c r="L1162" s="1">
        <f>_xlfn.MAXIFS('Tableau FR Download'!A:A,'Tableau FR Download'!B:B,'Eligible Components'!G1162)</f>
        <v>0</v>
      </c>
      <c r="M1162" s="1" t="str">
        <f>IF(L1162=0,"",INDEX('Tableau FR Download'!G:G,MATCH('Eligible Components'!L1162,'Tableau FR Download'!A:A,0)))</f>
        <v/>
      </c>
      <c r="N1162" s="2" t="str">
        <f>IFERROR(IF(LEFT(INDEX('Tableau FR Download'!J:J,MATCH('Eligible Components'!M1162,'Tableau FR Download'!G:G,0)),FIND(" - ",INDEX('Tableau FR Download'!J:J,MATCH('Eligible Components'!M1162,'Tableau FR Download'!G:G,0)))-1) = 0,"",LEFT(INDEX('Tableau FR Download'!J:J,MATCH('Eligible Components'!M1162,'Tableau FR Download'!G:G,0)),FIND(" - ",INDEX('Tableau FR Download'!J:J,MATCH('Eligible Components'!M1162,'Tableau FR Download'!G:G,0)))-1)),"")</f>
        <v/>
      </c>
      <c r="O1162" s="2" t="str">
        <f>IF(T1162="No","",IFERROR(IF(INDEX('Tableau FR Download'!M:M,MATCH('Eligible Components'!M1162,'Tableau FR Download'!G:G,0))=0,"",INDEX('Tableau FR Download'!M:M,MATCH('Eligible Components'!M1162,'Tableau FR Download'!G:G,0))),""))</f>
        <v/>
      </c>
      <c r="P1162" s="37" t="str">
        <f>IF(IFERROR(INDEX('Funding Request Tracker'!$G$6:$G$13,MATCH('Eligible Components'!N1162,'Funding Request Tracker'!$F$6:$F$13,0)),"")=0,"",IFERROR(INDEX('Funding Request Tracker'!$G$6:$G$13,MATCH('Eligible Components'!N1162,'Funding Request Tracker'!$F$6:$F$13,0)),""))</f>
        <v/>
      </c>
      <c r="Q1162" s="37" t="str">
        <f>IF(IFERROR(INDEX('Tableau FR Download'!N:N,MATCH('Eligible Components'!M1162,'Tableau FR Download'!G:G,0)),"")=0,"",IFERROR(INDEX('Tableau FR Download'!N:N,MATCH('Eligible Components'!M1162,'Tableau FR Download'!G:G,0)),""))</f>
        <v/>
      </c>
      <c r="R1162" s="37" t="str">
        <f>IF(IFERROR(INDEX('Tableau FR Download'!O:O,MATCH('Eligible Components'!M1162,'Tableau FR Download'!G:G,0)),"")=0,"",IFERROR(INDEX('Tableau FR Download'!O:O,MATCH('Eligible Components'!M1162,'Tableau FR Download'!G:G,0)),""))</f>
        <v/>
      </c>
      <c r="S1162" s="13" t="str">
        <f t="shared" si="56"/>
        <v/>
      </c>
      <c r="T1162" s="1" t="str">
        <f>IFERROR(INDEX('User Instructions'!$E$3:$E$10,MATCH('Eligible Components'!N1162,'User Instructions'!$D$3:$D$10,0)),"")</f>
        <v/>
      </c>
      <c r="U1162" s="1" t="str">
        <f>IFERROR(IF(INDEX('Tableau FR Download'!M:M,MATCH('Eligible Components'!M1162,'Tableau FR Download'!G:G,0))=0,"",INDEX('Tableau FR Download'!M:M,MATCH('Eligible Components'!M1162,'Tableau FR Download'!G:G,0))),"")</f>
        <v/>
      </c>
    </row>
    <row r="1163" spans="1:21" hidden="1" x14ac:dyDescent="0.2">
      <c r="A1163" s="1">
        <f t="shared" si="54"/>
        <v>0</v>
      </c>
      <c r="B1163" s="1">
        <v>0</v>
      </c>
      <c r="C1163" s="1" t="s">
        <v>85</v>
      </c>
      <c r="D1163" s="1" t="s">
        <v>147</v>
      </c>
      <c r="E1163" s="1" t="s">
        <v>413</v>
      </c>
      <c r="F1163" s="1" t="s">
        <v>91</v>
      </c>
      <c r="G1163" s="1" t="str">
        <f t="shared" si="55"/>
        <v>Paraguay-HIV/AIDS,Tuberculosis,Malaria,RSSH</v>
      </c>
      <c r="H1163" s="1">
        <v>0</v>
      </c>
      <c r="I1163" s="1" t="s">
        <v>45</v>
      </c>
      <c r="J1163" s="1" t="str">
        <f>IF(IFERROR(IF(M1163="",INDEX('Review Approach Lookup'!D:D,MATCH('Eligible Components'!G1163,'Review Approach Lookup'!A:A,0)),INDEX('Tableau FR Download'!I:I,MATCH(M1163,'Tableau FR Download'!G:G,0))),"")=0,"TBC",IFERROR(IF(M1163="",INDEX('Review Approach Lookup'!D:D,MATCH('Eligible Components'!G1163,'Review Approach Lookup'!A:A,0)),INDEX('Tableau FR Download'!I:I,MATCH(M1163,'Tableau FR Download'!G:G,0))),""))</f>
        <v/>
      </c>
      <c r="K1163" s="1" t="s">
        <v>188</v>
      </c>
      <c r="L1163" s="1">
        <f>_xlfn.MAXIFS('Tableau FR Download'!A:A,'Tableau FR Download'!B:B,'Eligible Components'!G1163)</f>
        <v>0</v>
      </c>
      <c r="M1163" s="1" t="str">
        <f>IF(L1163=0,"",INDEX('Tableau FR Download'!G:G,MATCH('Eligible Components'!L1163,'Tableau FR Download'!A:A,0)))</f>
        <v/>
      </c>
      <c r="N1163" s="2" t="str">
        <f>IFERROR(IF(LEFT(INDEX('Tableau FR Download'!J:J,MATCH('Eligible Components'!M1163,'Tableau FR Download'!G:G,0)),FIND(" - ",INDEX('Tableau FR Download'!J:J,MATCH('Eligible Components'!M1163,'Tableau FR Download'!G:G,0)))-1) = 0,"",LEFT(INDEX('Tableau FR Download'!J:J,MATCH('Eligible Components'!M1163,'Tableau FR Download'!G:G,0)),FIND(" - ",INDEX('Tableau FR Download'!J:J,MATCH('Eligible Components'!M1163,'Tableau FR Download'!G:G,0)))-1)),"")</f>
        <v/>
      </c>
      <c r="O1163" s="2" t="str">
        <f>IF(T1163="No","",IFERROR(IF(INDEX('Tableau FR Download'!M:M,MATCH('Eligible Components'!M1163,'Tableau FR Download'!G:G,0))=0,"",INDEX('Tableau FR Download'!M:M,MATCH('Eligible Components'!M1163,'Tableau FR Download'!G:G,0))),""))</f>
        <v/>
      </c>
      <c r="P1163" s="37" t="str">
        <f>IF(IFERROR(INDEX('Funding Request Tracker'!$G$6:$G$13,MATCH('Eligible Components'!N1163,'Funding Request Tracker'!$F$6:$F$13,0)),"")=0,"",IFERROR(INDEX('Funding Request Tracker'!$G$6:$G$13,MATCH('Eligible Components'!N1163,'Funding Request Tracker'!$F$6:$F$13,0)),""))</f>
        <v/>
      </c>
      <c r="Q1163" s="37" t="str">
        <f>IF(IFERROR(INDEX('Tableau FR Download'!N:N,MATCH('Eligible Components'!M1163,'Tableau FR Download'!G:G,0)),"")=0,"",IFERROR(INDEX('Tableau FR Download'!N:N,MATCH('Eligible Components'!M1163,'Tableau FR Download'!G:G,0)),""))</f>
        <v/>
      </c>
      <c r="R1163" s="37" t="str">
        <f>IF(IFERROR(INDEX('Tableau FR Download'!O:O,MATCH('Eligible Components'!M1163,'Tableau FR Download'!G:G,0)),"")=0,"",IFERROR(INDEX('Tableau FR Download'!O:O,MATCH('Eligible Components'!M1163,'Tableau FR Download'!G:G,0)),""))</f>
        <v/>
      </c>
      <c r="S1163" s="13" t="str">
        <f t="shared" si="56"/>
        <v/>
      </c>
      <c r="T1163" s="1" t="str">
        <f>IFERROR(INDEX('User Instructions'!$E$3:$E$10,MATCH('Eligible Components'!N1163,'User Instructions'!$D$3:$D$10,0)),"")</f>
        <v/>
      </c>
      <c r="U1163" s="1" t="str">
        <f>IFERROR(IF(INDEX('Tableau FR Download'!M:M,MATCH('Eligible Components'!M1163,'Tableau FR Download'!G:G,0))=0,"",INDEX('Tableau FR Download'!M:M,MATCH('Eligible Components'!M1163,'Tableau FR Download'!G:G,0))),"")</f>
        <v/>
      </c>
    </row>
    <row r="1164" spans="1:21" hidden="1" x14ac:dyDescent="0.2">
      <c r="A1164" s="1">
        <f t="shared" si="54"/>
        <v>0</v>
      </c>
      <c r="B1164" s="1">
        <v>0</v>
      </c>
      <c r="C1164" s="1" t="s">
        <v>85</v>
      </c>
      <c r="D1164" s="1" t="s">
        <v>147</v>
      </c>
      <c r="E1164" s="1" t="s">
        <v>414</v>
      </c>
      <c r="F1164" s="1" t="s">
        <v>92</v>
      </c>
      <c r="G1164" s="1" t="str">
        <f t="shared" si="55"/>
        <v>Paraguay-HIV/AIDS,Tuberculosis,RSSH</v>
      </c>
      <c r="H1164" s="1">
        <v>0</v>
      </c>
      <c r="I1164" s="1" t="s">
        <v>45</v>
      </c>
      <c r="J1164" s="1" t="str">
        <f>IF(IFERROR(IF(M1164="",INDEX('Review Approach Lookup'!D:D,MATCH('Eligible Components'!G1164,'Review Approach Lookup'!A:A,0)),INDEX('Tableau FR Download'!I:I,MATCH(M1164,'Tableau FR Download'!G:G,0))),"")=0,"TBC",IFERROR(IF(M1164="",INDEX('Review Approach Lookup'!D:D,MATCH('Eligible Components'!G1164,'Review Approach Lookup'!A:A,0)),INDEX('Tableau FR Download'!I:I,MATCH(M1164,'Tableau FR Download'!G:G,0))),""))</f>
        <v/>
      </c>
      <c r="K1164" s="1" t="s">
        <v>188</v>
      </c>
      <c r="L1164" s="1">
        <f>_xlfn.MAXIFS('Tableau FR Download'!A:A,'Tableau FR Download'!B:B,'Eligible Components'!G1164)</f>
        <v>0</v>
      </c>
      <c r="M1164" s="1" t="str">
        <f>IF(L1164=0,"",INDEX('Tableau FR Download'!G:G,MATCH('Eligible Components'!L1164,'Tableau FR Download'!A:A,0)))</f>
        <v/>
      </c>
      <c r="N1164" s="2" t="str">
        <f>IFERROR(IF(LEFT(INDEX('Tableau FR Download'!J:J,MATCH('Eligible Components'!M1164,'Tableau FR Download'!G:G,0)),FIND(" - ",INDEX('Tableau FR Download'!J:J,MATCH('Eligible Components'!M1164,'Tableau FR Download'!G:G,0)))-1) = 0,"",LEFT(INDEX('Tableau FR Download'!J:J,MATCH('Eligible Components'!M1164,'Tableau FR Download'!G:G,0)),FIND(" - ",INDEX('Tableau FR Download'!J:J,MATCH('Eligible Components'!M1164,'Tableau FR Download'!G:G,0)))-1)),"")</f>
        <v/>
      </c>
      <c r="O1164" s="2" t="str">
        <f>IF(T1164="No","",IFERROR(IF(INDEX('Tableau FR Download'!M:M,MATCH('Eligible Components'!M1164,'Tableau FR Download'!G:G,0))=0,"",INDEX('Tableau FR Download'!M:M,MATCH('Eligible Components'!M1164,'Tableau FR Download'!G:G,0))),""))</f>
        <v/>
      </c>
      <c r="P1164" s="37" t="str">
        <f>IF(IFERROR(INDEX('Funding Request Tracker'!$G$6:$G$13,MATCH('Eligible Components'!N1164,'Funding Request Tracker'!$F$6:$F$13,0)),"")=0,"",IFERROR(INDEX('Funding Request Tracker'!$G$6:$G$13,MATCH('Eligible Components'!N1164,'Funding Request Tracker'!$F$6:$F$13,0)),""))</f>
        <v/>
      </c>
      <c r="Q1164" s="37" t="str">
        <f>IF(IFERROR(INDEX('Tableau FR Download'!N:N,MATCH('Eligible Components'!M1164,'Tableau FR Download'!G:G,0)),"")=0,"",IFERROR(INDEX('Tableau FR Download'!N:N,MATCH('Eligible Components'!M1164,'Tableau FR Download'!G:G,0)),""))</f>
        <v/>
      </c>
      <c r="R1164" s="37" t="str">
        <f>IF(IFERROR(INDEX('Tableau FR Download'!O:O,MATCH('Eligible Components'!M1164,'Tableau FR Download'!G:G,0)),"")=0,"",IFERROR(INDEX('Tableau FR Download'!O:O,MATCH('Eligible Components'!M1164,'Tableau FR Download'!G:G,0)),""))</f>
        <v/>
      </c>
      <c r="S1164" s="13" t="str">
        <f t="shared" si="56"/>
        <v/>
      </c>
      <c r="T1164" s="1" t="str">
        <f>IFERROR(INDEX('User Instructions'!$E$3:$E$10,MATCH('Eligible Components'!N1164,'User Instructions'!$D$3:$D$10,0)),"")</f>
        <v/>
      </c>
      <c r="U1164" s="1" t="str">
        <f>IFERROR(IF(INDEX('Tableau FR Download'!M:M,MATCH('Eligible Components'!M1164,'Tableau FR Download'!G:G,0))=0,"",INDEX('Tableau FR Download'!M:M,MATCH('Eligible Components'!M1164,'Tableau FR Download'!G:G,0))),"")</f>
        <v/>
      </c>
    </row>
    <row r="1165" spans="1:21" hidden="1" x14ac:dyDescent="0.2">
      <c r="A1165" s="1">
        <f t="shared" si="54"/>
        <v>0</v>
      </c>
      <c r="B1165" s="1">
        <v>0</v>
      </c>
      <c r="C1165" s="1" t="s">
        <v>85</v>
      </c>
      <c r="D1165" s="1" t="s">
        <v>147</v>
      </c>
      <c r="E1165" s="1" t="s">
        <v>28</v>
      </c>
      <c r="F1165" s="1" t="s">
        <v>28</v>
      </c>
      <c r="G1165" s="1" t="str">
        <f t="shared" si="55"/>
        <v>Paraguay-Malaria</v>
      </c>
      <c r="H1165" s="1">
        <v>0</v>
      </c>
      <c r="I1165" s="1" t="s">
        <v>45</v>
      </c>
      <c r="J1165" s="1" t="str">
        <f>IF(IFERROR(IF(M1165="",INDEX('Review Approach Lookup'!D:D,MATCH('Eligible Components'!G1165,'Review Approach Lookup'!A:A,0)),INDEX('Tableau FR Download'!I:I,MATCH(M1165,'Tableau FR Download'!G:G,0))),"")=0,"TBC",IFERROR(IF(M1165="",INDEX('Review Approach Lookup'!D:D,MATCH('Eligible Components'!G1165,'Review Approach Lookup'!A:A,0)),INDEX('Tableau FR Download'!I:I,MATCH(M1165,'Tableau FR Download'!G:G,0))),""))</f>
        <v/>
      </c>
      <c r="K1165" s="1" t="s">
        <v>188</v>
      </c>
      <c r="L1165" s="1">
        <f>_xlfn.MAXIFS('Tableau FR Download'!A:A,'Tableau FR Download'!B:B,'Eligible Components'!G1165)</f>
        <v>0</v>
      </c>
      <c r="M1165" s="1" t="str">
        <f>IF(L1165=0,"",INDEX('Tableau FR Download'!G:G,MATCH('Eligible Components'!L1165,'Tableau FR Download'!A:A,0)))</f>
        <v/>
      </c>
      <c r="N1165" s="2" t="str">
        <f>IFERROR(IF(LEFT(INDEX('Tableau FR Download'!J:J,MATCH('Eligible Components'!M1165,'Tableau FR Download'!G:G,0)),FIND(" - ",INDEX('Tableau FR Download'!J:J,MATCH('Eligible Components'!M1165,'Tableau FR Download'!G:G,0)))-1) = 0,"",LEFT(INDEX('Tableau FR Download'!J:J,MATCH('Eligible Components'!M1165,'Tableau FR Download'!G:G,0)),FIND(" - ",INDEX('Tableau FR Download'!J:J,MATCH('Eligible Components'!M1165,'Tableau FR Download'!G:G,0)))-1)),"")</f>
        <v/>
      </c>
      <c r="O1165" s="2" t="str">
        <f>IF(T1165="No","",IFERROR(IF(INDEX('Tableau FR Download'!M:M,MATCH('Eligible Components'!M1165,'Tableau FR Download'!G:G,0))=0,"",INDEX('Tableau FR Download'!M:M,MATCH('Eligible Components'!M1165,'Tableau FR Download'!G:G,0))),""))</f>
        <v/>
      </c>
      <c r="P1165" s="37" t="str">
        <f>IF(IFERROR(INDEX('Funding Request Tracker'!$G$6:$G$13,MATCH('Eligible Components'!N1165,'Funding Request Tracker'!$F$6:$F$13,0)),"")=0,"",IFERROR(INDEX('Funding Request Tracker'!$G$6:$G$13,MATCH('Eligible Components'!N1165,'Funding Request Tracker'!$F$6:$F$13,0)),""))</f>
        <v/>
      </c>
      <c r="Q1165" s="37" t="str">
        <f>IF(IFERROR(INDEX('Tableau FR Download'!N:N,MATCH('Eligible Components'!M1165,'Tableau FR Download'!G:G,0)),"")=0,"",IFERROR(INDEX('Tableau FR Download'!N:N,MATCH('Eligible Components'!M1165,'Tableau FR Download'!G:G,0)),""))</f>
        <v/>
      </c>
      <c r="R1165" s="37" t="str">
        <f>IF(IFERROR(INDEX('Tableau FR Download'!O:O,MATCH('Eligible Components'!M1165,'Tableau FR Download'!G:G,0)),"")=0,"",IFERROR(INDEX('Tableau FR Download'!O:O,MATCH('Eligible Components'!M1165,'Tableau FR Download'!G:G,0)),""))</f>
        <v/>
      </c>
      <c r="S1165" s="13" t="str">
        <f t="shared" si="56"/>
        <v/>
      </c>
      <c r="T1165" s="1" t="str">
        <f>IFERROR(INDEX('User Instructions'!$E$3:$E$10,MATCH('Eligible Components'!N1165,'User Instructions'!$D$3:$D$10,0)),"")</f>
        <v/>
      </c>
      <c r="U1165" s="1" t="str">
        <f>IFERROR(IF(INDEX('Tableau FR Download'!M:M,MATCH('Eligible Components'!M1165,'Tableau FR Download'!G:G,0))=0,"",INDEX('Tableau FR Download'!M:M,MATCH('Eligible Components'!M1165,'Tableau FR Download'!G:G,0))),"")</f>
        <v/>
      </c>
    </row>
    <row r="1166" spans="1:21" hidden="1" x14ac:dyDescent="0.2">
      <c r="A1166" s="1">
        <f t="shared" si="54"/>
        <v>0</v>
      </c>
      <c r="B1166" s="1">
        <v>0</v>
      </c>
      <c r="C1166" s="1" t="s">
        <v>85</v>
      </c>
      <c r="D1166" s="1" t="s">
        <v>147</v>
      </c>
      <c r="E1166" s="1" t="s">
        <v>415</v>
      </c>
      <c r="F1166" s="1" t="s">
        <v>93</v>
      </c>
      <c r="G1166" s="1" t="str">
        <f t="shared" si="55"/>
        <v>Paraguay-Malaria,RSSH</v>
      </c>
      <c r="H1166" s="1">
        <v>0</v>
      </c>
      <c r="I1166" s="1" t="s">
        <v>45</v>
      </c>
      <c r="J1166" s="1" t="str">
        <f>IF(IFERROR(IF(M1166="",INDEX('Review Approach Lookup'!D:D,MATCH('Eligible Components'!G1166,'Review Approach Lookup'!A:A,0)),INDEX('Tableau FR Download'!I:I,MATCH(M1166,'Tableau FR Download'!G:G,0))),"")=0,"TBC",IFERROR(IF(M1166="",INDEX('Review Approach Lookup'!D:D,MATCH('Eligible Components'!G1166,'Review Approach Lookup'!A:A,0)),INDEX('Tableau FR Download'!I:I,MATCH(M1166,'Tableau FR Download'!G:G,0))),""))</f>
        <v/>
      </c>
      <c r="K1166" s="1" t="s">
        <v>188</v>
      </c>
      <c r="L1166" s="1">
        <f>_xlfn.MAXIFS('Tableau FR Download'!A:A,'Tableau FR Download'!B:B,'Eligible Components'!G1166)</f>
        <v>0</v>
      </c>
      <c r="M1166" s="1" t="str">
        <f>IF(L1166=0,"",INDEX('Tableau FR Download'!G:G,MATCH('Eligible Components'!L1166,'Tableau FR Download'!A:A,0)))</f>
        <v/>
      </c>
      <c r="N1166" s="2" t="str">
        <f>IFERROR(IF(LEFT(INDEX('Tableau FR Download'!J:J,MATCH('Eligible Components'!M1166,'Tableau FR Download'!G:G,0)),FIND(" - ",INDEX('Tableau FR Download'!J:J,MATCH('Eligible Components'!M1166,'Tableau FR Download'!G:G,0)))-1) = 0,"",LEFT(INDEX('Tableau FR Download'!J:J,MATCH('Eligible Components'!M1166,'Tableau FR Download'!G:G,0)),FIND(" - ",INDEX('Tableau FR Download'!J:J,MATCH('Eligible Components'!M1166,'Tableau FR Download'!G:G,0)))-1)),"")</f>
        <v/>
      </c>
      <c r="O1166" s="2" t="str">
        <f>IF(T1166="No","",IFERROR(IF(INDEX('Tableau FR Download'!M:M,MATCH('Eligible Components'!M1166,'Tableau FR Download'!G:G,0))=0,"",INDEX('Tableau FR Download'!M:M,MATCH('Eligible Components'!M1166,'Tableau FR Download'!G:G,0))),""))</f>
        <v/>
      </c>
      <c r="P1166" s="37" t="str">
        <f>IF(IFERROR(INDEX('Funding Request Tracker'!$G$6:$G$13,MATCH('Eligible Components'!N1166,'Funding Request Tracker'!$F$6:$F$13,0)),"")=0,"",IFERROR(INDEX('Funding Request Tracker'!$G$6:$G$13,MATCH('Eligible Components'!N1166,'Funding Request Tracker'!$F$6:$F$13,0)),""))</f>
        <v/>
      </c>
      <c r="Q1166" s="37" t="str">
        <f>IF(IFERROR(INDEX('Tableau FR Download'!N:N,MATCH('Eligible Components'!M1166,'Tableau FR Download'!G:G,0)),"")=0,"",IFERROR(INDEX('Tableau FR Download'!N:N,MATCH('Eligible Components'!M1166,'Tableau FR Download'!G:G,0)),""))</f>
        <v/>
      </c>
      <c r="R1166" s="37" t="str">
        <f>IF(IFERROR(INDEX('Tableau FR Download'!O:O,MATCH('Eligible Components'!M1166,'Tableau FR Download'!G:G,0)),"")=0,"",IFERROR(INDEX('Tableau FR Download'!O:O,MATCH('Eligible Components'!M1166,'Tableau FR Download'!G:G,0)),""))</f>
        <v/>
      </c>
      <c r="S1166" s="13" t="str">
        <f t="shared" si="56"/>
        <v/>
      </c>
      <c r="T1166" s="1" t="str">
        <f>IFERROR(INDEX('User Instructions'!$E$3:$E$10,MATCH('Eligible Components'!N1166,'User Instructions'!$D$3:$D$10,0)),"")</f>
        <v/>
      </c>
      <c r="U1166" s="1" t="str">
        <f>IFERROR(IF(INDEX('Tableau FR Download'!M:M,MATCH('Eligible Components'!M1166,'Tableau FR Download'!G:G,0))=0,"",INDEX('Tableau FR Download'!M:M,MATCH('Eligible Components'!M1166,'Tableau FR Download'!G:G,0))),"")</f>
        <v/>
      </c>
    </row>
    <row r="1167" spans="1:21" hidden="1" x14ac:dyDescent="0.2">
      <c r="A1167" s="1">
        <f t="shared" si="54"/>
        <v>0</v>
      </c>
      <c r="B1167" s="1">
        <v>0</v>
      </c>
      <c r="C1167" s="1" t="s">
        <v>85</v>
      </c>
      <c r="D1167" s="1" t="s">
        <v>147</v>
      </c>
      <c r="E1167" s="1" t="s">
        <v>94</v>
      </c>
      <c r="F1167" s="1" t="s">
        <v>94</v>
      </c>
      <c r="G1167" s="1" t="str">
        <f t="shared" si="55"/>
        <v>Paraguay-RSSH</v>
      </c>
      <c r="H1167" s="1">
        <v>1</v>
      </c>
      <c r="I1167" s="1" t="s">
        <v>45</v>
      </c>
      <c r="J1167" s="1" t="str">
        <f>IF(IFERROR(IF(M1167="",INDEX('Review Approach Lookup'!D:D,MATCH('Eligible Components'!G1167,'Review Approach Lookup'!A:A,0)),INDEX('Tableau FR Download'!I:I,MATCH(M1167,'Tableau FR Download'!G:G,0))),"")=0,"TBC",IFERROR(IF(M1167="",INDEX('Review Approach Lookup'!D:D,MATCH('Eligible Components'!G1167,'Review Approach Lookup'!A:A,0)),INDEX('Tableau FR Download'!I:I,MATCH(M1167,'Tableau FR Download'!G:G,0))),""))</f>
        <v>TBC</v>
      </c>
      <c r="K1167" s="1" t="s">
        <v>188</v>
      </c>
      <c r="L1167" s="1">
        <f>_xlfn.MAXIFS('Tableau FR Download'!A:A,'Tableau FR Download'!B:B,'Eligible Components'!G1167)</f>
        <v>0</v>
      </c>
      <c r="M1167" s="1" t="str">
        <f>IF(L1167=0,"",INDEX('Tableau FR Download'!G:G,MATCH('Eligible Components'!L1167,'Tableau FR Download'!A:A,0)))</f>
        <v/>
      </c>
      <c r="N1167" s="2" t="str">
        <f>IFERROR(IF(LEFT(INDEX('Tableau FR Download'!J:J,MATCH('Eligible Components'!M1167,'Tableau FR Download'!G:G,0)),FIND(" - ",INDEX('Tableau FR Download'!J:J,MATCH('Eligible Components'!M1167,'Tableau FR Download'!G:G,0)))-1) = 0,"",LEFT(INDEX('Tableau FR Download'!J:J,MATCH('Eligible Components'!M1167,'Tableau FR Download'!G:G,0)),FIND(" - ",INDEX('Tableau FR Download'!J:J,MATCH('Eligible Components'!M1167,'Tableau FR Download'!G:G,0)))-1)),"")</f>
        <v/>
      </c>
      <c r="O1167" s="2" t="str">
        <f>IF(T1167="No","",IFERROR(IF(INDEX('Tableau FR Download'!M:M,MATCH('Eligible Components'!M1167,'Tableau FR Download'!G:G,0))=0,"",INDEX('Tableau FR Download'!M:M,MATCH('Eligible Components'!M1167,'Tableau FR Download'!G:G,0))),""))</f>
        <v/>
      </c>
      <c r="P1167" s="37" t="str">
        <f>IF(IFERROR(INDEX('Funding Request Tracker'!$G$6:$G$13,MATCH('Eligible Components'!N1167,'Funding Request Tracker'!$F$6:$F$13,0)),"")=0,"",IFERROR(INDEX('Funding Request Tracker'!$G$6:$G$13,MATCH('Eligible Components'!N1167,'Funding Request Tracker'!$F$6:$F$13,0)),""))</f>
        <v/>
      </c>
      <c r="Q1167" s="37" t="str">
        <f>IF(IFERROR(INDEX('Tableau FR Download'!N:N,MATCH('Eligible Components'!M1167,'Tableau FR Download'!G:G,0)),"")=0,"",IFERROR(INDEX('Tableau FR Download'!N:N,MATCH('Eligible Components'!M1167,'Tableau FR Download'!G:G,0)),""))</f>
        <v/>
      </c>
      <c r="R1167" s="37" t="str">
        <f>IF(IFERROR(INDEX('Tableau FR Download'!O:O,MATCH('Eligible Components'!M1167,'Tableau FR Download'!G:G,0)),"")=0,"",IFERROR(INDEX('Tableau FR Download'!O:O,MATCH('Eligible Components'!M1167,'Tableau FR Download'!G:G,0)),""))</f>
        <v/>
      </c>
      <c r="S1167" s="13" t="str">
        <f t="shared" si="56"/>
        <v/>
      </c>
      <c r="T1167" s="1" t="str">
        <f>IFERROR(INDEX('User Instructions'!$E$3:$E$10,MATCH('Eligible Components'!N1167,'User Instructions'!$D$3:$D$10,0)),"")</f>
        <v/>
      </c>
      <c r="U1167" s="1" t="str">
        <f>IFERROR(IF(INDEX('Tableau FR Download'!M:M,MATCH('Eligible Components'!M1167,'Tableau FR Download'!G:G,0))=0,"",INDEX('Tableau FR Download'!M:M,MATCH('Eligible Components'!M1167,'Tableau FR Download'!G:G,0))),"")</f>
        <v/>
      </c>
    </row>
    <row r="1168" spans="1:21" hidden="1" x14ac:dyDescent="0.2">
      <c r="A1168" s="1">
        <f t="shared" si="54"/>
        <v>0</v>
      </c>
      <c r="B1168" s="1">
        <v>0</v>
      </c>
      <c r="C1168" s="1" t="s">
        <v>85</v>
      </c>
      <c r="D1168" s="1" t="s">
        <v>147</v>
      </c>
      <c r="E1168" s="1" t="s">
        <v>416</v>
      </c>
      <c r="F1168" s="1" t="s">
        <v>35</v>
      </c>
      <c r="G1168" s="1" t="str">
        <f t="shared" si="55"/>
        <v>Paraguay-Tuberculosis</v>
      </c>
      <c r="H1168" s="1">
        <v>0</v>
      </c>
      <c r="I1168" s="1" t="s">
        <v>45</v>
      </c>
      <c r="J1168" s="1" t="str">
        <f>IF(IFERROR(IF(M1168="",INDEX('Review Approach Lookup'!D:D,MATCH('Eligible Components'!G1168,'Review Approach Lookup'!A:A,0)),INDEX('Tableau FR Download'!I:I,MATCH(M1168,'Tableau FR Download'!G:G,0))),"")=0,"TBC",IFERROR(IF(M1168="",INDEX('Review Approach Lookup'!D:D,MATCH('Eligible Components'!G1168,'Review Approach Lookup'!A:A,0)),INDEX('Tableau FR Download'!I:I,MATCH(M1168,'Tableau FR Download'!G:G,0))),""))</f>
        <v/>
      </c>
      <c r="K1168" s="1" t="s">
        <v>188</v>
      </c>
      <c r="L1168" s="1">
        <f>_xlfn.MAXIFS('Tableau FR Download'!A:A,'Tableau FR Download'!B:B,'Eligible Components'!G1168)</f>
        <v>0</v>
      </c>
      <c r="M1168" s="1" t="str">
        <f>IF(L1168=0,"",INDEX('Tableau FR Download'!G:G,MATCH('Eligible Components'!L1168,'Tableau FR Download'!A:A,0)))</f>
        <v/>
      </c>
      <c r="N1168" s="2" t="str">
        <f>IFERROR(IF(LEFT(INDEX('Tableau FR Download'!J:J,MATCH('Eligible Components'!M1168,'Tableau FR Download'!G:G,0)),FIND(" - ",INDEX('Tableau FR Download'!J:J,MATCH('Eligible Components'!M1168,'Tableau FR Download'!G:G,0)))-1) = 0,"",LEFT(INDEX('Tableau FR Download'!J:J,MATCH('Eligible Components'!M1168,'Tableau FR Download'!G:G,0)),FIND(" - ",INDEX('Tableau FR Download'!J:J,MATCH('Eligible Components'!M1168,'Tableau FR Download'!G:G,0)))-1)),"")</f>
        <v/>
      </c>
      <c r="O1168" s="2" t="str">
        <f>IF(T1168="No","",IFERROR(IF(INDEX('Tableau FR Download'!M:M,MATCH('Eligible Components'!M1168,'Tableau FR Download'!G:G,0))=0,"",INDEX('Tableau FR Download'!M:M,MATCH('Eligible Components'!M1168,'Tableau FR Download'!G:G,0))),""))</f>
        <v/>
      </c>
      <c r="P1168" s="37" t="str">
        <f>IF(IFERROR(INDEX('Funding Request Tracker'!$G$6:$G$13,MATCH('Eligible Components'!N1168,'Funding Request Tracker'!$F$6:$F$13,0)),"")=0,"",IFERROR(INDEX('Funding Request Tracker'!$G$6:$G$13,MATCH('Eligible Components'!N1168,'Funding Request Tracker'!$F$6:$F$13,0)),""))</f>
        <v/>
      </c>
      <c r="Q1168" s="37" t="str">
        <f>IF(IFERROR(INDEX('Tableau FR Download'!N:N,MATCH('Eligible Components'!M1168,'Tableau FR Download'!G:G,0)),"")=0,"",IFERROR(INDEX('Tableau FR Download'!N:N,MATCH('Eligible Components'!M1168,'Tableau FR Download'!G:G,0)),""))</f>
        <v/>
      </c>
      <c r="R1168" s="37" t="str">
        <f>IF(IFERROR(INDEX('Tableau FR Download'!O:O,MATCH('Eligible Components'!M1168,'Tableau FR Download'!G:G,0)),"")=0,"",IFERROR(INDEX('Tableau FR Download'!O:O,MATCH('Eligible Components'!M1168,'Tableau FR Download'!G:G,0)),""))</f>
        <v/>
      </c>
      <c r="S1168" s="13" t="str">
        <f t="shared" si="56"/>
        <v/>
      </c>
      <c r="T1168" s="1" t="str">
        <f>IFERROR(INDEX('User Instructions'!$E$3:$E$10,MATCH('Eligible Components'!N1168,'User Instructions'!$D$3:$D$10,0)),"")</f>
        <v/>
      </c>
      <c r="U1168" s="1" t="str">
        <f>IFERROR(IF(INDEX('Tableau FR Download'!M:M,MATCH('Eligible Components'!M1168,'Tableau FR Download'!G:G,0))=0,"",INDEX('Tableau FR Download'!M:M,MATCH('Eligible Components'!M1168,'Tableau FR Download'!G:G,0))),"")</f>
        <v/>
      </c>
    </row>
    <row r="1169" spans="1:21" hidden="1" x14ac:dyDescent="0.2">
      <c r="A1169" s="1">
        <f t="shared" si="54"/>
        <v>0</v>
      </c>
      <c r="B1169" s="1">
        <v>0</v>
      </c>
      <c r="C1169" s="1" t="s">
        <v>85</v>
      </c>
      <c r="D1169" s="1" t="s">
        <v>147</v>
      </c>
      <c r="E1169" s="1" t="s">
        <v>417</v>
      </c>
      <c r="F1169" s="1" t="s">
        <v>95</v>
      </c>
      <c r="G1169" s="1" t="str">
        <f t="shared" si="55"/>
        <v>Paraguay-Tuberculosis,Malaria</v>
      </c>
      <c r="H1169" s="1">
        <v>0</v>
      </c>
      <c r="I1169" s="1" t="s">
        <v>45</v>
      </c>
      <c r="J1169" s="1" t="str">
        <f>IF(IFERROR(IF(M1169="",INDEX('Review Approach Lookup'!D:D,MATCH('Eligible Components'!G1169,'Review Approach Lookup'!A:A,0)),INDEX('Tableau FR Download'!I:I,MATCH(M1169,'Tableau FR Download'!G:G,0))),"")=0,"TBC",IFERROR(IF(M1169="",INDEX('Review Approach Lookup'!D:D,MATCH('Eligible Components'!G1169,'Review Approach Lookup'!A:A,0)),INDEX('Tableau FR Download'!I:I,MATCH(M1169,'Tableau FR Download'!G:G,0))),""))</f>
        <v/>
      </c>
      <c r="K1169" s="1" t="s">
        <v>188</v>
      </c>
      <c r="L1169" s="1">
        <f>_xlfn.MAXIFS('Tableau FR Download'!A:A,'Tableau FR Download'!B:B,'Eligible Components'!G1169)</f>
        <v>0</v>
      </c>
      <c r="M1169" s="1" t="str">
        <f>IF(L1169=0,"",INDEX('Tableau FR Download'!G:G,MATCH('Eligible Components'!L1169,'Tableau FR Download'!A:A,0)))</f>
        <v/>
      </c>
      <c r="N1169" s="2" t="str">
        <f>IFERROR(IF(LEFT(INDEX('Tableau FR Download'!J:J,MATCH('Eligible Components'!M1169,'Tableau FR Download'!G:G,0)),FIND(" - ",INDEX('Tableau FR Download'!J:J,MATCH('Eligible Components'!M1169,'Tableau FR Download'!G:G,0)))-1) = 0,"",LEFT(INDEX('Tableau FR Download'!J:J,MATCH('Eligible Components'!M1169,'Tableau FR Download'!G:G,0)),FIND(" - ",INDEX('Tableau FR Download'!J:J,MATCH('Eligible Components'!M1169,'Tableau FR Download'!G:G,0)))-1)),"")</f>
        <v/>
      </c>
      <c r="O1169" s="2" t="str">
        <f>IF(T1169="No","",IFERROR(IF(INDEX('Tableau FR Download'!M:M,MATCH('Eligible Components'!M1169,'Tableau FR Download'!G:G,0))=0,"",INDEX('Tableau FR Download'!M:M,MATCH('Eligible Components'!M1169,'Tableau FR Download'!G:G,0))),""))</f>
        <v/>
      </c>
      <c r="P1169" s="37" t="str">
        <f>IF(IFERROR(INDEX('Funding Request Tracker'!$G$6:$G$13,MATCH('Eligible Components'!N1169,'Funding Request Tracker'!$F$6:$F$13,0)),"")=0,"",IFERROR(INDEX('Funding Request Tracker'!$G$6:$G$13,MATCH('Eligible Components'!N1169,'Funding Request Tracker'!$F$6:$F$13,0)),""))</f>
        <v/>
      </c>
      <c r="Q1169" s="37" t="str">
        <f>IF(IFERROR(INDEX('Tableau FR Download'!N:N,MATCH('Eligible Components'!M1169,'Tableau FR Download'!G:G,0)),"")=0,"",IFERROR(INDEX('Tableau FR Download'!N:N,MATCH('Eligible Components'!M1169,'Tableau FR Download'!G:G,0)),""))</f>
        <v/>
      </c>
      <c r="R1169" s="37" t="str">
        <f>IF(IFERROR(INDEX('Tableau FR Download'!O:O,MATCH('Eligible Components'!M1169,'Tableau FR Download'!G:G,0)),"")=0,"",IFERROR(INDEX('Tableau FR Download'!O:O,MATCH('Eligible Components'!M1169,'Tableau FR Download'!G:G,0)),""))</f>
        <v/>
      </c>
      <c r="S1169" s="13" t="str">
        <f t="shared" si="56"/>
        <v/>
      </c>
      <c r="T1169" s="1" t="str">
        <f>IFERROR(INDEX('User Instructions'!$E$3:$E$10,MATCH('Eligible Components'!N1169,'User Instructions'!$D$3:$D$10,0)),"")</f>
        <v/>
      </c>
      <c r="U1169" s="1" t="str">
        <f>IFERROR(IF(INDEX('Tableau FR Download'!M:M,MATCH('Eligible Components'!M1169,'Tableau FR Download'!G:G,0))=0,"",INDEX('Tableau FR Download'!M:M,MATCH('Eligible Components'!M1169,'Tableau FR Download'!G:G,0))),"")</f>
        <v/>
      </c>
    </row>
    <row r="1170" spans="1:21" hidden="1" x14ac:dyDescent="0.2">
      <c r="A1170" s="1">
        <f t="shared" si="54"/>
        <v>0</v>
      </c>
      <c r="B1170" s="1">
        <v>0</v>
      </c>
      <c r="C1170" s="1" t="s">
        <v>85</v>
      </c>
      <c r="D1170" s="1" t="s">
        <v>147</v>
      </c>
      <c r="E1170" s="1" t="s">
        <v>418</v>
      </c>
      <c r="F1170" s="1" t="s">
        <v>96</v>
      </c>
      <c r="G1170" s="1" t="str">
        <f t="shared" si="55"/>
        <v>Paraguay-Tuberculosis,Malaria,RSSH</v>
      </c>
      <c r="H1170" s="1">
        <v>0</v>
      </c>
      <c r="I1170" s="1" t="s">
        <v>45</v>
      </c>
      <c r="J1170" s="1" t="str">
        <f>IF(IFERROR(IF(M1170="",INDEX('Review Approach Lookup'!D:D,MATCH('Eligible Components'!G1170,'Review Approach Lookup'!A:A,0)),INDEX('Tableau FR Download'!I:I,MATCH(M1170,'Tableau FR Download'!G:G,0))),"")=0,"TBC",IFERROR(IF(M1170="",INDEX('Review Approach Lookup'!D:D,MATCH('Eligible Components'!G1170,'Review Approach Lookup'!A:A,0)),INDEX('Tableau FR Download'!I:I,MATCH(M1170,'Tableau FR Download'!G:G,0))),""))</f>
        <v/>
      </c>
      <c r="K1170" s="1" t="s">
        <v>188</v>
      </c>
      <c r="L1170" s="1">
        <f>_xlfn.MAXIFS('Tableau FR Download'!A:A,'Tableau FR Download'!B:B,'Eligible Components'!G1170)</f>
        <v>0</v>
      </c>
      <c r="M1170" s="1" t="str">
        <f>IF(L1170=0,"",INDEX('Tableau FR Download'!G:G,MATCH('Eligible Components'!L1170,'Tableau FR Download'!A:A,0)))</f>
        <v/>
      </c>
      <c r="N1170" s="2" t="str">
        <f>IFERROR(IF(LEFT(INDEX('Tableau FR Download'!J:J,MATCH('Eligible Components'!M1170,'Tableau FR Download'!G:G,0)),FIND(" - ",INDEX('Tableau FR Download'!J:J,MATCH('Eligible Components'!M1170,'Tableau FR Download'!G:G,0)))-1) = 0,"",LEFT(INDEX('Tableau FR Download'!J:J,MATCH('Eligible Components'!M1170,'Tableau FR Download'!G:G,0)),FIND(" - ",INDEX('Tableau FR Download'!J:J,MATCH('Eligible Components'!M1170,'Tableau FR Download'!G:G,0)))-1)),"")</f>
        <v/>
      </c>
      <c r="O1170" s="2" t="str">
        <f>IF(T1170="No","",IFERROR(IF(INDEX('Tableau FR Download'!M:M,MATCH('Eligible Components'!M1170,'Tableau FR Download'!G:G,0))=0,"",INDEX('Tableau FR Download'!M:M,MATCH('Eligible Components'!M1170,'Tableau FR Download'!G:G,0))),""))</f>
        <v/>
      </c>
      <c r="P1170" s="37" t="str">
        <f>IF(IFERROR(INDEX('Funding Request Tracker'!$G$6:$G$13,MATCH('Eligible Components'!N1170,'Funding Request Tracker'!$F$6:$F$13,0)),"")=0,"",IFERROR(INDEX('Funding Request Tracker'!$G$6:$G$13,MATCH('Eligible Components'!N1170,'Funding Request Tracker'!$F$6:$F$13,0)),""))</f>
        <v/>
      </c>
      <c r="Q1170" s="37" t="str">
        <f>IF(IFERROR(INDEX('Tableau FR Download'!N:N,MATCH('Eligible Components'!M1170,'Tableau FR Download'!G:G,0)),"")=0,"",IFERROR(INDEX('Tableau FR Download'!N:N,MATCH('Eligible Components'!M1170,'Tableau FR Download'!G:G,0)),""))</f>
        <v/>
      </c>
      <c r="R1170" s="37" t="str">
        <f>IF(IFERROR(INDEX('Tableau FR Download'!O:O,MATCH('Eligible Components'!M1170,'Tableau FR Download'!G:G,0)),"")=0,"",IFERROR(INDEX('Tableau FR Download'!O:O,MATCH('Eligible Components'!M1170,'Tableau FR Download'!G:G,0)),""))</f>
        <v/>
      </c>
      <c r="S1170" s="13" t="str">
        <f t="shared" si="56"/>
        <v/>
      </c>
      <c r="T1170" s="1" t="str">
        <f>IFERROR(INDEX('User Instructions'!$E$3:$E$10,MATCH('Eligible Components'!N1170,'User Instructions'!$D$3:$D$10,0)),"")</f>
        <v/>
      </c>
      <c r="U1170" s="1" t="str">
        <f>IFERROR(IF(INDEX('Tableau FR Download'!M:M,MATCH('Eligible Components'!M1170,'Tableau FR Download'!G:G,0))=0,"",INDEX('Tableau FR Download'!M:M,MATCH('Eligible Components'!M1170,'Tableau FR Download'!G:G,0))),"")</f>
        <v/>
      </c>
    </row>
    <row r="1171" spans="1:21" hidden="1" x14ac:dyDescent="0.2">
      <c r="A1171" s="1">
        <f t="shared" si="54"/>
        <v>0</v>
      </c>
      <c r="B1171" s="1">
        <v>0</v>
      </c>
      <c r="C1171" s="1" t="s">
        <v>85</v>
      </c>
      <c r="D1171" s="1" t="s">
        <v>147</v>
      </c>
      <c r="E1171" s="1" t="s">
        <v>419</v>
      </c>
      <c r="F1171" s="1" t="s">
        <v>97</v>
      </c>
      <c r="G1171" s="1" t="str">
        <f t="shared" si="55"/>
        <v>Paraguay-Tuberculosis,RSSH</v>
      </c>
      <c r="H1171" s="1">
        <v>0</v>
      </c>
      <c r="I1171" s="1" t="s">
        <v>45</v>
      </c>
      <c r="J1171" s="1" t="str">
        <f>IF(IFERROR(IF(M1171="",INDEX('Review Approach Lookup'!D:D,MATCH('Eligible Components'!G1171,'Review Approach Lookup'!A:A,0)),INDEX('Tableau FR Download'!I:I,MATCH(M1171,'Tableau FR Download'!G:G,0))),"")=0,"TBC",IFERROR(IF(M1171="",INDEX('Review Approach Lookup'!D:D,MATCH('Eligible Components'!G1171,'Review Approach Lookup'!A:A,0)),INDEX('Tableau FR Download'!I:I,MATCH(M1171,'Tableau FR Download'!G:G,0))),""))</f>
        <v/>
      </c>
      <c r="K1171" s="1" t="s">
        <v>188</v>
      </c>
      <c r="L1171" s="1">
        <f>_xlfn.MAXIFS('Tableau FR Download'!A:A,'Tableau FR Download'!B:B,'Eligible Components'!G1171)</f>
        <v>0</v>
      </c>
      <c r="M1171" s="1" t="str">
        <f>IF(L1171=0,"",INDEX('Tableau FR Download'!G:G,MATCH('Eligible Components'!L1171,'Tableau FR Download'!A:A,0)))</f>
        <v/>
      </c>
      <c r="N1171" s="2" t="str">
        <f>IFERROR(IF(LEFT(INDEX('Tableau FR Download'!J:J,MATCH('Eligible Components'!M1171,'Tableau FR Download'!G:G,0)),FIND(" - ",INDEX('Tableau FR Download'!J:J,MATCH('Eligible Components'!M1171,'Tableau FR Download'!G:G,0)))-1) = 0,"",LEFT(INDEX('Tableau FR Download'!J:J,MATCH('Eligible Components'!M1171,'Tableau FR Download'!G:G,0)),FIND(" - ",INDEX('Tableau FR Download'!J:J,MATCH('Eligible Components'!M1171,'Tableau FR Download'!G:G,0)))-1)),"")</f>
        <v/>
      </c>
      <c r="O1171" s="2" t="str">
        <f>IF(T1171="No","",IFERROR(IF(INDEX('Tableau FR Download'!M:M,MATCH('Eligible Components'!M1171,'Tableau FR Download'!G:G,0))=0,"",INDEX('Tableau FR Download'!M:M,MATCH('Eligible Components'!M1171,'Tableau FR Download'!G:G,0))),""))</f>
        <v/>
      </c>
      <c r="P1171" s="37" t="str">
        <f>IF(IFERROR(INDEX('Funding Request Tracker'!$G$6:$G$13,MATCH('Eligible Components'!N1171,'Funding Request Tracker'!$F$6:$F$13,0)),"")=0,"",IFERROR(INDEX('Funding Request Tracker'!$G$6:$G$13,MATCH('Eligible Components'!N1171,'Funding Request Tracker'!$F$6:$F$13,0)),""))</f>
        <v/>
      </c>
      <c r="Q1171" s="37" t="str">
        <f>IF(IFERROR(INDEX('Tableau FR Download'!N:N,MATCH('Eligible Components'!M1171,'Tableau FR Download'!G:G,0)),"")=0,"",IFERROR(INDEX('Tableau FR Download'!N:N,MATCH('Eligible Components'!M1171,'Tableau FR Download'!G:G,0)),""))</f>
        <v/>
      </c>
      <c r="R1171" s="37" t="str">
        <f>IF(IFERROR(INDEX('Tableau FR Download'!O:O,MATCH('Eligible Components'!M1171,'Tableau FR Download'!G:G,0)),"")=0,"",IFERROR(INDEX('Tableau FR Download'!O:O,MATCH('Eligible Components'!M1171,'Tableau FR Download'!G:G,0)),""))</f>
        <v/>
      </c>
      <c r="S1171" s="13" t="str">
        <f t="shared" si="56"/>
        <v/>
      </c>
      <c r="T1171" s="1" t="str">
        <f>IFERROR(INDEX('User Instructions'!$E$3:$E$10,MATCH('Eligible Components'!N1171,'User Instructions'!$D$3:$D$10,0)),"")</f>
        <v/>
      </c>
      <c r="U1171" s="1" t="str">
        <f>IFERROR(IF(INDEX('Tableau FR Download'!M:M,MATCH('Eligible Components'!M1171,'Tableau FR Download'!G:G,0))=0,"",INDEX('Tableau FR Download'!M:M,MATCH('Eligible Components'!M1171,'Tableau FR Download'!G:G,0))),"")</f>
        <v/>
      </c>
    </row>
    <row r="1172" spans="1:21" hidden="1" x14ac:dyDescent="0.2">
      <c r="A1172" s="1">
        <f t="shared" si="54"/>
        <v>0</v>
      </c>
      <c r="B1172" s="1">
        <v>1</v>
      </c>
      <c r="C1172" s="1" t="s">
        <v>85</v>
      </c>
      <c r="D1172" s="1" t="s">
        <v>148</v>
      </c>
      <c r="E1172" s="1" t="s">
        <v>26</v>
      </c>
      <c r="F1172" s="1" t="s">
        <v>26</v>
      </c>
      <c r="G1172" s="1" t="str">
        <f t="shared" si="55"/>
        <v>Peru-HIV/AIDS</v>
      </c>
      <c r="H1172" s="1">
        <v>1</v>
      </c>
      <c r="I1172" s="1" t="s">
        <v>45</v>
      </c>
      <c r="J1172" s="1" t="str">
        <f>IF(IFERROR(IF(M1172="",INDEX('Review Approach Lookup'!D:D,MATCH('Eligible Components'!G1172,'Review Approach Lookup'!A:A,0)),INDEX('Tableau FR Download'!I:I,MATCH(M1172,'Tableau FR Download'!G:G,0))),"")=0,"TBC",IFERROR(IF(M1172="",INDEX('Review Approach Lookup'!D:D,MATCH('Eligible Components'!G1172,'Review Approach Lookup'!A:A,0)),INDEX('Tableau FR Download'!I:I,MATCH(M1172,'Tableau FR Download'!G:G,0))),""))</f>
        <v>Tailored for Focused Portfolios</v>
      </c>
      <c r="K1172" s="1" t="s">
        <v>188</v>
      </c>
      <c r="L1172" s="1">
        <f>_xlfn.MAXIFS('Tableau FR Download'!A:A,'Tableau FR Download'!B:B,'Eligible Components'!G1172)</f>
        <v>0</v>
      </c>
      <c r="M1172" s="1" t="str">
        <f>IF(L1172=0,"",INDEX('Tableau FR Download'!G:G,MATCH('Eligible Components'!L1172,'Tableau FR Download'!A:A,0)))</f>
        <v/>
      </c>
      <c r="N1172" s="2" t="str">
        <f>IFERROR(IF(LEFT(INDEX('Tableau FR Download'!J:J,MATCH('Eligible Components'!M1172,'Tableau FR Download'!G:G,0)),FIND(" - ",INDEX('Tableau FR Download'!J:J,MATCH('Eligible Components'!M1172,'Tableau FR Download'!G:G,0)))-1) = 0,"",LEFT(INDEX('Tableau FR Download'!J:J,MATCH('Eligible Components'!M1172,'Tableau FR Download'!G:G,0)),FIND(" - ",INDEX('Tableau FR Download'!J:J,MATCH('Eligible Components'!M1172,'Tableau FR Download'!G:G,0)))-1)),"")</f>
        <v/>
      </c>
      <c r="O1172" s="2" t="str">
        <f>IF(T1172="No","",IFERROR(IF(INDEX('Tableau FR Download'!M:M,MATCH('Eligible Components'!M1172,'Tableau FR Download'!G:G,0))=0,"",INDEX('Tableau FR Download'!M:M,MATCH('Eligible Components'!M1172,'Tableau FR Download'!G:G,0))),""))</f>
        <v/>
      </c>
      <c r="P1172" s="37" t="str">
        <f>IF(IFERROR(INDEX('Funding Request Tracker'!$G$6:$G$13,MATCH('Eligible Components'!N1172,'Funding Request Tracker'!$F$6:$F$13,0)),"")=0,"",IFERROR(INDEX('Funding Request Tracker'!$G$6:$G$13,MATCH('Eligible Components'!N1172,'Funding Request Tracker'!$F$6:$F$13,0)),""))</f>
        <v/>
      </c>
      <c r="Q1172" s="37" t="str">
        <f>IF(IFERROR(INDEX('Tableau FR Download'!N:N,MATCH('Eligible Components'!M1172,'Tableau FR Download'!G:G,0)),"")=0,"",IFERROR(INDEX('Tableau FR Download'!N:N,MATCH('Eligible Components'!M1172,'Tableau FR Download'!G:G,0)),""))</f>
        <v/>
      </c>
      <c r="R1172" s="37" t="str">
        <f>IF(IFERROR(INDEX('Tableau FR Download'!O:O,MATCH('Eligible Components'!M1172,'Tableau FR Download'!G:G,0)),"")=0,"",IFERROR(INDEX('Tableau FR Download'!O:O,MATCH('Eligible Components'!M1172,'Tableau FR Download'!G:G,0)),""))</f>
        <v/>
      </c>
      <c r="S1172" s="13" t="str">
        <f t="shared" si="56"/>
        <v/>
      </c>
      <c r="T1172" s="1" t="str">
        <f>IFERROR(INDEX('User Instructions'!$E$3:$E$10,MATCH('Eligible Components'!N1172,'User Instructions'!$D$3:$D$10,0)),"")</f>
        <v/>
      </c>
      <c r="U1172" s="1" t="str">
        <f>IFERROR(IF(INDEX('Tableau FR Download'!M:M,MATCH('Eligible Components'!M1172,'Tableau FR Download'!G:G,0))=0,"",INDEX('Tableau FR Download'!M:M,MATCH('Eligible Components'!M1172,'Tableau FR Download'!G:G,0))),"")</f>
        <v/>
      </c>
    </row>
    <row r="1173" spans="1:21" hidden="1" x14ac:dyDescent="0.2">
      <c r="A1173" s="1">
        <f t="shared" si="54"/>
        <v>0</v>
      </c>
      <c r="B1173" s="1">
        <v>0</v>
      </c>
      <c r="C1173" s="1" t="s">
        <v>85</v>
      </c>
      <c r="D1173" s="1" t="s">
        <v>148</v>
      </c>
      <c r="E1173" s="1" t="s">
        <v>409</v>
      </c>
      <c r="F1173" s="1" t="s">
        <v>86</v>
      </c>
      <c r="G1173" s="1" t="str">
        <f t="shared" si="55"/>
        <v>Peru-HIV/AIDS,Malaria</v>
      </c>
      <c r="H1173" s="1">
        <v>0</v>
      </c>
      <c r="I1173" s="1" t="s">
        <v>45</v>
      </c>
      <c r="J1173" s="1" t="str">
        <f>IF(IFERROR(IF(M1173="",INDEX('Review Approach Lookup'!D:D,MATCH('Eligible Components'!G1173,'Review Approach Lookup'!A:A,0)),INDEX('Tableau FR Download'!I:I,MATCH(M1173,'Tableau FR Download'!G:G,0))),"")=0,"TBC",IFERROR(IF(M1173="",INDEX('Review Approach Lookup'!D:D,MATCH('Eligible Components'!G1173,'Review Approach Lookup'!A:A,0)),INDEX('Tableau FR Download'!I:I,MATCH(M1173,'Tableau FR Download'!G:G,0))),""))</f>
        <v/>
      </c>
      <c r="K1173" s="1" t="s">
        <v>188</v>
      </c>
      <c r="L1173" s="1">
        <f>_xlfn.MAXIFS('Tableau FR Download'!A:A,'Tableau FR Download'!B:B,'Eligible Components'!G1173)</f>
        <v>0</v>
      </c>
      <c r="M1173" s="1" t="str">
        <f>IF(L1173=0,"",INDEX('Tableau FR Download'!G:G,MATCH('Eligible Components'!L1173,'Tableau FR Download'!A:A,0)))</f>
        <v/>
      </c>
      <c r="N1173" s="2" t="str">
        <f>IFERROR(IF(LEFT(INDEX('Tableau FR Download'!J:J,MATCH('Eligible Components'!M1173,'Tableau FR Download'!G:G,0)),FIND(" - ",INDEX('Tableau FR Download'!J:J,MATCH('Eligible Components'!M1173,'Tableau FR Download'!G:G,0)))-1) = 0,"",LEFT(INDEX('Tableau FR Download'!J:J,MATCH('Eligible Components'!M1173,'Tableau FR Download'!G:G,0)),FIND(" - ",INDEX('Tableau FR Download'!J:J,MATCH('Eligible Components'!M1173,'Tableau FR Download'!G:G,0)))-1)),"")</f>
        <v/>
      </c>
      <c r="O1173" s="2" t="str">
        <f>IF(T1173="No","",IFERROR(IF(INDEX('Tableau FR Download'!M:M,MATCH('Eligible Components'!M1173,'Tableau FR Download'!G:G,0))=0,"",INDEX('Tableau FR Download'!M:M,MATCH('Eligible Components'!M1173,'Tableau FR Download'!G:G,0))),""))</f>
        <v/>
      </c>
      <c r="P1173" s="37" t="str">
        <f>IF(IFERROR(INDEX('Funding Request Tracker'!$G$6:$G$13,MATCH('Eligible Components'!N1173,'Funding Request Tracker'!$F$6:$F$13,0)),"")=0,"",IFERROR(INDEX('Funding Request Tracker'!$G$6:$G$13,MATCH('Eligible Components'!N1173,'Funding Request Tracker'!$F$6:$F$13,0)),""))</f>
        <v/>
      </c>
      <c r="Q1173" s="37" t="str">
        <f>IF(IFERROR(INDEX('Tableau FR Download'!N:N,MATCH('Eligible Components'!M1173,'Tableau FR Download'!G:G,0)),"")=0,"",IFERROR(INDEX('Tableau FR Download'!N:N,MATCH('Eligible Components'!M1173,'Tableau FR Download'!G:G,0)),""))</f>
        <v/>
      </c>
      <c r="R1173" s="37" t="str">
        <f>IF(IFERROR(INDEX('Tableau FR Download'!O:O,MATCH('Eligible Components'!M1173,'Tableau FR Download'!G:G,0)),"")=0,"",IFERROR(INDEX('Tableau FR Download'!O:O,MATCH('Eligible Components'!M1173,'Tableau FR Download'!G:G,0)),""))</f>
        <v/>
      </c>
      <c r="S1173" s="13" t="str">
        <f t="shared" si="56"/>
        <v/>
      </c>
      <c r="T1173" s="1" t="str">
        <f>IFERROR(INDEX('User Instructions'!$E$3:$E$10,MATCH('Eligible Components'!N1173,'User Instructions'!$D$3:$D$10,0)),"")</f>
        <v/>
      </c>
      <c r="U1173" s="1" t="str">
        <f>IFERROR(IF(INDEX('Tableau FR Download'!M:M,MATCH('Eligible Components'!M1173,'Tableau FR Download'!G:G,0))=0,"",INDEX('Tableau FR Download'!M:M,MATCH('Eligible Components'!M1173,'Tableau FR Download'!G:G,0))),"")</f>
        <v/>
      </c>
    </row>
    <row r="1174" spans="1:21" hidden="1" x14ac:dyDescent="0.2">
      <c r="A1174" s="1">
        <f t="shared" si="54"/>
        <v>0</v>
      </c>
      <c r="B1174" s="1">
        <v>0</v>
      </c>
      <c r="C1174" s="1" t="s">
        <v>85</v>
      </c>
      <c r="D1174" s="1" t="s">
        <v>148</v>
      </c>
      <c r="E1174" s="1" t="s">
        <v>410</v>
      </c>
      <c r="F1174" s="1" t="s">
        <v>87</v>
      </c>
      <c r="G1174" s="1" t="str">
        <f t="shared" si="55"/>
        <v>Peru-HIV/AIDS,Malaria,RSSH</v>
      </c>
      <c r="H1174" s="1">
        <v>0</v>
      </c>
      <c r="I1174" s="1" t="s">
        <v>45</v>
      </c>
      <c r="J1174" s="1" t="str">
        <f>IF(IFERROR(IF(M1174="",INDEX('Review Approach Lookup'!D:D,MATCH('Eligible Components'!G1174,'Review Approach Lookup'!A:A,0)),INDEX('Tableau FR Download'!I:I,MATCH(M1174,'Tableau FR Download'!G:G,0))),"")=0,"TBC",IFERROR(IF(M1174="",INDEX('Review Approach Lookup'!D:D,MATCH('Eligible Components'!G1174,'Review Approach Lookup'!A:A,0)),INDEX('Tableau FR Download'!I:I,MATCH(M1174,'Tableau FR Download'!G:G,0))),""))</f>
        <v/>
      </c>
      <c r="K1174" s="1" t="s">
        <v>188</v>
      </c>
      <c r="L1174" s="1">
        <f>_xlfn.MAXIFS('Tableau FR Download'!A:A,'Tableau FR Download'!B:B,'Eligible Components'!G1174)</f>
        <v>0</v>
      </c>
      <c r="M1174" s="1" t="str">
        <f>IF(L1174=0,"",INDEX('Tableau FR Download'!G:G,MATCH('Eligible Components'!L1174,'Tableau FR Download'!A:A,0)))</f>
        <v/>
      </c>
      <c r="N1174" s="2" t="str">
        <f>IFERROR(IF(LEFT(INDEX('Tableau FR Download'!J:J,MATCH('Eligible Components'!M1174,'Tableau FR Download'!G:G,0)),FIND(" - ",INDEX('Tableau FR Download'!J:J,MATCH('Eligible Components'!M1174,'Tableau FR Download'!G:G,0)))-1) = 0,"",LEFT(INDEX('Tableau FR Download'!J:J,MATCH('Eligible Components'!M1174,'Tableau FR Download'!G:G,0)),FIND(" - ",INDEX('Tableau FR Download'!J:J,MATCH('Eligible Components'!M1174,'Tableau FR Download'!G:G,0)))-1)),"")</f>
        <v/>
      </c>
      <c r="O1174" s="2" t="str">
        <f>IF(T1174="No","",IFERROR(IF(INDEX('Tableau FR Download'!M:M,MATCH('Eligible Components'!M1174,'Tableau FR Download'!G:G,0))=0,"",INDEX('Tableau FR Download'!M:M,MATCH('Eligible Components'!M1174,'Tableau FR Download'!G:G,0))),""))</f>
        <v/>
      </c>
      <c r="P1174" s="37" t="str">
        <f>IF(IFERROR(INDEX('Funding Request Tracker'!$G$6:$G$13,MATCH('Eligible Components'!N1174,'Funding Request Tracker'!$F$6:$F$13,0)),"")=0,"",IFERROR(INDEX('Funding Request Tracker'!$G$6:$G$13,MATCH('Eligible Components'!N1174,'Funding Request Tracker'!$F$6:$F$13,0)),""))</f>
        <v/>
      </c>
      <c r="Q1174" s="37" t="str">
        <f>IF(IFERROR(INDEX('Tableau FR Download'!N:N,MATCH('Eligible Components'!M1174,'Tableau FR Download'!G:G,0)),"")=0,"",IFERROR(INDEX('Tableau FR Download'!N:N,MATCH('Eligible Components'!M1174,'Tableau FR Download'!G:G,0)),""))</f>
        <v/>
      </c>
      <c r="R1174" s="37" t="str">
        <f>IF(IFERROR(INDEX('Tableau FR Download'!O:O,MATCH('Eligible Components'!M1174,'Tableau FR Download'!G:G,0)),"")=0,"",IFERROR(INDEX('Tableau FR Download'!O:O,MATCH('Eligible Components'!M1174,'Tableau FR Download'!G:G,0)),""))</f>
        <v/>
      </c>
      <c r="S1174" s="13" t="str">
        <f t="shared" si="56"/>
        <v/>
      </c>
      <c r="T1174" s="1" t="str">
        <f>IFERROR(INDEX('User Instructions'!$E$3:$E$10,MATCH('Eligible Components'!N1174,'User Instructions'!$D$3:$D$10,0)),"")</f>
        <v/>
      </c>
      <c r="U1174" s="1" t="str">
        <f>IFERROR(IF(INDEX('Tableau FR Download'!M:M,MATCH('Eligible Components'!M1174,'Tableau FR Download'!G:G,0))=0,"",INDEX('Tableau FR Download'!M:M,MATCH('Eligible Components'!M1174,'Tableau FR Download'!G:G,0))),"")</f>
        <v/>
      </c>
    </row>
    <row r="1175" spans="1:21" hidden="1" x14ac:dyDescent="0.2">
      <c r="A1175" s="1">
        <f t="shared" si="54"/>
        <v>0</v>
      </c>
      <c r="B1175" s="1">
        <v>0</v>
      </c>
      <c r="C1175" s="1" t="s">
        <v>85</v>
      </c>
      <c r="D1175" s="1" t="s">
        <v>148</v>
      </c>
      <c r="E1175" s="1" t="s">
        <v>411</v>
      </c>
      <c r="F1175" s="1" t="s">
        <v>88</v>
      </c>
      <c r="G1175" s="1" t="str">
        <f t="shared" si="55"/>
        <v>Peru-HIV/AIDS,RSSH</v>
      </c>
      <c r="H1175" s="1">
        <v>1</v>
      </c>
      <c r="I1175" s="1" t="s">
        <v>45</v>
      </c>
      <c r="J1175" s="1" t="str">
        <f>IF(IFERROR(IF(M1175="",INDEX('Review Approach Lookup'!D:D,MATCH('Eligible Components'!G1175,'Review Approach Lookup'!A:A,0)),INDEX('Tableau FR Download'!I:I,MATCH(M1175,'Tableau FR Download'!G:G,0))),"")=0,"TBC",IFERROR(IF(M1175="",INDEX('Review Approach Lookup'!D:D,MATCH('Eligible Components'!G1175,'Review Approach Lookup'!A:A,0)),INDEX('Tableau FR Download'!I:I,MATCH(M1175,'Tableau FR Download'!G:G,0))),""))</f>
        <v/>
      </c>
      <c r="K1175" s="1" t="s">
        <v>188</v>
      </c>
      <c r="L1175" s="1">
        <f>_xlfn.MAXIFS('Tableau FR Download'!A:A,'Tableau FR Download'!B:B,'Eligible Components'!G1175)</f>
        <v>0</v>
      </c>
      <c r="M1175" s="1" t="str">
        <f>IF(L1175=0,"",INDEX('Tableau FR Download'!G:G,MATCH('Eligible Components'!L1175,'Tableau FR Download'!A:A,0)))</f>
        <v/>
      </c>
      <c r="N1175" s="2" t="str">
        <f>IFERROR(IF(LEFT(INDEX('Tableau FR Download'!J:J,MATCH('Eligible Components'!M1175,'Tableau FR Download'!G:G,0)),FIND(" - ",INDEX('Tableau FR Download'!J:J,MATCH('Eligible Components'!M1175,'Tableau FR Download'!G:G,0)))-1) = 0,"",LEFT(INDEX('Tableau FR Download'!J:J,MATCH('Eligible Components'!M1175,'Tableau FR Download'!G:G,0)),FIND(" - ",INDEX('Tableau FR Download'!J:J,MATCH('Eligible Components'!M1175,'Tableau FR Download'!G:G,0)))-1)),"")</f>
        <v/>
      </c>
      <c r="O1175" s="2" t="str">
        <f>IF(T1175="No","",IFERROR(IF(INDEX('Tableau FR Download'!M:M,MATCH('Eligible Components'!M1175,'Tableau FR Download'!G:G,0))=0,"",INDEX('Tableau FR Download'!M:M,MATCH('Eligible Components'!M1175,'Tableau FR Download'!G:G,0))),""))</f>
        <v/>
      </c>
      <c r="P1175" s="37" t="str">
        <f>IF(IFERROR(INDEX('Funding Request Tracker'!$G$6:$G$13,MATCH('Eligible Components'!N1175,'Funding Request Tracker'!$F$6:$F$13,0)),"")=0,"",IFERROR(INDEX('Funding Request Tracker'!$G$6:$G$13,MATCH('Eligible Components'!N1175,'Funding Request Tracker'!$F$6:$F$13,0)),""))</f>
        <v/>
      </c>
      <c r="Q1175" s="37" t="str">
        <f>IF(IFERROR(INDEX('Tableau FR Download'!N:N,MATCH('Eligible Components'!M1175,'Tableau FR Download'!G:G,0)),"")=0,"",IFERROR(INDEX('Tableau FR Download'!N:N,MATCH('Eligible Components'!M1175,'Tableau FR Download'!G:G,0)),""))</f>
        <v/>
      </c>
      <c r="R1175" s="37" t="str">
        <f>IF(IFERROR(INDEX('Tableau FR Download'!O:O,MATCH('Eligible Components'!M1175,'Tableau FR Download'!G:G,0)),"")=0,"",IFERROR(INDEX('Tableau FR Download'!O:O,MATCH('Eligible Components'!M1175,'Tableau FR Download'!G:G,0)),""))</f>
        <v/>
      </c>
      <c r="S1175" s="13" t="str">
        <f t="shared" si="56"/>
        <v/>
      </c>
      <c r="T1175" s="1" t="str">
        <f>IFERROR(INDEX('User Instructions'!$E$3:$E$10,MATCH('Eligible Components'!N1175,'User Instructions'!$D$3:$D$10,0)),"")</f>
        <v/>
      </c>
      <c r="U1175" s="1" t="str">
        <f>IFERROR(IF(INDEX('Tableau FR Download'!M:M,MATCH('Eligible Components'!M1175,'Tableau FR Download'!G:G,0))=0,"",INDEX('Tableau FR Download'!M:M,MATCH('Eligible Components'!M1175,'Tableau FR Download'!G:G,0))),"")</f>
        <v/>
      </c>
    </row>
    <row r="1176" spans="1:21" hidden="1" x14ac:dyDescent="0.2">
      <c r="A1176" s="1">
        <f t="shared" si="54"/>
        <v>1</v>
      </c>
      <c r="B1176" s="1">
        <v>0</v>
      </c>
      <c r="C1176" s="1" t="s">
        <v>85</v>
      </c>
      <c r="D1176" s="1" t="s">
        <v>148</v>
      </c>
      <c r="E1176" s="1" t="s">
        <v>408</v>
      </c>
      <c r="F1176" s="1" t="s">
        <v>89</v>
      </c>
      <c r="G1176" s="1" t="str">
        <f t="shared" si="55"/>
        <v>Peru-HIV/AIDS, Tuberculosis</v>
      </c>
      <c r="H1176" s="1">
        <v>1</v>
      </c>
      <c r="I1176" s="1" t="s">
        <v>45</v>
      </c>
      <c r="J1176" s="1" t="str">
        <f>IF(IFERROR(IF(M1176="",INDEX('Review Approach Lookup'!D:D,MATCH('Eligible Components'!G1176,'Review Approach Lookup'!A:A,0)),INDEX('Tableau FR Download'!I:I,MATCH(M1176,'Tableau FR Download'!G:G,0))),"")=0,"TBC",IFERROR(IF(M1176="",INDEX('Review Approach Lookup'!D:D,MATCH('Eligible Components'!G1176,'Review Approach Lookup'!A:A,0)),INDEX('Tableau FR Download'!I:I,MATCH(M1176,'Tableau FR Download'!G:G,0))),""))</f>
        <v>Tailored for Focused Portfolios</v>
      </c>
      <c r="K1176" s="1" t="s">
        <v>188</v>
      </c>
      <c r="L1176" s="1">
        <f>_xlfn.MAXIFS('Tableau FR Download'!A:A,'Tableau FR Download'!B:B,'Eligible Components'!G1176)</f>
        <v>1044</v>
      </c>
      <c r="M1176" s="1" t="str">
        <f>IF(L1176=0,"",INDEX('Tableau FR Download'!G:G,MATCH('Eligible Components'!L1176,'Tableau FR Download'!A:A,0)))</f>
        <v>FR1044-PER-C</v>
      </c>
      <c r="N1176" s="2" t="str">
        <f>IFERROR(IF(LEFT(INDEX('Tableau FR Download'!J:J,MATCH('Eligible Components'!M1176,'Tableau FR Download'!G:G,0)),FIND(" - ",INDEX('Tableau FR Download'!J:J,MATCH('Eligible Components'!M1176,'Tableau FR Download'!G:G,0)))-1) = 0,"",LEFT(INDEX('Tableau FR Download'!J:J,MATCH('Eligible Components'!M1176,'Tableau FR Download'!G:G,0)),FIND(" - ",INDEX('Tableau FR Download'!J:J,MATCH('Eligible Components'!M1176,'Tableau FR Download'!G:G,0)))-1)),"")</f>
        <v>Window 6</v>
      </c>
      <c r="O1176" s="2" t="str">
        <f>IF(T1176="No","",IFERROR(IF(INDEX('Tableau FR Download'!M:M,MATCH('Eligible Components'!M1176,'Tableau FR Download'!G:G,0))=0,"",INDEX('Tableau FR Download'!M:M,MATCH('Eligible Components'!M1176,'Tableau FR Download'!G:G,0))),""))</f>
        <v>Grant Making</v>
      </c>
      <c r="P1176" s="37">
        <f>IF(IFERROR(INDEX('Funding Request Tracker'!$G$6:$G$13,MATCH('Eligible Components'!N1176,'Funding Request Tracker'!$F$6:$F$13,0)),"")=0,"",IFERROR(INDEX('Funding Request Tracker'!$G$6:$G$13,MATCH('Eligible Components'!N1176,'Funding Request Tracker'!$F$6:$F$13,0)),""))</f>
        <v>44449</v>
      </c>
      <c r="Q1176" s="37">
        <f>IF(IFERROR(INDEX('Tableau FR Download'!N:N,MATCH('Eligible Components'!M1176,'Tableau FR Download'!G:G,0)),"")=0,"",IFERROR(INDEX('Tableau FR Download'!N:N,MATCH('Eligible Components'!M1176,'Tableau FR Download'!G:G,0)),""))</f>
        <v>44679</v>
      </c>
      <c r="R1176" s="37">
        <f>IF(IFERROR(INDEX('Tableau FR Download'!O:O,MATCH('Eligible Components'!M1176,'Tableau FR Download'!G:G,0)),"")=0,"",IFERROR(INDEX('Tableau FR Download'!O:O,MATCH('Eligible Components'!M1176,'Tableau FR Download'!G:G,0)),""))</f>
        <v>44707</v>
      </c>
      <c r="S1176" s="13">
        <f t="shared" si="56"/>
        <v>8.4590163934426226</v>
      </c>
      <c r="T1176" s="1" t="str">
        <f>IFERROR(INDEX('User Instructions'!$E$3:$E$10,MATCH('Eligible Components'!N1176,'User Instructions'!$D$3:$D$10,0)),"")</f>
        <v>Yes</v>
      </c>
      <c r="U1176" s="1" t="str">
        <f>IFERROR(IF(INDEX('Tableau FR Download'!M:M,MATCH('Eligible Components'!M1176,'Tableau FR Download'!G:G,0))=0,"",INDEX('Tableau FR Download'!M:M,MATCH('Eligible Components'!M1176,'Tableau FR Download'!G:G,0))),"")</f>
        <v>Grant Making</v>
      </c>
    </row>
    <row r="1177" spans="1:21" hidden="1" x14ac:dyDescent="0.2">
      <c r="A1177" s="1">
        <f t="shared" si="54"/>
        <v>0</v>
      </c>
      <c r="B1177" s="1">
        <v>0</v>
      </c>
      <c r="C1177" s="1" t="s">
        <v>85</v>
      </c>
      <c r="D1177" s="1" t="s">
        <v>148</v>
      </c>
      <c r="E1177" s="1" t="s">
        <v>412</v>
      </c>
      <c r="F1177" s="1" t="s">
        <v>90</v>
      </c>
      <c r="G1177" s="1" t="str">
        <f t="shared" si="55"/>
        <v>Peru-HIV/AIDS,Tuberculosis,Malaria</v>
      </c>
      <c r="H1177" s="1">
        <v>0</v>
      </c>
      <c r="I1177" s="1" t="s">
        <v>45</v>
      </c>
      <c r="J1177" s="1" t="str">
        <f>IF(IFERROR(IF(M1177="",INDEX('Review Approach Lookup'!D:D,MATCH('Eligible Components'!G1177,'Review Approach Lookup'!A:A,0)),INDEX('Tableau FR Download'!I:I,MATCH(M1177,'Tableau FR Download'!G:G,0))),"")=0,"TBC",IFERROR(IF(M1177="",INDEX('Review Approach Lookup'!D:D,MATCH('Eligible Components'!G1177,'Review Approach Lookup'!A:A,0)),INDEX('Tableau FR Download'!I:I,MATCH(M1177,'Tableau FR Download'!G:G,0))),""))</f>
        <v/>
      </c>
      <c r="K1177" s="1" t="s">
        <v>188</v>
      </c>
      <c r="L1177" s="1">
        <f>_xlfn.MAXIFS('Tableau FR Download'!A:A,'Tableau FR Download'!B:B,'Eligible Components'!G1177)</f>
        <v>0</v>
      </c>
      <c r="M1177" s="1" t="str">
        <f>IF(L1177=0,"",INDEX('Tableau FR Download'!G:G,MATCH('Eligible Components'!L1177,'Tableau FR Download'!A:A,0)))</f>
        <v/>
      </c>
      <c r="N1177" s="2" t="str">
        <f>IFERROR(IF(LEFT(INDEX('Tableau FR Download'!J:J,MATCH('Eligible Components'!M1177,'Tableau FR Download'!G:G,0)),FIND(" - ",INDEX('Tableau FR Download'!J:J,MATCH('Eligible Components'!M1177,'Tableau FR Download'!G:G,0)))-1) = 0,"",LEFT(INDEX('Tableau FR Download'!J:J,MATCH('Eligible Components'!M1177,'Tableau FR Download'!G:G,0)),FIND(" - ",INDEX('Tableau FR Download'!J:J,MATCH('Eligible Components'!M1177,'Tableau FR Download'!G:G,0)))-1)),"")</f>
        <v/>
      </c>
      <c r="O1177" s="2" t="str">
        <f>IF(T1177="No","",IFERROR(IF(INDEX('Tableau FR Download'!M:M,MATCH('Eligible Components'!M1177,'Tableau FR Download'!G:G,0))=0,"",INDEX('Tableau FR Download'!M:M,MATCH('Eligible Components'!M1177,'Tableau FR Download'!G:G,0))),""))</f>
        <v/>
      </c>
      <c r="P1177" s="37" t="str">
        <f>IF(IFERROR(INDEX('Funding Request Tracker'!$G$6:$G$13,MATCH('Eligible Components'!N1177,'Funding Request Tracker'!$F$6:$F$13,0)),"")=0,"",IFERROR(INDEX('Funding Request Tracker'!$G$6:$G$13,MATCH('Eligible Components'!N1177,'Funding Request Tracker'!$F$6:$F$13,0)),""))</f>
        <v/>
      </c>
      <c r="Q1177" s="37" t="str">
        <f>IF(IFERROR(INDEX('Tableau FR Download'!N:N,MATCH('Eligible Components'!M1177,'Tableau FR Download'!G:G,0)),"")=0,"",IFERROR(INDEX('Tableau FR Download'!N:N,MATCH('Eligible Components'!M1177,'Tableau FR Download'!G:G,0)),""))</f>
        <v/>
      </c>
      <c r="R1177" s="37" t="str">
        <f>IF(IFERROR(INDEX('Tableau FR Download'!O:O,MATCH('Eligible Components'!M1177,'Tableau FR Download'!G:G,0)),"")=0,"",IFERROR(INDEX('Tableau FR Download'!O:O,MATCH('Eligible Components'!M1177,'Tableau FR Download'!G:G,0)),""))</f>
        <v/>
      </c>
      <c r="S1177" s="13" t="str">
        <f t="shared" si="56"/>
        <v/>
      </c>
      <c r="T1177" s="1" t="str">
        <f>IFERROR(INDEX('User Instructions'!$E$3:$E$10,MATCH('Eligible Components'!N1177,'User Instructions'!$D$3:$D$10,0)),"")</f>
        <v/>
      </c>
      <c r="U1177" s="1" t="str">
        <f>IFERROR(IF(INDEX('Tableau FR Download'!M:M,MATCH('Eligible Components'!M1177,'Tableau FR Download'!G:G,0))=0,"",INDEX('Tableau FR Download'!M:M,MATCH('Eligible Components'!M1177,'Tableau FR Download'!G:G,0))),"")</f>
        <v/>
      </c>
    </row>
    <row r="1178" spans="1:21" hidden="1" x14ac:dyDescent="0.2">
      <c r="A1178" s="1">
        <f t="shared" si="54"/>
        <v>0</v>
      </c>
      <c r="B1178" s="1">
        <v>0</v>
      </c>
      <c r="C1178" s="1" t="s">
        <v>85</v>
      </c>
      <c r="D1178" s="1" t="s">
        <v>148</v>
      </c>
      <c r="E1178" s="1" t="s">
        <v>413</v>
      </c>
      <c r="F1178" s="1" t="s">
        <v>91</v>
      </c>
      <c r="G1178" s="1" t="str">
        <f t="shared" si="55"/>
        <v>Peru-HIV/AIDS,Tuberculosis,Malaria,RSSH</v>
      </c>
      <c r="H1178" s="1">
        <v>0</v>
      </c>
      <c r="I1178" s="1" t="s">
        <v>45</v>
      </c>
      <c r="J1178" s="1" t="str">
        <f>IF(IFERROR(IF(M1178="",INDEX('Review Approach Lookup'!D:D,MATCH('Eligible Components'!G1178,'Review Approach Lookup'!A:A,0)),INDEX('Tableau FR Download'!I:I,MATCH(M1178,'Tableau FR Download'!G:G,0))),"")=0,"TBC",IFERROR(IF(M1178="",INDEX('Review Approach Lookup'!D:D,MATCH('Eligible Components'!G1178,'Review Approach Lookup'!A:A,0)),INDEX('Tableau FR Download'!I:I,MATCH(M1178,'Tableau FR Download'!G:G,0))),""))</f>
        <v/>
      </c>
      <c r="K1178" s="1" t="s">
        <v>188</v>
      </c>
      <c r="L1178" s="1">
        <f>_xlfn.MAXIFS('Tableau FR Download'!A:A,'Tableau FR Download'!B:B,'Eligible Components'!G1178)</f>
        <v>0</v>
      </c>
      <c r="M1178" s="1" t="str">
        <f>IF(L1178=0,"",INDEX('Tableau FR Download'!G:G,MATCH('Eligible Components'!L1178,'Tableau FR Download'!A:A,0)))</f>
        <v/>
      </c>
      <c r="N1178" s="2" t="str">
        <f>IFERROR(IF(LEFT(INDEX('Tableau FR Download'!J:J,MATCH('Eligible Components'!M1178,'Tableau FR Download'!G:G,0)),FIND(" - ",INDEX('Tableau FR Download'!J:J,MATCH('Eligible Components'!M1178,'Tableau FR Download'!G:G,0)))-1) = 0,"",LEFT(INDEX('Tableau FR Download'!J:J,MATCH('Eligible Components'!M1178,'Tableau FR Download'!G:G,0)),FIND(" - ",INDEX('Tableau FR Download'!J:J,MATCH('Eligible Components'!M1178,'Tableau FR Download'!G:G,0)))-1)),"")</f>
        <v/>
      </c>
      <c r="O1178" s="2" t="str">
        <f>IF(T1178="No","",IFERROR(IF(INDEX('Tableau FR Download'!M:M,MATCH('Eligible Components'!M1178,'Tableau FR Download'!G:G,0))=0,"",INDEX('Tableau FR Download'!M:M,MATCH('Eligible Components'!M1178,'Tableau FR Download'!G:G,0))),""))</f>
        <v/>
      </c>
      <c r="P1178" s="37" t="str">
        <f>IF(IFERROR(INDEX('Funding Request Tracker'!$G$6:$G$13,MATCH('Eligible Components'!N1178,'Funding Request Tracker'!$F$6:$F$13,0)),"")=0,"",IFERROR(INDEX('Funding Request Tracker'!$G$6:$G$13,MATCH('Eligible Components'!N1178,'Funding Request Tracker'!$F$6:$F$13,0)),""))</f>
        <v/>
      </c>
      <c r="Q1178" s="37" t="str">
        <f>IF(IFERROR(INDEX('Tableau FR Download'!N:N,MATCH('Eligible Components'!M1178,'Tableau FR Download'!G:G,0)),"")=0,"",IFERROR(INDEX('Tableau FR Download'!N:N,MATCH('Eligible Components'!M1178,'Tableau FR Download'!G:G,0)),""))</f>
        <v/>
      </c>
      <c r="R1178" s="37" t="str">
        <f>IF(IFERROR(INDEX('Tableau FR Download'!O:O,MATCH('Eligible Components'!M1178,'Tableau FR Download'!G:G,0)),"")=0,"",IFERROR(INDEX('Tableau FR Download'!O:O,MATCH('Eligible Components'!M1178,'Tableau FR Download'!G:G,0)),""))</f>
        <v/>
      </c>
      <c r="S1178" s="13" t="str">
        <f t="shared" si="56"/>
        <v/>
      </c>
      <c r="T1178" s="1" t="str">
        <f>IFERROR(INDEX('User Instructions'!$E$3:$E$10,MATCH('Eligible Components'!N1178,'User Instructions'!$D$3:$D$10,0)),"")</f>
        <v/>
      </c>
      <c r="U1178" s="1" t="str">
        <f>IFERROR(IF(INDEX('Tableau FR Download'!M:M,MATCH('Eligible Components'!M1178,'Tableau FR Download'!G:G,0))=0,"",INDEX('Tableau FR Download'!M:M,MATCH('Eligible Components'!M1178,'Tableau FR Download'!G:G,0))),"")</f>
        <v/>
      </c>
    </row>
    <row r="1179" spans="1:21" hidden="1" x14ac:dyDescent="0.2">
      <c r="A1179" s="1">
        <f t="shared" si="54"/>
        <v>0</v>
      </c>
      <c r="B1179" s="1">
        <v>0</v>
      </c>
      <c r="C1179" s="1" t="s">
        <v>85</v>
      </c>
      <c r="D1179" s="1" t="s">
        <v>148</v>
      </c>
      <c r="E1179" s="1" t="s">
        <v>414</v>
      </c>
      <c r="F1179" s="1" t="s">
        <v>92</v>
      </c>
      <c r="G1179" s="1" t="str">
        <f t="shared" si="55"/>
        <v>Peru-HIV/AIDS,Tuberculosis,RSSH</v>
      </c>
      <c r="H1179" s="1">
        <v>1</v>
      </c>
      <c r="I1179" s="1" t="s">
        <v>45</v>
      </c>
      <c r="J1179" s="1" t="str">
        <f>IF(IFERROR(IF(M1179="",INDEX('Review Approach Lookup'!D:D,MATCH('Eligible Components'!G1179,'Review Approach Lookup'!A:A,0)),INDEX('Tableau FR Download'!I:I,MATCH(M1179,'Tableau FR Download'!G:G,0))),"")=0,"TBC",IFERROR(IF(M1179="",INDEX('Review Approach Lookup'!D:D,MATCH('Eligible Components'!G1179,'Review Approach Lookup'!A:A,0)),INDEX('Tableau FR Download'!I:I,MATCH(M1179,'Tableau FR Download'!G:G,0))),""))</f>
        <v/>
      </c>
      <c r="K1179" s="1" t="s">
        <v>188</v>
      </c>
      <c r="L1179" s="1">
        <f>_xlfn.MAXIFS('Tableau FR Download'!A:A,'Tableau FR Download'!B:B,'Eligible Components'!G1179)</f>
        <v>0</v>
      </c>
      <c r="M1179" s="1" t="str">
        <f>IF(L1179=0,"",INDEX('Tableau FR Download'!G:G,MATCH('Eligible Components'!L1179,'Tableau FR Download'!A:A,0)))</f>
        <v/>
      </c>
      <c r="N1179" s="2" t="str">
        <f>IFERROR(IF(LEFT(INDEX('Tableau FR Download'!J:J,MATCH('Eligible Components'!M1179,'Tableau FR Download'!G:G,0)),FIND(" - ",INDEX('Tableau FR Download'!J:J,MATCH('Eligible Components'!M1179,'Tableau FR Download'!G:G,0)))-1) = 0,"",LEFT(INDEX('Tableau FR Download'!J:J,MATCH('Eligible Components'!M1179,'Tableau FR Download'!G:G,0)),FIND(" - ",INDEX('Tableau FR Download'!J:J,MATCH('Eligible Components'!M1179,'Tableau FR Download'!G:G,0)))-1)),"")</f>
        <v/>
      </c>
      <c r="O1179" s="2" t="str">
        <f>IF(T1179="No","",IFERROR(IF(INDEX('Tableau FR Download'!M:M,MATCH('Eligible Components'!M1179,'Tableau FR Download'!G:G,0))=0,"",INDEX('Tableau FR Download'!M:M,MATCH('Eligible Components'!M1179,'Tableau FR Download'!G:G,0))),""))</f>
        <v/>
      </c>
      <c r="P1179" s="37" t="str">
        <f>IF(IFERROR(INDEX('Funding Request Tracker'!$G$6:$G$13,MATCH('Eligible Components'!N1179,'Funding Request Tracker'!$F$6:$F$13,0)),"")=0,"",IFERROR(INDEX('Funding Request Tracker'!$G$6:$G$13,MATCH('Eligible Components'!N1179,'Funding Request Tracker'!$F$6:$F$13,0)),""))</f>
        <v/>
      </c>
      <c r="Q1179" s="37" t="str">
        <f>IF(IFERROR(INDEX('Tableau FR Download'!N:N,MATCH('Eligible Components'!M1179,'Tableau FR Download'!G:G,0)),"")=0,"",IFERROR(INDEX('Tableau FR Download'!N:N,MATCH('Eligible Components'!M1179,'Tableau FR Download'!G:G,0)),""))</f>
        <v/>
      </c>
      <c r="R1179" s="37" t="str">
        <f>IF(IFERROR(INDEX('Tableau FR Download'!O:O,MATCH('Eligible Components'!M1179,'Tableau FR Download'!G:G,0)),"")=0,"",IFERROR(INDEX('Tableau FR Download'!O:O,MATCH('Eligible Components'!M1179,'Tableau FR Download'!G:G,0)),""))</f>
        <v/>
      </c>
      <c r="S1179" s="13" t="str">
        <f t="shared" si="56"/>
        <v/>
      </c>
      <c r="T1179" s="1" t="str">
        <f>IFERROR(INDEX('User Instructions'!$E$3:$E$10,MATCH('Eligible Components'!N1179,'User Instructions'!$D$3:$D$10,0)),"")</f>
        <v/>
      </c>
      <c r="U1179" s="1" t="str">
        <f>IFERROR(IF(INDEX('Tableau FR Download'!M:M,MATCH('Eligible Components'!M1179,'Tableau FR Download'!G:G,0))=0,"",INDEX('Tableau FR Download'!M:M,MATCH('Eligible Components'!M1179,'Tableau FR Download'!G:G,0))),"")</f>
        <v/>
      </c>
    </row>
    <row r="1180" spans="1:21" hidden="1" x14ac:dyDescent="0.2">
      <c r="A1180" s="1">
        <f t="shared" si="54"/>
        <v>0</v>
      </c>
      <c r="B1180" s="1">
        <v>0</v>
      </c>
      <c r="C1180" s="1" t="s">
        <v>85</v>
      </c>
      <c r="D1180" s="1" t="s">
        <v>148</v>
      </c>
      <c r="E1180" s="1" t="s">
        <v>28</v>
      </c>
      <c r="F1180" s="1" t="s">
        <v>28</v>
      </c>
      <c r="G1180" s="1" t="str">
        <f t="shared" si="55"/>
        <v>Peru-Malaria</v>
      </c>
      <c r="H1180" s="1">
        <v>0</v>
      </c>
      <c r="I1180" s="1" t="s">
        <v>45</v>
      </c>
      <c r="J1180" s="1" t="str">
        <f>IF(IFERROR(IF(M1180="",INDEX('Review Approach Lookup'!D:D,MATCH('Eligible Components'!G1180,'Review Approach Lookup'!A:A,0)),INDEX('Tableau FR Download'!I:I,MATCH(M1180,'Tableau FR Download'!G:G,0))),"")=0,"TBC",IFERROR(IF(M1180="",INDEX('Review Approach Lookup'!D:D,MATCH('Eligible Components'!G1180,'Review Approach Lookup'!A:A,0)),INDEX('Tableau FR Download'!I:I,MATCH(M1180,'Tableau FR Download'!G:G,0))),""))</f>
        <v/>
      </c>
      <c r="K1180" s="1" t="s">
        <v>188</v>
      </c>
      <c r="L1180" s="1">
        <f>_xlfn.MAXIFS('Tableau FR Download'!A:A,'Tableau FR Download'!B:B,'Eligible Components'!G1180)</f>
        <v>0</v>
      </c>
      <c r="M1180" s="1" t="str">
        <f>IF(L1180=0,"",INDEX('Tableau FR Download'!G:G,MATCH('Eligible Components'!L1180,'Tableau FR Download'!A:A,0)))</f>
        <v/>
      </c>
      <c r="N1180" s="2" t="str">
        <f>IFERROR(IF(LEFT(INDEX('Tableau FR Download'!J:J,MATCH('Eligible Components'!M1180,'Tableau FR Download'!G:G,0)),FIND(" - ",INDEX('Tableau FR Download'!J:J,MATCH('Eligible Components'!M1180,'Tableau FR Download'!G:G,0)))-1) = 0,"",LEFT(INDEX('Tableau FR Download'!J:J,MATCH('Eligible Components'!M1180,'Tableau FR Download'!G:G,0)),FIND(" - ",INDEX('Tableau FR Download'!J:J,MATCH('Eligible Components'!M1180,'Tableau FR Download'!G:G,0)))-1)),"")</f>
        <v/>
      </c>
      <c r="O1180" s="2" t="str">
        <f>IF(T1180="No","",IFERROR(IF(INDEX('Tableau FR Download'!M:M,MATCH('Eligible Components'!M1180,'Tableau FR Download'!G:G,0))=0,"",INDEX('Tableau FR Download'!M:M,MATCH('Eligible Components'!M1180,'Tableau FR Download'!G:G,0))),""))</f>
        <v/>
      </c>
      <c r="P1180" s="37" t="str">
        <f>IF(IFERROR(INDEX('Funding Request Tracker'!$G$6:$G$13,MATCH('Eligible Components'!N1180,'Funding Request Tracker'!$F$6:$F$13,0)),"")=0,"",IFERROR(INDEX('Funding Request Tracker'!$G$6:$G$13,MATCH('Eligible Components'!N1180,'Funding Request Tracker'!$F$6:$F$13,0)),""))</f>
        <v/>
      </c>
      <c r="Q1180" s="37" t="str">
        <f>IF(IFERROR(INDEX('Tableau FR Download'!N:N,MATCH('Eligible Components'!M1180,'Tableau FR Download'!G:G,0)),"")=0,"",IFERROR(INDEX('Tableau FR Download'!N:N,MATCH('Eligible Components'!M1180,'Tableau FR Download'!G:G,0)),""))</f>
        <v/>
      </c>
      <c r="R1180" s="37" t="str">
        <f>IF(IFERROR(INDEX('Tableau FR Download'!O:O,MATCH('Eligible Components'!M1180,'Tableau FR Download'!G:G,0)),"")=0,"",IFERROR(INDEX('Tableau FR Download'!O:O,MATCH('Eligible Components'!M1180,'Tableau FR Download'!G:G,0)),""))</f>
        <v/>
      </c>
      <c r="S1180" s="13" t="str">
        <f t="shared" si="56"/>
        <v/>
      </c>
      <c r="T1180" s="1" t="str">
        <f>IFERROR(INDEX('User Instructions'!$E$3:$E$10,MATCH('Eligible Components'!N1180,'User Instructions'!$D$3:$D$10,0)),"")</f>
        <v/>
      </c>
      <c r="U1180" s="1" t="str">
        <f>IFERROR(IF(INDEX('Tableau FR Download'!M:M,MATCH('Eligible Components'!M1180,'Tableau FR Download'!G:G,0))=0,"",INDEX('Tableau FR Download'!M:M,MATCH('Eligible Components'!M1180,'Tableau FR Download'!G:G,0))),"")</f>
        <v/>
      </c>
    </row>
    <row r="1181" spans="1:21" hidden="1" x14ac:dyDescent="0.2">
      <c r="A1181" s="1">
        <f t="shared" si="54"/>
        <v>0</v>
      </c>
      <c r="B1181" s="1">
        <v>0</v>
      </c>
      <c r="C1181" s="1" t="s">
        <v>85</v>
      </c>
      <c r="D1181" s="1" t="s">
        <v>148</v>
      </c>
      <c r="E1181" s="1" t="s">
        <v>415</v>
      </c>
      <c r="F1181" s="1" t="s">
        <v>93</v>
      </c>
      <c r="G1181" s="1" t="str">
        <f t="shared" si="55"/>
        <v>Peru-Malaria,RSSH</v>
      </c>
      <c r="H1181" s="1">
        <v>0</v>
      </c>
      <c r="I1181" s="1" t="s">
        <v>45</v>
      </c>
      <c r="J1181" s="1" t="str">
        <f>IF(IFERROR(IF(M1181="",INDEX('Review Approach Lookup'!D:D,MATCH('Eligible Components'!G1181,'Review Approach Lookup'!A:A,0)),INDEX('Tableau FR Download'!I:I,MATCH(M1181,'Tableau FR Download'!G:G,0))),"")=0,"TBC",IFERROR(IF(M1181="",INDEX('Review Approach Lookup'!D:D,MATCH('Eligible Components'!G1181,'Review Approach Lookup'!A:A,0)),INDEX('Tableau FR Download'!I:I,MATCH(M1181,'Tableau FR Download'!G:G,0))),""))</f>
        <v/>
      </c>
      <c r="K1181" s="1" t="s">
        <v>188</v>
      </c>
      <c r="L1181" s="1">
        <f>_xlfn.MAXIFS('Tableau FR Download'!A:A,'Tableau FR Download'!B:B,'Eligible Components'!G1181)</f>
        <v>0</v>
      </c>
      <c r="M1181" s="1" t="str">
        <f>IF(L1181=0,"",INDEX('Tableau FR Download'!G:G,MATCH('Eligible Components'!L1181,'Tableau FR Download'!A:A,0)))</f>
        <v/>
      </c>
      <c r="N1181" s="2" t="str">
        <f>IFERROR(IF(LEFT(INDEX('Tableau FR Download'!J:J,MATCH('Eligible Components'!M1181,'Tableau FR Download'!G:G,0)),FIND(" - ",INDEX('Tableau FR Download'!J:J,MATCH('Eligible Components'!M1181,'Tableau FR Download'!G:G,0)))-1) = 0,"",LEFT(INDEX('Tableau FR Download'!J:J,MATCH('Eligible Components'!M1181,'Tableau FR Download'!G:G,0)),FIND(" - ",INDEX('Tableau FR Download'!J:J,MATCH('Eligible Components'!M1181,'Tableau FR Download'!G:G,0)))-1)),"")</f>
        <v/>
      </c>
      <c r="O1181" s="2" t="str">
        <f>IF(T1181="No","",IFERROR(IF(INDEX('Tableau FR Download'!M:M,MATCH('Eligible Components'!M1181,'Tableau FR Download'!G:G,0))=0,"",INDEX('Tableau FR Download'!M:M,MATCH('Eligible Components'!M1181,'Tableau FR Download'!G:G,0))),""))</f>
        <v/>
      </c>
      <c r="P1181" s="37" t="str">
        <f>IF(IFERROR(INDEX('Funding Request Tracker'!$G$6:$G$13,MATCH('Eligible Components'!N1181,'Funding Request Tracker'!$F$6:$F$13,0)),"")=0,"",IFERROR(INDEX('Funding Request Tracker'!$G$6:$G$13,MATCH('Eligible Components'!N1181,'Funding Request Tracker'!$F$6:$F$13,0)),""))</f>
        <v/>
      </c>
      <c r="Q1181" s="37" t="str">
        <f>IF(IFERROR(INDEX('Tableau FR Download'!N:N,MATCH('Eligible Components'!M1181,'Tableau FR Download'!G:G,0)),"")=0,"",IFERROR(INDEX('Tableau FR Download'!N:N,MATCH('Eligible Components'!M1181,'Tableau FR Download'!G:G,0)),""))</f>
        <v/>
      </c>
      <c r="R1181" s="37" t="str">
        <f>IF(IFERROR(INDEX('Tableau FR Download'!O:O,MATCH('Eligible Components'!M1181,'Tableau FR Download'!G:G,0)),"")=0,"",IFERROR(INDEX('Tableau FR Download'!O:O,MATCH('Eligible Components'!M1181,'Tableau FR Download'!G:G,0)),""))</f>
        <v/>
      </c>
      <c r="S1181" s="13" t="str">
        <f t="shared" si="56"/>
        <v/>
      </c>
      <c r="T1181" s="1" t="str">
        <f>IFERROR(INDEX('User Instructions'!$E$3:$E$10,MATCH('Eligible Components'!N1181,'User Instructions'!$D$3:$D$10,0)),"")</f>
        <v/>
      </c>
      <c r="U1181" s="1" t="str">
        <f>IFERROR(IF(INDEX('Tableau FR Download'!M:M,MATCH('Eligible Components'!M1181,'Tableau FR Download'!G:G,0))=0,"",INDEX('Tableau FR Download'!M:M,MATCH('Eligible Components'!M1181,'Tableau FR Download'!G:G,0))),"")</f>
        <v/>
      </c>
    </row>
    <row r="1182" spans="1:21" hidden="1" x14ac:dyDescent="0.2">
      <c r="A1182" s="1">
        <f t="shared" si="54"/>
        <v>0</v>
      </c>
      <c r="B1182" s="1">
        <v>0</v>
      </c>
      <c r="C1182" s="1" t="s">
        <v>85</v>
      </c>
      <c r="D1182" s="1" t="s">
        <v>148</v>
      </c>
      <c r="E1182" s="1" t="s">
        <v>94</v>
      </c>
      <c r="F1182" s="1" t="s">
        <v>94</v>
      </c>
      <c r="G1182" s="1" t="str">
        <f t="shared" si="55"/>
        <v>Peru-RSSH</v>
      </c>
      <c r="H1182" s="1">
        <v>1</v>
      </c>
      <c r="I1182" s="1" t="s">
        <v>45</v>
      </c>
      <c r="J1182" s="1" t="str">
        <f>IF(IFERROR(IF(M1182="",INDEX('Review Approach Lookup'!D:D,MATCH('Eligible Components'!G1182,'Review Approach Lookup'!A:A,0)),INDEX('Tableau FR Download'!I:I,MATCH(M1182,'Tableau FR Download'!G:G,0))),"")=0,"TBC",IFERROR(IF(M1182="",INDEX('Review Approach Lookup'!D:D,MATCH('Eligible Components'!G1182,'Review Approach Lookup'!A:A,0)),INDEX('Tableau FR Download'!I:I,MATCH(M1182,'Tableau FR Download'!G:G,0))),""))</f>
        <v>TBC</v>
      </c>
      <c r="K1182" s="1" t="s">
        <v>188</v>
      </c>
      <c r="L1182" s="1">
        <f>_xlfn.MAXIFS('Tableau FR Download'!A:A,'Tableau FR Download'!B:B,'Eligible Components'!G1182)</f>
        <v>0</v>
      </c>
      <c r="M1182" s="1" t="str">
        <f>IF(L1182=0,"",INDEX('Tableau FR Download'!G:G,MATCH('Eligible Components'!L1182,'Tableau FR Download'!A:A,0)))</f>
        <v/>
      </c>
      <c r="N1182" s="2" t="str">
        <f>IFERROR(IF(LEFT(INDEX('Tableau FR Download'!J:J,MATCH('Eligible Components'!M1182,'Tableau FR Download'!G:G,0)),FIND(" - ",INDEX('Tableau FR Download'!J:J,MATCH('Eligible Components'!M1182,'Tableau FR Download'!G:G,0)))-1) = 0,"",LEFT(INDEX('Tableau FR Download'!J:J,MATCH('Eligible Components'!M1182,'Tableau FR Download'!G:G,0)),FIND(" - ",INDEX('Tableau FR Download'!J:J,MATCH('Eligible Components'!M1182,'Tableau FR Download'!G:G,0)))-1)),"")</f>
        <v/>
      </c>
      <c r="O1182" s="2" t="str">
        <f>IF(T1182="No","",IFERROR(IF(INDEX('Tableau FR Download'!M:M,MATCH('Eligible Components'!M1182,'Tableau FR Download'!G:G,0))=0,"",INDEX('Tableau FR Download'!M:M,MATCH('Eligible Components'!M1182,'Tableau FR Download'!G:G,0))),""))</f>
        <v/>
      </c>
      <c r="P1182" s="37" t="str">
        <f>IF(IFERROR(INDEX('Funding Request Tracker'!$G$6:$G$13,MATCH('Eligible Components'!N1182,'Funding Request Tracker'!$F$6:$F$13,0)),"")=0,"",IFERROR(INDEX('Funding Request Tracker'!$G$6:$G$13,MATCH('Eligible Components'!N1182,'Funding Request Tracker'!$F$6:$F$13,0)),""))</f>
        <v/>
      </c>
      <c r="Q1182" s="37" t="str">
        <f>IF(IFERROR(INDEX('Tableau FR Download'!N:N,MATCH('Eligible Components'!M1182,'Tableau FR Download'!G:G,0)),"")=0,"",IFERROR(INDEX('Tableau FR Download'!N:N,MATCH('Eligible Components'!M1182,'Tableau FR Download'!G:G,0)),""))</f>
        <v/>
      </c>
      <c r="R1182" s="37" t="str">
        <f>IF(IFERROR(INDEX('Tableau FR Download'!O:O,MATCH('Eligible Components'!M1182,'Tableau FR Download'!G:G,0)),"")=0,"",IFERROR(INDEX('Tableau FR Download'!O:O,MATCH('Eligible Components'!M1182,'Tableau FR Download'!G:G,0)),""))</f>
        <v/>
      </c>
      <c r="S1182" s="13" t="str">
        <f t="shared" si="56"/>
        <v/>
      </c>
      <c r="T1182" s="1" t="str">
        <f>IFERROR(INDEX('User Instructions'!$E$3:$E$10,MATCH('Eligible Components'!N1182,'User Instructions'!$D$3:$D$10,0)),"")</f>
        <v/>
      </c>
      <c r="U1182" s="1" t="str">
        <f>IFERROR(IF(INDEX('Tableau FR Download'!M:M,MATCH('Eligible Components'!M1182,'Tableau FR Download'!G:G,0))=0,"",INDEX('Tableau FR Download'!M:M,MATCH('Eligible Components'!M1182,'Tableau FR Download'!G:G,0))),"")</f>
        <v/>
      </c>
    </row>
    <row r="1183" spans="1:21" hidden="1" x14ac:dyDescent="0.2">
      <c r="A1183" s="1">
        <f t="shared" si="54"/>
        <v>0</v>
      </c>
      <c r="B1183" s="1">
        <v>1</v>
      </c>
      <c r="C1183" s="1" t="s">
        <v>85</v>
      </c>
      <c r="D1183" s="1" t="s">
        <v>148</v>
      </c>
      <c r="E1183" s="1" t="s">
        <v>416</v>
      </c>
      <c r="F1183" s="1" t="s">
        <v>35</v>
      </c>
      <c r="G1183" s="1" t="str">
        <f t="shared" si="55"/>
        <v>Peru-Tuberculosis</v>
      </c>
      <c r="H1183" s="1">
        <v>1</v>
      </c>
      <c r="I1183" s="1" t="s">
        <v>45</v>
      </c>
      <c r="J1183" s="1" t="str">
        <f>IF(IFERROR(IF(M1183="",INDEX('Review Approach Lookup'!D:D,MATCH('Eligible Components'!G1183,'Review Approach Lookup'!A:A,0)),INDEX('Tableau FR Download'!I:I,MATCH(M1183,'Tableau FR Download'!G:G,0))),"")=0,"TBC",IFERROR(IF(M1183="",INDEX('Review Approach Lookup'!D:D,MATCH('Eligible Components'!G1183,'Review Approach Lookup'!A:A,0)),INDEX('Tableau FR Download'!I:I,MATCH(M1183,'Tableau FR Download'!G:G,0))),""))</f>
        <v>Tailored for Focused Portfolios</v>
      </c>
      <c r="K1183" s="1" t="s">
        <v>188</v>
      </c>
      <c r="L1183" s="1">
        <f>_xlfn.MAXIFS('Tableau FR Download'!A:A,'Tableau FR Download'!B:B,'Eligible Components'!G1183)</f>
        <v>0</v>
      </c>
      <c r="M1183" s="1" t="str">
        <f>IF(L1183=0,"",INDEX('Tableau FR Download'!G:G,MATCH('Eligible Components'!L1183,'Tableau FR Download'!A:A,0)))</f>
        <v/>
      </c>
      <c r="N1183" s="2" t="str">
        <f>IFERROR(IF(LEFT(INDEX('Tableau FR Download'!J:J,MATCH('Eligible Components'!M1183,'Tableau FR Download'!G:G,0)),FIND(" - ",INDEX('Tableau FR Download'!J:J,MATCH('Eligible Components'!M1183,'Tableau FR Download'!G:G,0)))-1) = 0,"",LEFT(INDEX('Tableau FR Download'!J:J,MATCH('Eligible Components'!M1183,'Tableau FR Download'!G:G,0)),FIND(" - ",INDEX('Tableau FR Download'!J:J,MATCH('Eligible Components'!M1183,'Tableau FR Download'!G:G,0)))-1)),"")</f>
        <v/>
      </c>
      <c r="O1183" s="2" t="str">
        <f>IF(T1183="No","",IFERROR(IF(INDEX('Tableau FR Download'!M:M,MATCH('Eligible Components'!M1183,'Tableau FR Download'!G:G,0))=0,"",INDEX('Tableau FR Download'!M:M,MATCH('Eligible Components'!M1183,'Tableau FR Download'!G:G,0))),""))</f>
        <v/>
      </c>
      <c r="P1183" s="37" t="str">
        <f>IF(IFERROR(INDEX('Funding Request Tracker'!$G$6:$G$13,MATCH('Eligible Components'!N1183,'Funding Request Tracker'!$F$6:$F$13,0)),"")=0,"",IFERROR(INDEX('Funding Request Tracker'!$G$6:$G$13,MATCH('Eligible Components'!N1183,'Funding Request Tracker'!$F$6:$F$13,0)),""))</f>
        <v/>
      </c>
      <c r="Q1183" s="37" t="str">
        <f>IF(IFERROR(INDEX('Tableau FR Download'!N:N,MATCH('Eligible Components'!M1183,'Tableau FR Download'!G:G,0)),"")=0,"",IFERROR(INDEX('Tableau FR Download'!N:N,MATCH('Eligible Components'!M1183,'Tableau FR Download'!G:G,0)),""))</f>
        <v/>
      </c>
      <c r="R1183" s="37" t="str">
        <f>IF(IFERROR(INDEX('Tableau FR Download'!O:O,MATCH('Eligible Components'!M1183,'Tableau FR Download'!G:G,0)),"")=0,"",IFERROR(INDEX('Tableau FR Download'!O:O,MATCH('Eligible Components'!M1183,'Tableau FR Download'!G:G,0)),""))</f>
        <v/>
      </c>
      <c r="S1183" s="13" t="str">
        <f t="shared" si="56"/>
        <v/>
      </c>
      <c r="T1183" s="1" t="str">
        <f>IFERROR(INDEX('User Instructions'!$E$3:$E$10,MATCH('Eligible Components'!N1183,'User Instructions'!$D$3:$D$10,0)),"")</f>
        <v/>
      </c>
      <c r="U1183" s="1" t="str">
        <f>IFERROR(IF(INDEX('Tableau FR Download'!M:M,MATCH('Eligible Components'!M1183,'Tableau FR Download'!G:G,0))=0,"",INDEX('Tableau FR Download'!M:M,MATCH('Eligible Components'!M1183,'Tableau FR Download'!G:G,0))),"")</f>
        <v/>
      </c>
    </row>
    <row r="1184" spans="1:21" hidden="1" x14ac:dyDescent="0.2">
      <c r="A1184" s="1">
        <f t="shared" si="54"/>
        <v>0</v>
      </c>
      <c r="B1184" s="1">
        <v>0</v>
      </c>
      <c r="C1184" s="1" t="s">
        <v>85</v>
      </c>
      <c r="D1184" s="1" t="s">
        <v>148</v>
      </c>
      <c r="E1184" s="1" t="s">
        <v>417</v>
      </c>
      <c r="F1184" s="1" t="s">
        <v>95</v>
      </c>
      <c r="G1184" s="1" t="str">
        <f t="shared" si="55"/>
        <v>Peru-Tuberculosis,Malaria</v>
      </c>
      <c r="H1184" s="1">
        <v>0</v>
      </c>
      <c r="I1184" s="1" t="s">
        <v>45</v>
      </c>
      <c r="J1184" s="1" t="str">
        <f>IF(IFERROR(IF(M1184="",INDEX('Review Approach Lookup'!D:D,MATCH('Eligible Components'!G1184,'Review Approach Lookup'!A:A,0)),INDEX('Tableau FR Download'!I:I,MATCH(M1184,'Tableau FR Download'!G:G,0))),"")=0,"TBC",IFERROR(IF(M1184="",INDEX('Review Approach Lookup'!D:D,MATCH('Eligible Components'!G1184,'Review Approach Lookup'!A:A,0)),INDEX('Tableau FR Download'!I:I,MATCH(M1184,'Tableau FR Download'!G:G,0))),""))</f>
        <v/>
      </c>
      <c r="K1184" s="1" t="s">
        <v>188</v>
      </c>
      <c r="L1184" s="1">
        <f>_xlfn.MAXIFS('Tableau FR Download'!A:A,'Tableau FR Download'!B:B,'Eligible Components'!G1184)</f>
        <v>0</v>
      </c>
      <c r="M1184" s="1" t="str">
        <f>IF(L1184=0,"",INDEX('Tableau FR Download'!G:G,MATCH('Eligible Components'!L1184,'Tableau FR Download'!A:A,0)))</f>
        <v/>
      </c>
      <c r="N1184" s="2" t="str">
        <f>IFERROR(IF(LEFT(INDEX('Tableau FR Download'!J:J,MATCH('Eligible Components'!M1184,'Tableau FR Download'!G:G,0)),FIND(" - ",INDEX('Tableau FR Download'!J:J,MATCH('Eligible Components'!M1184,'Tableau FR Download'!G:G,0)))-1) = 0,"",LEFT(INDEX('Tableau FR Download'!J:J,MATCH('Eligible Components'!M1184,'Tableau FR Download'!G:G,0)),FIND(" - ",INDEX('Tableau FR Download'!J:J,MATCH('Eligible Components'!M1184,'Tableau FR Download'!G:G,0)))-1)),"")</f>
        <v/>
      </c>
      <c r="O1184" s="2" t="str">
        <f>IF(T1184="No","",IFERROR(IF(INDEX('Tableau FR Download'!M:M,MATCH('Eligible Components'!M1184,'Tableau FR Download'!G:G,0))=0,"",INDEX('Tableau FR Download'!M:M,MATCH('Eligible Components'!M1184,'Tableau FR Download'!G:G,0))),""))</f>
        <v/>
      </c>
      <c r="P1184" s="37" t="str">
        <f>IF(IFERROR(INDEX('Funding Request Tracker'!$G$6:$G$13,MATCH('Eligible Components'!N1184,'Funding Request Tracker'!$F$6:$F$13,0)),"")=0,"",IFERROR(INDEX('Funding Request Tracker'!$G$6:$G$13,MATCH('Eligible Components'!N1184,'Funding Request Tracker'!$F$6:$F$13,0)),""))</f>
        <v/>
      </c>
      <c r="Q1184" s="37" t="str">
        <f>IF(IFERROR(INDEX('Tableau FR Download'!N:N,MATCH('Eligible Components'!M1184,'Tableau FR Download'!G:G,0)),"")=0,"",IFERROR(INDEX('Tableau FR Download'!N:N,MATCH('Eligible Components'!M1184,'Tableau FR Download'!G:G,0)),""))</f>
        <v/>
      </c>
      <c r="R1184" s="37" t="str">
        <f>IF(IFERROR(INDEX('Tableau FR Download'!O:O,MATCH('Eligible Components'!M1184,'Tableau FR Download'!G:G,0)),"")=0,"",IFERROR(INDEX('Tableau FR Download'!O:O,MATCH('Eligible Components'!M1184,'Tableau FR Download'!G:G,0)),""))</f>
        <v/>
      </c>
      <c r="S1184" s="13" t="str">
        <f t="shared" si="56"/>
        <v/>
      </c>
      <c r="T1184" s="1" t="str">
        <f>IFERROR(INDEX('User Instructions'!$E$3:$E$10,MATCH('Eligible Components'!N1184,'User Instructions'!$D$3:$D$10,0)),"")</f>
        <v/>
      </c>
      <c r="U1184" s="1" t="str">
        <f>IFERROR(IF(INDEX('Tableau FR Download'!M:M,MATCH('Eligible Components'!M1184,'Tableau FR Download'!G:G,0))=0,"",INDEX('Tableau FR Download'!M:M,MATCH('Eligible Components'!M1184,'Tableau FR Download'!G:G,0))),"")</f>
        <v/>
      </c>
    </row>
    <row r="1185" spans="1:21" hidden="1" x14ac:dyDescent="0.2">
      <c r="A1185" s="1">
        <f t="shared" si="54"/>
        <v>0</v>
      </c>
      <c r="B1185" s="1">
        <v>0</v>
      </c>
      <c r="C1185" s="1" t="s">
        <v>85</v>
      </c>
      <c r="D1185" s="1" t="s">
        <v>148</v>
      </c>
      <c r="E1185" s="1" t="s">
        <v>418</v>
      </c>
      <c r="F1185" s="1" t="s">
        <v>96</v>
      </c>
      <c r="G1185" s="1" t="str">
        <f t="shared" si="55"/>
        <v>Peru-Tuberculosis,Malaria,RSSH</v>
      </c>
      <c r="H1185" s="1">
        <v>0</v>
      </c>
      <c r="I1185" s="1" t="s">
        <v>45</v>
      </c>
      <c r="J1185" s="1" t="str">
        <f>IF(IFERROR(IF(M1185="",INDEX('Review Approach Lookup'!D:D,MATCH('Eligible Components'!G1185,'Review Approach Lookup'!A:A,0)),INDEX('Tableau FR Download'!I:I,MATCH(M1185,'Tableau FR Download'!G:G,0))),"")=0,"TBC",IFERROR(IF(M1185="",INDEX('Review Approach Lookup'!D:D,MATCH('Eligible Components'!G1185,'Review Approach Lookup'!A:A,0)),INDEX('Tableau FR Download'!I:I,MATCH(M1185,'Tableau FR Download'!G:G,0))),""))</f>
        <v/>
      </c>
      <c r="K1185" s="1" t="s">
        <v>188</v>
      </c>
      <c r="L1185" s="1">
        <f>_xlfn.MAXIFS('Tableau FR Download'!A:A,'Tableau FR Download'!B:B,'Eligible Components'!G1185)</f>
        <v>0</v>
      </c>
      <c r="M1185" s="1" t="str">
        <f>IF(L1185=0,"",INDEX('Tableau FR Download'!G:G,MATCH('Eligible Components'!L1185,'Tableau FR Download'!A:A,0)))</f>
        <v/>
      </c>
      <c r="N1185" s="2" t="str">
        <f>IFERROR(IF(LEFT(INDEX('Tableau FR Download'!J:J,MATCH('Eligible Components'!M1185,'Tableau FR Download'!G:G,0)),FIND(" - ",INDEX('Tableau FR Download'!J:J,MATCH('Eligible Components'!M1185,'Tableau FR Download'!G:G,0)))-1) = 0,"",LEFT(INDEX('Tableau FR Download'!J:J,MATCH('Eligible Components'!M1185,'Tableau FR Download'!G:G,0)),FIND(" - ",INDEX('Tableau FR Download'!J:J,MATCH('Eligible Components'!M1185,'Tableau FR Download'!G:G,0)))-1)),"")</f>
        <v/>
      </c>
      <c r="O1185" s="2" t="str">
        <f>IF(T1185="No","",IFERROR(IF(INDEX('Tableau FR Download'!M:M,MATCH('Eligible Components'!M1185,'Tableau FR Download'!G:G,0))=0,"",INDEX('Tableau FR Download'!M:M,MATCH('Eligible Components'!M1185,'Tableau FR Download'!G:G,0))),""))</f>
        <v/>
      </c>
      <c r="P1185" s="37" t="str">
        <f>IF(IFERROR(INDEX('Funding Request Tracker'!$G$6:$G$13,MATCH('Eligible Components'!N1185,'Funding Request Tracker'!$F$6:$F$13,0)),"")=0,"",IFERROR(INDEX('Funding Request Tracker'!$G$6:$G$13,MATCH('Eligible Components'!N1185,'Funding Request Tracker'!$F$6:$F$13,0)),""))</f>
        <v/>
      </c>
      <c r="Q1185" s="37" t="str">
        <f>IF(IFERROR(INDEX('Tableau FR Download'!N:N,MATCH('Eligible Components'!M1185,'Tableau FR Download'!G:G,0)),"")=0,"",IFERROR(INDEX('Tableau FR Download'!N:N,MATCH('Eligible Components'!M1185,'Tableau FR Download'!G:G,0)),""))</f>
        <v/>
      </c>
      <c r="R1185" s="37" t="str">
        <f>IF(IFERROR(INDEX('Tableau FR Download'!O:O,MATCH('Eligible Components'!M1185,'Tableau FR Download'!G:G,0)),"")=0,"",IFERROR(INDEX('Tableau FR Download'!O:O,MATCH('Eligible Components'!M1185,'Tableau FR Download'!G:G,0)),""))</f>
        <v/>
      </c>
      <c r="S1185" s="13" t="str">
        <f t="shared" si="56"/>
        <v/>
      </c>
      <c r="T1185" s="1" t="str">
        <f>IFERROR(INDEX('User Instructions'!$E$3:$E$10,MATCH('Eligible Components'!N1185,'User Instructions'!$D$3:$D$10,0)),"")</f>
        <v/>
      </c>
      <c r="U1185" s="1" t="str">
        <f>IFERROR(IF(INDEX('Tableau FR Download'!M:M,MATCH('Eligible Components'!M1185,'Tableau FR Download'!G:G,0))=0,"",INDEX('Tableau FR Download'!M:M,MATCH('Eligible Components'!M1185,'Tableau FR Download'!G:G,0))),"")</f>
        <v/>
      </c>
    </row>
    <row r="1186" spans="1:21" hidden="1" x14ac:dyDescent="0.2">
      <c r="A1186" s="1">
        <f t="shared" si="54"/>
        <v>0</v>
      </c>
      <c r="B1186" s="1">
        <v>0</v>
      </c>
      <c r="C1186" s="1" t="s">
        <v>85</v>
      </c>
      <c r="D1186" s="1" t="s">
        <v>148</v>
      </c>
      <c r="E1186" s="1" t="s">
        <v>419</v>
      </c>
      <c r="F1186" s="1" t="s">
        <v>97</v>
      </c>
      <c r="G1186" s="1" t="str">
        <f t="shared" si="55"/>
        <v>Peru-Tuberculosis,RSSH</v>
      </c>
      <c r="H1186" s="1">
        <v>1</v>
      </c>
      <c r="I1186" s="1" t="s">
        <v>45</v>
      </c>
      <c r="J1186" s="1" t="str">
        <f>IF(IFERROR(IF(M1186="",INDEX('Review Approach Lookup'!D:D,MATCH('Eligible Components'!G1186,'Review Approach Lookup'!A:A,0)),INDEX('Tableau FR Download'!I:I,MATCH(M1186,'Tableau FR Download'!G:G,0))),"")=0,"TBC",IFERROR(IF(M1186="",INDEX('Review Approach Lookup'!D:D,MATCH('Eligible Components'!G1186,'Review Approach Lookup'!A:A,0)),INDEX('Tableau FR Download'!I:I,MATCH(M1186,'Tableau FR Download'!G:G,0))),""))</f>
        <v/>
      </c>
      <c r="K1186" s="1" t="s">
        <v>188</v>
      </c>
      <c r="L1186" s="1">
        <f>_xlfn.MAXIFS('Tableau FR Download'!A:A,'Tableau FR Download'!B:B,'Eligible Components'!G1186)</f>
        <v>0</v>
      </c>
      <c r="M1186" s="1" t="str">
        <f>IF(L1186=0,"",INDEX('Tableau FR Download'!G:G,MATCH('Eligible Components'!L1186,'Tableau FR Download'!A:A,0)))</f>
        <v/>
      </c>
      <c r="N1186" s="2" t="str">
        <f>IFERROR(IF(LEFT(INDEX('Tableau FR Download'!J:J,MATCH('Eligible Components'!M1186,'Tableau FR Download'!G:G,0)),FIND(" - ",INDEX('Tableau FR Download'!J:J,MATCH('Eligible Components'!M1186,'Tableau FR Download'!G:G,0)))-1) = 0,"",LEFT(INDEX('Tableau FR Download'!J:J,MATCH('Eligible Components'!M1186,'Tableau FR Download'!G:G,0)),FIND(" - ",INDEX('Tableau FR Download'!J:J,MATCH('Eligible Components'!M1186,'Tableau FR Download'!G:G,0)))-1)),"")</f>
        <v/>
      </c>
      <c r="O1186" s="2" t="str">
        <f>IF(T1186="No","",IFERROR(IF(INDEX('Tableau FR Download'!M:M,MATCH('Eligible Components'!M1186,'Tableau FR Download'!G:G,0))=0,"",INDEX('Tableau FR Download'!M:M,MATCH('Eligible Components'!M1186,'Tableau FR Download'!G:G,0))),""))</f>
        <v/>
      </c>
      <c r="P1186" s="37" t="str">
        <f>IF(IFERROR(INDEX('Funding Request Tracker'!$G$6:$G$13,MATCH('Eligible Components'!N1186,'Funding Request Tracker'!$F$6:$F$13,0)),"")=0,"",IFERROR(INDEX('Funding Request Tracker'!$G$6:$G$13,MATCH('Eligible Components'!N1186,'Funding Request Tracker'!$F$6:$F$13,0)),""))</f>
        <v/>
      </c>
      <c r="Q1186" s="37" t="str">
        <f>IF(IFERROR(INDEX('Tableau FR Download'!N:N,MATCH('Eligible Components'!M1186,'Tableau FR Download'!G:G,0)),"")=0,"",IFERROR(INDEX('Tableau FR Download'!N:N,MATCH('Eligible Components'!M1186,'Tableau FR Download'!G:G,0)),""))</f>
        <v/>
      </c>
      <c r="R1186" s="37" t="str">
        <f>IF(IFERROR(INDEX('Tableau FR Download'!O:O,MATCH('Eligible Components'!M1186,'Tableau FR Download'!G:G,0)),"")=0,"",IFERROR(INDEX('Tableau FR Download'!O:O,MATCH('Eligible Components'!M1186,'Tableau FR Download'!G:G,0)),""))</f>
        <v/>
      </c>
      <c r="S1186" s="13" t="str">
        <f t="shared" si="56"/>
        <v/>
      </c>
      <c r="T1186" s="1" t="str">
        <f>IFERROR(INDEX('User Instructions'!$E$3:$E$10,MATCH('Eligible Components'!N1186,'User Instructions'!$D$3:$D$10,0)),"")</f>
        <v/>
      </c>
      <c r="U1186" s="1" t="str">
        <f>IFERROR(IF(INDEX('Tableau FR Download'!M:M,MATCH('Eligible Components'!M1186,'Tableau FR Download'!G:G,0))=0,"",INDEX('Tableau FR Download'!M:M,MATCH('Eligible Components'!M1186,'Tableau FR Download'!G:G,0))),"")</f>
        <v/>
      </c>
    </row>
    <row r="1187" spans="1:21" hidden="1" x14ac:dyDescent="0.2">
      <c r="A1187" s="1">
        <f t="shared" si="54"/>
        <v>1</v>
      </c>
      <c r="B1187" s="1">
        <v>0</v>
      </c>
      <c r="C1187" s="1" t="s">
        <v>85</v>
      </c>
      <c r="D1187" s="1" t="s">
        <v>68</v>
      </c>
      <c r="E1187" s="1" t="s">
        <v>26</v>
      </c>
      <c r="F1187" s="1" t="s">
        <v>26</v>
      </c>
      <c r="G1187" s="1" t="str">
        <f t="shared" si="55"/>
        <v>Philippines-HIV/AIDS</v>
      </c>
      <c r="H1187" s="1">
        <v>1</v>
      </c>
      <c r="I1187" s="1" t="s">
        <v>33</v>
      </c>
      <c r="J1187" s="1" t="str">
        <f>IF(IFERROR(IF(M1187="",INDEX('Review Approach Lookup'!D:D,MATCH('Eligible Components'!G1187,'Review Approach Lookup'!A:A,0)),INDEX('Tableau FR Download'!I:I,MATCH(M1187,'Tableau FR Download'!G:G,0))),"")=0,"TBC",IFERROR(IF(M1187="",INDEX('Review Approach Lookup'!D:D,MATCH('Eligible Components'!G1187,'Review Approach Lookup'!A:A,0)),INDEX('Tableau FR Download'!I:I,MATCH(M1187,'Tableau FR Download'!G:G,0))),""))</f>
        <v>Full Review</v>
      </c>
      <c r="K1187" s="1" t="s">
        <v>184</v>
      </c>
      <c r="L1187" s="1">
        <f>_xlfn.MAXIFS('Tableau FR Download'!A:A,'Tableau FR Download'!B:B,'Eligible Components'!G1187)</f>
        <v>686</v>
      </c>
      <c r="M1187" s="1" t="str">
        <f>IF(L1187=0,"",INDEX('Tableau FR Download'!G:G,MATCH('Eligible Components'!L1187,'Tableau FR Download'!A:A,0)))</f>
        <v>FR686-PHL-H</v>
      </c>
      <c r="N1187" s="2" t="str">
        <f>IFERROR(IF(LEFT(INDEX('Tableau FR Download'!J:J,MATCH('Eligible Components'!M1187,'Tableau FR Download'!G:G,0)),FIND(" - ",INDEX('Tableau FR Download'!J:J,MATCH('Eligible Components'!M1187,'Tableau FR Download'!G:G,0)))-1) = 0,"",LEFT(INDEX('Tableau FR Download'!J:J,MATCH('Eligible Components'!M1187,'Tableau FR Download'!G:G,0)),FIND(" - ",INDEX('Tableau FR Download'!J:J,MATCH('Eligible Components'!M1187,'Tableau FR Download'!G:G,0)))-1)),"")</f>
        <v>Window 1</v>
      </c>
      <c r="O1187" s="2" t="str">
        <f>IF(T1187="No","",IFERROR(IF(INDEX('Tableau FR Download'!M:M,MATCH('Eligible Components'!M1187,'Tableau FR Download'!G:G,0))=0,"",INDEX('Tableau FR Download'!M:M,MATCH('Eligible Components'!M1187,'Tableau FR Download'!G:G,0))),""))</f>
        <v>Grant Making</v>
      </c>
      <c r="P1187" s="37">
        <f>IF(IFERROR(INDEX('Funding Request Tracker'!$G$6:$G$13,MATCH('Eligible Components'!N1187,'Funding Request Tracker'!$F$6:$F$13,0)),"")=0,"",IFERROR(INDEX('Funding Request Tracker'!$G$6:$G$13,MATCH('Eligible Components'!N1187,'Funding Request Tracker'!$F$6:$F$13,0)),""))</f>
        <v>43913</v>
      </c>
      <c r="Q1187" s="37">
        <f>IF(IFERROR(INDEX('Tableau FR Download'!N:N,MATCH('Eligible Components'!M1187,'Tableau FR Download'!G:G,0)),"")=0,"",IFERROR(INDEX('Tableau FR Download'!N:N,MATCH('Eligible Components'!M1187,'Tableau FR Download'!G:G,0)),""))</f>
        <v>44091</v>
      </c>
      <c r="R1187" s="37">
        <f>IF(IFERROR(INDEX('Tableau FR Download'!O:O,MATCH('Eligible Components'!M1187,'Tableau FR Download'!G:G,0)),"")=0,"",IFERROR(INDEX('Tableau FR Download'!O:O,MATCH('Eligible Components'!M1187,'Tableau FR Download'!G:G,0)),""))</f>
        <v>44125</v>
      </c>
      <c r="S1187" s="13">
        <f t="shared" si="56"/>
        <v>6.9508196721311473</v>
      </c>
      <c r="T1187" s="1" t="str">
        <f>IFERROR(INDEX('User Instructions'!$E$3:$E$10,MATCH('Eligible Components'!N1187,'User Instructions'!$D$3:$D$10,0)),"")</f>
        <v>Yes</v>
      </c>
      <c r="U1187" s="1" t="str">
        <f>IFERROR(IF(INDEX('Tableau FR Download'!M:M,MATCH('Eligible Components'!M1187,'Tableau FR Download'!G:G,0))=0,"",INDEX('Tableau FR Download'!M:M,MATCH('Eligible Components'!M1187,'Tableau FR Download'!G:G,0))),"")</f>
        <v>Grant Making</v>
      </c>
    </row>
    <row r="1188" spans="1:21" hidden="1" x14ac:dyDescent="0.2">
      <c r="A1188" s="1">
        <f t="shared" si="54"/>
        <v>0</v>
      </c>
      <c r="B1188" s="1">
        <v>0</v>
      </c>
      <c r="C1188" s="1" t="s">
        <v>85</v>
      </c>
      <c r="D1188" s="1" t="s">
        <v>68</v>
      </c>
      <c r="E1188" s="1" t="s">
        <v>409</v>
      </c>
      <c r="F1188" s="1" t="s">
        <v>86</v>
      </c>
      <c r="G1188" s="1" t="str">
        <f t="shared" si="55"/>
        <v>Philippines-HIV/AIDS,Malaria</v>
      </c>
      <c r="H1188" s="1">
        <v>1</v>
      </c>
      <c r="I1188" s="1" t="s">
        <v>33</v>
      </c>
      <c r="J1188" s="1" t="str">
        <f>IF(IFERROR(IF(M1188="",INDEX('Review Approach Lookup'!D:D,MATCH('Eligible Components'!G1188,'Review Approach Lookup'!A:A,0)),INDEX('Tableau FR Download'!I:I,MATCH(M1188,'Tableau FR Download'!G:G,0))),"")=0,"TBC",IFERROR(IF(M1188="",INDEX('Review Approach Lookup'!D:D,MATCH('Eligible Components'!G1188,'Review Approach Lookup'!A:A,0)),INDEX('Tableau FR Download'!I:I,MATCH(M1188,'Tableau FR Download'!G:G,0))),""))</f>
        <v/>
      </c>
      <c r="K1188" s="1" t="s">
        <v>184</v>
      </c>
      <c r="L1188" s="1">
        <f>_xlfn.MAXIFS('Tableau FR Download'!A:A,'Tableau FR Download'!B:B,'Eligible Components'!G1188)</f>
        <v>0</v>
      </c>
      <c r="M1188" s="1" t="str">
        <f>IF(L1188=0,"",INDEX('Tableau FR Download'!G:G,MATCH('Eligible Components'!L1188,'Tableau FR Download'!A:A,0)))</f>
        <v/>
      </c>
      <c r="N1188" s="2" t="str">
        <f>IFERROR(IF(LEFT(INDEX('Tableau FR Download'!J:J,MATCH('Eligible Components'!M1188,'Tableau FR Download'!G:G,0)),FIND(" - ",INDEX('Tableau FR Download'!J:J,MATCH('Eligible Components'!M1188,'Tableau FR Download'!G:G,0)))-1) = 0,"",LEFT(INDEX('Tableau FR Download'!J:J,MATCH('Eligible Components'!M1188,'Tableau FR Download'!G:G,0)),FIND(" - ",INDEX('Tableau FR Download'!J:J,MATCH('Eligible Components'!M1188,'Tableau FR Download'!G:G,0)))-1)),"")</f>
        <v/>
      </c>
      <c r="O1188" s="2" t="str">
        <f>IF(T1188="No","",IFERROR(IF(INDEX('Tableau FR Download'!M:M,MATCH('Eligible Components'!M1188,'Tableau FR Download'!G:G,0))=0,"",INDEX('Tableau FR Download'!M:M,MATCH('Eligible Components'!M1188,'Tableau FR Download'!G:G,0))),""))</f>
        <v/>
      </c>
      <c r="P1188" s="37" t="str">
        <f>IF(IFERROR(INDEX('Funding Request Tracker'!$G$6:$G$13,MATCH('Eligible Components'!N1188,'Funding Request Tracker'!$F$6:$F$13,0)),"")=0,"",IFERROR(INDEX('Funding Request Tracker'!$G$6:$G$13,MATCH('Eligible Components'!N1188,'Funding Request Tracker'!$F$6:$F$13,0)),""))</f>
        <v/>
      </c>
      <c r="Q1188" s="37" t="str">
        <f>IF(IFERROR(INDEX('Tableau FR Download'!N:N,MATCH('Eligible Components'!M1188,'Tableau FR Download'!G:G,0)),"")=0,"",IFERROR(INDEX('Tableau FR Download'!N:N,MATCH('Eligible Components'!M1188,'Tableau FR Download'!G:G,0)),""))</f>
        <v/>
      </c>
      <c r="R1188" s="37" t="str">
        <f>IF(IFERROR(INDEX('Tableau FR Download'!O:O,MATCH('Eligible Components'!M1188,'Tableau FR Download'!G:G,0)),"")=0,"",IFERROR(INDEX('Tableau FR Download'!O:O,MATCH('Eligible Components'!M1188,'Tableau FR Download'!G:G,0)),""))</f>
        <v/>
      </c>
      <c r="S1188" s="13" t="str">
        <f t="shared" si="56"/>
        <v/>
      </c>
      <c r="T1188" s="1" t="str">
        <f>IFERROR(INDEX('User Instructions'!$E$3:$E$10,MATCH('Eligible Components'!N1188,'User Instructions'!$D$3:$D$10,0)),"")</f>
        <v/>
      </c>
      <c r="U1188" s="1" t="str">
        <f>IFERROR(IF(INDEX('Tableau FR Download'!M:M,MATCH('Eligible Components'!M1188,'Tableau FR Download'!G:G,0))=0,"",INDEX('Tableau FR Download'!M:M,MATCH('Eligible Components'!M1188,'Tableau FR Download'!G:G,0))),"")</f>
        <v/>
      </c>
    </row>
    <row r="1189" spans="1:21" hidden="1" x14ac:dyDescent="0.2">
      <c r="A1189" s="1">
        <f t="shared" si="54"/>
        <v>0</v>
      </c>
      <c r="B1189" s="1">
        <v>0</v>
      </c>
      <c r="C1189" s="1" t="s">
        <v>85</v>
      </c>
      <c r="D1189" s="1" t="s">
        <v>68</v>
      </c>
      <c r="E1189" s="1" t="s">
        <v>410</v>
      </c>
      <c r="F1189" s="1" t="s">
        <v>87</v>
      </c>
      <c r="G1189" s="1" t="str">
        <f t="shared" si="55"/>
        <v>Philippines-HIV/AIDS,Malaria,RSSH</v>
      </c>
      <c r="H1189" s="1">
        <v>1</v>
      </c>
      <c r="I1189" s="1" t="s">
        <v>33</v>
      </c>
      <c r="J1189" s="1" t="str">
        <f>IF(IFERROR(IF(M1189="",INDEX('Review Approach Lookup'!D:D,MATCH('Eligible Components'!G1189,'Review Approach Lookup'!A:A,0)),INDEX('Tableau FR Download'!I:I,MATCH(M1189,'Tableau FR Download'!G:G,0))),"")=0,"TBC",IFERROR(IF(M1189="",INDEX('Review Approach Lookup'!D:D,MATCH('Eligible Components'!G1189,'Review Approach Lookup'!A:A,0)),INDEX('Tableau FR Download'!I:I,MATCH(M1189,'Tableau FR Download'!G:G,0))),""))</f>
        <v/>
      </c>
      <c r="K1189" s="1" t="s">
        <v>184</v>
      </c>
      <c r="L1189" s="1">
        <f>_xlfn.MAXIFS('Tableau FR Download'!A:A,'Tableau FR Download'!B:B,'Eligible Components'!G1189)</f>
        <v>0</v>
      </c>
      <c r="M1189" s="1" t="str">
        <f>IF(L1189=0,"",INDEX('Tableau FR Download'!G:G,MATCH('Eligible Components'!L1189,'Tableau FR Download'!A:A,0)))</f>
        <v/>
      </c>
      <c r="N1189" s="2" t="str">
        <f>IFERROR(IF(LEFT(INDEX('Tableau FR Download'!J:J,MATCH('Eligible Components'!M1189,'Tableau FR Download'!G:G,0)),FIND(" - ",INDEX('Tableau FR Download'!J:J,MATCH('Eligible Components'!M1189,'Tableau FR Download'!G:G,0)))-1) = 0,"",LEFT(INDEX('Tableau FR Download'!J:J,MATCH('Eligible Components'!M1189,'Tableau FR Download'!G:G,0)),FIND(" - ",INDEX('Tableau FR Download'!J:J,MATCH('Eligible Components'!M1189,'Tableau FR Download'!G:G,0)))-1)),"")</f>
        <v/>
      </c>
      <c r="O1189" s="2" t="str">
        <f>IF(T1189="No","",IFERROR(IF(INDEX('Tableau FR Download'!M:M,MATCH('Eligible Components'!M1189,'Tableau FR Download'!G:G,0))=0,"",INDEX('Tableau FR Download'!M:M,MATCH('Eligible Components'!M1189,'Tableau FR Download'!G:G,0))),""))</f>
        <v/>
      </c>
      <c r="P1189" s="37" t="str">
        <f>IF(IFERROR(INDEX('Funding Request Tracker'!$G$6:$G$13,MATCH('Eligible Components'!N1189,'Funding Request Tracker'!$F$6:$F$13,0)),"")=0,"",IFERROR(INDEX('Funding Request Tracker'!$G$6:$G$13,MATCH('Eligible Components'!N1189,'Funding Request Tracker'!$F$6:$F$13,0)),""))</f>
        <v/>
      </c>
      <c r="Q1189" s="37" t="str">
        <f>IF(IFERROR(INDEX('Tableau FR Download'!N:N,MATCH('Eligible Components'!M1189,'Tableau FR Download'!G:G,0)),"")=0,"",IFERROR(INDEX('Tableau FR Download'!N:N,MATCH('Eligible Components'!M1189,'Tableau FR Download'!G:G,0)),""))</f>
        <v/>
      </c>
      <c r="R1189" s="37" t="str">
        <f>IF(IFERROR(INDEX('Tableau FR Download'!O:O,MATCH('Eligible Components'!M1189,'Tableau FR Download'!G:G,0)),"")=0,"",IFERROR(INDEX('Tableau FR Download'!O:O,MATCH('Eligible Components'!M1189,'Tableau FR Download'!G:G,0)),""))</f>
        <v/>
      </c>
      <c r="S1189" s="13" t="str">
        <f t="shared" si="56"/>
        <v/>
      </c>
      <c r="T1189" s="1" t="str">
        <f>IFERROR(INDEX('User Instructions'!$E$3:$E$10,MATCH('Eligible Components'!N1189,'User Instructions'!$D$3:$D$10,0)),"")</f>
        <v/>
      </c>
      <c r="U1189" s="1" t="str">
        <f>IFERROR(IF(INDEX('Tableau FR Download'!M:M,MATCH('Eligible Components'!M1189,'Tableau FR Download'!G:G,0))=0,"",INDEX('Tableau FR Download'!M:M,MATCH('Eligible Components'!M1189,'Tableau FR Download'!G:G,0))),"")</f>
        <v/>
      </c>
    </row>
    <row r="1190" spans="1:21" hidden="1" x14ac:dyDescent="0.2">
      <c r="A1190" s="1">
        <f t="shared" si="54"/>
        <v>0</v>
      </c>
      <c r="B1190" s="1">
        <v>0</v>
      </c>
      <c r="C1190" s="1" t="s">
        <v>85</v>
      </c>
      <c r="D1190" s="1" t="s">
        <v>68</v>
      </c>
      <c r="E1190" s="1" t="s">
        <v>411</v>
      </c>
      <c r="F1190" s="1" t="s">
        <v>88</v>
      </c>
      <c r="G1190" s="1" t="str">
        <f t="shared" si="55"/>
        <v>Philippines-HIV/AIDS,RSSH</v>
      </c>
      <c r="H1190" s="1">
        <v>1</v>
      </c>
      <c r="I1190" s="1" t="s">
        <v>33</v>
      </c>
      <c r="J1190" s="1" t="str">
        <f>IF(IFERROR(IF(M1190="",INDEX('Review Approach Lookup'!D:D,MATCH('Eligible Components'!G1190,'Review Approach Lookup'!A:A,0)),INDEX('Tableau FR Download'!I:I,MATCH(M1190,'Tableau FR Download'!G:G,0))),"")=0,"TBC",IFERROR(IF(M1190="",INDEX('Review Approach Lookup'!D:D,MATCH('Eligible Components'!G1190,'Review Approach Lookup'!A:A,0)),INDEX('Tableau FR Download'!I:I,MATCH(M1190,'Tableau FR Download'!G:G,0))),""))</f>
        <v/>
      </c>
      <c r="K1190" s="1" t="s">
        <v>184</v>
      </c>
      <c r="L1190" s="1">
        <f>_xlfn.MAXIFS('Tableau FR Download'!A:A,'Tableau FR Download'!B:B,'Eligible Components'!G1190)</f>
        <v>0</v>
      </c>
      <c r="M1190" s="1" t="str">
        <f>IF(L1190=0,"",INDEX('Tableau FR Download'!G:G,MATCH('Eligible Components'!L1190,'Tableau FR Download'!A:A,0)))</f>
        <v/>
      </c>
      <c r="N1190" s="2" t="str">
        <f>IFERROR(IF(LEFT(INDEX('Tableau FR Download'!J:J,MATCH('Eligible Components'!M1190,'Tableau FR Download'!G:G,0)),FIND(" - ",INDEX('Tableau FR Download'!J:J,MATCH('Eligible Components'!M1190,'Tableau FR Download'!G:G,0)))-1) = 0,"",LEFT(INDEX('Tableau FR Download'!J:J,MATCH('Eligible Components'!M1190,'Tableau FR Download'!G:G,0)),FIND(" - ",INDEX('Tableau FR Download'!J:J,MATCH('Eligible Components'!M1190,'Tableau FR Download'!G:G,0)))-1)),"")</f>
        <v/>
      </c>
      <c r="O1190" s="2" t="str">
        <f>IF(T1190="No","",IFERROR(IF(INDEX('Tableau FR Download'!M:M,MATCH('Eligible Components'!M1190,'Tableau FR Download'!G:G,0))=0,"",INDEX('Tableau FR Download'!M:M,MATCH('Eligible Components'!M1190,'Tableau FR Download'!G:G,0))),""))</f>
        <v/>
      </c>
      <c r="P1190" s="37" t="str">
        <f>IF(IFERROR(INDEX('Funding Request Tracker'!$G$6:$G$13,MATCH('Eligible Components'!N1190,'Funding Request Tracker'!$F$6:$F$13,0)),"")=0,"",IFERROR(INDEX('Funding Request Tracker'!$G$6:$G$13,MATCH('Eligible Components'!N1190,'Funding Request Tracker'!$F$6:$F$13,0)),""))</f>
        <v/>
      </c>
      <c r="Q1190" s="37" t="str">
        <f>IF(IFERROR(INDEX('Tableau FR Download'!N:N,MATCH('Eligible Components'!M1190,'Tableau FR Download'!G:G,0)),"")=0,"",IFERROR(INDEX('Tableau FR Download'!N:N,MATCH('Eligible Components'!M1190,'Tableau FR Download'!G:G,0)),""))</f>
        <v/>
      </c>
      <c r="R1190" s="37" t="str">
        <f>IF(IFERROR(INDEX('Tableau FR Download'!O:O,MATCH('Eligible Components'!M1190,'Tableau FR Download'!G:G,0)),"")=0,"",IFERROR(INDEX('Tableau FR Download'!O:O,MATCH('Eligible Components'!M1190,'Tableau FR Download'!G:G,0)),""))</f>
        <v/>
      </c>
      <c r="S1190" s="13" t="str">
        <f t="shared" si="56"/>
        <v/>
      </c>
      <c r="T1190" s="1" t="str">
        <f>IFERROR(INDEX('User Instructions'!$E$3:$E$10,MATCH('Eligible Components'!N1190,'User Instructions'!$D$3:$D$10,0)),"")</f>
        <v/>
      </c>
      <c r="U1190" s="1" t="str">
        <f>IFERROR(IF(INDEX('Tableau FR Download'!M:M,MATCH('Eligible Components'!M1190,'Tableau FR Download'!G:G,0))=0,"",INDEX('Tableau FR Download'!M:M,MATCH('Eligible Components'!M1190,'Tableau FR Download'!G:G,0))),"")</f>
        <v/>
      </c>
    </row>
    <row r="1191" spans="1:21" hidden="1" x14ac:dyDescent="0.2">
      <c r="A1191" s="1">
        <f t="shared" si="54"/>
        <v>0</v>
      </c>
      <c r="B1191" s="1">
        <v>0</v>
      </c>
      <c r="C1191" s="1" t="s">
        <v>85</v>
      </c>
      <c r="D1191" s="1" t="s">
        <v>68</v>
      </c>
      <c r="E1191" s="1" t="s">
        <v>408</v>
      </c>
      <c r="F1191" s="1" t="s">
        <v>89</v>
      </c>
      <c r="G1191" s="1" t="str">
        <f t="shared" si="55"/>
        <v>Philippines-HIV/AIDS, Tuberculosis</v>
      </c>
      <c r="H1191" s="1">
        <v>1</v>
      </c>
      <c r="I1191" s="1" t="s">
        <v>33</v>
      </c>
      <c r="J1191" s="1" t="str">
        <f>IF(IFERROR(IF(M1191="",INDEX('Review Approach Lookup'!D:D,MATCH('Eligible Components'!G1191,'Review Approach Lookup'!A:A,0)),INDEX('Tableau FR Download'!I:I,MATCH(M1191,'Tableau FR Download'!G:G,0))),"")=0,"TBC",IFERROR(IF(M1191="",INDEX('Review Approach Lookup'!D:D,MATCH('Eligible Components'!G1191,'Review Approach Lookup'!A:A,0)),INDEX('Tableau FR Download'!I:I,MATCH(M1191,'Tableau FR Download'!G:G,0))),""))</f>
        <v/>
      </c>
      <c r="K1191" s="1" t="s">
        <v>184</v>
      </c>
      <c r="L1191" s="1">
        <f>_xlfn.MAXIFS('Tableau FR Download'!A:A,'Tableau FR Download'!B:B,'Eligible Components'!G1191)</f>
        <v>0</v>
      </c>
      <c r="M1191" s="1" t="str">
        <f>IF(L1191=0,"",INDEX('Tableau FR Download'!G:G,MATCH('Eligible Components'!L1191,'Tableau FR Download'!A:A,0)))</f>
        <v/>
      </c>
      <c r="N1191" s="2" t="str">
        <f>IFERROR(IF(LEFT(INDEX('Tableau FR Download'!J:J,MATCH('Eligible Components'!M1191,'Tableau FR Download'!G:G,0)),FIND(" - ",INDEX('Tableau FR Download'!J:J,MATCH('Eligible Components'!M1191,'Tableau FR Download'!G:G,0)))-1) = 0,"",LEFT(INDEX('Tableau FR Download'!J:J,MATCH('Eligible Components'!M1191,'Tableau FR Download'!G:G,0)),FIND(" - ",INDEX('Tableau FR Download'!J:J,MATCH('Eligible Components'!M1191,'Tableau FR Download'!G:G,0)))-1)),"")</f>
        <v/>
      </c>
      <c r="O1191" s="2" t="str">
        <f>IF(T1191="No","",IFERROR(IF(INDEX('Tableau FR Download'!M:M,MATCH('Eligible Components'!M1191,'Tableau FR Download'!G:G,0))=0,"",INDEX('Tableau FR Download'!M:M,MATCH('Eligible Components'!M1191,'Tableau FR Download'!G:G,0))),""))</f>
        <v/>
      </c>
      <c r="P1191" s="37" t="str">
        <f>IF(IFERROR(INDEX('Funding Request Tracker'!$G$6:$G$13,MATCH('Eligible Components'!N1191,'Funding Request Tracker'!$F$6:$F$13,0)),"")=0,"",IFERROR(INDEX('Funding Request Tracker'!$G$6:$G$13,MATCH('Eligible Components'!N1191,'Funding Request Tracker'!$F$6:$F$13,0)),""))</f>
        <v/>
      </c>
      <c r="Q1191" s="37" t="str">
        <f>IF(IFERROR(INDEX('Tableau FR Download'!N:N,MATCH('Eligible Components'!M1191,'Tableau FR Download'!G:G,0)),"")=0,"",IFERROR(INDEX('Tableau FR Download'!N:N,MATCH('Eligible Components'!M1191,'Tableau FR Download'!G:G,0)),""))</f>
        <v/>
      </c>
      <c r="R1191" s="37" t="str">
        <f>IF(IFERROR(INDEX('Tableau FR Download'!O:O,MATCH('Eligible Components'!M1191,'Tableau FR Download'!G:G,0)),"")=0,"",IFERROR(INDEX('Tableau FR Download'!O:O,MATCH('Eligible Components'!M1191,'Tableau FR Download'!G:G,0)),""))</f>
        <v/>
      </c>
      <c r="S1191" s="13" t="str">
        <f t="shared" si="56"/>
        <v/>
      </c>
      <c r="T1191" s="1" t="str">
        <f>IFERROR(INDEX('User Instructions'!$E$3:$E$10,MATCH('Eligible Components'!N1191,'User Instructions'!$D$3:$D$10,0)),"")</f>
        <v/>
      </c>
      <c r="U1191" s="1" t="str">
        <f>IFERROR(IF(INDEX('Tableau FR Download'!M:M,MATCH('Eligible Components'!M1191,'Tableau FR Download'!G:G,0))=0,"",INDEX('Tableau FR Download'!M:M,MATCH('Eligible Components'!M1191,'Tableau FR Download'!G:G,0))),"")</f>
        <v/>
      </c>
    </row>
    <row r="1192" spans="1:21" hidden="1" x14ac:dyDescent="0.2">
      <c r="A1192" s="1">
        <f t="shared" si="54"/>
        <v>0</v>
      </c>
      <c r="B1192" s="1">
        <v>0</v>
      </c>
      <c r="C1192" s="1" t="s">
        <v>85</v>
      </c>
      <c r="D1192" s="1" t="s">
        <v>68</v>
      </c>
      <c r="E1192" s="1" t="s">
        <v>412</v>
      </c>
      <c r="F1192" s="1" t="s">
        <v>90</v>
      </c>
      <c r="G1192" s="1" t="str">
        <f t="shared" si="55"/>
        <v>Philippines-HIV/AIDS,Tuberculosis,Malaria</v>
      </c>
      <c r="H1192" s="1">
        <v>1</v>
      </c>
      <c r="I1192" s="1" t="s">
        <v>33</v>
      </c>
      <c r="J1192" s="1" t="str">
        <f>IF(IFERROR(IF(M1192="",INDEX('Review Approach Lookup'!D:D,MATCH('Eligible Components'!G1192,'Review Approach Lookup'!A:A,0)),INDEX('Tableau FR Download'!I:I,MATCH(M1192,'Tableau FR Download'!G:G,0))),"")=0,"TBC",IFERROR(IF(M1192="",INDEX('Review Approach Lookup'!D:D,MATCH('Eligible Components'!G1192,'Review Approach Lookup'!A:A,0)),INDEX('Tableau FR Download'!I:I,MATCH(M1192,'Tableau FR Download'!G:G,0))),""))</f>
        <v/>
      </c>
      <c r="K1192" s="1" t="s">
        <v>184</v>
      </c>
      <c r="L1192" s="1">
        <f>_xlfn.MAXIFS('Tableau FR Download'!A:A,'Tableau FR Download'!B:B,'Eligible Components'!G1192)</f>
        <v>0</v>
      </c>
      <c r="M1192" s="1" t="str">
        <f>IF(L1192=0,"",INDEX('Tableau FR Download'!G:G,MATCH('Eligible Components'!L1192,'Tableau FR Download'!A:A,0)))</f>
        <v/>
      </c>
      <c r="N1192" s="2" t="str">
        <f>IFERROR(IF(LEFT(INDEX('Tableau FR Download'!J:J,MATCH('Eligible Components'!M1192,'Tableau FR Download'!G:G,0)),FIND(" - ",INDEX('Tableau FR Download'!J:J,MATCH('Eligible Components'!M1192,'Tableau FR Download'!G:G,0)))-1) = 0,"",LEFT(INDEX('Tableau FR Download'!J:J,MATCH('Eligible Components'!M1192,'Tableau FR Download'!G:G,0)),FIND(" - ",INDEX('Tableau FR Download'!J:J,MATCH('Eligible Components'!M1192,'Tableau FR Download'!G:G,0)))-1)),"")</f>
        <v/>
      </c>
      <c r="O1192" s="2" t="str">
        <f>IF(T1192="No","",IFERROR(IF(INDEX('Tableau FR Download'!M:M,MATCH('Eligible Components'!M1192,'Tableau FR Download'!G:G,0))=0,"",INDEX('Tableau FR Download'!M:M,MATCH('Eligible Components'!M1192,'Tableau FR Download'!G:G,0))),""))</f>
        <v/>
      </c>
      <c r="P1192" s="37" t="str">
        <f>IF(IFERROR(INDEX('Funding Request Tracker'!$G$6:$G$13,MATCH('Eligible Components'!N1192,'Funding Request Tracker'!$F$6:$F$13,0)),"")=0,"",IFERROR(INDEX('Funding Request Tracker'!$G$6:$G$13,MATCH('Eligible Components'!N1192,'Funding Request Tracker'!$F$6:$F$13,0)),""))</f>
        <v/>
      </c>
      <c r="Q1192" s="37" t="str">
        <f>IF(IFERROR(INDEX('Tableau FR Download'!N:N,MATCH('Eligible Components'!M1192,'Tableau FR Download'!G:G,0)),"")=0,"",IFERROR(INDEX('Tableau FR Download'!N:N,MATCH('Eligible Components'!M1192,'Tableau FR Download'!G:G,0)),""))</f>
        <v/>
      </c>
      <c r="R1192" s="37" t="str">
        <f>IF(IFERROR(INDEX('Tableau FR Download'!O:O,MATCH('Eligible Components'!M1192,'Tableau FR Download'!G:G,0)),"")=0,"",IFERROR(INDEX('Tableau FR Download'!O:O,MATCH('Eligible Components'!M1192,'Tableau FR Download'!G:G,0)),""))</f>
        <v/>
      </c>
      <c r="S1192" s="13" t="str">
        <f t="shared" si="56"/>
        <v/>
      </c>
      <c r="T1192" s="1" t="str">
        <f>IFERROR(INDEX('User Instructions'!$E$3:$E$10,MATCH('Eligible Components'!N1192,'User Instructions'!$D$3:$D$10,0)),"")</f>
        <v/>
      </c>
      <c r="U1192" s="1" t="str">
        <f>IFERROR(IF(INDEX('Tableau FR Download'!M:M,MATCH('Eligible Components'!M1192,'Tableau FR Download'!G:G,0))=0,"",INDEX('Tableau FR Download'!M:M,MATCH('Eligible Components'!M1192,'Tableau FR Download'!G:G,0))),"")</f>
        <v/>
      </c>
    </row>
    <row r="1193" spans="1:21" hidden="1" x14ac:dyDescent="0.2">
      <c r="A1193" s="1">
        <f t="shared" si="54"/>
        <v>0</v>
      </c>
      <c r="B1193" s="1">
        <v>0</v>
      </c>
      <c r="C1193" s="1" t="s">
        <v>85</v>
      </c>
      <c r="D1193" s="1" t="s">
        <v>68</v>
      </c>
      <c r="E1193" s="1" t="s">
        <v>413</v>
      </c>
      <c r="F1193" s="1" t="s">
        <v>91</v>
      </c>
      <c r="G1193" s="1" t="str">
        <f t="shared" si="55"/>
        <v>Philippines-HIV/AIDS,Tuberculosis,Malaria,RSSH</v>
      </c>
      <c r="H1193" s="1">
        <v>1</v>
      </c>
      <c r="I1193" s="1" t="s">
        <v>33</v>
      </c>
      <c r="J1193" s="1" t="str">
        <f>IF(IFERROR(IF(M1193="",INDEX('Review Approach Lookup'!D:D,MATCH('Eligible Components'!G1193,'Review Approach Lookup'!A:A,0)),INDEX('Tableau FR Download'!I:I,MATCH(M1193,'Tableau FR Download'!G:G,0))),"")=0,"TBC",IFERROR(IF(M1193="",INDEX('Review Approach Lookup'!D:D,MATCH('Eligible Components'!G1193,'Review Approach Lookup'!A:A,0)),INDEX('Tableau FR Download'!I:I,MATCH(M1193,'Tableau FR Download'!G:G,0))),""))</f>
        <v/>
      </c>
      <c r="K1193" s="1" t="s">
        <v>184</v>
      </c>
      <c r="L1193" s="1">
        <f>_xlfn.MAXIFS('Tableau FR Download'!A:A,'Tableau FR Download'!B:B,'Eligible Components'!G1193)</f>
        <v>0</v>
      </c>
      <c r="M1193" s="1" t="str">
        <f>IF(L1193=0,"",INDEX('Tableau FR Download'!G:G,MATCH('Eligible Components'!L1193,'Tableau FR Download'!A:A,0)))</f>
        <v/>
      </c>
      <c r="N1193" s="2" t="str">
        <f>IFERROR(IF(LEFT(INDEX('Tableau FR Download'!J:J,MATCH('Eligible Components'!M1193,'Tableau FR Download'!G:G,0)),FIND(" - ",INDEX('Tableau FR Download'!J:J,MATCH('Eligible Components'!M1193,'Tableau FR Download'!G:G,0)))-1) = 0,"",LEFT(INDEX('Tableau FR Download'!J:J,MATCH('Eligible Components'!M1193,'Tableau FR Download'!G:G,0)),FIND(" - ",INDEX('Tableau FR Download'!J:J,MATCH('Eligible Components'!M1193,'Tableau FR Download'!G:G,0)))-1)),"")</f>
        <v/>
      </c>
      <c r="O1193" s="2" t="str">
        <f>IF(T1193="No","",IFERROR(IF(INDEX('Tableau FR Download'!M:M,MATCH('Eligible Components'!M1193,'Tableau FR Download'!G:G,0))=0,"",INDEX('Tableau FR Download'!M:M,MATCH('Eligible Components'!M1193,'Tableau FR Download'!G:G,0))),""))</f>
        <v/>
      </c>
      <c r="P1193" s="37" t="str">
        <f>IF(IFERROR(INDEX('Funding Request Tracker'!$G$6:$G$13,MATCH('Eligible Components'!N1193,'Funding Request Tracker'!$F$6:$F$13,0)),"")=0,"",IFERROR(INDEX('Funding Request Tracker'!$G$6:$G$13,MATCH('Eligible Components'!N1193,'Funding Request Tracker'!$F$6:$F$13,0)),""))</f>
        <v/>
      </c>
      <c r="Q1193" s="37" t="str">
        <f>IF(IFERROR(INDEX('Tableau FR Download'!N:N,MATCH('Eligible Components'!M1193,'Tableau FR Download'!G:G,0)),"")=0,"",IFERROR(INDEX('Tableau FR Download'!N:N,MATCH('Eligible Components'!M1193,'Tableau FR Download'!G:G,0)),""))</f>
        <v/>
      </c>
      <c r="R1193" s="37" t="str">
        <f>IF(IFERROR(INDEX('Tableau FR Download'!O:O,MATCH('Eligible Components'!M1193,'Tableau FR Download'!G:G,0)),"")=0,"",IFERROR(INDEX('Tableau FR Download'!O:O,MATCH('Eligible Components'!M1193,'Tableau FR Download'!G:G,0)),""))</f>
        <v/>
      </c>
      <c r="S1193" s="13" t="str">
        <f t="shared" si="56"/>
        <v/>
      </c>
      <c r="T1193" s="1" t="str">
        <f>IFERROR(INDEX('User Instructions'!$E$3:$E$10,MATCH('Eligible Components'!N1193,'User Instructions'!$D$3:$D$10,0)),"")</f>
        <v/>
      </c>
      <c r="U1193" s="1" t="str">
        <f>IFERROR(IF(INDEX('Tableau FR Download'!M:M,MATCH('Eligible Components'!M1193,'Tableau FR Download'!G:G,0))=0,"",INDEX('Tableau FR Download'!M:M,MATCH('Eligible Components'!M1193,'Tableau FR Download'!G:G,0))),"")</f>
        <v/>
      </c>
    </row>
    <row r="1194" spans="1:21" hidden="1" x14ac:dyDescent="0.2">
      <c r="A1194" s="1">
        <f t="shared" si="54"/>
        <v>0</v>
      </c>
      <c r="B1194" s="1">
        <v>0</v>
      </c>
      <c r="C1194" s="1" t="s">
        <v>85</v>
      </c>
      <c r="D1194" s="1" t="s">
        <v>68</v>
      </c>
      <c r="E1194" s="1" t="s">
        <v>414</v>
      </c>
      <c r="F1194" s="1" t="s">
        <v>92</v>
      </c>
      <c r="G1194" s="1" t="str">
        <f t="shared" si="55"/>
        <v>Philippines-HIV/AIDS,Tuberculosis,RSSH</v>
      </c>
      <c r="H1194" s="1">
        <v>1</v>
      </c>
      <c r="I1194" s="1" t="s">
        <v>33</v>
      </c>
      <c r="J1194" s="1" t="str">
        <f>IF(IFERROR(IF(M1194="",INDEX('Review Approach Lookup'!D:D,MATCH('Eligible Components'!G1194,'Review Approach Lookup'!A:A,0)),INDEX('Tableau FR Download'!I:I,MATCH(M1194,'Tableau FR Download'!G:G,0))),"")=0,"TBC",IFERROR(IF(M1194="",INDEX('Review Approach Lookup'!D:D,MATCH('Eligible Components'!G1194,'Review Approach Lookup'!A:A,0)),INDEX('Tableau FR Download'!I:I,MATCH(M1194,'Tableau FR Download'!G:G,0))),""))</f>
        <v/>
      </c>
      <c r="K1194" s="1" t="s">
        <v>184</v>
      </c>
      <c r="L1194" s="1">
        <f>_xlfn.MAXIFS('Tableau FR Download'!A:A,'Tableau FR Download'!B:B,'Eligible Components'!G1194)</f>
        <v>0</v>
      </c>
      <c r="M1194" s="1" t="str">
        <f>IF(L1194=0,"",INDEX('Tableau FR Download'!G:G,MATCH('Eligible Components'!L1194,'Tableau FR Download'!A:A,0)))</f>
        <v/>
      </c>
      <c r="N1194" s="2" t="str">
        <f>IFERROR(IF(LEFT(INDEX('Tableau FR Download'!J:J,MATCH('Eligible Components'!M1194,'Tableau FR Download'!G:G,0)),FIND(" - ",INDEX('Tableau FR Download'!J:J,MATCH('Eligible Components'!M1194,'Tableau FR Download'!G:G,0)))-1) = 0,"",LEFT(INDEX('Tableau FR Download'!J:J,MATCH('Eligible Components'!M1194,'Tableau FR Download'!G:G,0)),FIND(" - ",INDEX('Tableau FR Download'!J:J,MATCH('Eligible Components'!M1194,'Tableau FR Download'!G:G,0)))-1)),"")</f>
        <v/>
      </c>
      <c r="O1194" s="2" t="str">
        <f>IF(T1194="No","",IFERROR(IF(INDEX('Tableau FR Download'!M:M,MATCH('Eligible Components'!M1194,'Tableau FR Download'!G:G,0))=0,"",INDEX('Tableau FR Download'!M:M,MATCH('Eligible Components'!M1194,'Tableau FR Download'!G:G,0))),""))</f>
        <v/>
      </c>
      <c r="P1194" s="37" t="str">
        <f>IF(IFERROR(INDEX('Funding Request Tracker'!$G$6:$G$13,MATCH('Eligible Components'!N1194,'Funding Request Tracker'!$F$6:$F$13,0)),"")=0,"",IFERROR(INDEX('Funding Request Tracker'!$G$6:$G$13,MATCH('Eligible Components'!N1194,'Funding Request Tracker'!$F$6:$F$13,0)),""))</f>
        <v/>
      </c>
      <c r="Q1194" s="37" t="str">
        <f>IF(IFERROR(INDEX('Tableau FR Download'!N:N,MATCH('Eligible Components'!M1194,'Tableau FR Download'!G:G,0)),"")=0,"",IFERROR(INDEX('Tableau FR Download'!N:N,MATCH('Eligible Components'!M1194,'Tableau FR Download'!G:G,0)),""))</f>
        <v/>
      </c>
      <c r="R1194" s="37" t="str">
        <f>IF(IFERROR(INDEX('Tableau FR Download'!O:O,MATCH('Eligible Components'!M1194,'Tableau FR Download'!G:G,0)),"")=0,"",IFERROR(INDEX('Tableau FR Download'!O:O,MATCH('Eligible Components'!M1194,'Tableau FR Download'!G:G,0)),""))</f>
        <v/>
      </c>
      <c r="S1194" s="13" t="str">
        <f t="shared" si="56"/>
        <v/>
      </c>
      <c r="T1194" s="1" t="str">
        <f>IFERROR(INDEX('User Instructions'!$E$3:$E$10,MATCH('Eligible Components'!N1194,'User Instructions'!$D$3:$D$10,0)),"")</f>
        <v/>
      </c>
      <c r="U1194" s="1" t="str">
        <f>IFERROR(IF(INDEX('Tableau FR Download'!M:M,MATCH('Eligible Components'!M1194,'Tableau FR Download'!G:G,0))=0,"",INDEX('Tableau FR Download'!M:M,MATCH('Eligible Components'!M1194,'Tableau FR Download'!G:G,0))),"")</f>
        <v/>
      </c>
    </row>
    <row r="1195" spans="1:21" hidden="1" x14ac:dyDescent="0.2">
      <c r="A1195" s="1">
        <f t="shared" si="54"/>
        <v>1</v>
      </c>
      <c r="B1195" s="1">
        <v>0</v>
      </c>
      <c r="C1195" s="1" t="s">
        <v>85</v>
      </c>
      <c r="D1195" s="1" t="s">
        <v>68</v>
      </c>
      <c r="E1195" s="1" t="s">
        <v>28</v>
      </c>
      <c r="F1195" s="1" t="s">
        <v>28</v>
      </c>
      <c r="G1195" s="1" t="str">
        <f t="shared" si="55"/>
        <v>Philippines-Malaria</v>
      </c>
      <c r="H1195" s="1">
        <v>1</v>
      </c>
      <c r="I1195" s="1" t="s">
        <v>33</v>
      </c>
      <c r="J1195" s="1" t="str">
        <f>IF(IFERROR(IF(M1195="",INDEX('Review Approach Lookup'!D:D,MATCH('Eligible Components'!G1195,'Review Approach Lookup'!A:A,0)),INDEX('Tableau FR Download'!I:I,MATCH(M1195,'Tableau FR Download'!G:G,0))),"")=0,"TBC",IFERROR(IF(M1195="",INDEX('Review Approach Lookup'!D:D,MATCH('Eligible Components'!G1195,'Review Approach Lookup'!A:A,0)),INDEX('Tableau FR Download'!I:I,MATCH(M1195,'Tableau FR Download'!G:G,0))),""))</f>
        <v>Full Review</v>
      </c>
      <c r="K1195" s="1" t="s">
        <v>184</v>
      </c>
      <c r="L1195" s="1">
        <f>_xlfn.MAXIFS('Tableau FR Download'!A:A,'Tableau FR Download'!B:B,'Eligible Components'!G1195)</f>
        <v>687</v>
      </c>
      <c r="M1195" s="1" t="str">
        <f>IF(L1195=0,"",INDEX('Tableau FR Download'!G:G,MATCH('Eligible Components'!L1195,'Tableau FR Download'!A:A,0)))</f>
        <v>FR687-PHL-M</v>
      </c>
      <c r="N1195" s="2" t="str">
        <f>IFERROR(IF(LEFT(INDEX('Tableau FR Download'!J:J,MATCH('Eligible Components'!M1195,'Tableau FR Download'!G:G,0)),FIND(" - ",INDEX('Tableau FR Download'!J:J,MATCH('Eligible Components'!M1195,'Tableau FR Download'!G:G,0)))-1) = 0,"",LEFT(INDEX('Tableau FR Download'!J:J,MATCH('Eligible Components'!M1195,'Tableau FR Download'!G:G,0)),FIND(" - ",INDEX('Tableau FR Download'!J:J,MATCH('Eligible Components'!M1195,'Tableau FR Download'!G:G,0)))-1)),"")</f>
        <v>Window 1</v>
      </c>
      <c r="O1195" s="2" t="str">
        <f>IF(T1195="No","",IFERROR(IF(INDEX('Tableau FR Download'!M:M,MATCH('Eligible Components'!M1195,'Tableau FR Download'!G:G,0))=0,"",INDEX('Tableau FR Download'!M:M,MATCH('Eligible Components'!M1195,'Tableau FR Download'!G:G,0))),""))</f>
        <v>Grant Making</v>
      </c>
      <c r="P1195" s="37">
        <f>IF(IFERROR(INDEX('Funding Request Tracker'!$G$6:$G$13,MATCH('Eligible Components'!N1195,'Funding Request Tracker'!$F$6:$F$13,0)),"")=0,"",IFERROR(INDEX('Funding Request Tracker'!$G$6:$G$13,MATCH('Eligible Components'!N1195,'Funding Request Tracker'!$F$6:$F$13,0)),""))</f>
        <v>43913</v>
      </c>
      <c r="Q1195" s="37">
        <f>IF(IFERROR(INDEX('Tableau FR Download'!N:N,MATCH('Eligible Components'!M1195,'Tableau FR Download'!G:G,0)),"")=0,"",IFERROR(INDEX('Tableau FR Download'!N:N,MATCH('Eligible Components'!M1195,'Tableau FR Download'!G:G,0)),""))</f>
        <v>44070</v>
      </c>
      <c r="R1195" s="37">
        <f>IF(IFERROR(INDEX('Tableau FR Download'!O:O,MATCH('Eligible Components'!M1195,'Tableau FR Download'!G:G,0)),"")=0,"",IFERROR(INDEX('Tableau FR Download'!O:O,MATCH('Eligible Components'!M1195,'Tableau FR Download'!G:G,0)),""))</f>
        <v>44125</v>
      </c>
      <c r="S1195" s="13">
        <f t="shared" si="56"/>
        <v>6.9508196721311473</v>
      </c>
      <c r="T1195" s="1" t="str">
        <f>IFERROR(INDEX('User Instructions'!$E$3:$E$10,MATCH('Eligible Components'!N1195,'User Instructions'!$D$3:$D$10,0)),"")</f>
        <v>Yes</v>
      </c>
      <c r="U1195" s="1" t="str">
        <f>IFERROR(IF(INDEX('Tableau FR Download'!M:M,MATCH('Eligible Components'!M1195,'Tableau FR Download'!G:G,0))=0,"",INDEX('Tableau FR Download'!M:M,MATCH('Eligible Components'!M1195,'Tableau FR Download'!G:G,0))),"")</f>
        <v>Grant Making</v>
      </c>
    </row>
    <row r="1196" spans="1:21" hidden="1" x14ac:dyDescent="0.2">
      <c r="A1196" s="1">
        <f t="shared" si="54"/>
        <v>0</v>
      </c>
      <c r="B1196" s="1">
        <v>0</v>
      </c>
      <c r="C1196" s="1" t="s">
        <v>85</v>
      </c>
      <c r="D1196" s="1" t="s">
        <v>68</v>
      </c>
      <c r="E1196" s="1" t="s">
        <v>415</v>
      </c>
      <c r="F1196" s="1" t="s">
        <v>93</v>
      </c>
      <c r="G1196" s="1" t="str">
        <f t="shared" si="55"/>
        <v>Philippines-Malaria,RSSH</v>
      </c>
      <c r="H1196" s="1">
        <v>1</v>
      </c>
      <c r="I1196" s="1" t="s">
        <v>33</v>
      </c>
      <c r="J1196" s="1" t="str">
        <f>IF(IFERROR(IF(M1196="",INDEX('Review Approach Lookup'!D:D,MATCH('Eligible Components'!G1196,'Review Approach Lookup'!A:A,0)),INDEX('Tableau FR Download'!I:I,MATCH(M1196,'Tableau FR Download'!G:G,0))),"")=0,"TBC",IFERROR(IF(M1196="",INDEX('Review Approach Lookup'!D:D,MATCH('Eligible Components'!G1196,'Review Approach Lookup'!A:A,0)),INDEX('Tableau FR Download'!I:I,MATCH(M1196,'Tableau FR Download'!G:G,0))),""))</f>
        <v/>
      </c>
      <c r="K1196" s="1" t="s">
        <v>184</v>
      </c>
      <c r="L1196" s="1">
        <f>_xlfn.MAXIFS('Tableau FR Download'!A:A,'Tableau FR Download'!B:B,'Eligible Components'!G1196)</f>
        <v>0</v>
      </c>
      <c r="M1196" s="1" t="str">
        <f>IF(L1196=0,"",INDEX('Tableau FR Download'!G:G,MATCH('Eligible Components'!L1196,'Tableau FR Download'!A:A,0)))</f>
        <v/>
      </c>
      <c r="N1196" s="2" t="str">
        <f>IFERROR(IF(LEFT(INDEX('Tableau FR Download'!J:J,MATCH('Eligible Components'!M1196,'Tableau FR Download'!G:G,0)),FIND(" - ",INDEX('Tableau FR Download'!J:J,MATCH('Eligible Components'!M1196,'Tableau FR Download'!G:G,0)))-1) = 0,"",LEFT(INDEX('Tableau FR Download'!J:J,MATCH('Eligible Components'!M1196,'Tableau FR Download'!G:G,0)),FIND(" - ",INDEX('Tableau FR Download'!J:J,MATCH('Eligible Components'!M1196,'Tableau FR Download'!G:G,0)))-1)),"")</f>
        <v/>
      </c>
      <c r="O1196" s="2" t="str">
        <f>IF(T1196="No","",IFERROR(IF(INDEX('Tableau FR Download'!M:M,MATCH('Eligible Components'!M1196,'Tableau FR Download'!G:G,0))=0,"",INDEX('Tableau FR Download'!M:M,MATCH('Eligible Components'!M1196,'Tableau FR Download'!G:G,0))),""))</f>
        <v/>
      </c>
      <c r="P1196" s="37" t="str">
        <f>IF(IFERROR(INDEX('Funding Request Tracker'!$G$6:$G$13,MATCH('Eligible Components'!N1196,'Funding Request Tracker'!$F$6:$F$13,0)),"")=0,"",IFERROR(INDEX('Funding Request Tracker'!$G$6:$G$13,MATCH('Eligible Components'!N1196,'Funding Request Tracker'!$F$6:$F$13,0)),""))</f>
        <v/>
      </c>
      <c r="Q1196" s="37" t="str">
        <f>IF(IFERROR(INDEX('Tableau FR Download'!N:N,MATCH('Eligible Components'!M1196,'Tableau FR Download'!G:G,0)),"")=0,"",IFERROR(INDEX('Tableau FR Download'!N:N,MATCH('Eligible Components'!M1196,'Tableau FR Download'!G:G,0)),""))</f>
        <v/>
      </c>
      <c r="R1196" s="37" t="str">
        <f>IF(IFERROR(INDEX('Tableau FR Download'!O:O,MATCH('Eligible Components'!M1196,'Tableau FR Download'!G:G,0)),"")=0,"",IFERROR(INDEX('Tableau FR Download'!O:O,MATCH('Eligible Components'!M1196,'Tableau FR Download'!G:G,0)),""))</f>
        <v/>
      </c>
      <c r="S1196" s="13" t="str">
        <f t="shared" si="56"/>
        <v/>
      </c>
      <c r="T1196" s="1" t="str">
        <f>IFERROR(INDEX('User Instructions'!$E$3:$E$10,MATCH('Eligible Components'!N1196,'User Instructions'!$D$3:$D$10,0)),"")</f>
        <v/>
      </c>
      <c r="U1196" s="1" t="str">
        <f>IFERROR(IF(INDEX('Tableau FR Download'!M:M,MATCH('Eligible Components'!M1196,'Tableau FR Download'!G:G,0))=0,"",INDEX('Tableau FR Download'!M:M,MATCH('Eligible Components'!M1196,'Tableau FR Download'!G:G,0))),"")</f>
        <v/>
      </c>
    </row>
    <row r="1197" spans="1:21" hidden="1" x14ac:dyDescent="0.2">
      <c r="A1197" s="1">
        <f t="shared" si="54"/>
        <v>0</v>
      </c>
      <c r="B1197" s="1">
        <v>0</v>
      </c>
      <c r="C1197" s="1" t="s">
        <v>85</v>
      </c>
      <c r="D1197" s="1" t="s">
        <v>68</v>
      </c>
      <c r="E1197" s="1" t="s">
        <v>94</v>
      </c>
      <c r="F1197" s="1" t="s">
        <v>94</v>
      </c>
      <c r="G1197" s="1" t="str">
        <f t="shared" si="55"/>
        <v>Philippines-RSSH</v>
      </c>
      <c r="H1197" s="1">
        <v>1</v>
      </c>
      <c r="I1197" s="1" t="s">
        <v>33</v>
      </c>
      <c r="J1197" s="1" t="str">
        <f>IF(IFERROR(IF(M1197="",INDEX('Review Approach Lookup'!D:D,MATCH('Eligible Components'!G1197,'Review Approach Lookup'!A:A,0)),INDEX('Tableau FR Download'!I:I,MATCH(M1197,'Tableau FR Download'!G:G,0))),"")=0,"TBC",IFERROR(IF(M1197="",INDEX('Review Approach Lookup'!D:D,MATCH('Eligible Components'!G1197,'Review Approach Lookup'!A:A,0)),INDEX('Tableau FR Download'!I:I,MATCH(M1197,'Tableau FR Download'!G:G,0))),""))</f>
        <v>TBC</v>
      </c>
      <c r="K1197" s="1" t="s">
        <v>184</v>
      </c>
      <c r="L1197" s="1">
        <f>_xlfn.MAXIFS('Tableau FR Download'!A:A,'Tableau FR Download'!B:B,'Eligible Components'!G1197)</f>
        <v>0</v>
      </c>
      <c r="M1197" s="1" t="str">
        <f>IF(L1197=0,"",INDEX('Tableau FR Download'!G:G,MATCH('Eligible Components'!L1197,'Tableau FR Download'!A:A,0)))</f>
        <v/>
      </c>
      <c r="N1197" s="2" t="str">
        <f>IFERROR(IF(LEFT(INDEX('Tableau FR Download'!J:J,MATCH('Eligible Components'!M1197,'Tableau FR Download'!G:G,0)),FIND(" - ",INDEX('Tableau FR Download'!J:J,MATCH('Eligible Components'!M1197,'Tableau FR Download'!G:G,0)))-1) = 0,"",LEFT(INDEX('Tableau FR Download'!J:J,MATCH('Eligible Components'!M1197,'Tableau FR Download'!G:G,0)),FIND(" - ",INDEX('Tableau FR Download'!J:J,MATCH('Eligible Components'!M1197,'Tableau FR Download'!G:G,0)))-1)),"")</f>
        <v/>
      </c>
      <c r="O1197" s="2" t="str">
        <f>IF(T1197="No","",IFERROR(IF(INDEX('Tableau FR Download'!M:M,MATCH('Eligible Components'!M1197,'Tableau FR Download'!G:G,0))=0,"",INDEX('Tableau FR Download'!M:M,MATCH('Eligible Components'!M1197,'Tableau FR Download'!G:G,0))),""))</f>
        <v/>
      </c>
      <c r="P1197" s="37" t="str">
        <f>IF(IFERROR(INDEX('Funding Request Tracker'!$G$6:$G$13,MATCH('Eligible Components'!N1197,'Funding Request Tracker'!$F$6:$F$13,0)),"")=0,"",IFERROR(INDEX('Funding Request Tracker'!$G$6:$G$13,MATCH('Eligible Components'!N1197,'Funding Request Tracker'!$F$6:$F$13,0)),""))</f>
        <v/>
      </c>
      <c r="Q1197" s="37" t="str">
        <f>IF(IFERROR(INDEX('Tableau FR Download'!N:N,MATCH('Eligible Components'!M1197,'Tableau FR Download'!G:G,0)),"")=0,"",IFERROR(INDEX('Tableau FR Download'!N:N,MATCH('Eligible Components'!M1197,'Tableau FR Download'!G:G,0)),""))</f>
        <v/>
      </c>
      <c r="R1197" s="37" t="str">
        <f>IF(IFERROR(INDEX('Tableau FR Download'!O:O,MATCH('Eligible Components'!M1197,'Tableau FR Download'!G:G,0)),"")=0,"",IFERROR(INDEX('Tableau FR Download'!O:O,MATCH('Eligible Components'!M1197,'Tableau FR Download'!G:G,0)),""))</f>
        <v/>
      </c>
      <c r="S1197" s="13" t="str">
        <f t="shared" si="56"/>
        <v/>
      </c>
      <c r="T1197" s="1" t="str">
        <f>IFERROR(INDEX('User Instructions'!$E$3:$E$10,MATCH('Eligible Components'!N1197,'User Instructions'!$D$3:$D$10,0)),"")</f>
        <v/>
      </c>
      <c r="U1197" s="1" t="str">
        <f>IFERROR(IF(INDEX('Tableau FR Download'!M:M,MATCH('Eligible Components'!M1197,'Tableau FR Download'!G:G,0))=0,"",INDEX('Tableau FR Download'!M:M,MATCH('Eligible Components'!M1197,'Tableau FR Download'!G:G,0))),"")</f>
        <v/>
      </c>
    </row>
    <row r="1198" spans="1:21" hidden="1" x14ac:dyDescent="0.2">
      <c r="A1198" s="1">
        <f t="shared" si="54"/>
        <v>1</v>
      </c>
      <c r="B1198" s="1">
        <v>0</v>
      </c>
      <c r="C1198" s="1" t="s">
        <v>85</v>
      </c>
      <c r="D1198" s="1" t="s">
        <v>68</v>
      </c>
      <c r="E1198" s="1" t="s">
        <v>416</v>
      </c>
      <c r="F1198" s="1" t="s">
        <v>35</v>
      </c>
      <c r="G1198" s="1" t="str">
        <f t="shared" si="55"/>
        <v>Philippines-Tuberculosis</v>
      </c>
      <c r="H1198" s="1">
        <v>1</v>
      </c>
      <c r="I1198" s="1" t="s">
        <v>33</v>
      </c>
      <c r="J1198" s="1" t="str">
        <f>IF(IFERROR(IF(M1198="",INDEX('Review Approach Lookup'!D:D,MATCH('Eligible Components'!G1198,'Review Approach Lookup'!A:A,0)),INDEX('Tableau FR Download'!I:I,MATCH(M1198,'Tableau FR Download'!G:G,0))),"")=0,"TBC",IFERROR(IF(M1198="",INDEX('Review Approach Lookup'!D:D,MATCH('Eligible Components'!G1198,'Review Approach Lookup'!A:A,0)),INDEX('Tableau FR Download'!I:I,MATCH(M1198,'Tableau FR Download'!G:G,0))),""))</f>
        <v>Full Review</v>
      </c>
      <c r="K1198" s="1" t="s">
        <v>184</v>
      </c>
      <c r="L1198" s="1">
        <f>_xlfn.MAXIFS('Tableau FR Download'!A:A,'Tableau FR Download'!B:B,'Eligible Components'!G1198)</f>
        <v>688</v>
      </c>
      <c r="M1198" s="1" t="str">
        <f>IF(L1198=0,"",INDEX('Tableau FR Download'!G:G,MATCH('Eligible Components'!L1198,'Tableau FR Download'!A:A,0)))</f>
        <v>FR688-PHL-T</v>
      </c>
      <c r="N1198" s="2" t="str">
        <f>IFERROR(IF(LEFT(INDEX('Tableau FR Download'!J:J,MATCH('Eligible Components'!M1198,'Tableau FR Download'!G:G,0)),FIND(" - ",INDEX('Tableau FR Download'!J:J,MATCH('Eligible Components'!M1198,'Tableau FR Download'!G:G,0)))-1) = 0,"",LEFT(INDEX('Tableau FR Download'!J:J,MATCH('Eligible Components'!M1198,'Tableau FR Download'!G:G,0)),FIND(" - ",INDEX('Tableau FR Download'!J:J,MATCH('Eligible Components'!M1198,'Tableau FR Download'!G:G,0)))-1)),"")</f>
        <v>Window 1</v>
      </c>
      <c r="O1198" s="2" t="str">
        <f>IF(T1198="No","",IFERROR(IF(INDEX('Tableau FR Download'!M:M,MATCH('Eligible Components'!M1198,'Tableau FR Download'!G:G,0))=0,"",INDEX('Tableau FR Download'!M:M,MATCH('Eligible Components'!M1198,'Tableau FR Download'!G:G,0))),""))</f>
        <v>Grant Making</v>
      </c>
      <c r="P1198" s="37">
        <f>IF(IFERROR(INDEX('Funding Request Tracker'!$G$6:$G$13,MATCH('Eligible Components'!N1198,'Funding Request Tracker'!$F$6:$F$13,0)),"")=0,"",IFERROR(INDEX('Funding Request Tracker'!$G$6:$G$13,MATCH('Eligible Components'!N1198,'Funding Request Tracker'!$F$6:$F$13,0)),""))</f>
        <v>43913</v>
      </c>
      <c r="Q1198" s="37">
        <f>IF(IFERROR(INDEX('Tableau FR Download'!N:N,MATCH('Eligible Components'!M1198,'Tableau FR Download'!G:G,0)),"")=0,"",IFERROR(INDEX('Tableau FR Download'!N:N,MATCH('Eligible Components'!M1198,'Tableau FR Download'!G:G,0)),""))</f>
        <v>44091</v>
      </c>
      <c r="R1198" s="37">
        <f>IF(IFERROR(INDEX('Tableau FR Download'!O:O,MATCH('Eligible Components'!M1198,'Tableau FR Download'!G:G,0)),"")=0,"",IFERROR(INDEX('Tableau FR Download'!O:O,MATCH('Eligible Components'!M1198,'Tableau FR Download'!G:G,0)),""))</f>
        <v>44125</v>
      </c>
      <c r="S1198" s="13">
        <f t="shared" si="56"/>
        <v>6.9508196721311473</v>
      </c>
      <c r="T1198" s="1" t="str">
        <f>IFERROR(INDEX('User Instructions'!$E$3:$E$10,MATCH('Eligible Components'!N1198,'User Instructions'!$D$3:$D$10,0)),"")</f>
        <v>Yes</v>
      </c>
      <c r="U1198" s="1" t="str">
        <f>IFERROR(IF(INDEX('Tableau FR Download'!M:M,MATCH('Eligible Components'!M1198,'Tableau FR Download'!G:G,0))=0,"",INDEX('Tableau FR Download'!M:M,MATCH('Eligible Components'!M1198,'Tableau FR Download'!G:G,0))),"")</f>
        <v>Grant Making</v>
      </c>
    </row>
    <row r="1199" spans="1:21" hidden="1" x14ac:dyDescent="0.2">
      <c r="A1199" s="1">
        <f t="shared" si="54"/>
        <v>0</v>
      </c>
      <c r="B1199" s="1">
        <v>0</v>
      </c>
      <c r="C1199" s="1" t="s">
        <v>85</v>
      </c>
      <c r="D1199" s="1" t="s">
        <v>68</v>
      </c>
      <c r="E1199" s="1" t="s">
        <v>417</v>
      </c>
      <c r="F1199" s="1" t="s">
        <v>95</v>
      </c>
      <c r="G1199" s="1" t="str">
        <f t="shared" si="55"/>
        <v>Philippines-Tuberculosis,Malaria</v>
      </c>
      <c r="H1199" s="1">
        <v>1</v>
      </c>
      <c r="I1199" s="1" t="s">
        <v>33</v>
      </c>
      <c r="J1199" s="1" t="str">
        <f>IF(IFERROR(IF(M1199="",INDEX('Review Approach Lookup'!D:D,MATCH('Eligible Components'!G1199,'Review Approach Lookup'!A:A,0)),INDEX('Tableau FR Download'!I:I,MATCH(M1199,'Tableau FR Download'!G:G,0))),"")=0,"TBC",IFERROR(IF(M1199="",INDEX('Review Approach Lookup'!D:D,MATCH('Eligible Components'!G1199,'Review Approach Lookup'!A:A,0)),INDEX('Tableau FR Download'!I:I,MATCH(M1199,'Tableau FR Download'!G:G,0))),""))</f>
        <v/>
      </c>
      <c r="K1199" s="1" t="s">
        <v>184</v>
      </c>
      <c r="L1199" s="1">
        <f>_xlfn.MAXIFS('Tableau FR Download'!A:A,'Tableau FR Download'!B:B,'Eligible Components'!G1199)</f>
        <v>0</v>
      </c>
      <c r="M1199" s="1" t="str">
        <f>IF(L1199=0,"",INDEX('Tableau FR Download'!G:G,MATCH('Eligible Components'!L1199,'Tableau FR Download'!A:A,0)))</f>
        <v/>
      </c>
      <c r="N1199" s="2" t="str">
        <f>IFERROR(IF(LEFT(INDEX('Tableau FR Download'!J:J,MATCH('Eligible Components'!M1199,'Tableau FR Download'!G:G,0)),FIND(" - ",INDEX('Tableau FR Download'!J:J,MATCH('Eligible Components'!M1199,'Tableau FR Download'!G:G,0)))-1) = 0,"",LEFT(INDEX('Tableau FR Download'!J:J,MATCH('Eligible Components'!M1199,'Tableau FR Download'!G:G,0)),FIND(" - ",INDEX('Tableau FR Download'!J:J,MATCH('Eligible Components'!M1199,'Tableau FR Download'!G:G,0)))-1)),"")</f>
        <v/>
      </c>
      <c r="O1199" s="2" t="str">
        <f>IF(T1199="No","",IFERROR(IF(INDEX('Tableau FR Download'!M:M,MATCH('Eligible Components'!M1199,'Tableau FR Download'!G:G,0))=0,"",INDEX('Tableau FR Download'!M:M,MATCH('Eligible Components'!M1199,'Tableau FR Download'!G:G,0))),""))</f>
        <v/>
      </c>
      <c r="P1199" s="37" t="str">
        <f>IF(IFERROR(INDEX('Funding Request Tracker'!$G$6:$G$13,MATCH('Eligible Components'!N1199,'Funding Request Tracker'!$F$6:$F$13,0)),"")=0,"",IFERROR(INDEX('Funding Request Tracker'!$G$6:$G$13,MATCH('Eligible Components'!N1199,'Funding Request Tracker'!$F$6:$F$13,0)),""))</f>
        <v/>
      </c>
      <c r="Q1199" s="37" t="str">
        <f>IF(IFERROR(INDEX('Tableau FR Download'!N:N,MATCH('Eligible Components'!M1199,'Tableau FR Download'!G:G,0)),"")=0,"",IFERROR(INDEX('Tableau FR Download'!N:N,MATCH('Eligible Components'!M1199,'Tableau FR Download'!G:G,0)),""))</f>
        <v/>
      </c>
      <c r="R1199" s="37" t="str">
        <f>IF(IFERROR(INDEX('Tableau FR Download'!O:O,MATCH('Eligible Components'!M1199,'Tableau FR Download'!G:G,0)),"")=0,"",IFERROR(INDEX('Tableau FR Download'!O:O,MATCH('Eligible Components'!M1199,'Tableau FR Download'!G:G,0)),""))</f>
        <v/>
      </c>
      <c r="S1199" s="13" t="str">
        <f t="shared" si="56"/>
        <v/>
      </c>
      <c r="T1199" s="1" t="str">
        <f>IFERROR(INDEX('User Instructions'!$E$3:$E$10,MATCH('Eligible Components'!N1199,'User Instructions'!$D$3:$D$10,0)),"")</f>
        <v/>
      </c>
      <c r="U1199" s="1" t="str">
        <f>IFERROR(IF(INDEX('Tableau FR Download'!M:M,MATCH('Eligible Components'!M1199,'Tableau FR Download'!G:G,0))=0,"",INDEX('Tableau FR Download'!M:M,MATCH('Eligible Components'!M1199,'Tableau FR Download'!G:G,0))),"")</f>
        <v/>
      </c>
    </row>
    <row r="1200" spans="1:21" hidden="1" x14ac:dyDescent="0.2">
      <c r="A1200" s="1">
        <f t="shared" si="54"/>
        <v>0</v>
      </c>
      <c r="B1200" s="1">
        <v>0</v>
      </c>
      <c r="C1200" s="1" t="s">
        <v>85</v>
      </c>
      <c r="D1200" s="1" t="s">
        <v>68</v>
      </c>
      <c r="E1200" s="1" t="s">
        <v>418</v>
      </c>
      <c r="F1200" s="1" t="s">
        <v>96</v>
      </c>
      <c r="G1200" s="1" t="str">
        <f t="shared" si="55"/>
        <v>Philippines-Tuberculosis,Malaria,RSSH</v>
      </c>
      <c r="H1200" s="1">
        <v>1</v>
      </c>
      <c r="I1200" s="1" t="s">
        <v>33</v>
      </c>
      <c r="J1200" s="1" t="str">
        <f>IF(IFERROR(IF(M1200="",INDEX('Review Approach Lookup'!D:D,MATCH('Eligible Components'!G1200,'Review Approach Lookup'!A:A,0)),INDEX('Tableau FR Download'!I:I,MATCH(M1200,'Tableau FR Download'!G:G,0))),"")=0,"TBC",IFERROR(IF(M1200="",INDEX('Review Approach Lookup'!D:D,MATCH('Eligible Components'!G1200,'Review Approach Lookup'!A:A,0)),INDEX('Tableau FR Download'!I:I,MATCH(M1200,'Tableau FR Download'!G:G,0))),""))</f>
        <v/>
      </c>
      <c r="K1200" s="1" t="s">
        <v>184</v>
      </c>
      <c r="L1200" s="1">
        <f>_xlfn.MAXIFS('Tableau FR Download'!A:A,'Tableau FR Download'!B:B,'Eligible Components'!G1200)</f>
        <v>0</v>
      </c>
      <c r="M1200" s="1" t="str">
        <f>IF(L1200=0,"",INDEX('Tableau FR Download'!G:G,MATCH('Eligible Components'!L1200,'Tableau FR Download'!A:A,0)))</f>
        <v/>
      </c>
      <c r="N1200" s="2" t="str">
        <f>IFERROR(IF(LEFT(INDEX('Tableau FR Download'!J:J,MATCH('Eligible Components'!M1200,'Tableau FR Download'!G:G,0)),FIND(" - ",INDEX('Tableau FR Download'!J:J,MATCH('Eligible Components'!M1200,'Tableau FR Download'!G:G,0)))-1) = 0,"",LEFT(INDEX('Tableau FR Download'!J:J,MATCH('Eligible Components'!M1200,'Tableau FR Download'!G:G,0)),FIND(" - ",INDEX('Tableau FR Download'!J:J,MATCH('Eligible Components'!M1200,'Tableau FR Download'!G:G,0)))-1)),"")</f>
        <v/>
      </c>
      <c r="O1200" s="2" t="str">
        <f>IF(T1200="No","",IFERROR(IF(INDEX('Tableau FR Download'!M:M,MATCH('Eligible Components'!M1200,'Tableau FR Download'!G:G,0))=0,"",INDEX('Tableau FR Download'!M:M,MATCH('Eligible Components'!M1200,'Tableau FR Download'!G:G,0))),""))</f>
        <v/>
      </c>
      <c r="P1200" s="37" t="str">
        <f>IF(IFERROR(INDEX('Funding Request Tracker'!$G$6:$G$13,MATCH('Eligible Components'!N1200,'Funding Request Tracker'!$F$6:$F$13,0)),"")=0,"",IFERROR(INDEX('Funding Request Tracker'!$G$6:$G$13,MATCH('Eligible Components'!N1200,'Funding Request Tracker'!$F$6:$F$13,0)),""))</f>
        <v/>
      </c>
      <c r="Q1200" s="37" t="str">
        <f>IF(IFERROR(INDEX('Tableau FR Download'!N:N,MATCH('Eligible Components'!M1200,'Tableau FR Download'!G:G,0)),"")=0,"",IFERROR(INDEX('Tableau FR Download'!N:N,MATCH('Eligible Components'!M1200,'Tableau FR Download'!G:G,0)),""))</f>
        <v/>
      </c>
      <c r="R1200" s="37" t="str">
        <f>IF(IFERROR(INDEX('Tableau FR Download'!O:O,MATCH('Eligible Components'!M1200,'Tableau FR Download'!G:G,0)),"")=0,"",IFERROR(INDEX('Tableau FR Download'!O:O,MATCH('Eligible Components'!M1200,'Tableau FR Download'!G:G,0)),""))</f>
        <v/>
      </c>
      <c r="S1200" s="13" t="str">
        <f t="shared" si="56"/>
        <v/>
      </c>
      <c r="T1200" s="1" t="str">
        <f>IFERROR(INDEX('User Instructions'!$E$3:$E$10,MATCH('Eligible Components'!N1200,'User Instructions'!$D$3:$D$10,0)),"")</f>
        <v/>
      </c>
      <c r="U1200" s="1" t="str">
        <f>IFERROR(IF(INDEX('Tableau FR Download'!M:M,MATCH('Eligible Components'!M1200,'Tableau FR Download'!G:G,0))=0,"",INDEX('Tableau FR Download'!M:M,MATCH('Eligible Components'!M1200,'Tableau FR Download'!G:G,0))),"")</f>
        <v/>
      </c>
    </row>
    <row r="1201" spans="1:21" hidden="1" x14ac:dyDescent="0.2">
      <c r="A1201" s="1">
        <f t="shared" si="54"/>
        <v>0</v>
      </c>
      <c r="B1201" s="1">
        <v>0</v>
      </c>
      <c r="C1201" s="1" t="s">
        <v>85</v>
      </c>
      <c r="D1201" s="1" t="s">
        <v>68</v>
      </c>
      <c r="E1201" s="1" t="s">
        <v>419</v>
      </c>
      <c r="F1201" s="1" t="s">
        <v>97</v>
      </c>
      <c r="G1201" s="1" t="str">
        <f t="shared" si="55"/>
        <v>Philippines-Tuberculosis,RSSH</v>
      </c>
      <c r="H1201" s="1">
        <v>1</v>
      </c>
      <c r="I1201" s="1" t="s">
        <v>33</v>
      </c>
      <c r="J1201" s="1" t="str">
        <f>IF(IFERROR(IF(M1201="",INDEX('Review Approach Lookup'!D:D,MATCH('Eligible Components'!G1201,'Review Approach Lookup'!A:A,0)),INDEX('Tableau FR Download'!I:I,MATCH(M1201,'Tableau FR Download'!G:G,0))),"")=0,"TBC",IFERROR(IF(M1201="",INDEX('Review Approach Lookup'!D:D,MATCH('Eligible Components'!G1201,'Review Approach Lookup'!A:A,0)),INDEX('Tableau FR Download'!I:I,MATCH(M1201,'Tableau FR Download'!G:G,0))),""))</f>
        <v/>
      </c>
      <c r="K1201" s="1" t="s">
        <v>184</v>
      </c>
      <c r="L1201" s="1">
        <f>_xlfn.MAXIFS('Tableau FR Download'!A:A,'Tableau FR Download'!B:B,'Eligible Components'!G1201)</f>
        <v>0</v>
      </c>
      <c r="M1201" s="1" t="str">
        <f>IF(L1201=0,"",INDEX('Tableau FR Download'!G:G,MATCH('Eligible Components'!L1201,'Tableau FR Download'!A:A,0)))</f>
        <v/>
      </c>
      <c r="N1201" s="2" t="str">
        <f>IFERROR(IF(LEFT(INDEX('Tableau FR Download'!J:J,MATCH('Eligible Components'!M1201,'Tableau FR Download'!G:G,0)),FIND(" - ",INDEX('Tableau FR Download'!J:J,MATCH('Eligible Components'!M1201,'Tableau FR Download'!G:G,0)))-1) = 0,"",LEFT(INDEX('Tableau FR Download'!J:J,MATCH('Eligible Components'!M1201,'Tableau FR Download'!G:G,0)),FIND(" - ",INDEX('Tableau FR Download'!J:J,MATCH('Eligible Components'!M1201,'Tableau FR Download'!G:G,0)))-1)),"")</f>
        <v/>
      </c>
      <c r="O1201" s="2" t="str">
        <f>IF(T1201="No","",IFERROR(IF(INDEX('Tableau FR Download'!M:M,MATCH('Eligible Components'!M1201,'Tableau FR Download'!G:G,0))=0,"",INDEX('Tableau FR Download'!M:M,MATCH('Eligible Components'!M1201,'Tableau FR Download'!G:G,0))),""))</f>
        <v/>
      </c>
      <c r="P1201" s="37" t="str">
        <f>IF(IFERROR(INDEX('Funding Request Tracker'!$G$6:$G$13,MATCH('Eligible Components'!N1201,'Funding Request Tracker'!$F$6:$F$13,0)),"")=0,"",IFERROR(INDEX('Funding Request Tracker'!$G$6:$G$13,MATCH('Eligible Components'!N1201,'Funding Request Tracker'!$F$6:$F$13,0)),""))</f>
        <v/>
      </c>
      <c r="Q1201" s="37" t="str">
        <f>IF(IFERROR(INDEX('Tableau FR Download'!N:N,MATCH('Eligible Components'!M1201,'Tableau FR Download'!G:G,0)),"")=0,"",IFERROR(INDEX('Tableau FR Download'!N:N,MATCH('Eligible Components'!M1201,'Tableau FR Download'!G:G,0)),""))</f>
        <v/>
      </c>
      <c r="R1201" s="37" t="str">
        <f>IF(IFERROR(INDEX('Tableau FR Download'!O:O,MATCH('Eligible Components'!M1201,'Tableau FR Download'!G:G,0)),"")=0,"",IFERROR(INDEX('Tableau FR Download'!O:O,MATCH('Eligible Components'!M1201,'Tableau FR Download'!G:G,0)),""))</f>
        <v/>
      </c>
      <c r="S1201" s="13" t="str">
        <f t="shared" si="56"/>
        <v/>
      </c>
      <c r="T1201" s="1" t="str">
        <f>IFERROR(INDEX('User Instructions'!$E$3:$E$10,MATCH('Eligible Components'!N1201,'User Instructions'!$D$3:$D$10,0)),"")</f>
        <v/>
      </c>
      <c r="U1201" s="1" t="str">
        <f>IFERROR(IF(INDEX('Tableau FR Download'!M:M,MATCH('Eligible Components'!M1201,'Tableau FR Download'!G:G,0))=0,"",INDEX('Tableau FR Download'!M:M,MATCH('Eligible Components'!M1201,'Tableau FR Download'!G:G,0))),"")</f>
        <v/>
      </c>
    </row>
    <row r="1202" spans="1:21" hidden="1" x14ac:dyDescent="0.2">
      <c r="A1202" s="1">
        <f t="shared" si="54"/>
        <v>1</v>
      </c>
      <c r="B1202" s="1">
        <v>0</v>
      </c>
      <c r="C1202" s="1" t="s">
        <v>85</v>
      </c>
      <c r="D1202" s="1" t="s">
        <v>149</v>
      </c>
      <c r="E1202" s="1" t="s">
        <v>26</v>
      </c>
      <c r="F1202" s="1" t="s">
        <v>26</v>
      </c>
      <c r="G1202" s="1" t="str">
        <f t="shared" si="55"/>
        <v>Russian Federation-HIV/AIDS</v>
      </c>
      <c r="H1202" s="1">
        <v>1</v>
      </c>
      <c r="I1202" s="1" t="s">
        <v>30</v>
      </c>
      <c r="J1202" s="1" t="str">
        <f>IF(IFERROR(IF(M1202="",INDEX('Review Approach Lookup'!D:D,MATCH('Eligible Components'!G1202,'Review Approach Lookup'!A:A,0)),INDEX('Tableau FR Download'!I:I,MATCH(M1202,'Tableau FR Download'!G:G,0))),"")=0,"TBC",IFERROR(IF(M1202="",INDEX('Review Approach Lookup'!D:D,MATCH('Eligible Components'!G1202,'Review Approach Lookup'!A:A,0)),INDEX('Tableau FR Download'!I:I,MATCH(M1202,'Tableau FR Download'!G:G,0))),""))</f>
        <v>Tailored for Focused Portfolios</v>
      </c>
      <c r="K1202" s="1" t="s">
        <v>188</v>
      </c>
      <c r="L1202" s="1">
        <f>_xlfn.MAXIFS('Tableau FR Download'!A:A,'Tableau FR Download'!B:B,'Eligible Components'!G1202)</f>
        <v>964</v>
      </c>
      <c r="M1202" s="1" t="str">
        <f>IF(L1202=0,"",INDEX('Tableau FR Download'!G:G,MATCH('Eligible Components'!L1202,'Tableau FR Download'!A:A,0)))</f>
        <v>FR964-RUS-H</v>
      </c>
      <c r="N1202" s="2" t="str">
        <f>IFERROR(IF(LEFT(INDEX('Tableau FR Download'!J:J,MATCH('Eligible Components'!M1202,'Tableau FR Download'!G:G,0)),FIND(" - ",INDEX('Tableau FR Download'!J:J,MATCH('Eligible Components'!M1202,'Tableau FR Download'!G:G,0)))-1) = 0,"",LEFT(INDEX('Tableau FR Download'!J:J,MATCH('Eligible Components'!M1202,'Tableau FR Download'!G:G,0)),FIND(" - ",INDEX('Tableau FR Download'!J:J,MATCH('Eligible Components'!M1202,'Tableau FR Download'!G:G,0)))-1)),"")</f>
        <v>Window 3</v>
      </c>
      <c r="O1202" s="2" t="str">
        <f>IF(T1202="No","",IFERROR(IF(INDEX('Tableau FR Download'!M:M,MATCH('Eligible Components'!M1202,'Tableau FR Download'!G:G,0))=0,"",INDEX('Tableau FR Download'!M:M,MATCH('Eligible Components'!M1202,'Tableau FR Download'!G:G,0))),""))</f>
        <v>Grant Making</v>
      </c>
      <c r="P1202" s="37">
        <f>IF(IFERROR(INDEX('Funding Request Tracker'!$G$6:$G$13,MATCH('Eligible Components'!N1202,'Funding Request Tracker'!$F$6:$F$13,0)),"")=0,"",IFERROR(INDEX('Funding Request Tracker'!$G$6:$G$13,MATCH('Eligible Components'!N1202,'Funding Request Tracker'!$F$6:$F$13,0)),""))</f>
        <v>44074</v>
      </c>
      <c r="Q1202" s="37">
        <f>IF(IFERROR(INDEX('Tableau FR Download'!N:N,MATCH('Eligible Components'!M1202,'Tableau FR Download'!G:G,0)),"")=0,"",IFERROR(INDEX('Tableau FR Download'!N:N,MATCH('Eligible Components'!M1202,'Tableau FR Download'!G:G,0)),""))</f>
        <v>44364</v>
      </c>
      <c r="R1202" s="37">
        <f>IF(IFERROR(INDEX('Tableau FR Download'!O:O,MATCH('Eligible Components'!M1202,'Tableau FR Download'!G:G,0)),"")=0,"",IFERROR(INDEX('Tableau FR Download'!O:O,MATCH('Eligible Components'!M1202,'Tableau FR Download'!G:G,0)),""))</f>
        <v>44390</v>
      </c>
      <c r="S1202" s="13">
        <f t="shared" si="56"/>
        <v>10.360655737704919</v>
      </c>
      <c r="T1202" s="1" t="str">
        <f>IFERROR(INDEX('User Instructions'!$E$3:$E$10,MATCH('Eligible Components'!N1202,'User Instructions'!$D$3:$D$10,0)),"")</f>
        <v>Yes</v>
      </c>
      <c r="U1202" s="1" t="str">
        <f>IFERROR(IF(INDEX('Tableau FR Download'!M:M,MATCH('Eligible Components'!M1202,'Tableau FR Download'!G:G,0))=0,"",INDEX('Tableau FR Download'!M:M,MATCH('Eligible Components'!M1202,'Tableau FR Download'!G:G,0))),"")</f>
        <v>Grant Making</v>
      </c>
    </row>
    <row r="1203" spans="1:21" hidden="1" x14ac:dyDescent="0.2">
      <c r="A1203" s="1">
        <f t="shared" si="54"/>
        <v>0</v>
      </c>
      <c r="B1203" s="1">
        <v>0</v>
      </c>
      <c r="C1203" s="1" t="s">
        <v>85</v>
      </c>
      <c r="D1203" s="1" t="s">
        <v>149</v>
      </c>
      <c r="E1203" s="1" t="s">
        <v>409</v>
      </c>
      <c r="F1203" s="1" t="s">
        <v>86</v>
      </c>
      <c r="G1203" s="1" t="str">
        <f t="shared" si="55"/>
        <v>Russian Federation-HIV/AIDS,Malaria</v>
      </c>
      <c r="H1203" s="1">
        <v>0</v>
      </c>
      <c r="I1203" s="1" t="s">
        <v>30</v>
      </c>
      <c r="J1203" s="1" t="str">
        <f>IF(IFERROR(IF(M1203="",INDEX('Review Approach Lookup'!D:D,MATCH('Eligible Components'!G1203,'Review Approach Lookup'!A:A,0)),INDEX('Tableau FR Download'!I:I,MATCH(M1203,'Tableau FR Download'!G:G,0))),"")=0,"TBC",IFERROR(IF(M1203="",INDEX('Review Approach Lookup'!D:D,MATCH('Eligible Components'!G1203,'Review Approach Lookup'!A:A,0)),INDEX('Tableau FR Download'!I:I,MATCH(M1203,'Tableau FR Download'!G:G,0))),""))</f>
        <v/>
      </c>
      <c r="K1203" s="1" t="s">
        <v>188</v>
      </c>
      <c r="L1203" s="1">
        <f>_xlfn.MAXIFS('Tableau FR Download'!A:A,'Tableau FR Download'!B:B,'Eligible Components'!G1203)</f>
        <v>0</v>
      </c>
      <c r="M1203" s="1" t="str">
        <f>IF(L1203=0,"",INDEX('Tableau FR Download'!G:G,MATCH('Eligible Components'!L1203,'Tableau FR Download'!A:A,0)))</f>
        <v/>
      </c>
      <c r="N1203" s="2" t="str">
        <f>IFERROR(IF(LEFT(INDEX('Tableau FR Download'!J:J,MATCH('Eligible Components'!M1203,'Tableau FR Download'!G:G,0)),FIND(" - ",INDEX('Tableau FR Download'!J:J,MATCH('Eligible Components'!M1203,'Tableau FR Download'!G:G,0)))-1) = 0,"",LEFT(INDEX('Tableau FR Download'!J:J,MATCH('Eligible Components'!M1203,'Tableau FR Download'!G:G,0)),FIND(" - ",INDEX('Tableau FR Download'!J:J,MATCH('Eligible Components'!M1203,'Tableau FR Download'!G:G,0)))-1)),"")</f>
        <v/>
      </c>
      <c r="O1203" s="2" t="str">
        <f>IF(T1203="No","",IFERROR(IF(INDEX('Tableau FR Download'!M:M,MATCH('Eligible Components'!M1203,'Tableau FR Download'!G:G,0))=0,"",INDEX('Tableau FR Download'!M:M,MATCH('Eligible Components'!M1203,'Tableau FR Download'!G:G,0))),""))</f>
        <v/>
      </c>
      <c r="P1203" s="37" t="str">
        <f>IF(IFERROR(INDEX('Funding Request Tracker'!$G$6:$G$13,MATCH('Eligible Components'!N1203,'Funding Request Tracker'!$F$6:$F$13,0)),"")=0,"",IFERROR(INDEX('Funding Request Tracker'!$G$6:$G$13,MATCH('Eligible Components'!N1203,'Funding Request Tracker'!$F$6:$F$13,0)),""))</f>
        <v/>
      </c>
      <c r="Q1203" s="37" t="str">
        <f>IF(IFERROR(INDEX('Tableau FR Download'!N:N,MATCH('Eligible Components'!M1203,'Tableau FR Download'!G:G,0)),"")=0,"",IFERROR(INDEX('Tableau FR Download'!N:N,MATCH('Eligible Components'!M1203,'Tableau FR Download'!G:G,0)),""))</f>
        <v/>
      </c>
      <c r="R1203" s="37" t="str">
        <f>IF(IFERROR(INDEX('Tableau FR Download'!O:O,MATCH('Eligible Components'!M1203,'Tableau FR Download'!G:G,0)),"")=0,"",IFERROR(INDEX('Tableau FR Download'!O:O,MATCH('Eligible Components'!M1203,'Tableau FR Download'!G:G,0)),""))</f>
        <v/>
      </c>
      <c r="S1203" s="13" t="str">
        <f t="shared" si="56"/>
        <v/>
      </c>
      <c r="T1203" s="1" t="str">
        <f>IFERROR(INDEX('User Instructions'!$E$3:$E$10,MATCH('Eligible Components'!N1203,'User Instructions'!$D$3:$D$10,0)),"")</f>
        <v/>
      </c>
      <c r="U1203" s="1" t="str">
        <f>IFERROR(IF(INDEX('Tableau FR Download'!M:M,MATCH('Eligible Components'!M1203,'Tableau FR Download'!G:G,0))=0,"",INDEX('Tableau FR Download'!M:M,MATCH('Eligible Components'!M1203,'Tableau FR Download'!G:G,0))),"")</f>
        <v/>
      </c>
    </row>
    <row r="1204" spans="1:21" hidden="1" x14ac:dyDescent="0.2">
      <c r="A1204" s="1">
        <f t="shared" si="54"/>
        <v>0</v>
      </c>
      <c r="B1204" s="1">
        <v>0</v>
      </c>
      <c r="C1204" s="1" t="s">
        <v>85</v>
      </c>
      <c r="D1204" s="1" t="s">
        <v>149</v>
      </c>
      <c r="E1204" s="1" t="s">
        <v>410</v>
      </c>
      <c r="F1204" s="1" t="s">
        <v>87</v>
      </c>
      <c r="G1204" s="1" t="str">
        <f t="shared" si="55"/>
        <v>Russian Federation-HIV/AIDS,Malaria,RSSH</v>
      </c>
      <c r="H1204" s="1">
        <v>0</v>
      </c>
      <c r="I1204" s="1" t="s">
        <v>30</v>
      </c>
      <c r="J1204" s="1" t="str">
        <f>IF(IFERROR(IF(M1204="",INDEX('Review Approach Lookup'!D:D,MATCH('Eligible Components'!G1204,'Review Approach Lookup'!A:A,0)),INDEX('Tableau FR Download'!I:I,MATCH(M1204,'Tableau FR Download'!G:G,0))),"")=0,"TBC",IFERROR(IF(M1204="",INDEX('Review Approach Lookup'!D:D,MATCH('Eligible Components'!G1204,'Review Approach Lookup'!A:A,0)),INDEX('Tableau FR Download'!I:I,MATCH(M1204,'Tableau FR Download'!G:G,0))),""))</f>
        <v/>
      </c>
      <c r="K1204" s="1" t="s">
        <v>188</v>
      </c>
      <c r="L1204" s="1">
        <f>_xlfn.MAXIFS('Tableau FR Download'!A:A,'Tableau FR Download'!B:B,'Eligible Components'!G1204)</f>
        <v>0</v>
      </c>
      <c r="M1204" s="1" t="str">
        <f>IF(L1204=0,"",INDEX('Tableau FR Download'!G:G,MATCH('Eligible Components'!L1204,'Tableau FR Download'!A:A,0)))</f>
        <v/>
      </c>
      <c r="N1204" s="2" t="str">
        <f>IFERROR(IF(LEFT(INDEX('Tableau FR Download'!J:J,MATCH('Eligible Components'!M1204,'Tableau FR Download'!G:G,0)),FIND(" - ",INDEX('Tableau FR Download'!J:J,MATCH('Eligible Components'!M1204,'Tableau FR Download'!G:G,0)))-1) = 0,"",LEFT(INDEX('Tableau FR Download'!J:J,MATCH('Eligible Components'!M1204,'Tableau FR Download'!G:G,0)),FIND(" - ",INDEX('Tableau FR Download'!J:J,MATCH('Eligible Components'!M1204,'Tableau FR Download'!G:G,0)))-1)),"")</f>
        <v/>
      </c>
      <c r="O1204" s="2" t="str">
        <f>IF(T1204="No","",IFERROR(IF(INDEX('Tableau FR Download'!M:M,MATCH('Eligible Components'!M1204,'Tableau FR Download'!G:G,0))=0,"",INDEX('Tableau FR Download'!M:M,MATCH('Eligible Components'!M1204,'Tableau FR Download'!G:G,0))),""))</f>
        <v/>
      </c>
      <c r="P1204" s="37" t="str">
        <f>IF(IFERROR(INDEX('Funding Request Tracker'!$G$6:$G$13,MATCH('Eligible Components'!N1204,'Funding Request Tracker'!$F$6:$F$13,0)),"")=0,"",IFERROR(INDEX('Funding Request Tracker'!$G$6:$G$13,MATCH('Eligible Components'!N1204,'Funding Request Tracker'!$F$6:$F$13,0)),""))</f>
        <v/>
      </c>
      <c r="Q1204" s="37" t="str">
        <f>IF(IFERROR(INDEX('Tableau FR Download'!N:N,MATCH('Eligible Components'!M1204,'Tableau FR Download'!G:G,0)),"")=0,"",IFERROR(INDEX('Tableau FR Download'!N:N,MATCH('Eligible Components'!M1204,'Tableau FR Download'!G:G,0)),""))</f>
        <v/>
      </c>
      <c r="R1204" s="37" t="str">
        <f>IF(IFERROR(INDEX('Tableau FR Download'!O:O,MATCH('Eligible Components'!M1204,'Tableau FR Download'!G:G,0)),"")=0,"",IFERROR(INDEX('Tableau FR Download'!O:O,MATCH('Eligible Components'!M1204,'Tableau FR Download'!G:G,0)),""))</f>
        <v/>
      </c>
      <c r="S1204" s="13" t="str">
        <f t="shared" si="56"/>
        <v/>
      </c>
      <c r="T1204" s="1" t="str">
        <f>IFERROR(INDEX('User Instructions'!$E$3:$E$10,MATCH('Eligible Components'!N1204,'User Instructions'!$D$3:$D$10,0)),"")</f>
        <v/>
      </c>
      <c r="U1204" s="1" t="str">
        <f>IFERROR(IF(INDEX('Tableau FR Download'!M:M,MATCH('Eligible Components'!M1204,'Tableau FR Download'!G:G,0))=0,"",INDEX('Tableau FR Download'!M:M,MATCH('Eligible Components'!M1204,'Tableau FR Download'!G:G,0))),"")</f>
        <v/>
      </c>
    </row>
    <row r="1205" spans="1:21" hidden="1" x14ac:dyDescent="0.2">
      <c r="A1205" s="1">
        <f t="shared" si="54"/>
        <v>0</v>
      </c>
      <c r="B1205" s="1">
        <v>0</v>
      </c>
      <c r="C1205" s="1" t="s">
        <v>85</v>
      </c>
      <c r="D1205" s="1" t="s">
        <v>149</v>
      </c>
      <c r="E1205" s="1" t="s">
        <v>411</v>
      </c>
      <c r="F1205" s="1" t="s">
        <v>88</v>
      </c>
      <c r="G1205" s="1" t="str">
        <f t="shared" si="55"/>
        <v>Russian Federation-HIV/AIDS,RSSH</v>
      </c>
      <c r="H1205" s="1">
        <v>1</v>
      </c>
      <c r="I1205" s="1" t="s">
        <v>30</v>
      </c>
      <c r="J1205" s="1" t="str">
        <f>IF(IFERROR(IF(M1205="",INDEX('Review Approach Lookup'!D:D,MATCH('Eligible Components'!G1205,'Review Approach Lookup'!A:A,0)),INDEX('Tableau FR Download'!I:I,MATCH(M1205,'Tableau FR Download'!G:G,0))),"")=0,"TBC",IFERROR(IF(M1205="",INDEX('Review Approach Lookup'!D:D,MATCH('Eligible Components'!G1205,'Review Approach Lookup'!A:A,0)),INDEX('Tableau FR Download'!I:I,MATCH(M1205,'Tableau FR Download'!G:G,0))),""))</f>
        <v/>
      </c>
      <c r="K1205" s="1" t="s">
        <v>188</v>
      </c>
      <c r="L1205" s="1">
        <f>_xlfn.MAXIFS('Tableau FR Download'!A:A,'Tableau FR Download'!B:B,'Eligible Components'!G1205)</f>
        <v>0</v>
      </c>
      <c r="M1205" s="1" t="str">
        <f>IF(L1205=0,"",INDEX('Tableau FR Download'!G:G,MATCH('Eligible Components'!L1205,'Tableau FR Download'!A:A,0)))</f>
        <v/>
      </c>
      <c r="N1205" s="2" t="str">
        <f>IFERROR(IF(LEFT(INDEX('Tableau FR Download'!J:J,MATCH('Eligible Components'!M1205,'Tableau FR Download'!G:G,0)),FIND(" - ",INDEX('Tableau FR Download'!J:J,MATCH('Eligible Components'!M1205,'Tableau FR Download'!G:G,0)))-1) = 0,"",LEFT(INDEX('Tableau FR Download'!J:J,MATCH('Eligible Components'!M1205,'Tableau FR Download'!G:G,0)),FIND(" - ",INDEX('Tableau FR Download'!J:J,MATCH('Eligible Components'!M1205,'Tableau FR Download'!G:G,0)))-1)),"")</f>
        <v/>
      </c>
      <c r="O1205" s="2" t="str">
        <f>IF(T1205="No","",IFERROR(IF(INDEX('Tableau FR Download'!M:M,MATCH('Eligible Components'!M1205,'Tableau FR Download'!G:G,0))=0,"",INDEX('Tableau FR Download'!M:M,MATCH('Eligible Components'!M1205,'Tableau FR Download'!G:G,0))),""))</f>
        <v/>
      </c>
      <c r="P1205" s="37" t="str">
        <f>IF(IFERROR(INDEX('Funding Request Tracker'!$G$6:$G$13,MATCH('Eligible Components'!N1205,'Funding Request Tracker'!$F$6:$F$13,0)),"")=0,"",IFERROR(INDEX('Funding Request Tracker'!$G$6:$G$13,MATCH('Eligible Components'!N1205,'Funding Request Tracker'!$F$6:$F$13,0)),""))</f>
        <v/>
      </c>
      <c r="Q1205" s="37" t="str">
        <f>IF(IFERROR(INDEX('Tableau FR Download'!N:N,MATCH('Eligible Components'!M1205,'Tableau FR Download'!G:G,0)),"")=0,"",IFERROR(INDEX('Tableau FR Download'!N:N,MATCH('Eligible Components'!M1205,'Tableau FR Download'!G:G,0)),""))</f>
        <v/>
      </c>
      <c r="R1205" s="37" t="str">
        <f>IF(IFERROR(INDEX('Tableau FR Download'!O:O,MATCH('Eligible Components'!M1205,'Tableau FR Download'!G:G,0)),"")=0,"",IFERROR(INDEX('Tableau FR Download'!O:O,MATCH('Eligible Components'!M1205,'Tableau FR Download'!G:G,0)),""))</f>
        <v/>
      </c>
      <c r="S1205" s="13" t="str">
        <f t="shared" si="56"/>
        <v/>
      </c>
      <c r="T1205" s="1" t="str">
        <f>IFERROR(INDEX('User Instructions'!$E$3:$E$10,MATCH('Eligible Components'!N1205,'User Instructions'!$D$3:$D$10,0)),"")</f>
        <v/>
      </c>
      <c r="U1205" s="1" t="str">
        <f>IFERROR(IF(INDEX('Tableau FR Download'!M:M,MATCH('Eligible Components'!M1205,'Tableau FR Download'!G:G,0))=0,"",INDEX('Tableau FR Download'!M:M,MATCH('Eligible Components'!M1205,'Tableau FR Download'!G:G,0))),"")</f>
        <v/>
      </c>
    </row>
    <row r="1206" spans="1:21" hidden="1" x14ac:dyDescent="0.2">
      <c r="A1206" s="1">
        <f t="shared" si="54"/>
        <v>0</v>
      </c>
      <c r="B1206" s="1">
        <v>0</v>
      </c>
      <c r="C1206" s="1" t="s">
        <v>85</v>
      </c>
      <c r="D1206" s="1" t="s">
        <v>149</v>
      </c>
      <c r="E1206" s="1" t="s">
        <v>408</v>
      </c>
      <c r="F1206" s="1" t="s">
        <v>89</v>
      </c>
      <c r="G1206" s="1" t="str">
        <f t="shared" si="55"/>
        <v>Russian Federation-HIV/AIDS, Tuberculosis</v>
      </c>
      <c r="H1206" s="1">
        <v>0</v>
      </c>
      <c r="I1206" s="1" t="s">
        <v>30</v>
      </c>
      <c r="J1206" s="1" t="str">
        <f>IF(IFERROR(IF(M1206="",INDEX('Review Approach Lookup'!D:D,MATCH('Eligible Components'!G1206,'Review Approach Lookup'!A:A,0)),INDEX('Tableau FR Download'!I:I,MATCH(M1206,'Tableau FR Download'!G:G,0))),"")=0,"TBC",IFERROR(IF(M1206="",INDEX('Review Approach Lookup'!D:D,MATCH('Eligible Components'!G1206,'Review Approach Lookup'!A:A,0)),INDEX('Tableau FR Download'!I:I,MATCH(M1206,'Tableau FR Download'!G:G,0))),""))</f>
        <v/>
      </c>
      <c r="K1206" s="1" t="s">
        <v>188</v>
      </c>
      <c r="L1206" s="1">
        <f>_xlfn.MAXIFS('Tableau FR Download'!A:A,'Tableau FR Download'!B:B,'Eligible Components'!G1206)</f>
        <v>0</v>
      </c>
      <c r="M1206" s="1" t="str">
        <f>IF(L1206=0,"",INDEX('Tableau FR Download'!G:G,MATCH('Eligible Components'!L1206,'Tableau FR Download'!A:A,0)))</f>
        <v/>
      </c>
      <c r="N1206" s="2" t="str">
        <f>IFERROR(IF(LEFT(INDEX('Tableau FR Download'!J:J,MATCH('Eligible Components'!M1206,'Tableau FR Download'!G:G,0)),FIND(" - ",INDEX('Tableau FR Download'!J:J,MATCH('Eligible Components'!M1206,'Tableau FR Download'!G:G,0)))-1) = 0,"",LEFT(INDEX('Tableau FR Download'!J:J,MATCH('Eligible Components'!M1206,'Tableau FR Download'!G:G,0)),FIND(" - ",INDEX('Tableau FR Download'!J:J,MATCH('Eligible Components'!M1206,'Tableau FR Download'!G:G,0)))-1)),"")</f>
        <v/>
      </c>
      <c r="O1206" s="2" t="str">
        <f>IF(T1206="No","",IFERROR(IF(INDEX('Tableau FR Download'!M:M,MATCH('Eligible Components'!M1206,'Tableau FR Download'!G:G,0))=0,"",INDEX('Tableau FR Download'!M:M,MATCH('Eligible Components'!M1206,'Tableau FR Download'!G:G,0))),""))</f>
        <v/>
      </c>
      <c r="P1206" s="37" t="str">
        <f>IF(IFERROR(INDEX('Funding Request Tracker'!$G$6:$G$13,MATCH('Eligible Components'!N1206,'Funding Request Tracker'!$F$6:$F$13,0)),"")=0,"",IFERROR(INDEX('Funding Request Tracker'!$G$6:$G$13,MATCH('Eligible Components'!N1206,'Funding Request Tracker'!$F$6:$F$13,0)),""))</f>
        <v/>
      </c>
      <c r="Q1206" s="37" t="str">
        <f>IF(IFERROR(INDEX('Tableau FR Download'!N:N,MATCH('Eligible Components'!M1206,'Tableau FR Download'!G:G,0)),"")=0,"",IFERROR(INDEX('Tableau FR Download'!N:N,MATCH('Eligible Components'!M1206,'Tableau FR Download'!G:G,0)),""))</f>
        <v/>
      </c>
      <c r="R1206" s="37" t="str">
        <f>IF(IFERROR(INDEX('Tableau FR Download'!O:O,MATCH('Eligible Components'!M1206,'Tableau FR Download'!G:G,0)),"")=0,"",IFERROR(INDEX('Tableau FR Download'!O:O,MATCH('Eligible Components'!M1206,'Tableau FR Download'!G:G,0)),""))</f>
        <v/>
      </c>
      <c r="S1206" s="13" t="str">
        <f t="shared" si="56"/>
        <v/>
      </c>
      <c r="T1206" s="1" t="str">
        <f>IFERROR(INDEX('User Instructions'!$E$3:$E$10,MATCH('Eligible Components'!N1206,'User Instructions'!$D$3:$D$10,0)),"")</f>
        <v/>
      </c>
      <c r="U1206" s="1" t="str">
        <f>IFERROR(IF(INDEX('Tableau FR Download'!M:M,MATCH('Eligible Components'!M1206,'Tableau FR Download'!G:G,0))=0,"",INDEX('Tableau FR Download'!M:M,MATCH('Eligible Components'!M1206,'Tableau FR Download'!G:G,0))),"")</f>
        <v/>
      </c>
    </row>
    <row r="1207" spans="1:21" hidden="1" x14ac:dyDescent="0.2">
      <c r="A1207" s="1">
        <f t="shared" si="54"/>
        <v>0</v>
      </c>
      <c r="B1207" s="1">
        <v>0</v>
      </c>
      <c r="C1207" s="1" t="s">
        <v>85</v>
      </c>
      <c r="D1207" s="1" t="s">
        <v>149</v>
      </c>
      <c r="E1207" s="1" t="s">
        <v>412</v>
      </c>
      <c r="F1207" s="1" t="s">
        <v>90</v>
      </c>
      <c r="G1207" s="1" t="str">
        <f t="shared" si="55"/>
        <v>Russian Federation-HIV/AIDS,Tuberculosis,Malaria</v>
      </c>
      <c r="H1207" s="1">
        <v>0</v>
      </c>
      <c r="I1207" s="1" t="s">
        <v>30</v>
      </c>
      <c r="J1207" s="1" t="str">
        <f>IF(IFERROR(IF(M1207="",INDEX('Review Approach Lookup'!D:D,MATCH('Eligible Components'!G1207,'Review Approach Lookup'!A:A,0)),INDEX('Tableau FR Download'!I:I,MATCH(M1207,'Tableau FR Download'!G:G,0))),"")=0,"TBC",IFERROR(IF(M1207="",INDEX('Review Approach Lookup'!D:D,MATCH('Eligible Components'!G1207,'Review Approach Lookup'!A:A,0)),INDEX('Tableau FR Download'!I:I,MATCH(M1207,'Tableau FR Download'!G:G,0))),""))</f>
        <v/>
      </c>
      <c r="K1207" s="1" t="s">
        <v>188</v>
      </c>
      <c r="L1207" s="1">
        <f>_xlfn.MAXIFS('Tableau FR Download'!A:A,'Tableau FR Download'!B:B,'Eligible Components'!G1207)</f>
        <v>0</v>
      </c>
      <c r="M1207" s="1" t="str">
        <f>IF(L1207=0,"",INDEX('Tableau FR Download'!G:G,MATCH('Eligible Components'!L1207,'Tableau FR Download'!A:A,0)))</f>
        <v/>
      </c>
      <c r="N1207" s="2" t="str">
        <f>IFERROR(IF(LEFT(INDEX('Tableau FR Download'!J:J,MATCH('Eligible Components'!M1207,'Tableau FR Download'!G:G,0)),FIND(" - ",INDEX('Tableau FR Download'!J:J,MATCH('Eligible Components'!M1207,'Tableau FR Download'!G:G,0)))-1) = 0,"",LEFT(INDEX('Tableau FR Download'!J:J,MATCH('Eligible Components'!M1207,'Tableau FR Download'!G:G,0)),FIND(" - ",INDEX('Tableau FR Download'!J:J,MATCH('Eligible Components'!M1207,'Tableau FR Download'!G:G,0)))-1)),"")</f>
        <v/>
      </c>
      <c r="O1207" s="2" t="str">
        <f>IF(T1207="No","",IFERROR(IF(INDEX('Tableau FR Download'!M:M,MATCH('Eligible Components'!M1207,'Tableau FR Download'!G:G,0))=0,"",INDEX('Tableau FR Download'!M:M,MATCH('Eligible Components'!M1207,'Tableau FR Download'!G:G,0))),""))</f>
        <v/>
      </c>
      <c r="P1207" s="37" t="str">
        <f>IF(IFERROR(INDEX('Funding Request Tracker'!$G$6:$G$13,MATCH('Eligible Components'!N1207,'Funding Request Tracker'!$F$6:$F$13,0)),"")=0,"",IFERROR(INDEX('Funding Request Tracker'!$G$6:$G$13,MATCH('Eligible Components'!N1207,'Funding Request Tracker'!$F$6:$F$13,0)),""))</f>
        <v/>
      </c>
      <c r="Q1207" s="37" t="str">
        <f>IF(IFERROR(INDEX('Tableau FR Download'!N:N,MATCH('Eligible Components'!M1207,'Tableau FR Download'!G:G,0)),"")=0,"",IFERROR(INDEX('Tableau FR Download'!N:N,MATCH('Eligible Components'!M1207,'Tableau FR Download'!G:G,0)),""))</f>
        <v/>
      </c>
      <c r="R1207" s="37" t="str">
        <f>IF(IFERROR(INDEX('Tableau FR Download'!O:O,MATCH('Eligible Components'!M1207,'Tableau FR Download'!G:G,0)),"")=0,"",IFERROR(INDEX('Tableau FR Download'!O:O,MATCH('Eligible Components'!M1207,'Tableau FR Download'!G:G,0)),""))</f>
        <v/>
      </c>
      <c r="S1207" s="13" t="str">
        <f t="shared" si="56"/>
        <v/>
      </c>
      <c r="T1207" s="1" t="str">
        <f>IFERROR(INDEX('User Instructions'!$E$3:$E$10,MATCH('Eligible Components'!N1207,'User Instructions'!$D$3:$D$10,0)),"")</f>
        <v/>
      </c>
      <c r="U1207" s="1" t="str">
        <f>IFERROR(IF(INDEX('Tableau FR Download'!M:M,MATCH('Eligible Components'!M1207,'Tableau FR Download'!G:G,0))=0,"",INDEX('Tableau FR Download'!M:M,MATCH('Eligible Components'!M1207,'Tableau FR Download'!G:G,0))),"")</f>
        <v/>
      </c>
    </row>
    <row r="1208" spans="1:21" hidden="1" x14ac:dyDescent="0.2">
      <c r="A1208" s="1">
        <f t="shared" si="54"/>
        <v>0</v>
      </c>
      <c r="B1208" s="1">
        <v>0</v>
      </c>
      <c r="C1208" s="1" t="s">
        <v>85</v>
      </c>
      <c r="D1208" s="1" t="s">
        <v>149</v>
      </c>
      <c r="E1208" s="1" t="s">
        <v>413</v>
      </c>
      <c r="F1208" s="1" t="s">
        <v>91</v>
      </c>
      <c r="G1208" s="1" t="str">
        <f t="shared" si="55"/>
        <v>Russian Federation-HIV/AIDS,Tuberculosis,Malaria,RSSH</v>
      </c>
      <c r="H1208" s="1">
        <v>0</v>
      </c>
      <c r="I1208" s="1" t="s">
        <v>30</v>
      </c>
      <c r="J1208" s="1" t="str">
        <f>IF(IFERROR(IF(M1208="",INDEX('Review Approach Lookup'!D:D,MATCH('Eligible Components'!G1208,'Review Approach Lookup'!A:A,0)),INDEX('Tableau FR Download'!I:I,MATCH(M1208,'Tableau FR Download'!G:G,0))),"")=0,"TBC",IFERROR(IF(M1208="",INDEX('Review Approach Lookup'!D:D,MATCH('Eligible Components'!G1208,'Review Approach Lookup'!A:A,0)),INDEX('Tableau FR Download'!I:I,MATCH(M1208,'Tableau FR Download'!G:G,0))),""))</f>
        <v/>
      </c>
      <c r="K1208" s="1" t="s">
        <v>188</v>
      </c>
      <c r="L1208" s="1">
        <f>_xlfn.MAXIFS('Tableau FR Download'!A:A,'Tableau FR Download'!B:B,'Eligible Components'!G1208)</f>
        <v>0</v>
      </c>
      <c r="M1208" s="1" t="str">
        <f>IF(L1208=0,"",INDEX('Tableau FR Download'!G:G,MATCH('Eligible Components'!L1208,'Tableau FR Download'!A:A,0)))</f>
        <v/>
      </c>
      <c r="N1208" s="2" t="str">
        <f>IFERROR(IF(LEFT(INDEX('Tableau FR Download'!J:J,MATCH('Eligible Components'!M1208,'Tableau FR Download'!G:G,0)),FIND(" - ",INDEX('Tableau FR Download'!J:J,MATCH('Eligible Components'!M1208,'Tableau FR Download'!G:G,0)))-1) = 0,"",LEFT(INDEX('Tableau FR Download'!J:J,MATCH('Eligible Components'!M1208,'Tableau FR Download'!G:G,0)),FIND(" - ",INDEX('Tableau FR Download'!J:J,MATCH('Eligible Components'!M1208,'Tableau FR Download'!G:G,0)))-1)),"")</f>
        <v/>
      </c>
      <c r="O1208" s="2" t="str">
        <f>IF(T1208="No","",IFERROR(IF(INDEX('Tableau FR Download'!M:M,MATCH('Eligible Components'!M1208,'Tableau FR Download'!G:G,0))=0,"",INDEX('Tableau FR Download'!M:M,MATCH('Eligible Components'!M1208,'Tableau FR Download'!G:G,0))),""))</f>
        <v/>
      </c>
      <c r="P1208" s="37" t="str">
        <f>IF(IFERROR(INDEX('Funding Request Tracker'!$G$6:$G$13,MATCH('Eligible Components'!N1208,'Funding Request Tracker'!$F$6:$F$13,0)),"")=0,"",IFERROR(INDEX('Funding Request Tracker'!$G$6:$G$13,MATCH('Eligible Components'!N1208,'Funding Request Tracker'!$F$6:$F$13,0)),""))</f>
        <v/>
      </c>
      <c r="Q1208" s="37" t="str">
        <f>IF(IFERROR(INDEX('Tableau FR Download'!N:N,MATCH('Eligible Components'!M1208,'Tableau FR Download'!G:G,0)),"")=0,"",IFERROR(INDEX('Tableau FR Download'!N:N,MATCH('Eligible Components'!M1208,'Tableau FR Download'!G:G,0)),""))</f>
        <v/>
      </c>
      <c r="R1208" s="37" t="str">
        <f>IF(IFERROR(INDEX('Tableau FR Download'!O:O,MATCH('Eligible Components'!M1208,'Tableau FR Download'!G:G,0)),"")=0,"",IFERROR(INDEX('Tableau FR Download'!O:O,MATCH('Eligible Components'!M1208,'Tableau FR Download'!G:G,0)),""))</f>
        <v/>
      </c>
      <c r="S1208" s="13" t="str">
        <f t="shared" si="56"/>
        <v/>
      </c>
      <c r="T1208" s="1" t="str">
        <f>IFERROR(INDEX('User Instructions'!$E$3:$E$10,MATCH('Eligible Components'!N1208,'User Instructions'!$D$3:$D$10,0)),"")</f>
        <v/>
      </c>
      <c r="U1208" s="1" t="str">
        <f>IFERROR(IF(INDEX('Tableau FR Download'!M:M,MATCH('Eligible Components'!M1208,'Tableau FR Download'!G:G,0))=0,"",INDEX('Tableau FR Download'!M:M,MATCH('Eligible Components'!M1208,'Tableau FR Download'!G:G,0))),"")</f>
        <v/>
      </c>
    </row>
    <row r="1209" spans="1:21" hidden="1" x14ac:dyDescent="0.2">
      <c r="A1209" s="1">
        <f t="shared" si="54"/>
        <v>0</v>
      </c>
      <c r="B1209" s="1">
        <v>0</v>
      </c>
      <c r="C1209" s="1" t="s">
        <v>85</v>
      </c>
      <c r="D1209" s="1" t="s">
        <v>149</v>
      </c>
      <c r="E1209" s="1" t="s">
        <v>414</v>
      </c>
      <c r="F1209" s="1" t="s">
        <v>92</v>
      </c>
      <c r="G1209" s="1" t="str">
        <f t="shared" si="55"/>
        <v>Russian Federation-HIV/AIDS,Tuberculosis,RSSH</v>
      </c>
      <c r="H1209" s="1">
        <v>0</v>
      </c>
      <c r="I1209" s="1" t="s">
        <v>30</v>
      </c>
      <c r="J1209" s="1" t="str">
        <f>IF(IFERROR(IF(M1209="",INDEX('Review Approach Lookup'!D:D,MATCH('Eligible Components'!G1209,'Review Approach Lookup'!A:A,0)),INDEX('Tableau FR Download'!I:I,MATCH(M1209,'Tableau FR Download'!G:G,0))),"")=0,"TBC",IFERROR(IF(M1209="",INDEX('Review Approach Lookup'!D:D,MATCH('Eligible Components'!G1209,'Review Approach Lookup'!A:A,0)),INDEX('Tableau FR Download'!I:I,MATCH(M1209,'Tableau FR Download'!G:G,0))),""))</f>
        <v/>
      </c>
      <c r="K1209" s="1" t="s">
        <v>188</v>
      </c>
      <c r="L1209" s="1">
        <f>_xlfn.MAXIFS('Tableau FR Download'!A:A,'Tableau FR Download'!B:B,'Eligible Components'!G1209)</f>
        <v>0</v>
      </c>
      <c r="M1209" s="1" t="str">
        <f>IF(L1209=0,"",INDEX('Tableau FR Download'!G:G,MATCH('Eligible Components'!L1209,'Tableau FR Download'!A:A,0)))</f>
        <v/>
      </c>
      <c r="N1209" s="2" t="str">
        <f>IFERROR(IF(LEFT(INDEX('Tableau FR Download'!J:J,MATCH('Eligible Components'!M1209,'Tableau FR Download'!G:G,0)),FIND(" - ",INDEX('Tableau FR Download'!J:J,MATCH('Eligible Components'!M1209,'Tableau FR Download'!G:G,0)))-1) = 0,"",LEFT(INDEX('Tableau FR Download'!J:J,MATCH('Eligible Components'!M1209,'Tableau FR Download'!G:G,0)),FIND(" - ",INDEX('Tableau FR Download'!J:J,MATCH('Eligible Components'!M1209,'Tableau FR Download'!G:G,0)))-1)),"")</f>
        <v/>
      </c>
      <c r="O1209" s="2" t="str">
        <f>IF(T1209="No","",IFERROR(IF(INDEX('Tableau FR Download'!M:M,MATCH('Eligible Components'!M1209,'Tableau FR Download'!G:G,0))=0,"",INDEX('Tableau FR Download'!M:M,MATCH('Eligible Components'!M1209,'Tableau FR Download'!G:G,0))),""))</f>
        <v/>
      </c>
      <c r="P1209" s="37" t="str">
        <f>IF(IFERROR(INDEX('Funding Request Tracker'!$G$6:$G$13,MATCH('Eligible Components'!N1209,'Funding Request Tracker'!$F$6:$F$13,0)),"")=0,"",IFERROR(INDEX('Funding Request Tracker'!$G$6:$G$13,MATCH('Eligible Components'!N1209,'Funding Request Tracker'!$F$6:$F$13,0)),""))</f>
        <v/>
      </c>
      <c r="Q1209" s="37" t="str">
        <f>IF(IFERROR(INDEX('Tableau FR Download'!N:N,MATCH('Eligible Components'!M1209,'Tableau FR Download'!G:G,0)),"")=0,"",IFERROR(INDEX('Tableau FR Download'!N:N,MATCH('Eligible Components'!M1209,'Tableau FR Download'!G:G,0)),""))</f>
        <v/>
      </c>
      <c r="R1209" s="37" t="str">
        <f>IF(IFERROR(INDEX('Tableau FR Download'!O:O,MATCH('Eligible Components'!M1209,'Tableau FR Download'!G:G,0)),"")=0,"",IFERROR(INDEX('Tableau FR Download'!O:O,MATCH('Eligible Components'!M1209,'Tableau FR Download'!G:G,0)),""))</f>
        <v/>
      </c>
      <c r="S1209" s="13" t="str">
        <f t="shared" si="56"/>
        <v/>
      </c>
      <c r="T1209" s="1" t="str">
        <f>IFERROR(INDEX('User Instructions'!$E$3:$E$10,MATCH('Eligible Components'!N1209,'User Instructions'!$D$3:$D$10,0)),"")</f>
        <v/>
      </c>
      <c r="U1209" s="1" t="str">
        <f>IFERROR(IF(INDEX('Tableau FR Download'!M:M,MATCH('Eligible Components'!M1209,'Tableau FR Download'!G:G,0))=0,"",INDEX('Tableau FR Download'!M:M,MATCH('Eligible Components'!M1209,'Tableau FR Download'!G:G,0))),"")</f>
        <v/>
      </c>
    </row>
    <row r="1210" spans="1:21" hidden="1" x14ac:dyDescent="0.2">
      <c r="A1210" s="1">
        <f t="shared" si="54"/>
        <v>0</v>
      </c>
      <c r="B1210" s="1">
        <v>0</v>
      </c>
      <c r="C1210" s="1" t="s">
        <v>85</v>
      </c>
      <c r="D1210" s="1" t="s">
        <v>149</v>
      </c>
      <c r="E1210" s="1" t="s">
        <v>28</v>
      </c>
      <c r="F1210" s="1" t="s">
        <v>28</v>
      </c>
      <c r="G1210" s="1" t="str">
        <f t="shared" si="55"/>
        <v>Russian Federation-Malaria</v>
      </c>
      <c r="H1210" s="1">
        <v>0</v>
      </c>
      <c r="I1210" s="1" t="s">
        <v>30</v>
      </c>
      <c r="J1210" s="1" t="str">
        <f>IF(IFERROR(IF(M1210="",INDEX('Review Approach Lookup'!D:D,MATCH('Eligible Components'!G1210,'Review Approach Lookup'!A:A,0)),INDEX('Tableau FR Download'!I:I,MATCH(M1210,'Tableau FR Download'!G:G,0))),"")=0,"TBC",IFERROR(IF(M1210="",INDEX('Review Approach Lookup'!D:D,MATCH('Eligible Components'!G1210,'Review Approach Lookup'!A:A,0)),INDEX('Tableau FR Download'!I:I,MATCH(M1210,'Tableau FR Download'!G:G,0))),""))</f>
        <v/>
      </c>
      <c r="K1210" s="1" t="s">
        <v>188</v>
      </c>
      <c r="L1210" s="1">
        <f>_xlfn.MAXIFS('Tableau FR Download'!A:A,'Tableau FR Download'!B:B,'Eligible Components'!G1210)</f>
        <v>0</v>
      </c>
      <c r="M1210" s="1" t="str">
        <f>IF(L1210=0,"",INDEX('Tableau FR Download'!G:G,MATCH('Eligible Components'!L1210,'Tableau FR Download'!A:A,0)))</f>
        <v/>
      </c>
      <c r="N1210" s="2" t="str">
        <f>IFERROR(IF(LEFT(INDEX('Tableau FR Download'!J:J,MATCH('Eligible Components'!M1210,'Tableau FR Download'!G:G,0)),FIND(" - ",INDEX('Tableau FR Download'!J:J,MATCH('Eligible Components'!M1210,'Tableau FR Download'!G:G,0)))-1) = 0,"",LEFT(INDEX('Tableau FR Download'!J:J,MATCH('Eligible Components'!M1210,'Tableau FR Download'!G:G,0)),FIND(" - ",INDEX('Tableau FR Download'!J:J,MATCH('Eligible Components'!M1210,'Tableau FR Download'!G:G,0)))-1)),"")</f>
        <v/>
      </c>
      <c r="O1210" s="2" t="str">
        <f>IF(T1210="No","",IFERROR(IF(INDEX('Tableau FR Download'!M:M,MATCH('Eligible Components'!M1210,'Tableau FR Download'!G:G,0))=0,"",INDEX('Tableau FR Download'!M:M,MATCH('Eligible Components'!M1210,'Tableau FR Download'!G:G,0))),""))</f>
        <v/>
      </c>
      <c r="P1210" s="37" t="str">
        <f>IF(IFERROR(INDEX('Funding Request Tracker'!$G$6:$G$13,MATCH('Eligible Components'!N1210,'Funding Request Tracker'!$F$6:$F$13,0)),"")=0,"",IFERROR(INDEX('Funding Request Tracker'!$G$6:$G$13,MATCH('Eligible Components'!N1210,'Funding Request Tracker'!$F$6:$F$13,0)),""))</f>
        <v/>
      </c>
      <c r="Q1210" s="37" t="str">
        <f>IF(IFERROR(INDEX('Tableau FR Download'!N:N,MATCH('Eligible Components'!M1210,'Tableau FR Download'!G:G,0)),"")=0,"",IFERROR(INDEX('Tableau FR Download'!N:N,MATCH('Eligible Components'!M1210,'Tableau FR Download'!G:G,0)),""))</f>
        <v/>
      </c>
      <c r="R1210" s="37" t="str">
        <f>IF(IFERROR(INDEX('Tableau FR Download'!O:O,MATCH('Eligible Components'!M1210,'Tableau FR Download'!G:G,0)),"")=0,"",IFERROR(INDEX('Tableau FR Download'!O:O,MATCH('Eligible Components'!M1210,'Tableau FR Download'!G:G,0)),""))</f>
        <v/>
      </c>
      <c r="S1210" s="13" t="str">
        <f t="shared" si="56"/>
        <v/>
      </c>
      <c r="T1210" s="1" t="str">
        <f>IFERROR(INDEX('User Instructions'!$E$3:$E$10,MATCH('Eligible Components'!N1210,'User Instructions'!$D$3:$D$10,0)),"")</f>
        <v/>
      </c>
      <c r="U1210" s="1" t="str">
        <f>IFERROR(IF(INDEX('Tableau FR Download'!M:M,MATCH('Eligible Components'!M1210,'Tableau FR Download'!G:G,0))=0,"",INDEX('Tableau FR Download'!M:M,MATCH('Eligible Components'!M1210,'Tableau FR Download'!G:G,0))),"")</f>
        <v/>
      </c>
    </row>
    <row r="1211" spans="1:21" hidden="1" x14ac:dyDescent="0.2">
      <c r="A1211" s="1">
        <f t="shared" si="54"/>
        <v>0</v>
      </c>
      <c r="B1211" s="1">
        <v>0</v>
      </c>
      <c r="C1211" s="1" t="s">
        <v>85</v>
      </c>
      <c r="D1211" s="1" t="s">
        <v>149</v>
      </c>
      <c r="E1211" s="1" t="s">
        <v>415</v>
      </c>
      <c r="F1211" s="1" t="s">
        <v>93</v>
      </c>
      <c r="G1211" s="1" t="str">
        <f t="shared" si="55"/>
        <v>Russian Federation-Malaria,RSSH</v>
      </c>
      <c r="H1211" s="1">
        <v>0</v>
      </c>
      <c r="I1211" s="1" t="s">
        <v>30</v>
      </c>
      <c r="J1211" s="1" t="str">
        <f>IF(IFERROR(IF(M1211="",INDEX('Review Approach Lookup'!D:D,MATCH('Eligible Components'!G1211,'Review Approach Lookup'!A:A,0)),INDEX('Tableau FR Download'!I:I,MATCH(M1211,'Tableau FR Download'!G:G,0))),"")=0,"TBC",IFERROR(IF(M1211="",INDEX('Review Approach Lookup'!D:D,MATCH('Eligible Components'!G1211,'Review Approach Lookup'!A:A,0)),INDEX('Tableau FR Download'!I:I,MATCH(M1211,'Tableau FR Download'!G:G,0))),""))</f>
        <v/>
      </c>
      <c r="K1211" s="1" t="s">
        <v>188</v>
      </c>
      <c r="L1211" s="1">
        <f>_xlfn.MAXIFS('Tableau FR Download'!A:A,'Tableau FR Download'!B:B,'Eligible Components'!G1211)</f>
        <v>0</v>
      </c>
      <c r="M1211" s="1" t="str">
        <f>IF(L1211=0,"",INDEX('Tableau FR Download'!G:G,MATCH('Eligible Components'!L1211,'Tableau FR Download'!A:A,0)))</f>
        <v/>
      </c>
      <c r="N1211" s="2" t="str">
        <f>IFERROR(IF(LEFT(INDEX('Tableau FR Download'!J:J,MATCH('Eligible Components'!M1211,'Tableau FR Download'!G:G,0)),FIND(" - ",INDEX('Tableau FR Download'!J:J,MATCH('Eligible Components'!M1211,'Tableau FR Download'!G:G,0)))-1) = 0,"",LEFT(INDEX('Tableau FR Download'!J:J,MATCH('Eligible Components'!M1211,'Tableau FR Download'!G:G,0)),FIND(" - ",INDEX('Tableau FR Download'!J:J,MATCH('Eligible Components'!M1211,'Tableau FR Download'!G:G,0)))-1)),"")</f>
        <v/>
      </c>
      <c r="O1211" s="2" t="str">
        <f>IF(T1211="No","",IFERROR(IF(INDEX('Tableau FR Download'!M:M,MATCH('Eligible Components'!M1211,'Tableau FR Download'!G:G,0))=0,"",INDEX('Tableau FR Download'!M:M,MATCH('Eligible Components'!M1211,'Tableau FR Download'!G:G,0))),""))</f>
        <v/>
      </c>
      <c r="P1211" s="37" t="str">
        <f>IF(IFERROR(INDEX('Funding Request Tracker'!$G$6:$G$13,MATCH('Eligible Components'!N1211,'Funding Request Tracker'!$F$6:$F$13,0)),"")=0,"",IFERROR(INDEX('Funding Request Tracker'!$G$6:$G$13,MATCH('Eligible Components'!N1211,'Funding Request Tracker'!$F$6:$F$13,0)),""))</f>
        <v/>
      </c>
      <c r="Q1211" s="37" t="str">
        <f>IF(IFERROR(INDEX('Tableau FR Download'!N:N,MATCH('Eligible Components'!M1211,'Tableau FR Download'!G:G,0)),"")=0,"",IFERROR(INDEX('Tableau FR Download'!N:N,MATCH('Eligible Components'!M1211,'Tableau FR Download'!G:G,0)),""))</f>
        <v/>
      </c>
      <c r="R1211" s="37" t="str">
        <f>IF(IFERROR(INDEX('Tableau FR Download'!O:O,MATCH('Eligible Components'!M1211,'Tableau FR Download'!G:G,0)),"")=0,"",IFERROR(INDEX('Tableau FR Download'!O:O,MATCH('Eligible Components'!M1211,'Tableau FR Download'!G:G,0)),""))</f>
        <v/>
      </c>
      <c r="S1211" s="13" t="str">
        <f t="shared" si="56"/>
        <v/>
      </c>
      <c r="T1211" s="1" t="str">
        <f>IFERROR(INDEX('User Instructions'!$E$3:$E$10,MATCH('Eligible Components'!N1211,'User Instructions'!$D$3:$D$10,0)),"")</f>
        <v/>
      </c>
      <c r="U1211" s="1" t="str">
        <f>IFERROR(IF(INDEX('Tableau FR Download'!M:M,MATCH('Eligible Components'!M1211,'Tableau FR Download'!G:G,0))=0,"",INDEX('Tableau FR Download'!M:M,MATCH('Eligible Components'!M1211,'Tableau FR Download'!G:G,0))),"")</f>
        <v/>
      </c>
    </row>
    <row r="1212" spans="1:21" hidden="1" x14ac:dyDescent="0.2">
      <c r="A1212" s="1">
        <f t="shared" si="54"/>
        <v>0</v>
      </c>
      <c r="B1212" s="1">
        <v>0</v>
      </c>
      <c r="C1212" s="1" t="s">
        <v>85</v>
      </c>
      <c r="D1212" s="1" t="s">
        <v>149</v>
      </c>
      <c r="E1212" s="1" t="s">
        <v>94</v>
      </c>
      <c r="F1212" s="1" t="s">
        <v>94</v>
      </c>
      <c r="G1212" s="1" t="str">
        <f t="shared" si="55"/>
        <v>Russian Federation-RSSH</v>
      </c>
      <c r="H1212" s="1">
        <v>1</v>
      </c>
      <c r="I1212" s="1" t="s">
        <v>30</v>
      </c>
      <c r="J1212" s="1" t="str">
        <f>IF(IFERROR(IF(M1212="",INDEX('Review Approach Lookup'!D:D,MATCH('Eligible Components'!G1212,'Review Approach Lookup'!A:A,0)),INDEX('Tableau FR Download'!I:I,MATCH(M1212,'Tableau FR Download'!G:G,0))),"")=0,"TBC",IFERROR(IF(M1212="",INDEX('Review Approach Lookup'!D:D,MATCH('Eligible Components'!G1212,'Review Approach Lookup'!A:A,0)),INDEX('Tableau FR Download'!I:I,MATCH(M1212,'Tableau FR Download'!G:G,0))),""))</f>
        <v>TBC</v>
      </c>
      <c r="K1212" s="1" t="s">
        <v>188</v>
      </c>
      <c r="L1212" s="1">
        <f>_xlfn.MAXIFS('Tableau FR Download'!A:A,'Tableau FR Download'!B:B,'Eligible Components'!G1212)</f>
        <v>0</v>
      </c>
      <c r="M1212" s="1" t="str">
        <f>IF(L1212=0,"",INDEX('Tableau FR Download'!G:G,MATCH('Eligible Components'!L1212,'Tableau FR Download'!A:A,0)))</f>
        <v/>
      </c>
      <c r="N1212" s="2" t="str">
        <f>IFERROR(IF(LEFT(INDEX('Tableau FR Download'!J:J,MATCH('Eligible Components'!M1212,'Tableau FR Download'!G:G,0)),FIND(" - ",INDEX('Tableau FR Download'!J:J,MATCH('Eligible Components'!M1212,'Tableau FR Download'!G:G,0)))-1) = 0,"",LEFT(INDEX('Tableau FR Download'!J:J,MATCH('Eligible Components'!M1212,'Tableau FR Download'!G:G,0)),FIND(" - ",INDEX('Tableau FR Download'!J:J,MATCH('Eligible Components'!M1212,'Tableau FR Download'!G:G,0)))-1)),"")</f>
        <v/>
      </c>
      <c r="O1212" s="2" t="str">
        <f>IF(T1212="No","",IFERROR(IF(INDEX('Tableau FR Download'!M:M,MATCH('Eligible Components'!M1212,'Tableau FR Download'!G:G,0))=0,"",INDEX('Tableau FR Download'!M:M,MATCH('Eligible Components'!M1212,'Tableau FR Download'!G:G,0))),""))</f>
        <v/>
      </c>
      <c r="P1212" s="37" t="str">
        <f>IF(IFERROR(INDEX('Funding Request Tracker'!$G$6:$G$13,MATCH('Eligible Components'!N1212,'Funding Request Tracker'!$F$6:$F$13,0)),"")=0,"",IFERROR(INDEX('Funding Request Tracker'!$G$6:$G$13,MATCH('Eligible Components'!N1212,'Funding Request Tracker'!$F$6:$F$13,0)),""))</f>
        <v/>
      </c>
      <c r="Q1212" s="37" t="str">
        <f>IF(IFERROR(INDEX('Tableau FR Download'!N:N,MATCH('Eligible Components'!M1212,'Tableau FR Download'!G:G,0)),"")=0,"",IFERROR(INDEX('Tableau FR Download'!N:N,MATCH('Eligible Components'!M1212,'Tableau FR Download'!G:G,0)),""))</f>
        <v/>
      </c>
      <c r="R1212" s="37" t="str">
        <f>IF(IFERROR(INDEX('Tableau FR Download'!O:O,MATCH('Eligible Components'!M1212,'Tableau FR Download'!G:G,0)),"")=0,"",IFERROR(INDEX('Tableau FR Download'!O:O,MATCH('Eligible Components'!M1212,'Tableau FR Download'!G:G,0)),""))</f>
        <v/>
      </c>
      <c r="S1212" s="13" t="str">
        <f t="shared" si="56"/>
        <v/>
      </c>
      <c r="T1212" s="1" t="str">
        <f>IFERROR(INDEX('User Instructions'!$E$3:$E$10,MATCH('Eligible Components'!N1212,'User Instructions'!$D$3:$D$10,0)),"")</f>
        <v/>
      </c>
      <c r="U1212" s="1" t="str">
        <f>IFERROR(IF(INDEX('Tableau FR Download'!M:M,MATCH('Eligible Components'!M1212,'Tableau FR Download'!G:G,0))=0,"",INDEX('Tableau FR Download'!M:M,MATCH('Eligible Components'!M1212,'Tableau FR Download'!G:G,0))),"")</f>
        <v/>
      </c>
    </row>
    <row r="1213" spans="1:21" hidden="1" x14ac:dyDescent="0.2">
      <c r="A1213" s="1">
        <f t="shared" si="54"/>
        <v>0</v>
      </c>
      <c r="B1213" s="1">
        <v>0</v>
      </c>
      <c r="C1213" s="1" t="s">
        <v>85</v>
      </c>
      <c r="D1213" s="1" t="s">
        <v>149</v>
      </c>
      <c r="E1213" s="1" t="s">
        <v>416</v>
      </c>
      <c r="F1213" s="1" t="s">
        <v>35</v>
      </c>
      <c r="G1213" s="1" t="str">
        <f t="shared" si="55"/>
        <v>Russian Federation-Tuberculosis</v>
      </c>
      <c r="H1213" s="1">
        <v>0</v>
      </c>
      <c r="I1213" s="1" t="s">
        <v>30</v>
      </c>
      <c r="J1213" s="1" t="str">
        <f>IF(IFERROR(IF(M1213="",INDEX('Review Approach Lookup'!D:D,MATCH('Eligible Components'!G1213,'Review Approach Lookup'!A:A,0)),INDEX('Tableau FR Download'!I:I,MATCH(M1213,'Tableau FR Download'!G:G,0))),"")=0,"TBC",IFERROR(IF(M1213="",INDEX('Review Approach Lookup'!D:D,MATCH('Eligible Components'!G1213,'Review Approach Lookup'!A:A,0)),INDEX('Tableau FR Download'!I:I,MATCH(M1213,'Tableau FR Download'!G:G,0))),""))</f>
        <v/>
      </c>
      <c r="K1213" s="1" t="s">
        <v>188</v>
      </c>
      <c r="L1213" s="1">
        <f>_xlfn.MAXIFS('Tableau FR Download'!A:A,'Tableau FR Download'!B:B,'Eligible Components'!G1213)</f>
        <v>0</v>
      </c>
      <c r="M1213" s="1" t="str">
        <f>IF(L1213=0,"",INDEX('Tableau FR Download'!G:G,MATCH('Eligible Components'!L1213,'Tableau FR Download'!A:A,0)))</f>
        <v/>
      </c>
      <c r="N1213" s="2" t="str">
        <f>IFERROR(IF(LEFT(INDEX('Tableau FR Download'!J:J,MATCH('Eligible Components'!M1213,'Tableau FR Download'!G:G,0)),FIND(" - ",INDEX('Tableau FR Download'!J:J,MATCH('Eligible Components'!M1213,'Tableau FR Download'!G:G,0)))-1) = 0,"",LEFT(INDEX('Tableau FR Download'!J:J,MATCH('Eligible Components'!M1213,'Tableau FR Download'!G:G,0)),FIND(" - ",INDEX('Tableau FR Download'!J:J,MATCH('Eligible Components'!M1213,'Tableau FR Download'!G:G,0)))-1)),"")</f>
        <v/>
      </c>
      <c r="O1213" s="2" t="str">
        <f>IF(T1213="No","",IFERROR(IF(INDEX('Tableau FR Download'!M:M,MATCH('Eligible Components'!M1213,'Tableau FR Download'!G:G,0))=0,"",INDEX('Tableau FR Download'!M:M,MATCH('Eligible Components'!M1213,'Tableau FR Download'!G:G,0))),""))</f>
        <v/>
      </c>
      <c r="P1213" s="37" t="str">
        <f>IF(IFERROR(INDEX('Funding Request Tracker'!$G$6:$G$13,MATCH('Eligible Components'!N1213,'Funding Request Tracker'!$F$6:$F$13,0)),"")=0,"",IFERROR(INDEX('Funding Request Tracker'!$G$6:$G$13,MATCH('Eligible Components'!N1213,'Funding Request Tracker'!$F$6:$F$13,0)),""))</f>
        <v/>
      </c>
      <c r="Q1213" s="37" t="str">
        <f>IF(IFERROR(INDEX('Tableau FR Download'!N:N,MATCH('Eligible Components'!M1213,'Tableau FR Download'!G:G,0)),"")=0,"",IFERROR(INDEX('Tableau FR Download'!N:N,MATCH('Eligible Components'!M1213,'Tableau FR Download'!G:G,0)),""))</f>
        <v/>
      </c>
      <c r="R1213" s="37" t="str">
        <f>IF(IFERROR(INDEX('Tableau FR Download'!O:O,MATCH('Eligible Components'!M1213,'Tableau FR Download'!G:G,0)),"")=0,"",IFERROR(INDEX('Tableau FR Download'!O:O,MATCH('Eligible Components'!M1213,'Tableau FR Download'!G:G,0)),""))</f>
        <v/>
      </c>
      <c r="S1213" s="13" t="str">
        <f t="shared" si="56"/>
        <v/>
      </c>
      <c r="T1213" s="1" t="str">
        <f>IFERROR(INDEX('User Instructions'!$E$3:$E$10,MATCH('Eligible Components'!N1213,'User Instructions'!$D$3:$D$10,0)),"")</f>
        <v/>
      </c>
      <c r="U1213" s="1" t="str">
        <f>IFERROR(IF(INDEX('Tableau FR Download'!M:M,MATCH('Eligible Components'!M1213,'Tableau FR Download'!G:G,0))=0,"",INDEX('Tableau FR Download'!M:M,MATCH('Eligible Components'!M1213,'Tableau FR Download'!G:G,0))),"")</f>
        <v/>
      </c>
    </row>
    <row r="1214" spans="1:21" hidden="1" x14ac:dyDescent="0.2">
      <c r="A1214" s="1">
        <f t="shared" si="54"/>
        <v>0</v>
      </c>
      <c r="B1214" s="1">
        <v>0</v>
      </c>
      <c r="C1214" s="1" t="s">
        <v>85</v>
      </c>
      <c r="D1214" s="1" t="s">
        <v>149</v>
      </c>
      <c r="E1214" s="1" t="s">
        <v>417</v>
      </c>
      <c r="F1214" s="1" t="s">
        <v>95</v>
      </c>
      <c r="G1214" s="1" t="str">
        <f t="shared" si="55"/>
        <v>Russian Federation-Tuberculosis,Malaria</v>
      </c>
      <c r="H1214" s="1">
        <v>0</v>
      </c>
      <c r="I1214" s="1" t="s">
        <v>30</v>
      </c>
      <c r="J1214" s="1" t="str">
        <f>IF(IFERROR(IF(M1214="",INDEX('Review Approach Lookup'!D:D,MATCH('Eligible Components'!G1214,'Review Approach Lookup'!A:A,0)),INDEX('Tableau FR Download'!I:I,MATCH(M1214,'Tableau FR Download'!G:G,0))),"")=0,"TBC",IFERROR(IF(M1214="",INDEX('Review Approach Lookup'!D:D,MATCH('Eligible Components'!G1214,'Review Approach Lookup'!A:A,0)),INDEX('Tableau FR Download'!I:I,MATCH(M1214,'Tableau FR Download'!G:G,0))),""))</f>
        <v/>
      </c>
      <c r="K1214" s="1" t="s">
        <v>188</v>
      </c>
      <c r="L1214" s="1">
        <f>_xlfn.MAXIFS('Tableau FR Download'!A:A,'Tableau FR Download'!B:B,'Eligible Components'!G1214)</f>
        <v>0</v>
      </c>
      <c r="M1214" s="1" t="str">
        <f>IF(L1214=0,"",INDEX('Tableau FR Download'!G:G,MATCH('Eligible Components'!L1214,'Tableau FR Download'!A:A,0)))</f>
        <v/>
      </c>
      <c r="N1214" s="2" t="str">
        <f>IFERROR(IF(LEFT(INDEX('Tableau FR Download'!J:J,MATCH('Eligible Components'!M1214,'Tableau FR Download'!G:G,0)),FIND(" - ",INDEX('Tableau FR Download'!J:J,MATCH('Eligible Components'!M1214,'Tableau FR Download'!G:G,0)))-1) = 0,"",LEFT(INDEX('Tableau FR Download'!J:J,MATCH('Eligible Components'!M1214,'Tableau FR Download'!G:G,0)),FIND(" - ",INDEX('Tableau FR Download'!J:J,MATCH('Eligible Components'!M1214,'Tableau FR Download'!G:G,0)))-1)),"")</f>
        <v/>
      </c>
      <c r="O1214" s="2" t="str">
        <f>IF(T1214="No","",IFERROR(IF(INDEX('Tableau FR Download'!M:M,MATCH('Eligible Components'!M1214,'Tableau FR Download'!G:G,0))=0,"",INDEX('Tableau FR Download'!M:M,MATCH('Eligible Components'!M1214,'Tableau FR Download'!G:G,0))),""))</f>
        <v/>
      </c>
      <c r="P1214" s="37" t="str">
        <f>IF(IFERROR(INDEX('Funding Request Tracker'!$G$6:$G$13,MATCH('Eligible Components'!N1214,'Funding Request Tracker'!$F$6:$F$13,0)),"")=0,"",IFERROR(INDEX('Funding Request Tracker'!$G$6:$G$13,MATCH('Eligible Components'!N1214,'Funding Request Tracker'!$F$6:$F$13,0)),""))</f>
        <v/>
      </c>
      <c r="Q1214" s="37" t="str">
        <f>IF(IFERROR(INDEX('Tableau FR Download'!N:N,MATCH('Eligible Components'!M1214,'Tableau FR Download'!G:G,0)),"")=0,"",IFERROR(INDEX('Tableau FR Download'!N:N,MATCH('Eligible Components'!M1214,'Tableau FR Download'!G:G,0)),""))</f>
        <v/>
      </c>
      <c r="R1214" s="37" t="str">
        <f>IF(IFERROR(INDEX('Tableau FR Download'!O:O,MATCH('Eligible Components'!M1214,'Tableau FR Download'!G:G,0)),"")=0,"",IFERROR(INDEX('Tableau FR Download'!O:O,MATCH('Eligible Components'!M1214,'Tableau FR Download'!G:G,0)),""))</f>
        <v/>
      </c>
      <c r="S1214" s="13" t="str">
        <f t="shared" si="56"/>
        <v/>
      </c>
      <c r="T1214" s="1" t="str">
        <f>IFERROR(INDEX('User Instructions'!$E$3:$E$10,MATCH('Eligible Components'!N1214,'User Instructions'!$D$3:$D$10,0)),"")</f>
        <v/>
      </c>
      <c r="U1214" s="1" t="str">
        <f>IFERROR(IF(INDEX('Tableau FR Download'!M:M,MATCH('Eligible Components'!M1214,'Tableau FR Download'!G:G,0))=0,"",INDEX('Tableau FR Download'!M:M,MATCH('Eligible Components'!M1214,'Tableau FR Download'!G:G,0))),"")</f>
        <v/>
      </c>
    </row>
    <row r="1215" spans="1:21" hidden="1" x14ac:dyDescent="0.2">
      <c r="A1215" s="1">
        <f t="shared" si="54"/>
        <v>0</v>
      </c>
      <c r="B1215" s="1">
        <v>0</v>
      </c>
      <c r="C1215" s="1" t="s">
        <v>85</v>
      </c>
      <c r="D1215" s="1" t="s">
        <v>149</v>
      </c>
      <c r="E1215" s="1" t="s">
        <v>418</v>
      </c>
      <c r="F1215" s="1" t="s">
        <v>96</v>
      </c>
      <c r="G1215" s="1" t="str">
        <f t="shared" si="55"/>
        <v>Russian Federation-Tuberculosis,Malaria,RSSH</v>
      </c>
      <c r="H1215" s="1">
        <v>0</v>
      </c>
      <c r="I1215" s="1" t="s">
        <v>30</v>
      </c>
      <c r="J1215" s="1" t="str">
        <f>IF(IFERROR(IF(M1215="",INDEX('Review Approach Lookup'!D:D,MATCH('Eligible Components'!G1215,'Review Approach Lookup'!A:A,0)),INDEX('Tableau FR Download'!I:I,MATCH(M1215,'Tableau FR Download'!G:G,0))),"")=0,"TBC",IFERROR(IF(M1215="",INDEX('Review Approach Lookup'!D:D,MATCH('Eligible Components'!G1215,'Review Approach Lookup'!A:A,0)),INDEX('Tableau FR Download'!I:I,MATCH(M1215,'Tableau FR Download'!G:G,0))),""))</f>
        <v/>
      </c>
      <c r="K1215" s="1" t="s">
        <v>188</v>
      </c>
      <c r="L1215" s="1">
        <f>_xlfn.MAXIFS('Tableau FR Download'!A:A,'Tableau FR Download'!B:B,'Eligible Components'!G1215)</f>
        <v>0</v>
      </c>
      <c r="M1215" s="1" t="str">
        <f>IF(L1215=0,"",INDEX('Tableau FR Download'!G:G,MATCH('Eligible Components'!L1215,'Tableau FR Download'!A:A,0)))</f>
        <v/>
      </c>
      <c r="N1215" s="2" t="str">
        <f>IFERROR(IF(LEFT(INDEX('Tableau FR Download'!J:J,MATCH('Eligible Components'!M1215,'Tableau FR Download'!G:G,0)),FIND(" - ",INDEX('Tableau FR Download'!J:J,MATCH('Eligible Components'!M1215,'Tableau FR Download'!G:G,0)))-1) = 0,"",LEFT(INDEX('Tableau FR Download'!J:J,MATCH('Eligible Components'!M1215,'Tableau FR Download'!G:G,0)),FIND(" - ",INDEX('Tableau FR Download'!J:J,MATCH('Eligible Components'!M1215,'Tableau FR Download'!G:G,0)))-1)),"")</f>
        <v/>
      </c>
      <c r="O1215" s="2" t="str">
        <f>IF(T1215="No","",IFERROR(IF(INDEX('Tableau FR Download'!M:M,MATCH('Eligible Components'!M1215,'Tableau FR Download'!G:G,0))=0,"",INDEX('Tableau FR Download'!M:M,MATCH('Eligible Components'!M1215,'Tableau FR Download'!G:G,0))),""))</f>
        <v/>
      </c>
      <c r="P1215" s="37" t="str">
        <f>IF(IFERROR(INDEX('Funding Request Tracker'!$G$6:$G$13,MATCH('Eligible Components'!N1215,'Funding Request Tracker'!$F$6:$F$13,0)),"")=0,"",IFERROR(INDEX('Funding Request Tracker'!$G$6:$G$13,MATCH('Eligible Components'!N1215,'Funding Request Tracker'!$F$6:$F$13,0)),""))</f>
        <v/>
      </c>
      <c r="Q1215" s="37" t="str">
        <f>IF(IFERROR(INDEX('Tableau FR Download'!N:N,MATCH('Eligible Components'!M1215,'Tableau FR Download'!G:G,0)),"")=0,"",IFERROR(INDEX('Tableau FR Download'!N:N,MATCH('Eligible Components'!M1215,'Tableau FR Download'!G:G,0)),""))</f>
        <v/>
      </c>
      <c r="R1215" s="37" t="str">
        <f>IF(IFERROR(INDEX('Tableau FR Download'!O:O,MATCH('Eligible Components'!M1215,'Tableau FR Download'!G:G,0)),"")=0,"",IFERROR(INDEX('Tableau FR Download'!O:O,MATCH('Eligible Components'!M1215,'Tableau FR Download'!G:G,0)),""))</f>
        <v/>
      </c>
      <c r="S1215" s="13" t="str">
        <f t="shared" si="56"/>
        <v/>
      </c>
      <c r="T1215" s="1" t="str">
        <f>IFERROR(INDEX('User Instructions'!$E$3:$E$10,MATCH('Eligible Components'!N1215,'User Instructions'!$D$3:$D$10,0)),"")</f>
        <v/>
      </c>
      <c r="U1215" s="1" t="str">
        <f>IFERROR(IF(INDEX('Tableau FR Download'!M:M,MATCH('Eligible Components'!M1215,'Tableau FR Download'!G:G,0))=0,"",INDEX('Tableau FR Download'!M:M,MATCH('Eligible Components'!M1215,'Tableau FR Download'!G:G,0))),"")</f>
        <v/>
      </c>
    </row>
    <row r="1216" spans="1:21" hidden="1" x14ac:dyDescent="0.2">
      <c r="A1216" s="1">
        <f t="shared" si="54"/>
        <v>0</v>
      </c>
      <c r="B1216" s="1">
        <v>0</v>
      </c>
      <c r="C1216" s="1" t="s">
        <v>85</v>
      </c>
      <c r="D1216" s="1" t="s">
        <v>149</v>
      </c>
      <c r="E1216" s="1" t="s">
        <v>419</v>
      </c>
      <c r="F1216" s="1" t="s">
        <v>97</v>
      </c>
      <c r="G1216" s="1" t="str">
        <f t="shared" si="55"/>
        <v>Russian Federation-Tuberculosis,RSSH</v>
      </c>
      <c r="H1216" s="1">
        <v>0</v>
      </c>
      <c r="I1216" s="1" t="s">
        <v>30</v>
      </c>
      <c r="J1216" s="1" t="str">
        <f>IF(IFERROR(IF(M1216="",INDEX('Review Approach Lookup'!D:D,MATCH('Eligible Components'!G1216,'Review Approach Lookup'!A:A,0)),INDEX('Tableau FR Download'!I:I,MATCH(M1216,'Tableau FR Download'!G:G,0))),"")=0,"TBC",IFERROR(IF(M1216="",INDEX('Review Approach Lookup'!D:D,MATCH('Eligible Components'!G1216,'Review Approach Lookup'!A:A,0)),INDEX('Tableau FR Download'!I:I,MATCH(M1216,'Tableau FR Download'!G:G,0))),""))</f>
        <v/>
      </c>
      <c r="K1216" s="1" t="s">
        <v>188</v>
      </c>
      <c r="L1216" s="1">
        <f>_xlfn.MAXIFS('Tableau FR Download'!A:A,'Tableau FR Download'!B:B,'Eligible Components'!G1216)</f>
        <v>0</v>
      </c>
      <c r="M1216" s="1" t="str">
        <f>IF(L1216=0,"",INDEX('Tableau FR Download'!G:G,MATCH('Eligible Components'!L1216,'Tableau FR Download'!A:A,0)))</f>
        <v/>
      </c>
      <c r="N1216" s="2" t="str">
        <f>IFERROR(IF(LEFT(INDEX('Tableau FR Download'!J:J,MATCH('Eligible Components'!M1216,'Tableau FR Download'!G:G,0)),FIND(" - ",INDEX('Tableau FR Download'!J:J,MATCH('Eligible Components'!M1216,'Tableau FR Download'!G:G,0)))-1) = 0,"",LEFT(INDEX('Tableau FR Download'!J:J,MATCH('Eligible Components'!M1216,'Tableau FR Download'!G:G,0)),FIND(" - ",INDEX('Tableau FR Download'!J:J,MATCH('Eligible Components'!M1216,'Tableau FR Download'!G:G,0)))-1)),"")</f>
        <v/>
      </c>
      <c r="O1216" s="2" t="str">
        <f>IF(T1216="No","",IFERROR(IF(INDEX('Tableau FR Download'!M:M,MATCH('Eligible Components'!M1216,'Tableau FR Download'!G:G,0))=0,"",INDEX('Tableau FR Download'!M:M,MATCH('Eligible Components'!M1216,'Tableau FR Download'!G:G,0))),""))</f>
        <v/>
      </c>
      <c r="P1216" s="37" t="str">
        <f>IF(IFERROR(INDEX('Funding Request Tracker'!$G$6:$G$13,MATCH('Eligible Components'!N1216,'Funding Request Tracker'!$F$6:$F$13,0)),"")=0,"",IFERROR(INDEX('Funding Request Tracker'!$G$6:$G$13,MATCH('Eligible Components'!N1216,'Funding Request Tracker'!$F$6:$F$13,0)),""))</f>
        <v/>
      </c>
      <c r="Q1216" s="37" t="str">
        <f>IF(IFERROR(INDEX('Tableau FR Download'!N:N,MATCH('Eligible Components'!M1216,'Tableau FR Download'!G:G,0)),"")=0,"",IFERROR(INDEX('Tableau FR Download'!N:N,MATCH('Eligible Components'!M1216,'Tableau FR Download'!G:G,0)),""))</f>
        <v/>
      </c>
      <c r="R1216" s="37" t="str">
        <f>IF(IFERROR(INDEX('Tableau FR Download'!O:O,MATCH('Eligible Components'!M1216,'Tableau FR Download'!G:G,0)),"")=0,"",IFERROR(INDEX('Tableau FR Download'!O:O,MATCH('Eligible Components'!M1216,'Tableau FR Download'!G:G,0)),""))</f>
        <v/>
      </c>
      <c r="S1216" s="13" t="str">
        <f t="shared" si="56"/>
        <v/>
      </c>
      <c r="T1216" s="1" t="str">
        <f>IFERROR(INDEX('User Instructions'!$E$3:$E$10,MATCH('Eligible Components'!N1216,'User Instructions'!$D$3:$D$10,0)),"")</f>
        <v/>
      </c>
      <c r="U1216" s="1" t="str">
        <f>IFERROR(IF(INDEX('Tableau FR Download'!M:M,MATCH('Eligible Components'!M1216,'Tableau FR Download'!G:G,0))=0,"",INDEX('Tableau FR Download'!M:M,MATCH('Eligible Components'!M1216,'Tableau FR Download'!G:G,0))),"")</f>
        <v/>
      </c>
    </row>
    <row r="1217" spans="1:21" hidden="1" x14ac:dyDescent="0.2">
      <c r="A1217" s="1">
        <f t="shared" si="54"/>
        <v>0</v>
      </c>
      <c r="B1217" s="1">
        <v>1</v>
      </c>
      <c r="C1217" s="1" t="s">
        <v>85</v>
      </c>
      <c r="D1217" s="1" t="s">
        <v>150</v>
      </c>
      <c r="E1217" s="1" t="s">
        <v>26</v>
      </c>
      <c r="F1217" s="1" t="s">
        <v>26</v>
      </c>
      <c r="G1217" s="1" t="str">
        <f t="shared" si="55"/>
        <v>Rwanda-HIV/AIDS</v>
      </c>
      <c r="H1217" s="1">
        <v>1</v>
      </c>
      <c r="I1217" s="1" t="s">
        <v>60</v>
      </c>
      <c r="J1217" s="1" t="str">
        <f>IF(IFERROR(IF(M1217="",INDEX('Review Approach Lookup'!D:D,MATCH('Eligible Components'!G1217,'Review Approach Lookup'!A:A,0)),INDEX('Tableau FR Download'!I:I,MATCH(M1217,'Tableau FR Download'!G:G,0))),"")=0,"TBC",IFERROR(IF(M1217="",INDEX('Review Approach Lookup'!D:D,MATCH('Eligible Components'!G1217,'Review Approach Lookup'!A:A,0)),INDEX('Tableau FR Download'!I:I,MATCH(M1217,'Tableau FR Download'!G:G,0))),""))</f>
        <v>Tailored for National Strategic Plans</v>
      </c>
      <c r="K1217" s="1" t="s">
        <v>182</v>
      </c>
      <c r="L1217" s="1">
        <f>_xlfn.MAXIFS('Tableau FR Download'!A:A,'Tableau FR Download'!B:B,'Eligible Components'!G1217)</f>
        <v>0</v>
      </c>
      <c r="M1217" s="1" t="str">
        <f>IF(L1217=0,"",INDEX('Tableau FR Download'!G:G,MATCH('Eligible Components'!L1217,'Tableau FR Download'!A:A,0)))</f>
        <v/>
      </c>
      <c r="N1217" s="2" t="str">
        <f>IFERROR(IF(LEFT(INDEX('Tableau FR Download'!J:J,MATCH('Eligible Components'!M1217,'Tableau FR Download'!G:G,0)),FIND(" - ",INDEX('Tableau FR Download'!J:J,MATCH('Eligible Components'!M1217,'Tableau FR Download'!G:G,0)))-1) = 0,"",LEFT(INDEX('Tableau FR Download'!J:J,MATCH('Eligible Components'!M1217,'Tableau FR Download'!G:G,0)),FIND(" - ",INDEX('Tableau FR Download'!J:J,MATCH('Eligible Components'!M1217,'Tableau FR Download'!G:G,0)))-1)),"")</f>
        <v/>
      </c>
      <c r="O1217" s="2" t="str">
        <f>IF(T1217="No","",IFERROR(IF(INDEX('Tableau FR Download'!M:M,MATCH('Eligible Components'!M1217,'Tableau FR Download'!G:G,0))=0,"",INDEX('Tableau FR Download'!M:M,MATCH('Eligible Components'!M1217,'Tableau FR Download'!G:G,0))),""))</f>
        <v/>
      </c>
      <c r="P1217" s="37" t="str">
        <f>IF(IFERROR(INDEX('Funding Request Tracker'!$G$6:$G$13,MATCH('Eligible Components'!N1217,'Funding Request Tracker'!$F$6:$F$13,0)),"")=0,"",IFERROR(INDEX('Funding Request Tracker'!$G$6:$G$13,MATCH('Eligible Components'!N1217,'Funding Request Tracker'!$F$6:$F$13,0)),""))</f>
        <v/>
      </c>
      <c r="Q1217" s="37" t="str">
        <f>IF(IFERROR(INDEX('Tableau FR Download'!N:N,MATCH('Eligible Components'!M1217,'Tableau FR Download'!G:G,0)),"")=0,"",IFERROR(INDEX('Tableau FR Download'!N:N,MATCH('Eligible Components'!M1217,'Tableau FR Download'!G:G,0)),""))</f>
        <v/>
      </c>
      <c r="R1217" s="37" t="str">
        <f>IF(IFERROR(INDEX('Tableau FR Download'!O:O,MATCH('Eligible Components'!M1217,'Tableau FR Download'!G:G,0)),"")=0,"",IFERROR(INDEX('Tableau FR Download'!O:O,MATCH('Eligible Components'!M1217,'Tableau FR Download'!G:G,0)),""))</f>
        <v/>
      </c>
      <c r="S1217" s="13" t="str">
        <f t="shared" si="56"/>
        <v/>
      </c>
      <c r="T1217" s="1" t="str">
        <f>IFERROR(INDEX('User Instructions'!$E$3:$E$10,MATCH('Eligible Components'!N1217,'User Instructions'!$D$3:$D$10,0)),"")</f>
        <v/>
      </c>
      <c r="U1217" s="1" t="str">
        <f>IFERROR(IF(INDEX('Tableau FR Download'!M:M,MATCH('Eligible Components'!M1217,'Tableau FR Download'!G:G,0))=0,"",INDEX('Tableau FR Download'!M:M,MATCH('Eligible Components'!M1217,'Tableau FR Download'!G:G,0))),"")</f>
        <v/>
      </c>
    </row>
    <row r="1218" spans="1:21" hidden="1" x14ac:dyDescent="0.2">
      <c r="A1218" s="1">
        <f t="shared" ref="A1218:A1281" si="57">IF(B1218=1,0,IF(AND(H1218=1,OR(F1218="HIV/AIDS",F1218="Tuberculosis",F1218="Malaria",M1218&lt;&gt;"")),1,0))</f>
        <v>0</v>
      </c>
      <c r="B1218" s="1">
        <v>0</v>
      </c>
      <c r="C1218" s="1" t="s">
        <v>85</v>
      </c>
      <c r="D1218" s="1" t="s">
        <v>150</v>
      </c>
      <c r="E1218" s="1" t="s">
        <v>409</v>
      </c>
      <c r="F1218" s="1" t="s">
        <v>86</v>
      </c>
      <c r="G1218" s="1" t="str">
        <f t="shared" ref="G1218:G1281" si="58">_xlfn.CONCAT(D1218,"-",F1218)</f>
        <v>Rwanda-HIV/AIDS,Malaria</v>
      </c>
      <c r="H1218" s="1">
        <v>1</v>
      </c>
      <c r="I1218" s="1" t="s">
        <v>60</v>
      </c>
      <c r="J1218" s="1" t="str">
        <f>IF(IFERROR(IF(M1218="",INDEX('Review Approach Lookup'!D:D,MATCH('Eligible Components'!G1218,'Review Approach Lookup'!A:A,0)),INDEX('Tableau FR Download'!I:I,MATCH(M1218,'Tableau FR Download'!G:G,0))),"")=0,"TBC",IFERROR(IF(M1218="",INDEX('Review Approach Lookup'!D:D,MATCH('Eligible Components'!G1218,'Review Approach Lookup'!A:A,0)),INDEX('Tableau FR Download'!I:I,MATCH(M1218,'Tableau FR Download'!G:G,0))),""))</f>
        <v/>
      </c>
      <c r="K1218" s="1" t="s">
        <v>182</v>
      </c>
      <c r="L1218" s="1">
        <f>_xlfn.MAXIFS('Tableau FR Download'!A:A,'Tableau FR Download'!B:B,'Eligible Components'!G1218)</f>
        <v>0</v>
      </c>
      <c r="M1218" s="1" t="str">
        <f>IF(L1218=0,"",INDEX('Tableau FR Download'!G:G,MATCH('Eligible Components'!L1218,'Tableau FR Download'!A:A,0)))</f>
        <v/>
      </c>
      <c r="N1218" s="2" t="str">
        <f>IFERROR(IF(LEFT(INDEX('Tableau FR Download'!J:J,MATCH('Eligible Components'!M1218,'Tableau FR Download'!G:G,0)),FIND(" - ",INDEX('Tableau FR Download'!J:J,MATCH('Eligible Components'!M1218,'Tableau FR Download'!G:G,0)))-1) = 0,"",LEFT(INDEX('Tableau FR Download'!J:J,MATCH('Eligible Components'!M1218,'Tableau FR Download'!G:G,0)),FIND(" - ",INDEX('Tableau FR Download'!J:J,MATCH('Eligible Components'!M1218,'Tableau FR Download'!G:G,0)))-1)),"")</f>
        <v/>
      </c>
      <c r="O1218" s="2" t="str">
        <f>IF(T1218="No","",IFERROR(IF(INDEX('Tableau FR Download'!M:M,MATCH('Eligible Components'!M1218,'Tableau FR Download'!G:G,0))=0,"",INDEX('Tableau FR Download'!M:M,MATCH('Eligible Components'!M1218,'Tableau FR Download'!G:G,0))),""))</f>
        <v/>
      </c>
      <c r="P1218" s="37" t="str">
        <f>IF(IFERROR(INDEX('Funding Request Tracker'!$G$6:$G$13,MATCH('Eligible Components'!N1218,'Funding Request Tracker'!$F$6:$F$13,0)),"")=0,"",IFERROR(INDEX('Funding Request Tracker'!$G$6:$G$13,MATCH('Eligible Components'!N1218,'Funding Request Tracker'!$F$6:$F$13,0)),""))</f>
        <v/>
      </c>
      <c r="Q1218" s="37" t="str">
        <f>IF(IFERROR(INDEX('Tableau FR Download'!N:N,MATCH('Eligible Components'!M1218,'Tableau FR Download'!G:G,0)),"")=0,"",IFERROR(INDEX('Tableau FR Download'!N:N,MATCH('Eligible Components'!M1218,'Tableau FR Download'!G:G,0)),""))</f>
        <v/>
      </c>
      <c r="R1218" s="37" t="str">
        <f>IF(IFERROR(INDEX('Tableau FR Download'!O:O,MATCH('Eligible Components'!M1218,'Tableau FR Download'!G:G,0)),"")=0,"",IFERROR(INDEX('Tableau FR Download'!O:O,MATCH('Eligible Components'!M1218,'Tableau FR Download'!G:G,0)),""))</f>
        <v/>
      </c>
      <c r="S1218" s="13" t="str">
        <f t="shared" ref="S1218:S1281" si="59">IFERROR((R1218-P1218)/30.5,"")</f>
        <v/>
      </c>
      <c r="T1218" s="1" t="str">
        <f>IFERROR(INDEX('User Instructions'!$E$3:$E$10,MATCH('Eligible Components'!N1218,'User Instructions'!$D$3:$D$10,0)),"")</f>
        <v/>
      </c>
      <c r="U1218" s="1" t="str">
        <f>IFERROR(IF(INDEX('Tableau FR Download'!M:M,MATCH('Eligible Components'!M1218,'Tableau FR Download'!G:G,0))=0,"",INDEX('Tableau FR Download'!M:M,MATCH('Eligible Components'!M1218,'Tableau FR Download'!G:G,0))),"")</f>
        <v/>
      </c>
    </row>
    <row r="1219" spans="1:21" hidden="1" x14ac:dyDescent="0.2">
      <c r="A1219" s="1">
        <f t="shared" si="57"/>
        <v>0</v>
      </c>
      <c r="B1219" s="1">
        <v>0</v>
      </c>
      <c r="C1219" s="1" t="s">
        <v>85</v>
      </c>
      <c r="D1219" s="1" t="s">
        <v>150</v>
      </c>
      <c r="E1219" s="1" t="s">
        <v>410</v>
      </c>
      <c r="F1219" s="1" t="s">
        <v>87</v>
      </c>
      <c r="G1219" s="1" t="str">
        <f t="shared" si="58"/>
        <v>Rwanda-HIV/AIDS,Malaria,RSSH</v>
      </c>
      <c r="H1219" s="1">
        <v>1</v>
      </c>
      <c r="I1219" s="1" t="s">
        <v>60</v>
      </c>
      <c r="J1219" s="1" t="str">
        <f>IF(IFERROR(IF(M1219="",INDEX('Review Approach Lookup'!D:D,MATCH('Eligible Components'!G1219,'Review Approach Lookup'!A:A,0)),INDEX('Tableau FR Download'!I:I,MATCH(M1219,'Tableau FR Download'!G:G,0))),"")=0,"TBC",IFERROR(IF(M1219="",INDEX('Review Approach Lookup'!D:D,MATCH('Eligible Components'!G1219,'Review Approach Lookup'!A:A,0)),INDEX('Tableau FR Download'!I:I,MATCH(M1219,'Tableau FR Download'!G:G,0))),""))</f>
        <v/>
      </c>
      <c r="K1219" s="1" t="s">
        <v>182</v>
      </c>
      <c r="L1219" s="1">
        <f>_xlfn.MAXIFS('Tableau FR Download'!A:A,'Tableau FR Download'!B:B,'Eligible Components'!G1219)</f>
        <v>0</v>
      </c>
      <c r="M1219" s="1" t="str">
        <f>IF(L1219=0,"",INDEX('Tableau FR Download'!G:G,MATCH('Eligible Components'!L1219,'Tableau FR Download'!A:A,0)))</f>
        <v/>
      </c>
      <c r="N1219" s="2" t="str">
        <f>IFERROR(IF(LEFT(INDEX('Tableau FR Download'!J:J,MATCH('Eligible Components'!M1219,'Tableau FR Download'!G:G,0)),FIND(" - ",INDEX('Tableau FR Download'!J:J,MATCH('Eligible Components'!M1219,'Tableau FR Download'!G:G,0)))-1) = 0,"",LEFT(INDEX('Tableau FR Download'!J:J,MATCH('Eligible Components'!M1219,'Tableau FR Download'!G:G,0)),FIND(" - ",INDEX('Tableau FR Download'!J:J,MATCH('Eligible Components'!M1219,'Tableau FR Download'!G:G,0)))-1)),"")</f>
        <v/>
      </c>
      <c r="O1219" s="2" t="str">
        <f>IF(T1219="No","",IFERROR(IF(INDEX('Tableau FR Download'!M:M,MATCH('Eligible Components'!M1219,'Tableau FR Download'!G:G,0))=0,"",INDEX('Tableau FR Download'!M:M,MATCH('Eligible Components'!M1219,'Tableau FR Download'!G:G,0))),""))</f>
        <v/>
      </c>
      <c r="P1219" s="37" t="str">
        <f>IF(IFERROR(INDEX('Funding Request Tracker'!$G$6:$G$13,MATCH('Eligible Components'!N1219,'Funding Request Tracker'!$F$6:$F$13,0)),"")=0,"",IFERROR(INDEX('Funding Request Tracker'!$G$6:$G$13,MATCH('Eligible Components'!N1219,'Funding Request Tracker'!$F$6:$F$13,0)),""))</f>
        <v/>
      </c>
      <c r="Q1219" s="37" t="str">
        <f>IF(IFERROR(INDEX('Tableau FR Download'!N:N,MATCH('Eligible Components'!M1219,'Tableau FR Download'!G:G,0)),"")=0,"",IFERROR(INDEX('Tableau FR Download'!N:N,MATCH('Eligible Components'!M1219,'Tableau FR Download'!G:G,0)),""))</f>
        <v/>
      </c>
      <c r="R1219" s="37" t="str">
        <f>IF(IFERROR(INDEX('Tableau FR Download'!O:O,MATCH('Eligible Components'!M1219,'Tableau FR Download'!G:G,0)),"")=0,"",IFERROR(INDEX('Tableau FR Download'!O:O,MATCH('Eligible Components'!M1219,'Tableau FR Download'!G:G,0)),""))</f>
        <v/>
      </c>
      <c r="S1219" s="13" t="str">
        <f t="shared" si="59"/>
        <v/>
      </c>
      <c r="T1219" s="1" t="str">
        <f>IFERROR(INDEX('User Instructions'!$E$3:$E$10,MATCH('Eligible Components'!N1219,'User Instructions'!$D$3:$D$10,0)),"")</f>
        <v/>
      </c>
      <c r="U1219" s="1" t="str">
        <f>IFERROR(IF(INDEX('Tableau FR Download'!M:M,MATCH('Eligible Components'!M1219,'Tableau FR Download'!G:G,0))=0,"",INDEX('Tableau FR Download'!M:M,MATCH('Eligible Components'!M1219,'Tableau FR Download'!G:G,0))),"")</f>
        <v/>
      </c>
    </row>
    <row r="1220" spans="1:21" hidden="1" x14ac:dyDescent="0.2">
      <c r="A1220" s="1">
        <f t="shared" si="57"/>
        <v>0</v>
      </c>
      <c r="B1220" s="1">
        <v>0</v>
      </c>
      <c r="C1220" s="1" t="s">
        <v>85</v>
      </c>
      <c r="D1220" s="1" t="s">
        <v>150</v>
      </c>
      <c r="E1220" s="1" t="s">
        <v>411</v>
      </c>
      <c r="F1220" s="1" t="s">
        <v>88</v>
      </c>
      <c r="G1220" s="1" t="str">
        <f t="shared" si="58"/>
        <v>Rwanda-HIV/AIDS,RSSH</v>
      </c>
      <c r="H1220" s="1">
        <v>1</v>
      </c>
      <c r="I1220" s="1" t="s">
        <v>60</v>
      </c>
      <c r="J1220" s="1" t="str">
        <f>IF(IFERROR(IF(M1220="",INDEX('Review Approach Lookup'!D:D,MATCH('Eligible Components'!G1220,'Review Approach Lookup'!A:A,0)),INDEX('Tableau FR Download'!I:I,MATCH(M1220,'Tableau FR Download'!G:G,0))),"")=0,"TBC",IFERROR(IF(M1220="",INDEX('Review Approach Lookup'!D:D,MATCH('Eligible Components'!G1220,'Review Approach Lookup'!A:A,0)),INDEX('Tableau FR Download'!I:I,MATCH(M1220,'Tableau FR Download'!G:G,0))),""))</f>
        <v/>
      </c>
      <c r="K1220" s="1" t="s">
        <v>182</v>
      </c>
      <c r="L1220" s="1">
        <f>_xlfn.MAXIFS('Tableau FR Download'!A:A,'Tableau FR Download'!B:B,'Eligible Components'!G1220)</f>
        <v>0</v>
      </c>
      <c r="M1220" s="1" t="str">
        <f>IF(L1220=0,"",INDEX('Tableau FR Download'!G:G,MATCH('Eligible Components'!L1220,'Tableau FR Download'!A:A,0)))</f>
        <v/>
      </c>
      <c r="N1220" s="2" t="str">
        <f>IFERROR(IF(LEFT(INDEX('Tableau FR Download'!J:J,MATCH('Eligible Components'!M1220,'Tableau FR Download'!G:G,0)),FIND(" - ",INDEX('Tableau FR Download'!J:J,MATCH('Eligible Components'!M1220,'Tableau FR Download'!G:G,0)))-1) = 0,"",LEFT(INDEX('Tableau FR Download'!J:J,MATCH('Eligible Components'!M1220,'Tableau FR Download'!G:G,0)),FIND(" - ",INDEX('Tableau FR Download'!J:J,MATCH('Eligible Components'!M1220,'Tableau FR Download'!G:G,0)))-1)),"")</f>
        <v/>
      </c>
      <c r="O1220" s="2" t="str">
        <f>IF(T1220="No","",IFERROR(IF(INDEX('Tableau FR Download'!M:M,MATCH('Eligible Components'!M1220,'Tableau FR Download'!G:G,0))=0,"",INDEX('Tableau FR Download'!M:M,MATCH('Eligible Components'!M1220,'Tableau FR Download'!G:G,0))),""))</f>
        <v/>
      </c>
      <c r="P1220" s="37" t="str">
        <f>IF(IFERROR(INDEX('Funding Request Tracker'!$G$6:$G$13,MATCH('Eligible Components'!N1220,'Funding Request Tracker'!$F$6:$F$13,0)),"")=0,"",IFERROR(INDEX('Funding Request Tracker'!$G$6:$G$13,MATCH('Eligible Components'!N1220,'Funding Request Tracker'!$F$6:$F$13,0)),""))</f>
        <v/>
      </c>
      <c r="Q1220" s="37" t="str">
        <f>IF(IFERROR(INDEX('Tableau FR Download'!N:N,MATCH('Eligible Components'!M1220,'Tableau FR Download'!G:G,0)),"")=0,"",IFERROR(INDEX('Tableau FR Download'!N:N,MATCH('Eligible Components'!M1220,'Tableau FR Download'!G:G,0)),""))</f>
        <v/>
      </c>
      <c r="R1220" s="37" t="str">
        <f>IF(IFERROR(INDEX('Tableau FR Download'!O:O,MATCH('Eligible Components'!M1220,'Tableau FR Download'!G:G,0)),"")=0,"",IFERROR(INDEX('Tableau FR Download'!O:O,MATCH('Eligible Components'!M1220,'Tableau FR Download'!G:G,0)),""))</f>
        <v/>
      </c>
      <c r="S1220" s="13" t="str">
        <f t="shared" si="59"/>
        <v/>
      </c>
      <c r="T1220" s="1" t="str">
        <f>IFERROR(INDEX('User Instructions'!$E$3:$E$10,MATCH('Eligible Components'!N1220,'User Instructions'!$D$3:$D$10,0)),"")</f>
        <v/>
      </c>
      <c r="U1220" s="1" t="str">
        <f>IFERROR(IF(INDEX('Tableau FR Download'!M:M,MATCH('Eligible Components'!M1220,'Tableau FR Download'!G:G,0))=0,"",INDEX('Tableau FR Download'!M:M,MATCH('Eligible Components'!M1220,'Tableau FR Download'!G:G,0))),"")</f>
        <v/>
      </c>
    </row>
    <row r="1221" spans="1:21" hidden="1" x14ac:dyDescent="0.2">
      <c r="A1221" s="1">
        <f t="shared" si="57"/>
        <v>1</v>
      </c>
      <c r="B1221" s="1">
        <v>0</v>
      </c>
      <c r="C1221" s="1" t="s">
        <v>85</v>
      </c>
      <c r="D1221" s="1" t="s">
        <v>150</v>
      </c>
      <c r="E1221" s="1" t="s">
        <v>408</v>
      </c>
      <c r="F1221" s="1" t="s">
        <v>89</v>
      </c>
      <c r="G1221" s="1" t="str">
        <f t="shared" si="58"/>
        <v>Rwanda-HIV/AIDS, Tuberculosis</v>
      </c>
      <c r="H1221" s="1">
        <v>1</v>
      </c>
      <c r="I1221" s="1" t="s">
        <v>60</v>
      </c>
      <c r="J1221" s="1" t="str">
        <f>IF(IFERROR(IF(M1221="",INDEX('Review Approach Lookup'!D:D,MATCH('Eligible Components'!G1221,'Review Approach Lookup'!A:A,0)),INDEX('Tableau FR Download'!I:I,MATCH(M1221,'Tableau FR Download'!G:G,0))),"")=0,"TBC",IFERROR(IF(M1221="",INDEX('Review Approach Lookup'!D:D,MATCH('Eligible Components'!G1221,'Review Approach Lookup'!A:A,0)),INDEX('Tableau FR Download'!I:I,MATCH(M1221,'Tableau FR Download'!G:G,0))),""))</f>
        <v>Tailored for National Strategic Plans</v>
      </c>
      <c r="K1221" s="1" t="s">
        <v>182</v>
      </c>
      <c r="L1221" s="1">
        <f>_xlfn.MAXIFS('Tableau FR Download'!A:A,'Tableau FR Download'!B:B,'Eligible Components'!G1221)</f>
        <v>905</v>
      </c>
      <c r="M1221" s="1" t="str">
        <f>IF(L1221=0,"",INDEX('Tableau FR Download'!G:G,MATCH('Eligible Components'!L1221,'Tableau FR Download'!A:A,0)))</f>
        <v>FR905-RWA-C</v>
      </c>
      <c r="N1221" s="2" t="str">
        <f>IFERROR(IF(LEFT(INDEX('Tableau FR Download'!J:J,MATCH('Eligible Components'!M1221,'Tableau FR Download'!G:G,0)),FIND(" - ",INDEX('Tableau FR Download'!J:J,MATCH('Eligible Components'!M1221,'Tableau FR Download'!G:G,0)))-1) = 0,"",LEFT(INDEX('Tableau FR Download'!J:J,MATCH('Eligible Components'!M1221,'Tableau FR Download'!G:G,0)),FIND(" - ",INDEX('Tableau FR Download'!J:J,MATCH('Eligible Components'!M1221,'Tableau FR Download'!G:G,0)))-1)),"")</f>
        <v>Window 2b</v>
      </c>
      <c r="O1221" s="2" t="str">
        <f>IF(T1221="No","",IFERROR(IF(INDEX('Tableau FR Download'!M:M,MATCH('Eligible Components'!M1221,'Tableau FR Download'!G:G,0))=0,"",INDEX('Tableau FR Download'!M:M,MATCH('Eligible Components'!M1221,'Tableau FR Download'!G:G,0))),""))</f>
        <v>Grant Making</v>
      </c>
      <c r="P1221" s="37">
        <f>IF(IFERROR(INDEX('Funding Request Tracker'!$G$6:$G$13,MATCH('Eligible Components'!N1221,'Funding Request Tracker'!$F$6:$F$13,0)),"")=0,"",IFERROR(INDEX('Funding Request Tracker'!$G$6:$G$13,MATCH('Eligible Components'!N1221,'Funding Request Tracker'!$F$6:$F$13,0)),""))</f>
        <v>43982</v>
      </c>
      <c r="Q1221" s="37">
        <f>IF(IFERROR(INDEX('Tableau FR Download'!N:N,MATCH('Eligible Components'!M1221,'Tableau FR Download'!G:G,0)),"")=0,"",IFERROR(INDEX('Tableau FR Download'!N:N,MATCH('Eligible Components'!M1221,'Tableau FR Download'!G:G,0)),""))</f>
        <v>44273</v>
      </c>
      <c r="R1221" s="37">
        <f>IF(IFERROR(INDEX('Tableau FR Download'!O:O,MATCH('Eligible Components'!M1221,'Tableau FR Download'!G:G,0)),"")=0,"",IFERROR(INDEX('Tableau FR Download'!O:O,MATCH('Eligible Components'!M1221,'Tableau FR Download'!G:G,0)),""))</f>
        <v>44299</v>
      </c>
      <c r="S1221" s="13">
        <f t="shared" si="59"/>
        <v>10.39344262295082</v>
      </c>
      <c r="T1221" s="1" t="str">
        <f>IFERROR(INDEX('User Instructions'!$E$3:$E$10,MATCH('Eligible Components'!N1221,'User Instructions'!$D$3:$D$10,0)),"")</f>
        <v>Yes</v>
      </c>
      <c r="U1221" s="1" t="str">
        <f>IFERROR(IF(INDEX('Tableau FR Download'!M:M,MATCH('Eligible Components'!M1221,'Tableau FR Download'!G:G,0))=0,"",INDEX('Tableau FR Download'!M:M,MATCH('Eligible Components'!M1221,'Tableau FR Download'!G:G,0))),"")</f>
        <v>Grant Making</v>
      </c>
    </row>
    <row r="1222" spans="1:21" hidden="1" x14ac:dyDescent="0.2">
      <c r="A1222" s="1">
        <f t="shared" si="57"/>
        <v>0</v>
      </c>
      <c r="B1222" s="1">
        <v>0</v>
      </c>
      <c r="C1222" s="1" t="s">
        <v>85</v>
      </c>
      <c r="D1222" s="1" t="s">
        <v>150</v>
      </c>
      <c r="E1222" s="1" t="s">
        <v>412</v>
      </c>
      <c r="F1222" s="1" t="s">
        <v>90</v>
      </c>
      <c r="G1222" s="1" t="str">
        <f t="shared" si="58"/>
        <v>Rwanda-HIV/AIDS,Tuberculosis,Malaria</v>
      </c>
      <c r="H1222" s="1">
        <v>1</v>
      </c>
      <c r="I1222" s="1" t="s">
        <v>60</v>
      </c>
      <c r="J1222" s="1" t="str">
        <f>IF(IFERROR(IF(M1222="",INDEX('Review Approach Lookup'!D:D,MATCH('Eligible Components'!G1222,'Review Approach Lookup'!A:A,0)),INDEX('Tableau FR Download'!I:I,MATCH(M1222,'Tableau FR Download'!G:G,0))),"")=0,"TBC",IFERROR(IF(M1222="",INDEX('Review Approach Lookup'!D:D,MATCH('Eligible Components'!G1222,'Review Approach Lookup'!A:A,0)),INDEX('Tableau FR Download'!I:I,MATCH(M1222,'Tableau FR Download'!G:G,0))),""))</f>
        <v/>
      </c>
      <c r="K1222" s="1" t="s">
        <v>182</v>
      </c>
      <c r="L1222" s="1">
        <f>_xlfn.MAXIFS('Tableau FR Download'!A:A,'Tableau FR Download'!B:B,'Eligible Components'!G1222)</f>
        <v>0</v>
      </c>
      <c r="M1222" s="1" t="str">
        <f>IF(L1222=0,"",INDEX('Tableau FR Download'!G:G,MATCH('Eligible Components'!L1222,'Tableau FR Download'!A:A,0)))</f>
        <v/>
      </c>
      <c r="N1222" s="2" t="str">
        <f>IFERROR(IF(LEFT(INDEX('Tableau FR Download'!J:J,MATCH('Eligible Components'!M1222,'Tableau FR Download'!G:G,0)),FIND(" - ",INDEX('Tableau FR Download'!J:J,MATCH('Eligible Components'!M1222,'Tableau FR Download'!G:G,0)))-1) = 0,"",LEFT(INDEX('Tableau FR Download'!J:J,MATCH('Eligible Components'!M1222,'Tableau FR Download'!G:G,0)),FIND(" - ",INDEX('Tableau FR Download'!J:J,MATCH('Eligible Components'!M1222,'Tableau FR Download'!G:G,0)))-1)),"")</f>
        <v/>
      </c>
      <c r="O1222" s="2" t="str">
        <f>IF(T1222="No","",IFERROR(IF(INDEX('Tableau FR Download'!M:M,MATCH('Eligible Components'!M1222,'Tableau FR Download'!G:G,0))=0,"",INDEX('Tableau FR Download'!M:M,MATCH('Eligible Components'!M1222,'Tableau FR Download'!G:G,0))),""))</f>
        <v/>
      </c>
      <c r="P1222" s="37" t="str">
        <f>IF(IFERROR(INDEX('Funding Request Tracker'!$G$6:$G$13,MATCH('Eligible Components'!N1222,'Funding Request Tracker'!$F$6:$F$13,0)),"")=0,"",IFERROR(INDEX('Funding Request Tracker'!$G$6:$G$13,MATCH('Eligible Components'!N1222,'Funding Request Tracker'!$F$6:$F$13,0)),""))</f>
        <v/>
      </c>
      <c r="Q1222" s="37" t="str">
        <f>IF(IFERROR(INDEX('Tableau FR Download'!N:N,MATCH('Eligible Components'!M1222,'Tableau FR Download'!G:G,0)),"")=0,"",IFERROR(INDEX('Tableau FR Download'!N:N,MATCH('Eligible Components'!M1222,'Tableau FR Download'!G:G,0)),""))</f>
        <v/>
      </c>
      <c r="R1222" s="37" t="str">
        <f>IF(IFERROR(INDEX('Tableau FR Download'!O:O,MATCH('Eligible Components'!M1222,'Tableau FR Download'!G:G,0)),"")=0,"",IFERROR(INDEX('Tableau FR Download'!O:O,MATCH('Eligible Components'!M1222,'Tableau FR Download'!G:G,0)),""))</f>
        <v/>
      </c>
      <c r="S1222" s="13" t="str">
        <f t="shared" si="59"/>
        <v/>
      </c>
      <c r="T1222" s="1" t="str">
        <f>IFERROR(INDEX('User Instructions'!$E$3:$E$10,MATCH('Eligible Components'!N1222,'User Instructions'!$D$3:$D$10,0)),"")</f>
        <v/>
      </c>
      <c r="U1222" s="1" t="str">
        <f>IFERROR(IF(INDEX('Tableau FR Download'!M:M,MATCH('Eligible Components'!M1222,'Tableau FR Download'!G:G,0))=0,"",INDEX('Tableau FR Download'!M:M,MATCH('Eligible Components'!M1222,'Tableau FR Download'!G:G,0))),"")</f>
        <v/>
      </c>
    </row>
    <row r="1223" spans="1:21" hidden="1" x14ac:dyDescent="0.2">
      <c r="A1223" s="1">
        <f t="shared" si="57"/>
        <v>0</v>
      </c>
      <c r="B1223" s="1">
        <v>0</v>
      </c>
      <c r="C1223" s="1" t="s">
        <v>85</v>
      </c>
      <c r="D1223" s="1" t="s">
        <v>150</v>
      </c>
      <c r="E1223" s="1" t="s">
        <v>413</v>
      </c>
      <c r="F1223" s="1" t="s">
        <v>91</v>
      </c>
      <c r="G1223" s="1" t="str">
        <f t="shared" si="58"/>
        <v>Rwanda-HIV/AIDS,Tuberculosis,Malaria,RSSH</v>
      </c>
      <c r="H1223" s="1">
        <v>1</v>
      </c>
      <c r="I1223" s="1" t="s">
        <v>60</v>
      </c>
      <c r="J1223" s="1" t="str">
        <f>IF(IFERROR(IF(M1223="",INDEX('Review Approach Lookup'!D:D,MATCH('Eligible Components'!G1223,'Review Approach Lookup'!A:A,0)),INDEX('Tableau FR Download'!I:I,MATCH(M1223,'Tableau FR Download'!G:G,0))),"")=0,"TBC",IFERROR(IF(M1223="",INDEX('Review Approach Lookup'!D:D,MATCH('Eligible Components'!G1223,'Review Approach Lookup'!A:A,0)),INDEX('Tableau FR Download'!I:I,MATCH(M1223,'Tableau FR Download'!G:G,0))),""))</f>
        <v/>
      </c>
      <c r="K1223" s="1" t="s">
        <v>182</v>
      </c>
      <c r="L1223" s="1">
        <f>_xlfn.MAXIFS('Tableau FR Download'!A:A,'Tableau FR Download'!B:B,'Eligible Components'!G1223)</f>
        <v>0</v>
      </c>
      <c r="M1223" s="1" t="str">
        <f>IF(L1223=0,"",INDEX('Tableau FR Download'!G:G,MATCH('Eligible Components'!L1223,'Tableau FR Download'!A:A,0)))</f>
        <v/>
      </c>
      <c r="N1223" s="2" t="str">
        <f>IFERROR(IF(LEFT(INDEX('Tableau FR Download'!J:J,MATCH('Eligible Components'!M1223,'Tableau FR Download'!G:G,0)),FIND(" - ",INDEX('Tableau FR Download'!J:J,MATCH('Eligible Components'!M1223,'Tableau FR Download'!G:G,0)))-1) = 0,"",LEFT(INDEX('Tableau FR Download'!J:J,MATCH('Eligible Components'!M1223,'Tableau FR Download'!G:G,0)),FIND(" - ",INDEX('Tableau FR Download'!J:J,MATCH('Eligible Components'!M1223,'Tableau FR Download'!G:G,0)))-1)),"")</f>
        <v/>
      </c>
      <c r="O1223" s="2" t="str">
        <f>IF(T1223="No","",IFERROR(IF(INDEX('Tableau FR Download'!M:M,MATCH('Eligible Components'!M1223,'Tableau FR Download'!G:G,0))=0,"",INDEX('Tableau FR Download'!M:M,MATCH('Eligible Components'!M1223,'Tableau FR Download'!G:G,0))),""))</f>
        <v/>
      </c>
      <c r="P1223" s="37" t="str">
        <f>IF(IFERROR(INDEX('Funding Request Tracker'!$G$6:$G$13,MATCH('Eligible Components'!N1223,'Funding Request Tracker'!$F$6:$F$13,0)),"")=0,"",IFERROR(INDEX('Funding Request Tracker'!$G$6:$G$13,MATCH('Eligible Components'!N1223,'Funding Request Tracker'!$F$6:$F$13,0)),""))</f>
        <v/>
      </c>
      <c r="Q1223" s="37" t="str">
        <f>IF(IFERROR(INDEX('Tableau FR Download'!N:N,MATCH('Eligible Components'!M1223,'Tableau FR Download'!G:G,0)),"")=0,"",IFERROR(INDEX('Tableau FR Download'!N:N,MATCH('Eligible Components'!M1223,'Tableau FR Download'!G:G,0)),""))</f>
        <v/>
      </c>
      <c r="R1223" s="37" t="str">
        <f>IF(IFERROR(INDEX('Tableau FR Download'!O:O,MATCH('Eligible Components'!M1223,'Tableau FR Download'!G:G,0)),"")=0,"",IFERROR(INDEX('Tableau FR Download'!O:O,MATCH('Eligible Components'!M1223,'Tableau FR Download'!G:G,0)),""))</f>
        <v/>
      </c>
      <c r="S1223" s="13" t="str">
        <f t="shared" si="59"/>
        <v/>
      </c>
      <c r="T1223" s="1" t="str">
        <f>IFERROR(INDEX('User Instructions'!$E$3:$E$10,MATCH('Eligible Components'!N1223,'User Instructions'!$D$3:$D$10,0)),"")</f>
        <v/>
      </c>
      <c r="U1223" s="1" t="str">
        <f>IFERROR(IF(INDEX('Tableau FR Download'!M:M,MATCH('Eligible Components'!M1223,'Tableau FR Download'!G:G,0))=0,"",INDEX('Tableau FR Download'!M:M,MATCH('Eligible Components'!M1223,'Tableau FR Download'!G:G,0))),"")</f>
        <v/>
      </c>
    </row>
    <row r="1224" spans="1:21" hidden="1" x14ac:dyDescent="0.2">
      <c r="A1224" s="1">
        <f t="shared" si="57"/>
        <v>0</v>
      </c>
      <c r="B1224" s="1">
        <v>0</v>
      </c>
      <c r="C1224" s="1" t="s">
        <v>85</v>
      </c>
      <c r="D1224" s="1" t="s">
        <v>150</v>
      </c>
      <c r="E1224" s="1" t="s">
        <v>414</v>
      </c>
      <c r="F1224" s="1" t="s">
        <v>92</v>
      </c>
      <c r="G1224" s="1" t="str">
        <f t="shared" si="58"/>
        <v>Rwanda-HIV/AIDS,Tuberculosis,RSSH</v>
      </c>
      <c r="H1224" s="1">
        <v>1</v>
      </c>
      <c r="I1224" s="1" t="s">
        <v>60</v>
      </c>
      <c r="J1224" s="1" t="str">
        <f>IF(IFERROR(IF(M1224="",INDEX('Review Approach Lookup'!D:D,MATCH('Eligible Components'!G1224,'Review Approach Lookup'!A:A,0)),INDEX('Tableau FR Download'!I:I,MATCH(M1224,'Tableau FR Download'!G:G,0))),"")=0,"TBC",IFERROR(IF(M1224="",INDEX('Review Approach Lookup'!D:D,MATCH('Eligible Components'!G1224,'Review Approach Lookup'!A:A,0)),INDEX('Tableau FR Download'!I:I,MATCH(M1224,'Tableau FR Download'!G:G,0))),""))</f>
        <v/>
      </c>
      <c r="K1224" s="1" t="s">
        <v>182</v>
      </c>
      <c r="L1224" s="1">
        <f>_xlfn.MAXIFS('Tableau FR Download'!A:A,'Tableau FR Download'!B:B,'Eligible Components'!G1224)</f>
        <v>0</v>
      </c>
      <c r="M1224" s="1" t="str">
        <f>IF(L1224=0,"",INDEX('Tableau FR Download'!G:G,MATCH('Eligible Components'!L1224,'Tableau FR Download'!A:A,0)))</f>
        <v/>
      </c>
      <c r="N1224" s="2" t="str">
        <f>IFERROR(IF(LEFT(INDEX('Tableau FR Download'!J:J,MATCH('Eligible Components'!M1224,'Tableau FR Download'!G:G,0)),FIND(" - ",INDEX('Tableau FR Download'!J:J,MATCH('Eligible Components'!M1224,'Tableau FR Download'!G:G,0)))-1) = 0,"",LEFT(INDEX('Tableau FR Download'!J:J,MATCH('Eligible Components'!M1224,'Tableau FR Download'!G:G,0)),FIND(" - ",INDEX('Tableau FR Download'!J:J,MATCH('Eligible Components'!M1224,'Tableau FR Download'!G:G,0)))-1)),"")</f>
        <v/>
      </c>
      <c r="O1224" s="2" t="str">
        <f>IF(T1224="No","",IFERROR(IF(INDEX('Tableau FR Download'!M:M,MATCH('Eligible Components'!M1224,'Tableau FR Download'!G:G,0))=0,"",INDEX('Tableau FR Download'!M:M,MATCH('Eligible Components'!M1224,'Tableau FR Download'!G:G,0))),""))</f>
        <v/>
      </c>
      <c r="P1224" s="37" t="str">
        <f>IF(IFERROR(INDEX('Funding Request Tracker'!$G$6:$G$13,MATCH('Eligible Components'!N1224,'Funding Request Tracker'!$F$6:$F$13,0)),"")=0,"",IFERROR(INDEX('Funding Request Tracker'!$G$6:$G$13,MATCH('Eligible Components'!N1224,'Funding Request Tracker'!$F$6:$F$13,0)),""))</f>
        <v/>
      </c>
      <c r="Q1224" s="37" t="str">
        <f>IF(IFERROR(INDEX('Tableau FR Download'!N:N,MATCH('Eligible Components'!M1224,'Tableau FR Download'!G:G,0)),"")=0,"",IFERROR(INDEX('Tableau FR Download'!N:N,MATCH('Eligible Components'!M1224,'Tableau FR Download'!G:G,0)),""))</f>
        <v/>
      </c>
      <c r="R1224" s="37" t="str">
        <f>IF(IFERROR(INDEX('Tableau FR Download'!O:O,MATCH('Eligible Components'!M1224,'Tableau FR Download'!G:G,0)),"")=0,"",IFERROR(INDEX('Tableau FR Download'!O:O,MATCH('Eligible Components'!M1224,'Tableau FR Download'!G:G,0)),""))</f>
        <v/>
      </c>
      <c r="S1224" s="13" t="str">
        <f t="shared" si="59"/>
        <v/>
      </c>
      <c r="T1224" s="1" t="str">
        <f>IFERROR(INDEX('User Instructions'!$E$3:$E$10,MATCH('Eligible Components'!N1224,'User Instructions'!$D$3:$D$10,0)),"")</f>
        <v/>
      </c>
      <c r="U1224" s="1" t="str">
        <f>IFERROR(IF(INDEX('Tableau FR Download'!M:M,MATCH('Eligible Components'!M1224,'Tableau FR Download'!G:G,0))=0,"",INDEX('Tableau FR Download'!M:M,MATCH('Eligible Components'!M1224,'Tableau FR Download'!G:G,0))),"")</f>
        <v/>
      </c>
    </row>
    <row r="1225" spans="1:21" hidden="1" x14ac:dyDescent="0.2">
      <c r="A1225" s="1">
        <f t="shared" si="57"/>
        <v>1</v>
      </c>
      <c r="B1225" s="1">
        <v>0</v>
      </c>
      <c r="C1225" s="1" t="s">
        <v>85</v>
      </c>
      <c r="D1225" s="1" t="s">
        <v>150</v>
      </c>
      <c r="E1225" s="1" t="s">
        <v>28</v>
      </c>
      <c r="F1225" s="1" t="s">
        <v>28</v>
      </c>
      <c r="G1225" s="1" t="str">
        <f t="shared" si="58"/>
        <v>Rwanda-Malaria</v>
      </c>
      <c r="H1225" s="1">
        <v>1</v>
      </c>
      <c r="I1225" s="1" t="s">
        <v>60</v>
      </c>
      <c r="J1225" s="1" t="str">
        <f>IF(IFERROR(IF(M1225="",INDEX('Review Approach Lookup'!D:D,MATCH('Eligible Components'!G1225,'Review Approach Lookup'!A:A,0)),INDEX('Tableau FR Download'!I:I,MATCH(M1225,'Tableau FR Download'!G:G,0))),"")=0,"TBC",IFERROR(IF(M1225="",INDEX('Review Approach Lookup'!D:D,MATCH('Eligible Components'!G1225,'Review Approach Lookup'!A:A,0)),INDEX('Tableau FR Download'!I:I,MATCH(M1225,'Tableau FR Download'!G:G,0))),""))</f>
        <v>Tailored for National Strategic Plans</v>
      </c>
      <c r="K1225" s="1" t="s">
        <v>182</v>
      </c>
      <c r="L1225" s="1">
        <f>_xlfn.MAXIFS('Tableau FR Download'!A:A,'Tableau FR Download'!B:B,'Eligible Components'!G1225)</f>
        <v>904</v>
      </c>
      <c r="M1225" s="1" t="str">
        <f>IF(L1225=0,"",INDEX('Tableau FR Download'!G:G,MATCH('Eligible Components'!L1225,'Tableau FR Download'!A:A,0)))</f>
        <v>FR904-RWA-M</v>
      </c>
      <c r="N1225" s="2" t="str">
        <f>IFERROR(IF(LEFT(INDEX('Tableau FR Download'!J:J,MATCH('Eligible Components'!M1225,'Tableau FR Download'!G:G,0)),FIND(" - ",INDEX('Tableau FR Download'!J:J,MATCH('Eligible Components'!M1225,'Tableau FR Download'!G:G,0)))-1) = 0,"",LEFT(INDEX('Tableau FR Download'!J:J,MATCH('Eligible Components'!M1225,'Tableau FR Download'!G:G,0)),FIND(" - ",INDEX('Tableau FR Download'!J:J,MATCH('Eligible Components'!M1225,'Tableau FR Download'!G:G,0)))-1)),"")</f>
        <v>Window 2b</v>
      </c>
      <c r="O1225" s="2" t="str">
        <f>IF(T1225="No","",IFERROR(IF(INDEX('Tableau FR Download'!M:M,MATCH('Eligible Components'!M1225,'Tableau FR Download'!G:G,0))=0,"",INDEX('Tableau FR Download'!M:M,MATCH('Eligible Components'!M1225,'Tableau FR Download'!G:G,0))),""))</f>
        <v>Grant Making</v>
      </c>
      <c r="P1225" s="37">
        <f>IF(IFERROR(INDEX('Funding Request Tracker'!$G$6:$G$13,MATCH('Eligible Components'!N1225,'Funding Request Tracker'!$F$6:$F$13,0)),"")=0,"",IFERROR(INDEX('Funding Request Tracker'!$G$6:$G$13,MATCH('Eligible Components'!N1225,'Funding Request Tracker'!$F$6:$F$13,0)),""))</f>
        <v>43982</v>
      </c>
      <c r="Q1225" s="37">
        <f>IF(IFERROR(INDEX('Tableau FR Download'!N:N,MATCH('Eligible Components'!M1225,'Tableau FR Download'!G:G,0)),"")=0,"",IFERROR(INDEX('Tableau FR Download'!N:N,MATCH('Eligible Components'!M1225,'Tableau FR Download'!G:G,0)),""))</f>
        <v>44273</v>
      </c>
      <c r="R1225" s="37">
        <f>IF(IFERROR(INDEX('Tableau FR Download'!O:O,MATCH('Eligible Components'!M1225,'Tableau FR Download'!G:G,0)),"")=0,"",IFERROR(INDEX('Tableau FR Download'!O:O,MATCH('Eligible Components'!M1225,'Tableau FR Download'!G:G,0)),""))</f>
        <v>44299</v>
      </c>
      <c r="S1225" s="13">
        <f t="shared" si="59"/>
        <v>10.39344262295082</v>
      </c>
      <c r="T1225" s="1" t="str">
        <f>IFERROR(INDEX('User Instructions'!$E$3:$E$10,MATCH('Eligible Components'!N1225,'User Instructions'!$D$3:$D$10,0)),"")</f>
        <v>Yes</v>
      </c>
      <c r="U1225" s="1" t="str">
        <f>IFERROR(IF(INDEX('Tableau FR Download'!M:M,MATCH('Eligible Components'!M1225,'Tableau FR Download'!G:G,0))=0,"",INDEX('Tableau FR Download'!M:M,MATCH('Eligible Components'!M1225,'Tableau FR Download'!G:G,0))),"")</f>
        <v>Grant Making</v>
      </c>
    </row>
    <row r="1226" spans="1:21" hidden="1" x14ac:dyDescent="0.2">
      <c r="A1226" s="1">
        <f t="shared" si="57"/>
        <v>0</v>
      </c>
      <c r="B1226" s="1">
        <v>0</v>
      </c>
      <c r="C1226" s="1" t="s">
        <v>85</v>
      </c>
      <c r="D1226" s="1" t="s">
        <v>150</v>
      </c>
      <c r="E1226" s="1" t="s">
        <v>415</v>
      </c>
      <c r="F1226" s="1" t="s">
        <v>93</v>
      </c>
      <c r="G1226" s="1" t="str">
        <f t="shared" si="58"/>
        <v>Rwanda-Malaria,RSSH</v>
      </c>
      <c r="H1226" s="1">
        <v>1</v>
      </c>
      <c r="I1226" s="1" t="s">
        <v>60</v>
      </c>
      <c r="J1226" s="1" t="str">
        <f>IF(IFERROR(IF(M1226="",INDEX('Review Approach Lookup'!D:D,MATCH('Eligible Components'!G1226,'Review Approach Lookup'!A:A,0)),INDEX('Tableau FR Download'!I:I,MATCH(M1226,'Tableau FR Download'!G:G,0))),"")=0,"TBC",IFERROR(IF(M1226="",INDEX('Review Approach Lookup'!D:D,MATCH('Eligible Components'!G1226,'Review Approach Lookup'!A:A,0)),INDEX('Tableau FR Download'!I:I,MATCH(M1226,'Tableau FR Download'!G:G,0))),""))</f>
        <v/>
      </c>
      <c r="K1226" s="1" t="s">
        <v>182</v>
      </c>
      <c r="L1226" s="1">
        <f>_xlfn.MAXIFS('Tableau FR Download'!A:A,'Tableau FR Download'!B:B,'Eligible Components'!G1226)</f>
        <v>0</v>
      </c>
      <c r="M1226" s="1" t="str">
        <f>IF(L1226=0,"",INDEX('Tableau FR Download'!G:G,MATCH('Eligible Components'!L1226,'Tableau FR Download'!A:A,0)))</f>
        <v/>
      </c>
      <c r="N1226" s="2" t="str">
        <f>IFERROR(IF(LEFT(INDEX('Tableau FR Download'!J:J,MATCH('Eligible Components'!M1226,'Tableau FR Download'!G:G,0)),FIND(" - ",INDEX('Tableau FR Download'!J:J,MATCH('Eligible Components'!M1226,'Tableau FR Download'!G:G,0)))-1) = 0,"",LEFT(INDEX('Tableau FR Download'!J:J,MATCH('Eligible Components'!M1226,'Tableau FR Download'!G:G,0)),FIND(" - ",INDEX('Tableau FR Download'!J:J,MATCH('Eligible Components'!M1226,'Tableau FR Download'!G:G,0)))-1)),"")</f>
        <v/>
      </c>
      <c r="O1226" s="2" t="str">
        <f>IF(T1226="No","",IFERROR(IF(INDEX('Tableau FR Download'!M:M,MATCH('Eligible Components'!M1226,'Tableau FR Download'!G:G,0))=0,"",INDEX('Tableau FR Download'!M:M,MATCH('Eligible Components'!M1226,'Tableau FR Download'!G:G,0))),""))</f>
        <v/>
      </c>
      <c r="P1226" s="37" t="str">
        <f>IF(IFERROR(INDEX('Funding Request Tracker'!$G$6:$G$13,MATCH('Eligible Components'!N1226,'Funding Request Tracker'!$F$6:$F$13,0)),"")=0,"",IFERROR(INDEX('Funding Request Tracker'!$G$6:$G$13,MATCH('Eligible Components'!N1226,'Funding Request Tracker'!$F$6:$F$13,0)),""))</f>
        <v/>
      </c>
      <c r="Q1226" s="37" t="str">
        <f>IF(IFERROR(INDEX('Tableau FR Download'!N:N,MATCH('Eligible Components'!M1226,'Tableau FR Download'!G:G,0)),"")=0,"",IFERROR(INDEX('Tableau FR Download'!N:N,MATCH('Eligible Components'!M1226,'Tableau FR Download'!G:G,0)),""))</f>
        <v/>
      </c>
      <c r="R1226" s="37" t="str">
        <f>IF(IFERROR(INDEX('Tableau FR Download'!O:O,MATCH('Eligible Components'!M1226,'Tableau FR Download'!G:G,0)),"")=0,"",IFERROR(INDEX('Tableau FR Download'!O:O,MATCH('Eligible Components'!M1226,'Tableau FR Download'!G:G,0)),""))</f>
        <v/>
      </c>
      <c r="S1226" s="13" t="str">
        <f t="shared" si="59"/>
        <v/>
      </c>
      <c r="T1226" s="1" t="str">
        <f>IFERROR(INDEX('User Instructions'!$E$3:$E$10,MATCH('Eligible Components'!N1226,'User Instructions'!$D$3:$D$10,0)),"")</f>
        <v/>
      </c>
      <c r="U1226" s="1" t="str">
        <f>IFERROR(IF(INDEX('Tableau FR Download'!M:M,MATCH('Eligible Components'!M1226,'Tableau FR Download'!G:G,0))=0,"",INDEX('Tableau FR Download'!M:M,MATCH('Eligible Components'!M1226,'Tableau FR Download'!G:G,0))),"")</f>
        <v/>
      </c>
    </row>
    <row r="1227" spans="1:21" hidden="1" x14ac:dyDescent="0.2">
      <c r="A1227" s="1">
        <f t="shared" si="57"/>
        <v>0</v>
      </c>
      <c r="B1227" s="1">
        <v>0</v>
      </c>
      <c r="C1227" s="1" t="s">
        <v>85</v>
      </c>
      <c r="D1227" s="1" t="s">
        <v>150</v>
      </c>
      <c r="E1227" s="1" t="s">
        <v>94</v>
      </c>
      <c r="F1227" s="1" t="s">
        <v>94</v>
      </c>
      <c r="G1227" s="1" t="str">
        <f t="shared" si="58"/>
        <v>Rwanda-RSSH</v>
      </c>
      <c r="H1227" s="1">
        <v>1</v>
      </c>
      <c r="I1227" s="1" t="s">
        <v>60</v>
      </c>
      <c r="J1227" s="1" t="str">
        <f>IF(IFERROR(IF(M1227="",INDEX('Review Approach Lookup'!D:D,MATCH('Eligible Components'!G1227,'Review Approach Lookup'!A:A,0)),INDEX('Tableau FR Download'!I:I,MATCH(M1227,'Tableau FR Download'!G:G,0))),"")=0,"TBC",IFERROR(IF(M1227="",INDEX('Review Approach Lookup'!D:D,MATCH('Eligible Components'!G1227,'Review Approach Lookup'!A:A,0)),INDEX('Tableau FR Download'!I:I,MATCH(M1227,'Tableau FR Download'!G:G,0))),""))</f>
        <v>TBC</v>
      </c>
      <c r="K1227" s="1" t="s">
        <v>182</v>
      </c>
      <c r="L1227" s="1">
        <f>_xlfn.MAXIFS('Tableau FR Download'!A:A,'Tableau FR Download'!B:B,'Eligible Components'!G1227)</f>
        <v>0</v>
      </c>
      <c r="M1227" s="1" t="str">
        <f>IF(L1227=0,"",INDEX('Tableau FR Download'!G:G,MATCH('Eligible Components'!L1227,'Tableau FR Download'!A:A,0)))</f>
        <v/>
      </c>
      <c r="N1227" s="2" t="str">
        <f>IFERROR(IF(LEFT(INDEX('Tableau FR Download'!J:J,MATCH('Eligible Components'!M1227,'Tableau FR Download'!G:G,0)),FIND(" - ",INDEX('Tableau FR Download'!J:J,MATCH('Eligible Components'!M1227,'Tableau FR Download'!G:G,0)))-1) = 0,"",LEFT(INDEX('Tableau FR Download'!J:J,MATCH('Eligible Components'!M1227,'Tableau FR Download'!G:G,0)),FIND(" - ",INDEX('Tableau FR Download'!J:J,MATCH('Eligible Components'!M1227,'Tableau FR Download'!G:G,0)))-1)),"")</f>
        <v/>
      </c>
      <c r="O1227" s="2" t="str">
        <f>IF(T1227="No","",IFERROR(IF(INDEX('Tableau FR Download'!M:M,MATCH('Eligible Components'!M1227,'Tableau FR Download'!G:G,0))=0,"",INDEX('Tableau FR Download'!M:M,MATCH('Eligible Components'!M1227,'Tableau FR Download'!G:G,0))),""))</f>
        <v/>
      </c>
      <c r="P1227" s="37" t="str">
        <f>IF(IFERROR(INDEX('Funding Request Tracker'!$G$6:$G$13,MATCH('Eligible Components'!N1227,'Funding Request Tracker'!$F$6:$F$13,0)),"")=0,"",IFERROR(INDEX('Funding Request Tracker'!$G$6:$G$13,MATCH('Eligible Components'!N1227,'Funding Request Tracker'!$F$6:$F$13,0)),""))</f>
        <v/>
      </c>
      <c r="Q1227" s="37" t="str">
        <f>IF(IFERROR(INDEX('Tableau FR Download'!N:N,MATCH('Eligible Components'!M1227,'Tableau FR Download'!G:G,0)),"")=0,"",IFERROR(INDEX('Tableau FR Download'!N:N,MATCH('Eligible Components'!M1227,'Tableau FR Download'!G:G,0)),""))</f>
        <v/>
      </c>
      <c r="R1227" s="37" t="str">
        <f>IF(IFERROR(INDEX('Tableau FR Download'!O:O,MATCH('Eligible Components'!M1227,'Tableau FR Download'!G:G,0)),"")=0,"",IFERROR(INDEX('Tableau FR Download'!O:O,MATCH('Eligible Components'!M1227,'Tableau FR Download'!G:G,0)),""))</f>
        <v/>
      </c>
      <c r="S1227" s="13" t="str">
        <f t="shared" si="59"/>
        <v/>
      </c>
      <c r="T1227" s="1" t="str">
        <f>IFERROR(INDEX('User Instructions'!$E$3:$E$10,MATCH('Eligible Components'!N1227,'User Instructions'!$D$3:$D$10,0)),"")</f>
        <v/>
      </c>
      <c r="U1227" s="1" t="str">
        <f>IFERROR(IF(INDEX('Tableau FR Download'!M:M,MATCH('Eligible Components'!M1227,'Tableau FR Download'!G:G,0))=0,"",INDEX('Tableau FR Download'!M:M,MATCH('Eligible Components'!M1227,'Tableau FR Download'!G:G,0))),"")</f>
        <v/>
      </c>
    </row>
    <row r="1228" spans="1:21" hidden="1" x14ac:dyDescent="0.2">
      <c r="A1228" s="1">
        <f t="shared" si="57"/>
        <v>0</v>
      </c>
      <c r="B1228" s="1">
        <v>1</v>
      </c>
      <c r="C1228" s="1" t="s">
        <v>85</v>
      </c>
      <c r="D1228" s="1" t="s">
        <v>150</v>
      </c>
      <c r="E1228" s="1" t="s">
        <v>416</v>
      </c>
      <c r="F1228" s="1" t="s">
        <v>35</v>
      </c>
      <c r="G1228" s="1" t="str">
        <f t="shared" si="58"/>
        <v>Rwanda-Tuberculosis</v>
      </c>
      <c r="H1228" s="1">
        <v>1</v>
      </c>
      <c r="I1228" s="1" t="s">
        <v>60</v>
      </c>
      <c r="J1228" s="1" t="str">
        <f>IF(IFERROR(IF(M1228="",INDEX('Review Approach Lookup'!D:D,MATCH('Eligible Components'!G1228,'Review Approach Lookup'!A:A,0)),INDEX('Tableau FR Download'!I:I,MATCH(M1228,'Tableau FR Download'!G:G,0))),"")=0,"TBC",IFERROR(IF(M1228="",INDEX('Review Approach Lookup'!D:D,MATCH('Eligible Components'!G1228,'Review Approach Lookup'!A:A,0)),INDEX('Tableau FR Download'!I:I,MATCH(M1228,'Tableau FR Download'!G:G,0))),""))</f>
        <v>Tailored for National Strategic Plans</v>
      </c>
      <c r="K1228" s="1" t="s">
        <v>182</v>
      </c>
      <c r="L1228" s="1">
        <f>_xlfn.MAXIFS('Tableau FR Download'!A:A,'Tableau FR Download'!B:B,'Eligible Components'!G1228)</f>
        <v>0</v>
      </c>
      <c r="M1228" s="1" t="str">
        <f>IF(L1228=0,"",INDEX('Tableau FR Download'!G:G,MATCH('Eligible Components'!L1228,'Tableau FR Download'!A:A,0)))</f>
        <v/>
      </c>
      <c r="N1228" s="2" t="str">
        <f>IFERROR(IF(LEFT(INDEX('Tableau FR Download'!J:J,MATCH('Eligible Components'!M1228,'Tableau FR Download'!G:G,0)),FIND(" - ",INDEX('Tableau FR Download'!J:J,MATCH('Eligible Components'!M1228,'Tableau FR Download'!G:G,0)))-1) = 0,"",LEFT(INDEX('Tableau FR Download'!J:J,MATCH('Eligible Components'!M1228,'Tableau FR Download'!G:G,0)),FIND(" - ",INDEX('Tableau FR Download'!J:J,MATCH('Eligible Components'!M1228,'Tableau FR Download'!G:G,0)))-1)),"")</f>
        <v/>
      </c>
      <c r="O1228" s="2" t="str">
        <f>IF(T1228="No","",IFERROR(IF(INDEX('Tableau FR Download'!M:M,MATCH('Eligible Components'!M1228,'Tableau FR Download'!G:G,0))=0,"",INDEX('Tableau FR Download'!M:M,MATCH('Eligible Components'!M1228,'Tableau FR Download'!G:G,0))),""))</f>
        <v/>
      </c>
      <c r="P1228" s="37" t="str">
        <f>IF(IFERROR(INDEX('Funding Request Tracker'!$G$6:$G$13,MATCH('Eligible Components'!N1228,'Funding Request Tracker'!$F$6:$F$13,0)),"")=0,"",IFERROR(INDEX('Funding Request Tracker'!$G$6:$G$13,MATCH('Eligible Components'!N1228,'Funding Request Tracker'!$F$6:$F$13,0)),""))</f>
        <v/>
      </c>
      <c r="Q1228" s="37" t="str">
        <f>IF(IFERROR(INDEX('Tableau FR Download'!N:N,MATCH('Eligible Components'!M1228,'Tableau FR Download'!G:G,0)),"")=0,"",IFERROR(INDEX('Tableau FR Download'!N:N,MATCH('Eligible Components'!M1228,'Tableau FR Download'!G:G,0)),""))</f>
        <v/>
      </c>
      <c r="R1228" s="37" t="str">
        <f>IF(IFERROR(INDEX('Tableau FR Download'!O:O,MATCH('Eligible Components'!M1228,'Tableau FR Download'!G:G,0)),"")=0,"",IFERROR(INDEX('Tableau FR Download'!O:O,MATCH('Eligible Components'!M1228,'Tableau FR Download'!G:G,0)),""))</f>
        <v/>
      </c>
      <c r="S1228" s="13" t="str">
        <f t="shared" si="59"/>
        <v/>
      </c>
      <c r="T1228" s="1" t="str">
        <f>IFERROR(INDEX('User Instructions'!$E$3:$E$10,MATCH('Eligible Components'!N1228,'User Instructions'!$D$3:$D$10,0)),"")</f>
        <v/>
      </c>
      <c r="U1228" s="1" t="str">
        <f>IFERROR(IF(INDEX('Tableau FR Download'!M:M,MATCH('Eligible Components'!M1228,'Tableau FR Download'!G:G,0))=0,"",INDEX('Tableau FR Download'!M:M,MATCH('Eligible Components'!M1228,'Tableau FR Download'!G:G,0))),"")</f>
        <v/>
      </c>
    </row>
    <row r="1229" spans="1:21" hidden="1" x14ac:dyDescent="0.2">
      <c r="A1229" s="1">
        <f t="shared" si="57"/>
        <v>0</v>
      </c>
      <c r="B1229" s="1">
        <v>0</v>
      </c>
      <c r="C1229" s="1" t="s">
        <v>85</v>
      </c>
      <c r="D1229" s="1" t="s">
        <v>150</v>
      </c>
      <c r="E1229" s="1" t="s">
        <v>417</v>
      </c>
      <c r="F1229" s="1" t="s">
        <v>95</v>
      </c>
      <c r="G1229" s="1" t="str">
        <f t="shared" si="58"/>
        <v>Rwanda-Tuberculosis,Malaria</v>
      </c>
      <c r="H1229" s="1">
        <v>1</v>
      </c>
      <c r="I1229" s="1" t="s">
        <v>60</v>
      </c>
      <c r="J1229" s="1" t="str">
        <f>IF(IFERROR(IF(M1229="",INDEX('Review Approach Lookup'!D:D,MATCH('Eligible Components'!G1229,'Review Approach Lookup'!A:A,0)),INDEX('Tableau FR Download'!I:I,MATCH(M1229,'Tableau FR Download'!G:G,0))),"")=0,"TBC",IFERROR(IF(M1229="",INDEX('Review Approach Lookup'!D:D,MATCH('Eligible Components'!G1229,'Review Approach Lookup'!A:A,0)),INDEX('Tableau FR Download'!I:I,MATCH(M1229,'Tableau FR Download'!G:G,0))),""))</f>
        <v/>
      </c>
      <c r="K1229" s="1" t="s">
        <v>182</v>
      </c>
      <c r="L1229" s="1">
        <f>_xlfn.MAXIFS('Tableau FR Download'!A:A,'Tableau FR Download'!B:B,'Eligible Components'!G1229)</f>
        <v>0</v>
      </c>
      <c r="M1229" s="1" t="str">
        <f>IF(L1229=0,"",INDEX('Tableau FR Download'!G:G,MATCH('Eligible Components'!L1229,'Tableau FR Download'!A:A,0)))</f>
        <v/>
      </c>
      <c r="N1229" s="2" t="str">
        <f>IFERROR(IF(LEFT(INDEX('Tableau FR Download'!J:J,MATCH('Eligible Components'!M1229,'Tableau FR Download'!G:G,0)),FIND(" - ",INDEX('Tableau FR Download'!J:J,MATCH('Eligible Components'!M1229,'Tableau FR Download'!G:G,0)))-1) = 0,"",LEFT(INDEX('Tableau FR Download'!J:J,MATCH('Eligible Components'!M1229,'Tableau FR Download'!G:G,0)),FIND(" - ",INDEX('Tableau FR Download'!J:J,MATCH('Eligible Components'!M1229,'Tableau FR Download'!G:G,0)))-1)),"")</f>
        <v/>
      </c>
      <c r="O1229" s="2" t="str">
        <f>IF(T1229="No","",IFERROR(IF(INDEX('Tableau FR Download'!M:M,MATCH('Eligible Components'!M1229,'Tableau FR Download'!G:G,0))=0,"",INDEX('Tableau FR Download'!M:M,MATCH('Eligible Components'!M1229,'Tableau FR Download'!G:G,0))),""))</f>
        <v/>
      </c>
      <c r="P1229" s="37" t="str">
        <f>IF(IFERROR(INDEX('Funding Request Tracker'!$G$6:$G$13,MATCH('Eligible Components'!N1229,'Funding Request Tracker'!$F$6:$F$13,0)),"")=0,"",IFERROR(INDEX('Funding Request Tracker'!$G$6:$G$13,MATCH('Eligible Components'!N1229,'Funding Request Tracker'!$F$6:$F$13,0)),""))</f>
        <v/>
      </c>
      <c r="Q1229" s="37" t="str">
        <f>IF(IFERROR(INDEX('Tableau FR Download'!N:N,MATCH('Eligible Components'!M1229,'Tableau FR Download'!G:G,0)),"")=0,"",IFERROR(INDEX('Tableau FR Download'!N:N,MATCH('Eligible Components'!M1229,'Tableau FR Download'!G:G,0)),""))</f>
        <v/>
      </c>
      <c r="R1229" s="37" t="str">
        <f>IF(IFERROR(INDEX('Tableau FR Download'!O:O,MATCH('Eligible Components'!M1229,'Tableau FR Download'!G:G,0)),"")=0,"",IFERROR(INDEX('Tableau FR Download'!O:O,MATCH('Eligible Components'!M1229,'Tableau FR Download'!G:G,0)),""))</f>
        <v/>
      </c>
      <c r="S1229" s="13" t="str">
        <f t="shared" si="59"/>
        <v/>
      </c>
      <c r="T1229" s="1" t="str">
        <f>IFERROR(INDEX('User Instructions'!$E$3:$E$10,MATCH('Eligible Components'!N1229,'User Instructions'!$D$3:$D$10,0)),"")</f>
        <v/>
      </c>
      <c r="U1229" s="1" t="str">
        <f>IFERROR(IF(INDEX('Tableau FR Download'!M:M,MATCH('Eligible Components'!M1229,'Tableau FR Download'!G:G,0))=0,"",INDEX('Tableau FR Download'!M:M,MATCH('Eligible Components'!M1229,'Tableau FR Download'!G:G,0))),"")</f>
        <v/>
      </c>
    </row>
    <row r="1230" spans="1:21" hidden="1" x14ac:dyDescent="0.2">
      <c r="A1230" s="1">
        <f t="shared" si="57"/>
        <v>0</v>
      </c>
      <c r="B1230" s="1">
        <v>0</v>
      </c>
      <c r="C1230" s="1" t="s">
        <v>85</v>
      </c>
      <c r="D1230" s="1" t="s">
        <v>150</v>
      </c>
      <c r="E1230" s="1" t="s">
        <v>418</v>
      </c>
      <c r="F1230" s="1" t="s">
        <v>96</v>
      </c>
      <c r="G1230" s="1" t="str">
        <f t="shared" si="58"/>
        <v>Rwanda-Tuberculosis,Malaria,RSSH</v>
      </c>
      <c r="H1230" s="1">
        <v>1</v>
      </c>
      <c r="I1230" s="1" t="s">
        <v>60</v>
      </c>
      <c r="J1230" s="1" t="str">
        <f>IF(IFERROR(IF(M1230="",INDEX('Review Approach Lookup'!D:D,MATCH('Eligible Components'!G1230,'Review Approach Lookup'!A:A,0)),INDEX('Tableau FR Download'!I:I,MATCH(M1230,'Tableau FR Download'!G:G,0))),"")=0,"TBC",IFERROR(IF(M1230="",INDEX('Review Approach Lookup'!D:D,MATCH('Eligible Components'!G1230,'Review Approach Lookup'!A:A,0)),INDEX('Tableau FR Download'!I:I,MATCH(M1230,'Tableau FR Download'!G:G,0))),""))</f>
        <v/>
      </c>
      <c r="K1230" s="1" t="s">
        <v>182</v>
      </c>
      <c r="L1230" s="1">
        <f>_xlfn.MAXIFS('Tableau FR Download'!A:A,'Tableau FR Download'!B:B,'Eligible Components'!G1230)</f>
        <v>0</v>
      </c>
      <c r="M1230" s="1" t="str">
        <f>IF(L1230=0,"",INDEX('Tableau FR Download'!G:G,MATCH('Eligible Components'!L1230,'Tableau FR Download'!A:A,0)))</f>
        <v/>
      </c>
      <c r="N1230" s="2" t="str">
        <f>IFERROR(IF(LEFT(INDEX('Tableau FR Download'!J:J,MATCH('Eligible Components'!M1230,'Tableau FR Download'!G:G,0)),FIND(" - ",INDEX('Tableau FR Download'!J:J,MATCH('Eligible Components'!M1230,'Tableau FR Download'!G:G,0)))-1) = 0,"",LEFT(INDEX('Tableau FR Download'!J:J,MATCH('Eligible Components'!M1230,'Tableau FR Download'!G:G,0)),FIND(" - ",INDEX('Tableau FR Download'!J:J,MATCH('Eligible Components'!M1230,'Tableau FR Download'!G:G,0)))-1)),"")</f>
        <v/>
      </c>
      <c r="O1230" s="2" t="str">
        <f>IF(T1230="No","",IFERROR(IF(INDEX('Tableau FR Download'!M:M,MATCH('Eligible Components'!M1230,'Tableau FR Download'!G:G,0))=0,"",INDEX('Tableau FR Download'!M:M,MATCH('Eligible Components'!M1230,'Tableau FR Download'!G:G,0))),""))</f>
        <v/>
      </c>
      <c r="P1230" s="37" t="str">
        <f>IF(IFERROR(INDEX('Funding Request Tracker'!$G$6:$G$13,MATCH('Eligible Components'!N1230,'Funding Request Tracker'!$F$6:$F$13,0)),"")=0,"",IFERROR(INDEX('Funding Request Tracker'!$G$6:$G$13,MATCH('Eligible Components'!N1230,'Funding Request Tracker'!$F$6:$F$13,0)),""))</f>
        <v/>
      </c>
      <c r="Q1230" s="37" t="str">
        <f>IF(IFERROR(INDEX('Tableau FR Download'!N:N,MATCH('Eligible Components'!M1230,'Tableau FR Download'!G:G,0)),"")=0,"",IFERROR(INDEX('Tableau FR Download'!N:N,MATCH('Eligible Components'!M1230,'Tableau FR Download'!G:G,0)),""))</f>
        <v/>
      </c>
      <c r="R1230" s="37" t="str">
        <f>IF(IFERROR(INDEX('Tableau FR Download'!O:O,MATCH('Eligible Components'!M1230,'Tableau FR Download'!G:G,0)),"")=0,"",IFERROR(INDEX('Tableau FR Download'!O:O,MATCH('Eligible Components'!M1230,'Tableau FR Download'!G:G,0)),""))</f>
        <v/>
      </c>
      <c r="S1230" s="13" t="str">
        <f t="shared" si="59"/>
        <v/>
      </c>
      <c r="T1230" s="1" t="str">
        <f>IFERROR(INDEX('User Instructions'!$E$3:$E$10,MATCH('Eligible Components'!N1230,'User Instructions'!$D$3:$D$10,0)),"")</f>
        <v/>
      </c>
      <c r="U1230" s="1" t="str">
        <f>IFERROR(IF(INDEX('Tableau FR Download'!M:M,MATCH('Eligible Components'!M1230,'Tableau FR Download'!G:G,0))=0,"",INDEX('Tableau FR Download'!M:M,MATCH('Eligible Components'!M1230,'Tableau FR Download'!G:G,0))),"")</f>
        <v/>
      </c>
    </row>
    <row r="1231" spans="1:21" hidden="1" x14ac:dyDescent="0.2">
      <c r="A1231" s="1">
        <f t="shared" si="57"/>
        <v>0</v>
      </c>
      <c r="B1231" s="1">
        <v>0</v>
      </c>
      <c r="C1231" s="1" t="s">
        <v>85</v>
      </c>
      <c r="D1231" s="1" t="s">
        <v>150</v>
      </c>
      <c r="E1231" s="1" t="s">
        <v>419</v>
      </c>
      <c r="F1231" s="1" t="s">
        <v>97</v>
      </c>
      <c r="G1231" s="1" t="str">
        <f t="shared" si="58"/>
        <v>Rwanda-Tuberculosis,RSSH</v>
      </c>
      <c r="H1231" s="1">
        <v>1</v>
      </c>
      <c r="I1231" s="1" t="s">
        <v>60</v>
      </c>
      <c r="J1231" s="1" t="str">
        <f>IF(IFERROR(IF(M1231="",INDEX('Review Approach Lookup'!D:D,MATCH('Eligible Components'!G1231,'Review Approach Lookup'!A:A,0)),INDEX('Tableau FR Download'!I:I,MATCH(M1231,'Tableau FR Download'!G:G,0))),"")=0,"TBC",IFERROR(IF(M1231="",INDEX('Review Approach Lookup'!D:D,MATCH('Eligible Components'!G1231,'Review Approach Lookup'!A:A,0)),INDEX('Tableau FR Download'!I:I,MATCH(M1231,'Tableau FR Download'!G:G,0))),""))</f>
        <v/>
      </c>
      <c r="K1231" s="1" t="s">
        <v>182</v>
      </c>
      <c r="L1231" s="1">
        <f>_xlfn.MAXIFS('Tableau FR Download'!A:A,'Tableau FR Download'!B:B,'Eligible Components'!G1231)</f>
        <v>0</v>
      </c>
      <c r="M1231" s="1" t="str">
        <f>IF(L1231=0,"",INDEX('Tableau FR Download'!G:G,MATCH('Eligible Components'!L1231,'Tableau FR Download'!A:A,0)))</f>
        <v/>
      </c>
      <c r="N1231" s="2" t="str">
        <f>IFERROR(IF(LEFT(INDEX('Tableau FR Download'!J:J,MATCH('Eligible Components'!M1231,'Tableau FR Download'!G:G,0)),FIND(" - ",INDEX('Tableau FR Download'!J:J,MATCH('Eligible Components'!M1231,'Tableau FR Download'!G:G,0)))-1) = 0,"",LEFT(INDEX('Tableau FR Download'!J:J,MATCH('Eligible Components'!M1231,'Tableau FR Download'!G:G,0)),FIND(" - ",INDEX('Tableau FR Download'!J:J,MATCH('Eligible Components'!M1231,'Tableau FR Download'!G:G,0)))-1)),"")</f>
        <v/>
      </c>
      <c r="O1231" s="2" t="str">
        <f>IF(T1231="No","",IFERROR(IF(INDEX('Tableau FR Download'!M:M,MATCH('Eligible Components'!M1231,'Tableau FR Download'!G:G,0))=0,"",INDEX('Tableau FR Download'!M:M,MATCH('Eligible Components'!M1231,'Tableau FR Download'!G:G,0))),""))</f>
        <v/>
      </c>
      <c r="P1231" s="37" t="str">
        <f>IF(IFERROR(INDEX('Funding Request Tracker'!$G$6:$G$13,MATCH('Eligible Components'!N1231,'Funding Request Tracker'!$F$6:$F$13,0)),"")=0,"",IFERROR(INDEX('Funding Request Tracker'!$G$6:$G$13,MATCH('Eligible Components'!N1231,'Funding Request Tracker'!$F$6:$F$13,0)),""))</f>
        <v/>
      </c>
      <c r="Q1231" s="37" t="str">
        <f>IF(IFERROR(INDEX('Tableau FR Download'!N:N,MATCH('Eligible Components'!M1231,'Tableau FR Download'!G:G,0)),"")=0,"",IFERROR(INDEX('Tableau FR Download'!N:N,MATCH('Eligible Components'!M1231,'Tableau FR Download'!G:G,0)),""))</f>
        <v/>
      </c>
      <c r="R1231" s="37" t="str">
        <f>IF(IFERROR(INDEX('Tableau FR Download'!O:O,MATCH('Eligible Components'!M1231,'Tableau FR Download'!G:G,0)),"")=0,"",IFERROR(INDEX('Tableau FR Download'!O:O,MATCH('Eligible Components'!M1231,'Tableau FR Download'!G:G,0)),""))</f>
        <v/>
      </c>
      <c r="S1231" s="13" t="str">
        <f t="shared" si="59"/>
        <v/>
      </c>
      <c r="T1231" s="1" t="str">
        <f>IFERROR(INDEX('User Instructions'!$E$3:$E$10,MATCH('Eligible Components'!N1231,'User Instructions'!$D$3:$D$10,0)),"")</f>
        <v/>
      </c>
      <c r="U1231" s="1" t="str">
        <f>IFERROR(IF(INDEX('Tableau FR Download'!M:M,MATCH('Eligible Components'!M1231,'Tableau FR Download'!G:G,0))=0,"",INDEX('Tableau FR Download'!M:M,MATCH('Eligible Components'!M1231,'Tableau FR Download'!G:G,0))),"")</f>
        <v/>
      </c>
    </row>
    <row r="1232" spans="1:21" hidden="1" x14ac:dyDescent="0.2">
      <c r="A1232" s="1">
        <f t="shared" si="57"/>
        <v>0</v>
      </c>
      <c r="B1232" s="1">
        <v>1</v>
      </c>
      <c r="C1232" s="1" t="s">
        <v>85</v>
      </c>
      <c r="D1232" s="1" t="s">
        <v>151</v>
      </c>
      <c r="E1232" s="1" t="s">
        <v>26</v>
      </c>
      <c r="F1232" s="1" t="s">
        <v>26</v>
      </c>
      <c r="G1232" s="1" t="str">
        <f t="shared" si="58"/>
        <v>Sao Tome and Principe-HIV/AIDS</v>
      </c>
      <c r="H1232" s="1">
        <v>1</v>
      </c>
      <c r="I1232" s="1" t="s">
        <v>37</v>
      </c>
      <c r="J1232" s="1" t="str">
        <f>IF(IFERROR(IF(M1232="",INDEX('Review Approach Lookup'!D:D,MATCH('Eligible Components'!G1232,'Review Approach Lookup'!A:A,0)),INDEX('Tableau FR Download'!I:I,MATCH(M1232,'Tableau FR Download'!G:G,0))),"")=0,"TBC",IFERROR(IF(M1232="",INDEX('Review Approach Lookup'!D:D,MATCH('Eligible Components'!G1232,'Review Approach Lookup'!A:A,0)),INDEX('Tableau FR Download'!I:I,MATCH(M1232,'Tableau FR Download'!G:G,0))),""))</f>
        <v>Tailored for Focused Portfolios</v>
      </c>
      <c r="K1232" s="1" t="s">
        <v>188</v>
      </c>
      <c r="L1232" s="1">
        <f>_xlfn.MAXIFS('Tableau FR Download'!A:A,'Tableau FR Download'!B:B,'Eligible Components'!G1232)</f>
        <v>0</v>
      </c>
      <c r="M1232" s="1" t="str">
        <f>IF(L1232=0,"",INDEX('Tableau FR Download'!G:G,MATCH('Eligible Components'!L1232,'Tableau FR Download'!A:A,0)))</f>
        <v/>
      </c>
      <c r="N1232" s="2" t="str">
        <f>IFERROR(IF(LEFT(INDEX('Tableau FR Download'!J:J,MATCH('Eligible Components'!M1232,'Tableau FR Download'!G:G,0)),FIND(" - ",INDEX('Tableau FR Download'!J:J,MATCH('Eligible Components'!M1232,'Tableau FR Download'!G:G,0)))-1) = 0,"",LEFT(INDEX('Tableau FR Download'!J:J,MATCH('Eligible Components'!M1232,'Tableau FR Download'!G:G,0)),FIND(" - ",INDEX('Tableau FR Download'!J:J,MATCH('Eligible Components'!M1232,'Tableau FR Download'!G:G,0)))-1)),"")</f>
        <v/>
      </c>
      <c r="O1232" s="2" t="str">
        <f>IF(T1232="No","",IFERROR(IF(INDEX('Tableau FR Download'!M:M,MATCH('Eligible Components'!M1232,'Tableau FR Download'!G:G,0))=0,"",INDEX('Tableau FR Download'!M:M,MATCH('Eligible Components'!M1232,'Tableau FR Download'!G:G,0))),""))</f>
        <v/>
      </c>
      <c r="P1232" s="37" t="str">
        <f>IF(IFERROR(INDEX('Funding Request Tracker'!$G$6:$G$13,MATCH('Eligible Components'!N1232,'Funding Request Tracker'!$F$6:$F$13,0)),"")=0,"",IFERROR(INDEX('Funding Request Tracker'!$G$6:$G$13,MATCH('Eligible Components'!N1232,'Funding Request Tracker'!$F$6:$F$13,0)),""))</f>
        <v/>
      </c>
      <c r="Q1232" s="37" t="str">
        <f>IF(IFERROR(INDEX('Tableau FR Download'!N:N,MATCH('Eligible Components'!M1232,'Tableau FR Download'!G:G,0)),"")=0,"",IFERROR(INDEX('Tableau FR Download'!N:N,MATCH('Eligible Components'!M1232,'Tableau FR Download'!G:G,0)),""))</f>
        <v/>
      </c>
      <c r="R1232" s="37" t="str">
        <f>IF(IFERROR(INDEX('Tableau FR Download'!O:O,MATCH('Eligible Components'!M1232,'Tableau FR Download'!G:G,0)),"")=0,"",IFERROR(INDEX('Tableau FR Download'!O:O,MATCH('Eligible Components'!M1232,'Tableau FR Download'!G:G,0)),""))</f>
        <v/>
      </c>
      <c r="S1232" s="13" t="str">
        <f t="shared" si="59"/>
        <v/>
      </c>
      <c r="T1232" s="1" t="str">
        <f>IFERROR(INDEX('User Instructions'!$E$3:$E$10,MATCH('Eligible Components'!N1232,'User Instructions'!$D$3:$D$10,0)),"")</f>
        <v/>
      </c>
      <c r="U1232" s="1" t="str">
        <f>IFERROR(IF(INDEX('Tableau FR Download'!M:M,MATCH('Eligible Components'!M1232,'Tableau FR Download'!G:G,0))=0,"",INDEX('Tableau FR Download'!M:M,MATCH('Eligible Components'!M1232,'Tableau FR Download'!G:G,0))),"")</f>
        <v/>
      </c>
    </row>
    <row r="1233" spans="1:21" hidden="1" x14ac:dyDescent="0.2">
      <c r="A1233" s="1">
        <f t="shared" si="57"/>
        <v>0</v>
      </c>
      <c r="B1233" s="1">
        <v>0</v>
      </c>
      <c r="C1233" s="1" t="s">
        <v>85</v>
      </c>
      <c r="D1233" s="1" t="s">
        <v>151</v>
      </c>
      <c r="E1233" s="1" t="s">
        <v>409</v>
      </c>
      <c r="F1233" s="1" t="s">
        <v>86</v>
      </c>
      <c r="G1233" s="1" t="str">
        <f t="shared" si="58"/>
        <v>Sao Tome and Principe-HIV/AIDS,Malaria</v>
      </c>
      <c r="H1233" s="1">
        <v>1</v>
      </c>
      <c r="I1233" s="1" t="s">
        <v>37</v>
      </c>
      <c r="J1233" s="1" t="str">
        <f>IF(IFERROR(IF(M1233="",INDEX('Review Approach Lookup'!D:D,MATCH('Eligible Components'!G1233,'Review Approach Lookup'!A:A,0)),INDEX('Tableau FR Download'!I:I,MATCH(M1233,'Tableau FR Download'!G:G,0))),"")=0,"TBC",IFERROR(IF(M1233="",INDEX('Review Approach Lookup'!D:D,MATCH('Eligible Components'!G1233,'Review Approach Lookup'!A:A,0)),INDEX('Tableau FR Download'!I:I,MATCH(M1233,'Tableau FR Download'!G:G,0))),""))</f>
        <v/>
      </c>
      <c r="K1233" s="1" t="s">
        <v>188</v>
      </c>
      <c r="L1233" s="1">
        <f>_xlfn.MAXIFS('Tableau FR Download'!A:A,'Tableau FR Download'!B:B,'Eligible Components'!G1233)</f>
        <v>0</v>
      </c>
      <c r="M1233" s="1" t="str">
        <f>IF(L1233=0,"",INDEX('Tableau FR Download'!G:G,MATCH('Eligible Components'!L1233,'Tableau FR Download'!A:A,0)))</f>
        <v/>
      </c>
      <c r="N1233" s="2" t="str">
        <f>IFERROR(IF(LEFT(INDEX('Tableau FR Download'!J:J,MATCH('Eligible Components'!M1233,'Tableau FR Download'!G:G,0)),FIND(" - ",INDEX('Tableau FR Download'!J:J,MATCH('Eligible Components'!M1233,'Tableau FR Download'!G:G,0)))-1) = 0,"",LEFT(INDEX('Tableau FR Download'!J:J,MATCH('Eligible Components'!M1233,'Tableau FR Download'!G:G,0)),FIND(" - ",INDEX('Tableau FR Download'!J:J,MATCH('Eligible Components'!M1233,'Tableau FR Download'!G:G,0)))-1)),"")</f>
        <v/>
      </c>
      <c r="O1233" s="2" t="str">
        <f>IF(T1233="No","",IFERROR(IF(INDEX('Tableau FR Download'!M:M,MATCH('Eligible Components'!M1233,'Tableau FR Download'!G:G,0))=0,"",INDEX('Tableau FR Download'!M:M,MATCH('Eligible Components'!M1233,'Tableau FR Download'!G:G,0))),""))</f>
        <v/>
      </c>
      <c r="P1233" s="37" t="str">
        <f>IF(IFERROR(INDEX('Funding Request Tracker'!$G$6:$G$13,MATCH('Eligible Components'!N1233,'Funding Request Tracker'!$F$6:$F$13,0)),"")=0,"",IFERROR(INDEX('Funding Request Tracker'!$G$6:$G$13,MATCH('Eligible Components'!N1233,'Funding Request Tracker'!$F$6:$F$13,0)),""))</f>
        <v/>
      </c>
      <c r="Q1233" s="37" t="str">
        <f>IF(IFERROR(INDEX('Tableau FR Download'!N:N,MATCH('Eligible Components'!M1233,'Tableau FR Download'!G:G,0)),"")=0,"",IFERROR(INDEX('Tableau FR Download'!N:N,MATCH('Eligible Components'!M1233,'Tableau FR Download'!G:G,0)),""))</f>
        <v/>
      </c>
      <c r="R1233" s="37" t="str">
        <f>IF(IFERROR(INDEX('Tableau FR Download'!O:O,MATCH('Eligible Components'!M1233,'Tableau FR Download'!G:G,0)),"")=0,"",IFERROR(INDEX('Tableau FR Download'!O:O,MATCH('Eligible Components'!M1233,'Tableau FR Download'!G:G,0)),""))</f>
        <v/>
      </c>
      <c r="S1233" s="13" t="str">
        <f t="shared" si="59"/>
        <v/>
      </c>
      <c r="T1233" s="1" t="str">
        <f>IFERROR(INDEX('User Instructions'!$E$3:$E$10,MATCH('Eligible Components'!N1233,'User Instructions'!$D$3:$D$10,0)),"")</f>
        <v/>
      </c>
      <c r="U1233" s="1" t="str">
        <f>IFERROR(IF(INDEX('Tableau FR Download'!M:M,MATCH('Eligible Components'!M1233,'Tableau FR Download'!G:G,0))=0,"",INDEX('Tableau FR Download'!M:M,MATCH('Eligible Components'!M1233,'Tableau FR Download'!G:G,0))),"")</f>
        <v/>
      </c>
    </row>
    <row r="1234" spans="1:21" hidden="1" x14ac:dyDescent="0.2">
      <c r="A1234" s="1">
        <f t="shared" si="57"/>
        <v>0</v>
      </c>
      <c r="B1234" s="1">
        <v>0</v>
      </c>
      <c r="C1234" s="1" t="s">
        <v>85</v>
      </c>
      <c r="D1234" s="1" t="s">
        <v>151</v>
      </c>
      <c r="E1234" s="1" t="s">
        <v>410</v>
      </c>
      <c r="F1234" s="1" t="s">
        <v>87</v>
      </c>
      <c r="G1234" s="1" t="str">
        <f t="shared" si="58"/>
        <v>Sao Tome and Principe-HIV/AIDS,Malaria,RSSH</v>
      </c>
      <c r="H1234" s="1">
        <v>1</v>
      </c>
      <c r="I1234" s="1" t="s">
        <v>37</v>
      </c>
      <c r="J1234" s="1" t="str">
        <f>IF(IFERROR(IF(M1234="",INDEX('Review Approach Lookup'!D:D,MATCH('Eligible Components'!G1234,'Review Approach Lookup'!A:A,0)),INDEX('Tableau FR Download'!I:I,MATCH(M1234,'Tableau FR Download'!G:G,0))),"")=0,"TBC",IFERROR(IF(M1234="",INDEX('Review Approach Lookup'!D:D,MATCH('Eligible Components'!G1234,'Review Approach Lookup'!A:A,0)),INDEX('Tableau FR Download'!I:I,MATCH(M1234,'Tableau FR Download'!G:G,0))),""))</f>
        <v/>
      </c>
      <c r="K1234" s="1" t="s">
        <v>188</v>
      </c>
      <c r="L1234" s="1">
        <f>_xlfn.MAXIFS('Tableau FR Download'!A:A,'Tableau FR Download'!B:B,'Eligible Components'!G1234)</f>
        <v>0</v>
      </c>
      <c r="M1234" s="1" t="str">
        <f>IF(L1234=0,"",INDEX('Tableau FR Download'!G:G,MATCH('Eligible Components'!L1234,'Tableau FR Download'!A:A,0)))</f>
        <v/>
      </c>
      <c r="N1234" s="2" t="str">
        <f>IFERROR(IF(LEFT(INDEX('Tableau FR Download'!J:J,MATCH('Eligible Components'!M1234,'Tableau FR Download'!G:G,0)),FIND(" - ",INDEX('Tableau FR Download'!J:J,MATCH('Eligible Components'!M1234,'Tableau FR Download'!G:G,0)))-1) = 0,"",LEFT(INDEX('Tableau FR Download'!J:J,MATCH('Eligible Components'!M1234,'Tableau FR Download'!G:G,0)),FIND(" - ",INDEX('Tableau FR Download'!J:J,MATCH('Eligible Components'!M1234,'Tableau FR Download'!G:G,0)))-1)),"")</f>
        <v/>
      </c>
      <c r="O1234" s="2" t="str">
        <f>IF(T1234="No","",IFERROR(IF(INDEX('Tableau FR Download'!M:M,MATCH('Eligible Components'!M1234,'Tableau FR Download'!G:G,0))=0,"",INDEX('Tableau FR Download'!M:M,MATCH('Eligible Components'!M1234,'Tableau FR Download'!G:G,0))),""))</f>
        <v/>
      </c>
      <c r="P1234" s="37" t="str">
        <f>IF(IFERROR(INDEX('Funding Request Tracker'!$G$6:$G$13,MATCH('Eligible Components'!N1234,'Funding Request Tracker'!$F$6:$F$13,0)),"")=0,"",IFERROR(INDEX('Funding Request Tracker'!$G$6:$G$13,MATCH('Eligible Components'!N1234,'Funding Request Tracker'!$F$6:$F$13,0)),""))</f>
        <v/>
      </c>
      <c r="Q1234" s="37" t="str">
        <f>IF(IFERROR(INDEX('Tableau FR Download'!N:N,MATCH('Eligible Components'!M1234,'Tableau FR Download'!G:G,0)),"")=0,"",IFERROR(INDEX('Tableau FR Download'!N:N,MATCH('Eligible Components'!M1234,'Tableau FR Download'!G:G,0)),""))</f>
        <v/>
      </c>
      <c r="R1234" s="37" t="str">
        <f>IF(IFERROR(INDEX('Tableau FR Download'!O:O,MATCH('Eligible Components'!M1234,'Tableau FR Download'!G:G,0)),"")=0,"",IFERROR(INDEX('Tableau FR Download'!O:O,MATCH('Eligible Components'!M1234,'Tableau FR Download'!G:G,0)),""))</f>
        <v/>
      </c>
      <c r="S1234" s="13" t="str">
        <f t="shared" si="59"/>
        <v/>
      </c>
      <c r="T1234" s="1" t="str">
        <f>IFERROR(INDEX('User Instructions'!$E$3:$E$10,MATCH('Eligible Components'!N1234,'User Instructions'!$D$3:$D$10,0)),"")</f>
        <v/>
      </c>
      <c r="U1234" s="1" t="str">
        <f>IFERROR(IF(INDEX('Tableau FR Download'!M:M,MATCH('Eligible Components'!M1234,'Tableau FR Download'!G:G,0))=0,"",INDEX('Tableau FR Download'!M:M,MATCH('Eligible Components'!M1234,'Tableau FR Download'!G:G,0))),"")</f>
        <v/>
      </c>
    </row>
    <row r="1235" spans="1:21" hidden="1" x14ac:dyDescent="0.2">
      <c r="A1235" s="1">
        <f t="shared" si="57"/>
        <v>0</v>
      </c>
      <c r="B1235" s="1">
        <v>0</v>
      </c>
      <c r="C1235" s="1" t="s">
        <v>85</v>
      </c>
      <c r="D1235" s="1" t="s">
        <v>151</v>
      </c>
      <c r="E1235" s="1" t="s">
        <v>411</v>
      </c>
      <c r="F1235" s="1" t="s">
        <v>88</v>
      </c>
      <c r="G1235" s="1" t="str">
        <f t="shared" si="58"/>
        <v>Sao Tome and Principe-HIV/AIDS,RSSH</v>
      </c>
      <c r="H1235" s="1">
        <v>1</v>
      </c>
      <c r="I1235" s="1" t="s">
        <v>37</v>
      </c>
      <c r="J1235" s="1" t="str">
        <f>IF(IFERROR(IF(M1235="",INDEX('Review Approach Lookup'!D:D,MATCH('Eligible Components'!G1235,'Review Approach Lookup'!A:A,0)),INDEX('Tableau FR Download'!I:I,MATCH(M1235,'Tableau FR Download'!G:G,0))),"")=0,"TBC",IFERROR(IF(M1235="",INDEX('Review Approach Lookup'!D:D,MATCH('Eligible Components'!G1235,'Review Approach Lookup'!A:A,0)),INDEX('Tableau FR Download'!I:I,MATCH(M1235,'Tableau FR Download'!G:G,0))),""))</f>
        <v/>
      </c>
      <c r="K1235" s="1" t="s">
        <v>188</v>
      </c>
      <c r="L1235" s="1">
        <f>_xlfn.MAXIFS('Tableau FR Download'!A:A,'Tableau FR Download'!B:B,'Eligible Components'!G1235)</f>
        <v>0</v>
      </c>
      <c r="M1235" s="1" t="str">
        <f>IF(L1235=0,"",INDEX('Tableau FR Download'!G:G,MATCH('Eligible Components'!L1235,'Tableau FR Download'!A:A,0)))</f>
        <v/>
      </c>
      <c r="N1235" s="2" t="str">
        <f>IFERROR(IF(LEFT(INDEX('Tableau FR Download'!J:J,MATCH('Eligible Components'!M1235,'Tableau FR Download'!G:G,0)),FIND(" - ",INDEX('Tableau FR Download'!J:J,MATCH('Eligible Components'!M1235,'Tableau FR Download'!G:G,0)))-1) = 0,"",LEFT(INDEX('Tableau FR Download'!J:J,MATCH('Eligible Components'!M1235,'Tableau FR Download'!G:G,0)),FIND(" - ",INDEX('Tableau FR Download'!J:J,MATCH('Eligible Components'!M1235,'Tableau FR Download'!G:G,0)))-1)),"")</f>
        <v/>
      </c>
      <c r="O1235" s="2" t="str">
        <f>IF(T1235="No","",IFERROR(IF(INDEX('Tableau FR Download'!M:M,MATCH('Eligible Components'!M1235,'Tableau FR Download'!G:G,0))=0,"",INDEX('Tableau FR Download'!M:M,MATCH('Eligible Components'!M1235,'Tableau FR Download'!G:G,0))),""))</f>
        <v/>
      </c>
      <c r="P1235" s="37" t="str">
        <f>IF(IFERROR(INDEX('Funding Request Tracker'!$G$6:$G$13,MATCH('Eligible Components'!N1235,'Funding Request Tracker'!$F$6:$F$13,0)),"")=0,"",IFERROR(INDEX('Funding Request Tracker'!$G$6:$G$13,MATCH('Eligible Components'!N1235,'Funding Request Tracker'!$F$6:$F$13,0)),""))</f>
        <v/>
      </c>
      <c r="Q1235" s="37" t="str">
        <f>IF(IFERROR(INDEX('Tableau FR Download'!N:N,MATCH('Eligible Components'!M1235,'Tableau FR Download'!G:G,0)),"")=0,"",IFERROR(INDEX('Tableau FR Download'!N:N,MATCH('Eligible Components'!M1235,'Tableau FR Download'!G:G,0)),""))</f>
        <v/>
      </c>
      <c r="R1235" s="37" t="str">
        <f>IF(IFERROR(INDEX('Tableau FR Download'!O:O,MATCH('Eligible Components'!M1235,'Tableau FR Download'!G:G,0)),"")=0,"",IFERROR(INDEX('Tableau FR Download'!O:O,MATCH('Eligible Components'!M1235,'Tableau FR Download'!G:G,0)),""))</f>
        <v/>
      </c>
      <c r="S1235" s="13" t="str">
        <f t="shared" si="59"/>
        <v/>
      </c>
      <c r="T1235" s="1" t="str">
        <f>IFERROR(INDEX('User Instructions'!$E$3:$E$10,MATCH('Eligible Components'!N1235,'User Instructions'!$D$3:$D$10,0)),"")</f>
        <v/>
      </c>
      <c r="U1235" s="1" t="str">
        <f>IFERROR(IF(INDEX('Tableau FR Download'!M:M,MATCH('Eligible Components'!M1235,'Tableau FR Download'!G:G,0))=0,"",INDEX('Tableau FR Download'!M:M,MATCH('Eligible Components'!M1235,'Tableau FR Download'!G:G,0))),"")</f>
        <v/>
      </c>
    </row>
    <row r="1236" spans="1:21" hidden="1" x14ac:dyDescent="0.2">
      <c r="A1236" s="1">
        <f t="shared" si="57"/>
        <v>0</v>
      </c>
      <c r="B1236" s="1">
        <v>0</v>
      </c>
      <c r="C1236" s="1" t="s">
        <v>85</v>
      </c>
      <c r="D1236" s="1" t="s">
        <v>151</v>
      </c>
      <c r="E1236" s="1" t="s">
        <v>408</v>
      </c>
      <c r="F1236" s="1" t="s">
        <v>89</v>
      </c>
      <c r="G1236" s="1" t="str">
        <f t="shared" si="58"/>
        <v>Sao Tome and Principe-HIV/AIDS, Tuberculosis</v>
      </c>
      <c r="H1236" s="1">
        <v>1</v>
      </c>
      <c r="I1236" s="1" t="s">
        <v>37</v>
      </c>
      <c r="J1236" s="1" t="str">
        <f>IF(IFERROR(IF(M1236="",INDEX('Review Approach Lookup'!D:D,MATCH('Eligible Components'!G1236,'Review Approach Lookup'!A:A,0)),INDEX('Tableau FR Download'!I:I,MATCH(M1236,'Tableau FR Download'!G:G,0))),"")=0,"TBC",IFERROR(IF(M1236="",INDEX('Review Approach Lookup'!D:D,MATCH('Eligible Components'!G1236,'Review Approach Lookup'!A:A,0)),INDEX('Tableau FR Download'!I:I,MATCH(M1236,'Tableau FR Download'!G:G,0))),""))</f>
        <v/>
      </c>
      <c r="K1236" s="1" t="s">
        <v>188</v>
      </c>
      <c r="L1236" s="1">
        <f>_xlfn.MAXIFS('Tableau FR Download'!A:A,'Tableau FR Download'!B:B,'Eligible Components'!G1236)</f>
        <v>0</v>
      </c>
      <c r="M1236" s="1" t="str">
        <f>IF(L1236=0,"",INDEX('Tableau FR Download'!G:G,MATCH('Eligible Components'!L1236,'Tableau FR Download'!A:A,0)))</f>
        <v/>
      </c>
      <c r="N1236" s="2" t="str">
        <f>IFERROR(IF(LEFT(INDEX('Tableau FR Download'!J:J,MATCH('Eligible Components'!M1236,'Tableau FR Download'!G:G,0)),FIND(" - ",INDEX('Tableau FR Download'!J:J,MATCH('Eligible Components'!M1236,'Tableau FR Download'!G:G,0)))-1) = 0,"",LEFT(INDEX('Tableau FR Download'!J:J,MATCH('Eligible Components'!M1236,'Tableau FR Download'!G:G,0)),FIND(" - ",INDEX('Tableau FR Download'!J:J,MATCH('Eligible Components'!M1236,'Tableau FR Download'!G:G,0)))-1)),"")</f>
        <v/>
      </c>
      <c r="O1236" s="2" t="str">
        <f>IF(T1236="No","",IFERROR(IF(INDEX('Tableau FR Download'!M:M,MATCH('Eligible Components'!M1236,'Tableau FR Download'!G:G,0))=0,"",INDEX('Tableau FR Download'!M:M,MATCH('Eligible Components'!M1236,'Tableau FR Download'!G:G,0))),""))</f>
        <v/>
      </c>
      <c r="P1236" s="37" t="str">
        <f>IF(IFERROR(INDEX('Funding Request Tracker'!$G$6:$G$13,MATCH('Eligible Components'!N1236,'Funding Request Tracker'!$F$6:$F$13,0)),"")=0,"",IFERROR(INDEX('Funding Request Tracker'!$G$6:$G$13,MATCH('Eligible Components'!N1236,'Funding Request Tracker'!$F$6:$F$13,0)),""))</f>
        <v/>
      </c>
      <c r="Q1236" s="37" t="str">
        <f>IF(IFERROR(INDEX('Tableau FR Download'!N:N,MATCH('Eligible Components'!M1236,'Tableau FR Download'!G:G,0)),"")=0,"",IFERROR(INDEX('Tableau FR Download'!N:N,MATCH('Eligible Components'!M1236,'Tableau FR Download'!G:G,0)),""))</f>
        <v/>
      </c>
      <c r="R1236" s="37" t="str">
        <f>IF(IFERROR(INDEX('Tableau FR Download'!O:O,MATCH('Eligible Components'!M1236,'Tableau FR Download'!G:G,0)),"")=0,"",IFERROR(INDEX('Tableau FR Download'!O:O,MATCH('Eligible Components'!M1236,'Tableau FR Download'!G:G,0)),""))</f>
        <v/>
      </c>
      <c r="S1236" s="13" t="str">
        <f t="shared" si="59"/>
        <v/>
      </c>
      <c r="T1236" s="1" t="str">
        <f>IFERROR(INDEX('User Instructions'!$E$3:$E$10,MATCH('Eligible Components'!N1236,'User Instructions'!$D$3:$D$10,0)),"")</f>
        <v/>
      </c>
      <c r="U1236" s="1" t="str">
        <f>IFERROR(IF(INDEX('Tableau FR Download'!M:M,MATCH('Eligible Components'!M1236,'Tableau FR Download'!G:G,0))=0,"",INDEX('Tableau FR Download'!M:M,MATCH('Eligible Components'!M1236,'Tableau FR Download'!G:G,0))),"")</f>
        <v/>
      </c>
    </row>
    <row r="1237" spans="1:21" hidden="1" x14ac:dyDescent="0.2">
      <c r="A1237" s="1">
        <f t="shared" si="57"/>
        <v>1</v>
      </c>
      <c r="B1237" s="1">
        <v>0</v>
      </c>
      <c r="C1237" s="1" t="s">
        <v>85</v>
      </c>
      <c r="D1237" s="1" t="s">
        <v>151</v>
      </c>
      <c r="E1237" s="1" t="s">
        <v>412</v>
      </c>
      <c r="F1237" s="1" t="s">
        <v>90</v>
      </c>
      <c r="G1237" s="1" t="str">
        <f t="shared" si="58"/>
        <v>Sao Tome and Principe-HIV/AIDS,Tuberculosis,Malaria</v>
      </c>
      <c r="H1237" s="1">
        <v>1</v>
      </c>
      <c r="I1237" s="1" t="s">
        <v>37</v>
      </c>
      <c r="J1237" s="1" t="str">
        <f>IF(IFERROR(IF(M1237="",INDEX('Review Approach Lookup'!D:D,MATCH('Eligible Components'!G1237,'Review Approach Lookup'!A:A,0)),INDEX('Tableau FR Download'!I:I,MATCH(M1237,'Tableau FR Download'!G:G,0))),"")=0,"TBC",IFERROR(IF(M1237="",INDEX('Review Approach Lookup'!D:D,MATCH('Eligible Components'!G1237,'Review Approach Lookup'!A:A,0)),INDEX('Tableau FR Download'!I:I,MATCH(M1237,'Tableau FR Download'!G:G,0))),""))</f>
        <v>Tailored for Focused Portfolios</v>
      </c>
      <c r="K1237" s="1" t="s">
        <v>188</v>
      </c>
      <c r="L1237" s="1">
        <f>_xlfn.MAXIFS('Tableau FR Download'!A:A,'Tableau FR Download'!B:B,'Eligible Components'!G1237)</f>
        <v>919</v>
      </c>
      <c r="M1237" s="1" t="str">
        <f>IF(L1237=0,"",INDEX('Tableau FR Download'!G:G,MATCH('Eligible Components'!L1237,'Tableau FR Download'!A:A,0)))</f>
        <v>FR919-STP-Z</v>
      </c>
      <c r="N1237" s="2" t="str">
        <f>IFERROR(IF(LEFT(INDEX('Tableau FR Download'!J:J,MATCH('Eligible Components'!M1237,'Tableau FR Download'!G:G,0)),FIND(" - ",INDEX('Tableau FR Download'!J:J,MATCH('Eligible Components'!M1237,'Tableau FR Download'!G:G,0)))-1) = 0,"",LEFT(INDEX('Tableau FR Download'!J:J,MATCH('Eligible Components'!M1237,'Tableau FR Download'!G:G,0)),FIND(" - ",INDEX('Tableau FR Download'!J:J,MATCH('Eligible Components'!M1237,'Tableau FR Download'!G:G,0)))-1)),"")</f>
        <v>Window 2c</v>
      </c>
      <c r="O1237" s="2" t="str">
        <f>IF(T1237="No","",IFERROR(IF(INDEX('Tableau FR Download'!M:M,MATCH('Eligible Components'!M1237,'Tableau FR Download'!G:G,0))=0,"",INDEX('Tableau FR Download'!M:M,MATCH('Eligible Components'!M1237,'Tableau FR Download'!G:G,0))),""))</f>
        <v>Grant Making</v>
      </c>
      <c r="P1237" s="37">
        <f>IF(IFERROR(INDEX('Funding Request Tracker'!$G$6:$G$13,MATCH('Eligible Components'!N1237,'Funding Request Tracker'!$F$6:$F$13,0)),"")=0,"",IFERROR(INDEX('Funding Request Tracker'!$G$6:$G$13,MATCH('Eligible Components'!N1237,'Funding Request Tracker'!$F$6:$F$13,0)),""))</f>
        <v>44012</v>
      </c>
      <c r="Q1237" s="37">
        <f>IF(IFERROR(INDEX('Tableau FR Download'!N:N,MATCH('Eligible Components'!M1237,'Tableau FR Download'!G:G,0)),"")=0,"",IFERROR(INDEX('Tableau FR Download'!N:N,MATCH('Eligible Components'!M1237,'Tableau FR Download'!G:G,0)),""))</f>
        <v>44161</v>
      </c>
      <c r="R1237" s="37">
        <f>IF(IFERROR(INDEX('Tableau FR Download'!O:O,MATCH('Eligible Components'!M1237,'Tableau FR Download'!G:G,0)),"")=0,"",IFERROR(INDEX('Tableau FR Download'!O:O,MATCH('Eligible Components'!M1237,'Tableau FR Download'!G:G,0)),""))</f>
        <v>44182</v>
      </c>
      <c r="S1237" s="13">
        <f t="shared" si="59"/>
        <v>5.5737704918032787</v>
      </c>
      <c r="T1237" s="1" t="str">
        <f>IFERROR(INDEX('User Instructions'!$E$3:$E$10,MATCH('Eligible Components'!N1237,'User Instructions'!$D$3:$D$10,0)),"")</f>
        <v>Yes</v>
      </c>
      <c r="U1237" s="1" t="str">
        <f>IFERROR(IF(INDEX('Tableau FR Download'!M:M,MATCH('Eligible Components'!M1237,'Tableau FR Download'!G:G,0))=0,"",INDEX('Tableau FR Download'!M:M,MATCH('Eligible Components'!M1237,'Tableau FR Download'!G:G,0))),"")</f>
        <v>Grant Making</v>
      </c>
    </row>
    <row r="1238" spans="1:21" hidden="1" x14ac:dyDescent="0.2">
      <c r="A1238" s="1">
        <f t="shared" si="57"/>
        <v>0</v>
      </c>
      <c r="B1238" s="1">
        <v>0</v>
      </c>
      <c r="C1238" s="1" t="s">
        <v>85</v>
      </c>
      <c r="D1238" s="1" t="s">
        <v>151</v>
      </c>
      <c r="E1238" s="1" t="s">
        <v>413</v>
      </c>
      <c r="F1238" s="1" t="s">
        <v>91</v>
      </c>
      <c r="G1238" s="1" t="str">
        <f t="shared" si="58"/>
        <v>Sao Tome and Principe-HIV/AIDS,Tuberculosis,Malaria,RSSH</v>
      </c>
      <c r="H1238" s="1">
        <v>1</v>
      </c>
      <c r="I1238" s="1" t="s">
        <v>37</v>
      </c>
      <c r="J1238" s="1" t="str">
        <f>IF(IFERROR(IF(M1238="",INDEX('Review Approach Lookup'!D:D,MATCH('Eligible Components'!G1238,'Review Approach Lookup'!A:A,0)),INDEX('Tableau FR Download'!I:I,MATCH(M1238,'Tableau FR Download'!G:G,0))),"")=0,"TBC",IFERROR(IF(M1238="",INDEX('Review Approach Lookup'!D:D,MATCH('Eligible Components'!G1238,'Review Approach Lookup'!A:A,0)),INDEX('Tableau FR Download'!I:I,MATCH(M1238,'Tableau FR Download'!G:G,0))),""))</f>
        <v/>
      </c>
      <c r="K1238" s="1" t="s">
        <v>188</v>
      </c>
      <c r="L1238" s="1">
        <f>_xlfn.MAXIFS('Tableau FR Download'!A:A,'Tableau FR Download'!B:B,'Eligible Components'!G1238)</f>
        <v>0</v>
      </c>
      <c r="M1238" s="1" t="str">
        <f>IF(L1238=0,"",INDEX('Tableau FR Download'!G:G,MATCH('Eligible Components'!L1238,'Tableau FR Download'!A:A,0)))</f>
        <v/>
      </c>
      <c r="N1238" s="2" t="str">
        <f>IFERROR(IF(LEFT(INDEX('Tableau FR Download'!J:J,MATCH('Eligible Components'!M1238,'Tableau FR Download'!G:G,0)),FIND(" - ",INDEX('Tableau FR Download'!J:J,MATCH('Eligible Components'!M1238,'Tableau FR Download'!G:G,0)))-1) = 0,"",LEFT(INDEX('Tableau FR Download'!J:J,MATCH('Eligible Components'!M1238,'Tableau FR Download'!G:G,0)),FIND(" - ",INDEX('Tableau FR Download'!J:J,MATCH('Eligible Components'!M1238,'Tableau FR Download'!G:G,0)))-1)),"")</f>
        <v/>
      </c>
      <c r="O1238" s="2" t="str">
        <f>IF(T1238="No","",IFERROR(IF(INDEX('Tableau FR Download'!M:M,MATCH('Eligible Components'!M1238,'Tableau FR Download'!G:G,0))=0,"",INDEX('Tableau FR Download'!M:M,MATCH('Eligible Components'!M1238,'Tableau FR Download'!G:G,0))),""))</f>
        <v/>
      </c>
      <c r="P1238" s="37" t="str">
        <f>IF(IFERROR(INDEX('Funding Request Tracker'!$G$6:$G$13,MATCH('Eligible Components'!N1238,'Funding Request Tracker'!$F$6:$F$13,0)),"")=0,"",IFERROR(INDEX('Funding Request Tracker'!$G$6:$G$13,MATCH('Eligible Components'!N1238,'Funding Request Tracker'!$F$6:$F$13,0)),""))</f>
        <v/>
      </c>
      <c r="Q1238" s="37" t="str">
        <f>IF(IFERROR(INDEX('Tableau FR Download'!N:N,MATCH('Eligible Components'!M1238,'Tableau FR Download'!G:G,0)),"")=0,"",IFERROR(INDEX('Tableau FR Download'!N:N,MATCH('Eligible Components'!M1238,'Tableau FR Download'!G:G,0)),""))</f>
        <v/>
      </c>
      <c r="R1238" s="37" t="str">
        <f>IF(IFERROR(INDEX('Tableau FR Download'!O:O,MATCH('Eligible Components'!M1238,'Tableau FR Download'!G:G,0)),"")=0,"",IFERROR(INDEX('Tableau FR Download'!O:O,MATCH('Eligible Components'!M1238,'Tableau FR Download'!G:G,0)),""))</f>
        <v/>
      </c>
      <c r="S1238" s="13" t="str">
        <f t="shared" si="59"/>
        <v/>
      </c>
      <c r="T1238" s="1" t="str">
        <f>IFERROR(INDEX('User Instructions'!$E$3:$E$10,MATCH('Eligible Components'!N1238,'User Instructions'!$D$3:$D$10,0)),"")</f>
        <v/>
      </c>
      <c r="U1238" s="1" t="str">
        <f>IFERROR(IF(INDEX('Tableau FR Download'!M:M,MATCH('Eligible Components'!M1238,'Tableau FR Download'!G:G,0))=0,"",INDEX('Tableau FR Download'!M:M,MATCH('Eligible Components'!M1238,'Tableau FR Download'!G:G,0))),"")</f>
        <v/>
      </c>
    </row>
    <row r="1239" spans="1:21" hidden="1" x14ac:dyDescent="0.2">
      <c r="A1239" s="1">
        <f t="shared" si="57"/>
        <v>0</v>
      </c>
      <c r="B1239" s="1">
        <v>0</v>
      </c>
      <c r="C1239" s="1" t="s">
        <v>85</v>
      </c>
      <c r="D1239" s="1" t="s">
        <v>151</v>
      </c>
      <c r="E1239" s="1" t="s">
        <v>414</v>
      </c>
      <c r="F1239" s="1" t="s">
        <v>92</v>
      </c>
      <c r="G1239" s="1" t="str">
        <f t="shared" si="58"/>
        <v>Sao Tome and Principe-HIV/AIDS,Tuberculosis,RSSH</v>
      </c>
      <c r="H1239" s="1">
        <v>1</v>
      </c>
      <c r="I1239" s="1" t="s">
        <v>37</v>
      </c>
      <c r="J1239" s="1" t="str">
        <f>IF(IFERROR(IF(M1239="",INDEX('Review Approach Lookup'!D:D,MATCH('Eligible Components'!G1239,'Review Approach Lookup'!A:A,0)),INDEX('Tableau FR Download'!I:I,MATCH(M1239,'Tableau FR Download'!G:G,0))),"")=0,"TBC",IFERROR(IF(M1239="",INDEX('Review Approach Lookup'!D:D,MATCH('Eligible Components'!G1239,'Review Approach Lookup'!A:A,0)),INDEX('Tableau FR Download'!I:I,MATCH(M1239,'Tableau FR Download'!G:G,0))),""))</f>
        <v/>
      </c>
      <c r="K1239" s="1" t="s">
        <v>188</v>
      </c>
      <c r="L1239" s="1">
        <f>_xlfn.MAXIFS('Tableau FR Download'!A:A,'Tableau FR Download'!B:B,'Eligible Components'!G1239)</f>
        <v>0</v>
      </c>
      <c r="M1239" s="1" t="str">
        <f>IF(L1239=0,"",INDEX('Tableau FR Download'!G:G,MATCH('Eligible Components'!L1239,'Tableau FR Download'!A:A,0)))</f>
        <v/>
      </c>
      <c r="N1239" s="2" t="str">
        <f>IFERROR(IF(LEFT(INDEX('Tableau FR Download'!J:J,MATCH('Eligible Components'!M1239,'Tableau FR Download'!G:G,0)),FIND(" - ",INDEX('Tableau FR Download'!J:J,MATCH('Eligible Components'!M1239,'Tableau FR Download'!G:G,0)))-1) = 0,"",LEFT(INDEX('Tableau FR Download'!J:J,MATCH('Eligible Components'!M1239,'Tableau FR Download'!G:G,0)),FIND(" - ",INDEX('Tableau FR Download'!J:J,MATCH('Eligible Components'!M1239,'Tableau FR Download'!G:G,0)))-1)),"")</f>
        <v/>
      </c>
      <c r="O1239" s="2" t="str">
        <f>IF(T1239="No","",IFERROR(IF(INDEX('Tableau FR Download'!M:M,MATCH('Eligible Components'!M1239,'Tableau FR Download'!G:G,0))=0,"",INDEX('Tableau FR Download'!M:M,MATCH('Eligible Components'!M1239,'Tableau FR Download'!G:G,0))),""))</f>
        <v/>
      </c>
      <c r="P1239" s="37" t="str">
        <f>IF(IFERROR(INDEX('Funding Request Tracker'!$G$6:$G$13,MATCH('Eligible Components'!N1239,'Funding Request Tracker'!$F$6:$F$13,0)),"")=0,"",IFERROR(INDEX('Funding Request Tracker'!$G$6:$G$13,MATCH('Eligible Components'!N1239,'Funding Request Tracker'!$F$6:$F$13,0)),""))</f>
        <v/>
      </c>
      <c r="Q1239" s="37" t="str">
        <f>IF(IFERROR(INDEX('Tableau FR Download'!N:N,MATCH('Eligible Components'!M1239,'Tableau FR Download'!G:G,0)),"")=0,"",IFERROR(INDEX('Tableau FR Download'!N:N,MATCH('Eligible Components'!M1239,'Tableau FR Download'!G:G,0)),""))</f>
        <v/>
      </c>
      <c r="R1239" s="37" t="str">
        <f>IF(IFERROR(INDEX('Tableau FR Download'!O:O,MATCH('Eligible Components'!M1239,'Tableau FR Download'!G:G,0)),"")=0,"",IFERROR(INDEX('Tableau FR Download'!O:O,MATCH('Eligible Components'!M1239,'Tableau FR Download'!G:G,0)),""))</f>
        <v/>
      </c>
      <c r="S1239" s="13" t="str">
        <f t="shared" si="59"/>
        <v/>
      </c>
      <c r="T1239" s="1" t="str">
        <f>IFERROR(INDEX('User Instructions'!$E$3:$E$10,MATCH('Eligible Components'!N1239,'User Instructions'!$D$3:$D$10,0)),"")</f>
        <v/>
      </c>
      <c r="U1239" s="1" t="str">
        <f>IFERROR(IF(INDEX('Tableau FR Download'!M:M,MATCH('Eligible Components'!M1239,'Tableau FR Download'!G:G,0))=0,"",INDEX('Tableau FR Download'!M:M,MATCH('Eligible Components'!M1239,'Tableau FR Download'!G:G,0))),"")</f>
        <v/>
      </c>
    </row>
    <row r="1240" spans="1:21" hidden="1" x14ac:dyDescent="0.2">
      <c r="A1240" s="1">
        <f t="shared" si="57"/>
        <v>0</v>
      </c>
      <c r="B1240" s="1">
        <v>1</v>
      </c>
      <c r="C1240" s="1" t="s">
        <v>85</v>
      </c>
      <c r="D1240" s="1" t="s">
        <v>151</v>
      </c>
      <c r="E1240" s="1" t="s">
        <v>28</v>
      </c>
      <c r="F1240" s="1" t="s">
        <v>28</v>
      </c>
      <c r="G1240" s="1" t="str">
        <f t="shared" si="58"/>
        <v>Sao Tome and Principe-Malaria</v>
      </c>
      <c r="H1240" s="1">
        <v>1</v>
      </c>
      <c r="I1240" s="1" t="s">
        <v>37</v>
      </c>
      <c r="J1240" s="1" t="str">
        <f>IF(IFERROR(IF(M1240="",INDEX('Review Approach Lookup'!D:D,MATCH('Eligible Components'!G1240,'Review Approach Lookup'!A:A,0)),INDEX('Tableau FR Download'!I:I,MATCH(M1240,'Tableau FR Download'!G:G,0))),"")=0,"TBC",IFERROR(IF(M1240="",INDEX('Review Approach Lookup'!D:D,MATCH('Eligible Components'!G1240,'Review Approach Lookup'!A:A,0)),INDEX('Tableau FR Download'!I:I,MATCH(M1240,'Tableau FR Download'!G:G,0))),""))</f>
        <v>Tailored for Focused Portfolios</v>
      </c>
      <c r="K1240" s="1" t="s">
        <v>188</v>
      </c>
      <c r="L1240" s="1">
        <f>_xlfn.MAXIFS('Tableau FR Download'!A:A,'Tableau FR Download'!B:B,'Eligible Components'!G1240)</f>
        <v>0</v>
      </c>
      <c r="M1240" s="1" t="str">
        <f>IF(L1240=0,"",INDEX('Tableau FR Download'!G:G,MATCH('Eligible Components'!L1240,'Tableau FR Download'!A:A,0)))</f>
        <v/>
      </c>
      <c r="N1240" s="2" t="str">
        <f>IFERROR(IF(LEFT(INDEX('Tableau FR Download'!J:J,MATCH('Eligible Components'!M1240,'Tableau FR Download'!G:G,0)),FIND(" - ",INDEX('Tableau FR Download'!J:J,MATCH('Eligible Components'!M1240,'Tableau FR Download'!G:G,0)))-1) = 0,"",LEFT(INDEX('Tableau FR Download'!J:J,MATCH('Eligible Components'!M1240,'Tableau FR Download'!G:G,0)),FIND(" - ",INDEX('Tableau FR Download'!J:J,MATCH('Eligible Components'!M1240,'Tableau FR Download'!G:G,0)))-1)),"")</f>
        <v/>
      </c>
      <c r="O1240" s="2" t="str">
        <f>IF(T1240="No","",IFERROR(IF(INDEX('Tableau FR Download'!M:M,MATCH('Eligible Components'!M1240,'Tableau FR Download'!G:G,0))=0,"",INDEX('Tableau FR Download'!M:M,MATCH('Eligible Components'!M1240,'Tableau FR Download'!G:G,0))),""))</f>
        <v/>
      </c>
      <c r="P1240" s="37" t="str">
        <f>IF(IFERROR(INDEX('Funding Request Tracker'!$G$6:$G$13,MATCH('Eligible Components'!N1240,'Funding Request Tracker'!$F$6:$F$13,0)),"")=0,"",IFERROR(INDEX('Funding Request Tracker'!$G$6:$G$13,MATCH('Eligible Components'!N1240,'Funding Request Tracker'!$F$6:$F$13,0)),""))</f>
        <v/>
      </c>
      <c r="Q1240" s="37" t="str">
        <f>IF(IFERROR(INDEX('Tableau FR Download'!N:N,MATCH('Eligible Components'!M1240,'Tableau FR Download'!G:G,0)),"")=0,"",IFERROR(INDEX('Tableau FR Download'!N:N,MATCH('Eligible Components'!M1240,'Tableau FR Download'!G:G,0)),""))</f>
        <v/>
      </c>
      <c r="R1240" s="37" t="str">
        <f>IF(IFERROR(INDEX('Tableau FR Download'!O:O,MATCH('Eligible Components'!M1240,'Tableau FR Download'!G:G,0)),"")=0,"",IFERROR(INDEX('Tableau FR Download'!O:O,MATCH('Eligible Components'!M1240,'Tableau FR Download'!G:G,0)),""))</f>
        <v/>
      </c>
      <c r="S1240" s="13" t="str">
        <f t="shared" si="59"/>
        <v/>
      </c>
      <c r="T1240" s="1" t="str">
        <f>IFERROR(INDEX('User Instructions'!$E$3:$E$10,MATCH('Eligible Components'!N1240,'User Instructions'!$D$3:$D$10,0)),"")</f>
        <v/>
      </c>
      <c r="U1240" s="1" t="str">
        <f>IFERROR(IF(INDEX('Tableau FR Download'!M:M,MATCH('Eligible Components'!M1240,'Tableau FR Download'!G:G,0))=0,"",INDEX('Tableau FR Download'!M:M,MATCH('Eligible Components'!M1240,'Tableau FR Download'!G:G,0))),"")</f>
        <v/>
      </c>
    </row>
    <row r="1241" spans="1:21" hidden="1" x14ac:dyDescent="0.2">
      <c r="A1241" s="1">
        <f t="shared" si="57"/>
        <v>0</v>
      </c>
      <c r="B1241" s="1">
        <v>0</v>
      </c>
      <c r="C1241" s="1" t="s">
        <v>85</v>
      </c>
      <c r="D1241" s="1" t="s">
        <v>151</v>
      </c>
      <c r="E1241" s="1" t="s">
        <v>415</v>
      </c>
      <c r="F1241" s="1" t="s">
        <v>93</v>
      </c>
      <c r="G1241" s="1" t="str">
        <f t="shared" si="58"/>
        <v>Sao Tome and Principe-Malaria,RSSH</v>
      </c>
      <c r="H1241" s="1">
        <v>1</v>
      </c>
      <c r="I1241" s="1" t="s">
        <v>37</v>
      </c>
      <c r="J1241" s="1" t="str">
        <f>IF(IFERROR(IF(M1241="",INDEX('Review Approach Lookup'!D:D,MATCH('Eligible Components'!G1241,'Review Approach Lookup'!A:A,0)),INDEX('Tableau FR Download'!I:I,MATCH(M1241,'Tableau FR Download'!G:G,0))),"")=0,"TBC",IFERROR(IF(M1241="",INDEX('Review Approach Lookup'!D:D,MATCH('Eligible Components'!G1241,'Review Approach Lookup'!A:A,0)),INDEX('Tableau FR Download'!I:I,MATCH(M1241,'Tableau FR Download'!G:G,0))),""))</f>
        <v/>
      </c>
      <c r="K1241" s="1" t="s">
        <v>188</v>
      </c>
      <c r="L1241" s="1">
        <f>_xlfn.MAXIFS('Tableau FR Download'!A:A,'Tableau FR Download'!B:B,'Eligible Components'!G1241)</f>
        <v>0</v>
      </c>
      <c r="M1241" s="1" t="str">
        <f>IF(L1241=0,"",INDEX('Tableau FR Download'!G:G,MATCH('Eligible Components'!L1241,'Tableau FR Download'!A:A,0)))</f>
        <v/>
      </c>
      <c r="N1241" s="2" t="str">
        <f>IFERROR(IF(LEFT(INDEX('Tableau FR Download'!J:J,MATCH('Eligible Components'!M1241,'Tableau FR Download'!G:G,0)),FIND(" - ",INDEX('Tableau FR Download'!J:J,MATCH('Eligible Components'!M1241,'Tableau FR Download'!G:G,0)))-1) = 0,"",LEFT(INDEX('Tableau FR Download'!J:J,MATCH('Eligible Components'!M1241,'Tableau FR Download'!G:G,0)),FIND(" - ",INDEX('Tableau FR Download'!J:J,MATCH('Eligible Components'!M1241,'Tableau FR Download'!G:G,0)))-1)),"")</f>
        <v/>
      </c>
      <c r="O1241" s="2" t="str">
        <f>IF(T1241="No","",IFERROR(IF(INDEX('Tableau FR Download'!M:M,MATCH('Eligible Components'!M1241,'Tableau FR Download'!G:G,0))=0,"",INDEX('Tableau FR Download'!M:M,MATCH('Eligible Components'!M1241,'Tableau FR Download'!G:G,0))),""))</f>
        <v/>
      </c>
      <c r="P1241" s="37" t="str">
        <f>IF(IFERROR(INDEX('Funding Request Tracker'!$G$6:$G$13,MATCH('Eligible Components'!N1241,'Funding Request Tracker'!$F$6:$F$13,0)),"")=0,"",IFERROR(INDEX('Funding Request Tracker'!$G$6:$G$13,MATCH('Eligible Components'!N1241,'Funding Request Tracker'!$F$6:$F$13,0)),""))</f>
        <v/>
      </c>
      <c r="Q1241" s="37" t="str">
        <f>IF(IFERROR(INDEX('Tableau FR Download'!N:N,MATCH('Eligible Components'!M1241,'Tableau FR Download'!G:G,0)),"")=0,"",IFERROR(INDEX('Tableau FR Download'!N:N,MATCH('Eligible Components'!M1241,'Tableau FR Download'!G:G,0)),""))</f>
        <v/>
      </c>
      <c r="R1241" s="37" t="str">
        <f>IF(IFERROR(INDEX('Tableau FR Download'!O:O,MATCH('Eligible Components'!M1241,'Tableau FR Download'!G:G,0)),"")=0,"",IFERROR(INDEX('Tableau FR Download'!O:O,MATCH('Eligible Components'!M1241,'Tableau FR Download'!G:G,0)),""))</f>
        <v/>
      </c>
      <c r="S1241" s="13" t="str">
        <f t="shared" si="59"/>
        <v/>
      </c>
      <c r="T1241" s="1" t="str">
        <f>IFERROR(INDEX('User Instructions'!$E$3:$E$10,MATCH('Eligible Components'!N1241,'User Instructions'!$D$3:$D$10,0)),"")</f>
        <v/>
      </c>
      <c r="U1241" s="1" t="str">
        <f>IFERROR(IF(INDEX('Tableau FR Download'!M:M,MATCH('Eligible Components'!M1241,'Tableau FR Download'!G:G,0))=0,"",INDEX('Tableau FR Download'!M:M,MATCH('Eligible Components'!M1241,'Tableau FR Download'!G:G,0))),"")</f>
        <v/>
      </c>
    </row>
    <row r="1242" spans="1:21" hidden="1" x14ac:dyDescent="0.2">
      <c r="A1242" s="1">
        <f t="shared" si="57"/>
        <v>0</v>
      </c>
      <c r="B1242" s="1">
        <v>0</v>
      </c>
      <c r="C1242" s="1" t="s">
        <v>85</v>
      </c>
      <c r="D1242" s="1" t="s">
        <v>151</v>
      </c>
      <c r="E1242" s="1" t="s">
        <v>94</v>
      </c>
      <c r="F1242" s="1" t="s">
        <v>94</v>
      </c>
      <c r="G1242" s="1" t="str">
        <f t="shared" si="58"/>
        <v>Sao Tome and Principe-RSSH</v>
      </c>
      <c r="H1242" s="1">
        <v>1</v>
      </c>
      <c r="I1242" s="1" t="s">
        <v>37</v>
      </c>
      <c r="J1242" s="1" t="str">
        <f>IF(IFERROR(IF(M1242="",INDEX('Review Approach Lookup'!D:D,MATCH('Eligible Components'!G1242,'Review Approach Lookup'!A:A,0)),INDEX('Tableau FR Download'!I:I,MATCH(M1242,'Tableau FR Download'!G:G,0))),"")=0,"TBC",IFERROR(IF(M1242="",INDEX('Review Approach Lookup'!D:D,MATCH('Eligible Components'!G1242,'Review Approach Lookup'!A:A,0)),INDEX('Tableau FR Download'!I:I,MATCH(M1242,'Tableau FR Download'!G:G,0))),""))</f>
        <v>TBC</v>
      </c>
      <c r="K1242" s="1" t="s">
        <v>188</v>
      </c>
      <c r="L1242" s="1">
        <f>_xlfn.MAXIFS('Tableau FR Download'!A:A,'Tableau FR Download'!B:B,'Eligible Components'!G1242)</f>
        <v>0</v>
      </c>
      <c r="M1242" s="1" t="str">
        <f>IF(L1242=0,"",INDEX('Tableau FR Download'!G:G,MATCH('Eligible Components'!L1242,'Tableau FR Download'!A:A,0)))</f>
        <v/>
      </c>
      <c r="N1242" s="2" t="str">
        <f>IFERROR(IF(LEFT(INDEX('Tableau FR Download'!J:J,MATCH('Eligible Components'!M1242,'Tableau FR Download'!G:G,0)),FIND(" - ",INDEX('Tableau FR Download'!J:J,MATCH('Eligible Components'!M1242,'Tableau FR Download'!G:G,0)))-1) = 0,"",LEFT(INDEX('Tableau FR Download'!J:J,MATCH('Eligible Components'!M1242,'Tableau FR Download'!G:G,0)),FIND(" - ",INDEX('Tableau FR Download'!J:J,MATCH('Eligible Components'!M1242,'Tableau FR Download'!G:G,0)))-1)),"")</f>
        <v/>
      </c>
      <c r="O1242" s="2" t="str">
        <f>IF(T1242="No","",IFERROR(IF(INDEX('Tableau FR Download'!M:M,MATCH('Eligible Components'!M1242,'Tableau FR Download'!G:G,0))=0,"",INDEX('Tableau FR Download'!M:M,MATCH('Eligible Components'!M1242,'Tableau FR Download'!G:G,0))),""))</f>
        <v/>
      </c>
      <c r="P1242" s="37" t="str">
        <f>IF(IFERROR(INDEX('Funding Request Tracker'!$G$6:$G$13,MATCH('Eligible Components'!N1242,'Funding Request Tracker'!$F$6:$F$13,0)),"")=0,"",IFERROR(INDEX('Funding Request Tracker'!$G$6:$G$13,MATCH('Eligible Components'!N1242,'Funding Request Tracker'!$F$6:$F$13,0)),""))</f>
        <v/>
      </c>
      <c r="Q1242" s="37" t="str">
        <f>IF(IFERROR(INDEX('Tableau FR Download'!N:N,MATCH('Eligible Components'!M1242,'Tableau FR Download'!G:G,0)),"")=0,"",IFERROR(INDEX('Tableau FR Download'!N:N,MATCH('Eligible Components'!M1242,'Tableau FR Download'!G:G,0)),""))</f>
        <v/>
      </c>
      <c r="R1242" s="37" t="str">
        <f>IF(IFERROR(INDEX('Tableau FR Download'!O:O,MATCH('Eligible Components'!M1242,'Tableau FR Download'!G:G,0)),"")=0,"",IFERROR(INDEX('Tableau FR Download'!O:O,MATCH('Eligible Components'!M1242,'Tableau FR Download'!G:G,0)),""))</f>
        <v/>
      </c>
      <c r="S1242" s="13" t="str">
        <f t="shared" si="59"/>
        <v/>
      </c>
      <c r="T1242" s="1" t="str">
        <f>IFERROR(INDEX('User Instructions'!$E$3:$E$10,MATCH('Eligible Components'!N1242,'User Instructions'!$D$3:$D$10,0)),"")</f>
        <v/>
      </c>
      <c r="U1242" s="1" t="str">
        <f>IFERROR(IF(INDEX('Tableau FR Download'!M:M,MATCH('Eligible Components'!M1242,'Tableau FR Download'!G:G,0))=0,"",INDEX('Tableau FR Download'!M:M,MATCH('Eligible Components'!M1242,'Tableau FR Download'!G:G,0))),"")</f>
        <v/>
      </c>
    </row>
    <row r="1243" spans="1:21" hidden="1" x14ac:dyDescent="0.2">
      <c r="A1243" s="1">
        <f t="shared" si="57"/>
        <v>0</v>
      </c>
      <c r="B1243" s="1">
        <v>1</v>
      </c>
      <c r="C1243" s="1" t="s">
        <v>85</v>
      </c>
      <c r="D1243" s="1" t="s">
        <v>151</v>
      </c>
      <c r="E1243" s="1" t="s">
        <v>416</v>
      </c>
      <c r="F1243" s="1" t="s">
        <v>35</v>
      </c>
      <c r="G1243" s="1" t="str">
        <f t="shared" si="58"/>
        <v>Sao Tome and Principe-Tuberculosis</v>
      </c>
      <c r="H1243" s="1">
        <v>1</v>
      </c>
      <c r="I1243" s="1" t="s">
        <v>37</v>
      </c>
      <c r="J1243" s="1" t="str">
        <f>IF(IFERROR(IF(M1243="",INDEX('Review Approach Lookup'!D:D,MATCH('Eligible Components'!G1243,'Review Approach Lookup'!A:A,0)),INDEX('Tableau FR Download'!I:I,MATCH(M1243,'Tableau FR Download'!G:G,0))),"")=0,"TBC",IFERROR(IF(M1243="",INDEX('Review Approach Lookup'!D:D,MATCH('Eligible Components'!G1243,'Review Approach Lookup'!A:A,0)),INDEX('Tableau FR Download'!I:I,MATCH(M1243,'Tableau FR Download'!G:G,0))),""))</f>
        <v>Tailored for Focused Portfolios</v>
      </c>
      <c r="K1243" s="1" t="s">
        <v>188</v>
      </c>
      <c r="L1243" s="1">
        <f>_xlfn.MAXIFS('Tableau FR Download'!A:A,'Tableau FR Download'!B:B,'Eligible Components'!G1243)</f>
        <v>0</v>
      </c>
      <c r="M1243" s="1" t="str">
        <f>IF(L1243=0,"",INDEX('Tableau FR Download'!G:G,MATCH('Eligible Components'!L1243,'Tableau FR Download'!A:A,0)))</f>
        <v/>
      </c>
      <c r="N1243" s="2" t="str">
        <f>IFERROR(IF(LEFT(INDEX('Tableau FR Download'!J:J,MATCH('Eligible Components'!M1243,'Tableau FR Download'!G:G,0)),FIND(" - ",INDEX('Tableau FR Download'!J:J,MATCH('Eligible Components'!M1243,'Tableau FR Download'!G:G,0)))-1) = 0,"",LEFT(INDEX('Tableau FR Download'!J:J,MATCH('Eligible Components'!M1243,'Tableau FR Download'!G:G,0)),FIND(" - ",INDEX('Tableau FR Download'!J:J,MATCH('Eligible Components'!M1243,'Tableau FR Download'!G:G,0)))-1)),"")</f>
        <v/>
      </c>
      <c r="O1243" s="2" t="str">
        <f>IF(T1243="No","",IFERROR(IF(INDEX('Tableau FR Download'!M:M,MATCH('Eligible Components'!M1243,'Tableau FR Download'!G:G,0))=0,"",INDEX('Tableau FR Download'!M:M,MATCH('Eligible Components'!M1243,'Tableau FR Download'!G:G,0))),""))</f>
        <v/>
      </c>
      <c r="P1243" s="37" t="str">
        <f>IF(IFERROR(INDEX('Funding Request Tracker'!$G$6:$G$13,MATCH('Eligible Components'!N1243,'Funding Request Tracker'!$F$6:$F$13,0)),"")=0,"",IFERROR(INDEX('Funding Request Tracker'!$G$6:$G$13,MATCH('Eligible Components'!N1243,'Funding Request Tracker'!$F$6:$F$13,0)),""))</f>
        <v/>
      </c>
      <c r="Q1243" s="37" t="str">
        <f>IF(IFERROR(INDEX('Tableau FR Download'!N:N,MATCH('Eligible Components'!M1243,'Tableau FR Download'!G:G,0)),"")=0,"",IFERROR(INDEX('Tableau FR Download'!N:N,MATCH('Eligible Components'!M1243,'Tableau FR Download'!G:G,0)),""))</f>
        <v/>
      </c>
      <c r="R1243" s="37" t="str">
        <f>IF(IFERROR(INDEX('Tableau FR Download'!O:O,MATCH('Eligible Components'!M1243,'Tableau FR Download'!G:G,0)),"")=0,"",IFERROR(INDEX('Tableau FR Download'!O:O,MATCH('Eligible Components'!M1243,'Tableau FR Download'!G:G,0)),""))</f>
        <v/>
      </c>
      <c r="S1243" s="13" t="str">
        <f t="shared" si="59"/>
        <v/>
      </c>
      <c r="T1243" s="1" t="str">
        <f>IFERROR(INDEX('User Instructions'!$E$3:$E$10,MATCH('Eligible Components'!N1243,'User Instructions'!$D$3:$D$10,0)),"")</f>
        <v/>
      </c>
      <c r="U1243" s="1" t="str">
        <f>IFERROR(IF(INDEX('Tableau FR Download'!M:M,MATCH('Eligible Components'!M1243,'Tableau FR Download'!G:G,0))=0,"",INDEX('Tableau FR Download'!M:M,MATCH('Eligible Components'!M1243,'Tableau FR Download'!G:G,0))),"")</f>
        <v/>
      </c>
    </row>
    <row r="1244" spans="1:21" hidden="1" x14ac:dyDescent="0.2">
      <c r="A1244" s="1">
        <f t="shared" si="57"/>
        <v>0</v>
      </c>
      <c r="B1244" s="1">
        <v>0</v>
      </c>
      <c r="C1244" s="1" t="s">
        <v>85</v>
      </c>
      <c r="D1244" s="1" t="s">
        <v>151</v>
      </c>
      <c r="E1244" s="1" t="s">
        <v>417</v>
      </c>
      <c r="F1244" s="1" t="s">
        <v>95</v>
      </c>
      <c r="G1244" s="1" t="str">
        <f t="shared" si="58"/>
        <v>Sao Tome and Principe-Tuberculosis,Malaria</v>
      </c>
      <c r="H1244" s="1">
        <v>1</v>
      </c>
      <c r="I1244" s="1" t="s">
        <v>37</v>
      </c>
      <c r="J1244" s="1" t="str">
        <f>IF(IFERROR(IF(M1244="",INDEX('Review Approach Lookup'!D:D,MATCH('Eligible Components'!G1244,'Review Approach Lookup'!A:A,0)),INDEX('Tableau FR Download'!I:I,MATCH(M1244,'Tableau FR Download'!G:G,0))),"")=0,"TBC",IFERROR(IF(M1244="",INDEX('Review Approach Lookup'!D:D,MATCH('Eligible Components'!G1244,'Review Approach Lookup'!A:A,0)),INDEX('Tableau FR Download'!I:I,MATCH(M1244,'Tableau FR Download'!G:G,0))),""))</f>
        <v/>
      </c>
      <c r="K1244" s="1" t="s">
        <v>188</v>
      </c>
      <c r="L1244" s="1">
        <f>_xlfn.MAXIFS('Tableau FR Download'!A:A,'Tableau FR Download'!B:B,'Eligible Components'!G1244)</f>
        <v>0</v>
      </c>
      <c r="M1244" s="1" t="str">
        <f>IF(L1244=0,"",INDEX('Tableau FR Download'!G:G,MATCH('Eligible Components'!L1244,'Tableau FR Download'!A:A,0)))</f>
        <v/>
      </c>
      <c r="N1244" s="2" t="str">
        <f>IFERROR(IF(LEFT(INDEX('Tableau FR Download'!J:J,MATCH('Eligible Components'!M1244,'Tableau FR Download'!G:G,0)),FIND(" - ",INDEX('Tableau FR Download'!J:J,MATCH('Eligible Components'!M1244,'Tableau FR Download'!G:G,0)))-1) = 0,"",LEFT(INDEX('Tableau FR Download'!J:J,MATCH('Eligible Components'!M1244,'Tableau FR Download'!G:G,0)),FIND(" - ",INDEX('Tableau FR Download'!J:J,MATCH('Eligible Components'!M1244,'Tableau FR Download'!G:G,0)))-1)),"")</f>
        <v/>
      </c>
      <c r="O1244" s="2" t="str">
        <f>IF(T1244="No","",IFERROR(IF(INDEX('Tableau FR Download'!M:M,MATCH('Eligible Components'!M1244,'Tableau FR Download'!G:G,0))=0,"",INDEX('Tableau FR Download'!M:M,MATCH('Eligible Components'!M1244,'Tableau FR Download'!G:G,0))),""))</f>
        <v/>
      </c>
      <c r="P1244" s="37" t="str">
        <f>IF(IFERROR(INDEX('Funding Request Tracker'!$G$6:$G$13,MATCH('Eligible Components'!N1244,'Funding Request Tracker'!$F$6:$F$13,0)),"")=0,"",IFERROR(INDEX('Funding Request Tracker'!$G$6:$G$13,MATCH('Eligible Components'!N1244,'Funding Request Tracker'!$F$6:$F$13,0)),""))</f>
        <v/>
      </c>
      <c r="Q1244" s="37" t="str">
        <f>IF(IFERROR(INDEX('Tableau FR Download'!N:N,MATCH('Eligible Components'!M1244,'Tableau FR Download'!G:G,0)),"")=0,"",IFERROR(INDEX('Tableau FR Download'!N:N,MATCH('Eligible Components'!M1244,'Tableau FR Download'!G:G,0)),""))</f>
        <v/>
      </c>
      <c r="R1244" s="37" t="str">
        <f>IF(IFERROR(INDEX('Tableau FR Download'!O:O,MATCH('Eligible Components'!M1244,'Tableau FR Download'!G:G,0)),"")=0,"",IFERROR(INDEX('Tableau FR Download'!O:O,MATCH('Eligible Components'!M1244,'Tableau FR Download'!G:G,0)),""))</f>
        <v/>
      </c>
      <c r="S1244" s="13" t="str">
        <f t="shared" si="59"/>
        <v/>
      </c>
      <c r="T1244" s="1" t="str">
        <f>IFERROR(INDEX('User Instructions'!$E$3:$E$10,MATCH('Eligible Components'!N1244,'User Instructions'!$D$3:$D$10,0)),"")</f>
        <v/>
      </c>
      <c r="U1244" s="1" t="str">
        <f>IFERROR(IF(INDEX('Tableau FR Download'!M:M,MATCH('Eligible Components'!M1244,'Tableau FR Download'!G:G,0))=0,"",INDEX('Tableau FR Download'!M:M,MATCH('Eligible Components'!M1244,'Tableau FR Download'!G:G,0))),"")</f>
        <v/>
      </c>
    </row>
    <row r="1245" spans="1:21" hidden="1" x14ac:dyDescent="0.2">
      <c r="A1245" s="1">
        <f t="shared" si="57"/>
        <v>0</v>
      </c>
      <c r="B1245" s="1">
        <v>0</v>
      </c>
      <c r="C1245" s="1" t="s">
        <v>85</v>
      </c>
      <c r="D1245" s="1" t="s">
        <v>151</v>
      </c>
      <c r="E1245" s="1" t="s">
        <v>418</v>
      </c>
      <c r="F1245" s="1" t="s">
        <v>96</v>
      </c>
      <c r="G1245" s="1" t="str">
        <f t="shared" si="58"/>
        <v>Sao Tome and Principe-Tuberculosis,Malaria,RSSH</v>
      </c>
      <c r="H1245" s="1">
        <v>1</v>
      </c>
      <c r="I1245" s="1" t="s">
        <v>37</v>
      </c>
      <c r="J1245" s="1" t="str">
        <f>IF(IFERROR(IF(M1245="",INDEX('Review Approach Lookup'!D:D,MATCH('Eligible Components'!G1245,'Review Approach Lookup'!A:A,0)),INDEX('Tableau FR Download'!I:I,MATCH(M1245,'Tableau FR Download'!G:G,0))),"")=0,"TBC",IFERROR(IF(M1245="",INDEX('Review Approach Lookup'!D:D,MATCH('Eligible Components'!G1245,'Review Approach Lookup'!A:A,0)),INDEX('Tableau FR Download'!I:I,MATCH(M1245,'Tableau FR Download'!G:G,0))),""))</f>
        <v/>
      </c>
      <c r="K1245" s="1" t="s">
        <v>188</v>
      </c>
      <c r="L1245" s="1">
        <f>_xlfn.MAXIFS('Tableau FR Download'!A:A,'Tableau FR Download'!B:B,'Eligible Components'!G1245)</f>
        <v>0</v>
      </c>
      <c r="M1245" s="1" t="str">
        <f>IF(L1245=0,"",INDEX('Tableau FR Download'!G:G,MATCH('Eligible Components'!L1245,'Tableau FR Download'!A:A,0)))</f>
        <v/>
      </c>
      <c r="N1245" s="2" t="str">
        <f>IFERROR(IF(LEFT(INDEX('Tableau FR Download'!J:J,MATCH('Eligible Components'!M1245,'Tableau FR Download'!G:G,0)),FIND(" - ",INDEX('Tableau FR Download'!J:J,MATCH('Eligible Components'!M1245,'Tableau FR Download'!G:G,0)))-1) = 0,"",LEFT(INDEX('Tableau FR Download'!J:J,MATCH('Eligible Components'!M1245,'Tableau FR Download'!G:G,0)),FIND(" - ",INDEX('Tableau FR Download'!J:J,MATCH('Eligible Components'!M1245,'Tableau FR Download'!G:G,0)))-1)),"")</f>
        <v/>
      </c>
      <c r="O1245" s="2" t="str">
        <f>IF(T1245="No","",IFERROR(IF(INDEX('Tableau FR Download'!M:M,MATCH('Eligible Components'!M1245,'Tableau FR Download'!G:G,0))=0,"",INDEX('Tableau FR Download'!M:M,MATCH('Eligible Components'!M1245,'Tableau FR Download'!G:G,0))),""))</f>
        <v/>
      </c>
      <c r="P1245" s="37" t="str">
        <f>IF(IFERROR(INDEX('Funding Request Tracker'!$G$6:$G$13,MATCH('Eligible Components'!N1245,'Funding Request Tracker'!$F$6:$F$13,0)),"")=0,"",IFERROR(INDEX('Funding Request Tracker'!$G$6:$G$13,MATCH('Eligible Components'!N1245,'Funding Request Tracker'!$F$6:$F$13,0)),""))</f>
        <v/>
      </c>
      <c r="Q1245" s="37" t="str">
        <f>IF(IFERROR(INDEX('Tableau FR Download'!N:N,MATCH('Eligible Components'!M1245,'Tableau FR Download'!G:G,0)),"")=0,"",IFERROR(INDEX('Tableau FR Download'!N:N,MATCH('Eligible Components'!M1245,'Tableau FR Download'!G:G,0)),""))</f>
        <v/>
      </c>
      <c r="R1245" s="37" t="str">
        <f>IF(IFERROR(INDEX('Tableau FR Download'!O:O,MATCH('Eligible Components'!M1245,'Tableau FR Download'!G:G,0)),"")=0,"",IFERROR(INDEX('Tableau FR Download'!O:O,MATCH('Eligible Components'!M1245,'Tableau FR Download'!G:G,0)),""))</f>
        <v/>
      </c>
      <c r="S1245" s="13" t="str">
        <f t="shared" si="59"/>
        <v/>
      </c>
      <c r="T1245" s="1" t="str">
        <f>IFERROR(INDEX('User Instructions'!$E$3:$E$10,MATCH('Eligible Components'!N1245,'User Instructions'!$D$3:$D$10,0)),"")</f>
        <v/>
      </c>
      <c r="U1245" s="1" t="str">
        <f>IFERROR(IF(INDEX('Tableau FR Download'!M:M,MATCH('Eligible Components'!M1245,'Tableau FR Download'!G:G,0))=0,"",INDEX('Tableau FR Download'!M:M,MATCH('Eligible Components'!M1245,'Tableau FR Download'!G:G,0))),"")</f>
        <v/>
      </c>
    </row>
    <row r="1246" spans="1:21" hidden="1" x14ac:dyDescent="0.2">
      <c r="A1246" s="1">
        <f t="shared" si="57"/>
        <v>0</v>
      </c>
      <c r="B1246" s="1">
        <v>0</v>
      </c>
      <c r="C1246" s="1" t="s">
        <v>85</v>
      </c>
      <c r="D1246" s="1" t="s">
        <v>151</v>
      </c>
      <c r="E1246" s="1" t="s">
        <v>419</v>
      </c>
      <c r="F1246" s="1" t="s">
        <v>97</v>
      </c>
      <c r="G1246" s="1" t="str">
        <f t="shared" si="58"/>
        <v>Sao Tome and Principe-Tuberculosis,RSSH</v>
      </c>
      <c r="H1246" s="1">
        <v>1</v>
      </c>
      <c r="I1246" s="1" t="s">
        <v>37</v>
      </c>
      <c r="J1246" s="1" t="str">
        <f>IF(IFERROR(IF(M1246="",INDEX('Review Approach Lookup'!D:D,MATCH('Eligible Components'!G1246,'Review Approach Lookup'!A:A,0)),INDEX('Tableau FR Download'!I:I,MATCH(M1246,'Tableau FR Download'!G:G,0))),"")=0,"TBC",IFERROR(IF(M1246="",INDEX('Review Approach Lookup'!D:D,MATCH('Eligible Components'!G1246,'Review Approach Lookup'!A:A,0)),INDEX('Tableau FR Download'!I:I,MATCH(M1246,'Tableau FR Download'!G:G,0))),""))</f>
        <v/>
      </c>
      <c r="K1246" s="1" t="s">
        <v>188</v>
      </c>
      <c r="L1246" s="1">
        <f>_xlfn.MAXIFS('Tableau FR Download'!A:A,'Tableau FR Download'!B:B,'Eligible Components'!G1246)</f>
        <v>0</v>
      </c>
      <c r="M1246" s="1" t="str">
        <f>IF(L1246=0,"",INDEX('Tableau FR Download'!G:G,MATCH('Eligible Components'!L1246,'Tableau FR Download'!A:A,0)))</f>
        <v/>
      </c>
      <c r="N1246" s="2" t="str">
        <f>IFERROR(IF(LEFT(INDEX('Tableau FR Download'!J:J,MATCH('Eligible Components'!M1246,'Tableau FR Download'!G:G,0)),FIND(" - ",INDEX('Tableau FR Download'!J:J,MATCH('Eligible Components'!M1246,'Tableau FR Download'!G:G,0)))-1) = 0,"",LEFT(INDEX('Tableau FR Download'!J:J,MATCH('Eligible Components'!M1246,'Tableau FR Download'!G:G,0)),FIND(" - ",INDEX('Tableau FR Download'!J:J,MATCH('Eligible Components'!M1246,'Tableau FR Download'!G:G,0)))-1)),"")</f>
        <v/>
      </c>
      <c r="O1246" s="2" t="str">
        <f>IF(T1246="No","",IFERROR(IF(INDEX('Tableau FR Download'!M:M,MATCH('Eligible Components'!M1246,'Tableau FR Download'!G:G,0))=0,"",INDEX('Tableau FR Download'!M:M,MATCH('Eligible Components'!M1246,'Tableau FR Download'!G:G,0))),""))</f>
        <v/>
      </c>
      <c r="P1246" s="37" t="str">
        <f>IF(IFERROR(INDEX('Funding Request Tracker'!$G$6:$G$13,MATCH('Eligible Components'!N1246,'Funding Request Tracker'!$F$6:$F$13,0)),"")=0,"",IFERROR(INDEX('Funding Request Tracker'!$G$6:$G$13,MATCH('Eligible Components'!N1246,'Funding Request Tracker'!$F$6:$F$13,0)),""))</f>
        <v/>
      </c>
      <c r="Q1246" s="37" t="str">
        <f>IF(IFERROR(INDEX('Tableau FR Download'!N:N,MATCH('Eligible Components'!M1246,'Tableau FR Download'!G:G,0)),"")=0,"",IFERROR(INDEX('Tableau FR Download'!N:N,MATCH('Eligible Components'!M1246,'Tableau FR Download'!G:G,0)),""))</f>
        <v/>
      </c>
      <c r="R1246" s="37" t="str">
        <f>IF(IFERROR(INDEX('Tableau FR Download'!O:O,MATCH('Eligible Components'!M1246,'Tableau FR Download'!G:G,0)),"")=0,"",IFERROR(INDEX('Tableau FR Download'!O:O,MATCH('Eligible Components'!M1246,'Tableau FR Download'!G:G,0)),""))</f>
        <v/>
      </c>
      <c r="S1246" s="13" t="str">
        <f t="shared" si="59"/>
        <v/>
      </c>
      <c r="T1246" s="1" t="str">
        <f>IFERROR(INDEX('User Instructions'!$E$3:$E$10,MATCH('Eligible Components'!N1246,'User Instructions'!$D$3:$D$10,0)),"")</f>
        <v/>
      </c>
      <c r="U1246" s="1" t="str">
        <f>IFERROR(IF(INDEX('Tableau FR Download'!M:M,MATCH('Eligible Components'!M1246,'Tableau FR Download'!G:G,0))=0,"",INDEX('Tableau FR Download'!M:M,MATCH('Eligible Components'!M1246,'Tableau FR Download'!G:G,0))),"")</f>
        <v/>
      </c>
    </row>
    <row r="1247" spans="1:21" hidden="1" x14ac:dyDescent="0.2">
      <c r="A1247" s="1">
        <f t="shared" si="57"/>
        <v>1</v>
      </c>
      <c r="B1247" s="1">
        <v>0</v>
      </c>
      <c r="C1247" s="1" t="s">
        <v>85</v>
      </c>
      <c r="D1247" s="1" t="s">
        <v>152</v>
      </c>
      <c r="E1247" s="1" t="s">
        <v>26</v>
      </c>
      <c r="F1247" s="1" t="s">
        <v>26</v>
      </c>
      <c r="G1247" s="1" t="str">
        <f t="shared" si="58"/>
        <v>Senegal-HIV/AIDS</v>
      </c>
      <c r="H1247" s="1">
        <v>1</v>
      </c>
      <c r="I1247" s="1" t="s">
        <v>51</v>
      </c>
      <c r="J1247" s="1" t="str">
        <f>IF(IFERROR(IF(M1247="",INDEX('Review Approach Lookup'!D:D,MATCH('Eligible Components'!G1247,'Review Approach Lookup'!A:A,0)),INDEX('Tableau FR Download'!I:I,MATCH(M1247,'Tableau FR Download'!G:G,0))),"")=0,"TBC",IFERROR(IF(M1247="",INDEX('Review Approach Lookup'!D:D,MATCH('Eligible Components'!G1247,'Review Approach Lookup'!A:A,0)),INDEX('Tableau FR Download'!I:I,MATCH(M1247,'Tableau FR Download'!G:G,0))),""))</f>
        <v>Full Review</v>
      </c>
      <c r="K1247" s="1" t="s">
        <v>182</v>
      </c>
      <c r="L1247" s="1">
        <f>_xlfn.MAXIFS('Tableau FR Download'!A:A,'Tableau FR Download'!B:B,'Eligible Components'!G1247)</f>
        <v>909</v>
      </c>
      <c r="M1247" s="1" t="str">
        <f>IF(L1247=0,"",INDEX('Tableau FR Download'!G:G,MATCH('Eligible Components'!L1247,'Tableau FR Download'!A:A,0)))</f>
        <v>FR909-SEN-H</v>
      </c>
      <c r="N1247" s="2" t="str">
        <f>IFERROR(IF(LEFT(INDEX('Tableau FR Download'!J:J,MATCH('Eligible Components'!M1247,'Tableau FR Download'!G:G,0)),FIND(" - ",INDEX('Tableau FR Download'!J:J,MATCH('Eligible Components'!M1247,'Tableau FR Download'!G:G,0)))-1) = 0,"",LEFT(INDEX('Tableau FR Download'!J:J,MATCH('Eligible Components'!M1247,'Tableau FR Download'!G:G,0)),FIND(" - ",INDEX('Tableau FR Download'!J:J,MATCH('Eligible Components'!M1247,'Tableau FR Download'!G:G,0)))-1)),"")</f>
        <v>Window 2c</v>
      </c>
      <c r="O1247" s="2" t="str">
        <f>IF(T1247="No","",IFERROR(IF(INDEX('Tableau FR Download'!M:M,MATCH('Eligible Components'!M1247,'Tableau FR Download'!G:G,0))=0,"",INDEX('Tableau FR Download'!M:M,MATCH('Eligible Components'!M1247,'Tableau FR Download'!G:G,0))),""))</f>
        <v>Grant Making</v>
      </c>
      <c r="P1247" s="37">
        <f>IF(IFERROR(INDEX('Funding Request Tracker'!$G$6:$G$13,MATCH('Eligible Components'!N1247,'Funding Request Tracker'!$F$6:$F$13,0)),"")=0,"",IFERROR(INDEX('Funding Request Tracker'!$G$6:$G$13,MATCH('Eligible Components'!N1247,'Funding Request Tracker'!$F$6:$F$13,0)),""))</f>
        <v>44012</v>
      </c>
      <c r="Q1247" s="37">
        <f>IF(IFERROR(INDEX('Tableau FR Download'!N:N,MATCH('Eligible Components'!M1247,'Tableau FR Download'!G:G,0)),"")=0,"",IFERROR(INDEX('Tableau FR Download'!N:N,MATCH('Eligible Components'!M1247,'Tableau FR Download'!G:G,0)),""))</f>
        <v>44175</v>
      </c>
      <c r="R1247" s="37">
        <f>IF(IFERROR(INDEX('Tableau FR Download'!O:O,MATCH('Eligible Components'!M1247,'Tableau FR Download'!G:G,0)),"")=0,"",IFERROR(INDEX('Tableau FR Download'!O:O,MATCH('Eligible Components'!M1247,'Tableau FR Download'!G:G,0)),""))</f>
        <v>44187</v>
      </c>
      <c r="S1247" s="13">
        <f t="shared" si="59"/>
        <v>5.7377049180327866</v>
      </c>
      <c r="T1247" s="1" t="str">
        <f>IFERROR(INDEX('User Instructions'!$E$3:$E$10,MATCH('Eligible Components'!N1247,'User Instructions'!$D$3:$D$10,0)),"")</f>
        <v>Yes</v>
      </c>
      <c r="U1247" s="1" t="str">
        <f>IFERROR(IF(INDEX('Tableau FR Download'!M:M,MATCH('Eligible Components'!M1247,'Tableau FR Download'!G:G,0))=0,"",INDEX('Tableau FR Download'!M:M,MATCH('Eligible Components'!M1247,'Tableau FR Download'!G:G,0))),"")</f>
        <v>Grant Making</v>
      </c>
    </row>
    <row r="1248" spans="1:21" hidden="1" x14ac:dyDescent="0.2">
      <c r="A1248" s="1">
        <f t="shared" si="57"/>
        <v>0</v>
      </c>
      <c r="B1248" s="1">
        <v>0</v>
      </c>
      <c r="C1248" s="1" t="s">
        <v>85</v>
      </c>
      <c r="D1248" s="1" t="s">
        <v>152</v>
      </c>
      <c r="E1248" s="1" t="s">
        <v>409</v>
      </c>
      <c r="F1248" s="1" t="s">
        <v>86</v>
      </c>
      <c r="G1248" s="1" t="str">
        <f t="shared" si="58"/>
        <v>Senegal-HIV/AIDS,Malaria</v>
      </c>
      <c r="H1248" s="1">
        <v>1</v>
      </c>
      <c r="I1248" s="1" t="s">
        <v>51</v>
      </c>
      <c r="J1248" s="1" t="str">
        <f>IF(IFERROR(IF(M1248="",INDEX('Review Approach Lookup'!D:D,MATCH('Eligible Components'!G1248,'Review Approach Lookup'!A:A,0)),INDEX('Tableau FR Download'!I:I,MATCH(M1248,'Tableau FR Download'!G:G,0))),"")=0,"TBC",IFERROR(IF(M1248="",INDEX('Review Approach Lookup'!D:D,MATCH('Eligible Components'!G1248,'Review Approach Lookup'!A:A,0)),INDEX('Tableau FR Download'!I:I,MATCH(M1248,'Tableau FR Download'!G:G,0))),""))</f>
        <v/>
      </c>
      <c r="K1248" s="1" t="s">
        <v>182</v>
      </c>
      <c r="L1248" s="1">
        <f>_xlfn.MAXIFS('Tableau FR Download'!A:A,'Tableau FR Download'!B:B,'Eligible Components'!G1248)</f>
        <v>0</v>
      </c>
      <c r="M1248" s="1" t="str">
        <f>IF(L1248=0,"",INDEX('Tableau FR Download'!G:G,MATCH('Eligible Components'!L1248,'Tableau FR Download'!A:A,0)))</f>
        <v/>
      </c>
      <c r="N1248" s="2" t="str">
        <f>IFERROR(IF(LEFT(INDEX('Tableau FR Download'!J:J,MATCH('Eligible Components'!M1248,'Tableau FR Download'!G:G,0)),FIND(" - ",INDEX('Tableau FR Download'!J:J,MATCH('Eligible Components'!M1248,'Tableau FR Download'!G:G,0)))-1) = 0,"",LEFT(INDEX('Tableau FR Download'!J:J,MATCH('Eligible Components'!M1248,'Tableau FR Download'!G:G,0)),FIND(" - ",INDEX('Tableau FR Download'!J:J,MATCH('Eligible Components'!M1248,'Tableau FR Download'!G:G,0)))-1)),"")</f>
        <v/>
      </c>
      <c r="O1248" s="2" t="str">
        <f>IF(T1248="No","",IFERROR(IF(INDEX('Tableau FR Download'!M:M,MATCH('Eligible Components'!M1248,'Tableau FR Download'!G:G,0))=0,"",INDEX('Tableau FR Download'!M:M,MATCH('Eligible Components'!M1248,'Tableau FR Download'!G:G,0))),""))</f>
        <v/>
      </c>
      <c r="P1248" s="37" t="str">
        <f>IF(IFERROR(INDEX('Funding Request Tracker'!$G$6:$G$13,MATCH('Eligible Components'!N1248,'Funding Request Tracker'!$F$6:$F$13,0)),"")=0,"",IFERROR(INDEX('Funding Request Tracker'!$G$6:$G$13,MATCH('Eligible Components'!N1248,'Funding Request Tracker'!$F$6:$F$13,0)),""))</f>
        <v/>
      </c>
      <c r="Q1248" s="37" t="str">
        <f>IF(IFERROR(INDEX('Tableau FR Download'!N:N,MATCH('Eligible Components'!M1248,'Tableau FR Download'!G:G,0)),"")=0,"",IFERROR(INDEX('Tableau FR Download'!N:N,MATCH('Eligible Components'!M1248,'Tableau FR Download'!G:G,0)),""))</f>
        <v/>
      </c>
      <c r="R1248" s="37" t="str">
        <f>IF(IFERROR(INDEX('Tableau FR Download'!O:O,MATCH('Eligible Components'!M1248,'Tableau FR Download'!G:G,0)),"")=0,"",IFERROR(INDEX('Tableau FR Download'!O:O,MATCH('Eligible Components'!M1248,'Tableau FR Download'!G:G,0)),""))</f>
        <v/>
      </c>
      <c r="S1248" s="13" t="str">
        <f t="shared" si="59"/>
        <v/>
      </c>
      <c r="T1248" s="1" t="str">
        <f>IFERROR(INDEX('User Instructions'!$E$3:$E$10,MATCH('Eligible Components'!N1248,'User Instructions'!$D$3:$D$10,0)),"")</f>
        <v/>
      </c>
      <c r="U1248" s="1" t="str">
        <f>IFERROR(IF(INDEX('Tableau FR Download'!M:M,MATCH('Eligible Components'!M1248,'Tableau FR Download'!G:G,0))=0,"",INDEX('Tableau FR Download'!M:M,MATCH('Eligible Components'!M1248,'Tableau FR Download'!G:G,0))),"")</f>
        <v/>
      </c>
    </row>
    <row r="1249" spans="1:21" hidden="1" x14ac:dyDescent="0.2">
      <c r="A1249" s="1">
        <f t="shared" si="57"/>
        <v>0</v>
      </c>
      <c r="B1249" s="1">
        <v>0</v>
      </c>
      <c r="C1249" s="1" t="s">
        <v>85</v>
      </c>
      <c r="D1249" s="1" t="s">
        <v>152</v>
      </c>
      <c r="E1249" s="1" t="s">
        <v>410</v>
      </c>
      <c r="F1249" s="1" t="s">
        <v>87</v>
      </c>
      <c r="G1249" s="1" t="str">
        <f t="shared" si="58"/>
        <v>Senegal-HIV/AIDS,Malaria,RSSH</v>
      </c>
      <c r="H1249" s="1">
        <v>1</v>
      </c>
      <c r="I1249" s="1" t="s">
        <v>51</v>
      </c>
      <c r="J1249" s="1" t="str">
        <f>IF(IFERROR(IF(M1249="",INDEX('Review Approach Lookup'!D:D,MATCH('Eligible Components'!G1249,'Review Approach Lookup'!A:A,0)),INDEX('Tableau FR Download'!I:I,MATCH(M1249,'Tableau FR Download'!G:G,0))),"")=0,"TBC",IFERROR(IF(M1249="",INDEX('Review Approach Lookup'!D:D,MATCH('Eligible Components'!G1249,'Review Approach Lookup'!A:A,0)),INDEX('Tableau FR Download'!I:I,MATCH(M1249,'Tableau FR Download'!G:G,0))),""))</f>
        <v/>
      </c>
      <c r="K1249" s="1" t="s">
        <v>182</v>
      </c>
      <c r="L1249" s="1">
        <f>_xlfn.MAXIFS('Tableau FR Download'!A:A,'Tableau FR Download'!B:B,'Eligible Components'!G1249)</f>
        <v>0</v>
      </c>
      <c r="M1249" s="1" t="str">
        <f>IF(L1249=0,"",INDEX('Tableau FR Download'!G:G,MATCH('Eligible Components'!L1249,'Tableau FR Download'!A:A,0)))</f>
        <v/>
      </c>
      <c r="N1249" s="2" t="str">
        <f>IFERROR(IF(LEFT(INDEX('Tableau FR Download'!J:J,MATCH('Eligible Components'!M1249,'Tableau FR Download'!G:G,0)),FIND(" - ",INDEX('Tableau FR Download'!J:J,MATCH('Eligible Components'!M1249,'Tableau FR Download'!G:G,0)))-1) = 0,"",LEFT(INDEX('Tableau FR Download'!J:J,MATCH('Eligible Components'!M1249,'Tableau FR Download'!G:G,0)),FIND(" - ",INDEX('Tableau FR Download'!J:J,MATCH('Eligible Components'!M1249,'Tableau FR Download'!G:G,0)))-1)),"")</f>
        <v/>
      </c>
      <c r="O1249" s="2" t="str">
        <f>IF(T1249="No","",IFERROR(IF(INDEX('Tableau FR Download'!M:M,MATCH('Eligible Components'!M1249,'Tableau FR Download'!G:G,0))=0,"",INDEX('Tableau FR Download'!M:M,MATCH('Eligible Components'!M1249,'Tableau FR Download'!G:G,0))),""))</f>
        <v/>
      </c>
      <c r="P1249" s="37" t="str">
        <f>IF(IFERROR(INDEX('Funding Request Tracker'!$G$6:$G$13,MATCH('Eligible Components'!N1249,'Funding Request Tracker'!$F$6:$F$13,0)),"")=0,"",IFERROR(INDEX('Funding Request Tracker'!$G$6:$G$13,MATCH('Eligible Components'!N1249,'Funding Request Tracker'!$F$6:$F$13,0)),""))</f>
        <v/>
      </c>
      <c r="Q1249" s="37" t="str">
        <f>IF(IFERROR(INDEX('Tableau FR Download'!N:N,MATCH('Eligible Components'!M1249,'Tableau FR Download'!G:G,0)),"")=0,"",IFERROR(INDEX('Tableau FR Download'!N:N,MATCH('Eligible Components'!M1249,'Tableau FR Download'!G:G,0)),""))</f>
        <v/>
      </c>
      <c r="R1249" s="37" t="str">
        <f>IF(IFERROR(INDEX('Tableau FR Download'!O:O,MATCH('Eligible Components'!M1249,'Tableau FR Download'!G:G,0)),"")=0,"",IFERROR(INDEX('Tableau FR Download'!O:O,MATCH('Eligible Components'!M1249,'Tableau FR Download'!G:G,0)),""))</f>
        <v/>
      </c>
      <c r="S1249" s="13" t="str">
        <f t="shared" si="59"/>
        <v/>
      </c>
      <c r="T1249" s="1" t="str">
        <f>IFERROR(INDEX('User Instructions'!$E$3:$E$10,MATCH('Eligible Components'!N1249,'User Instructions'!$D$3:$D$10,0)),"")</f>
        <v/>
      </c>
      <c r="U1249" s="1" t="str">
        <f>IFERROR(IF(INDEX('Tableau FR Download'!M:M,MATCH('Eligible Components'!M1249,'Tableau FR Download'!G:G,0))=0,"",INDEX('Tableau FR Download'!M:M,MATCH('Eligible Components'!M1249,'Tableau FR Download'!G:G,0))),"")</f>
        <v/>
      </c>
    </row>
    <row r="1250" spans="1:21" hidden="1" x14ac:dyDescent="0.2">
      <c r="A1250" s="1">
        <f t="shared" si="57"/>
        <v>0</v>
      </c>
      <c r="B1250" s="1">
        <v>0</v>
      </c>
      <c r="C1250" s="1" t="s">
        <v>85</v>
      </c>
      <c r="D1250" s="1" t="s">
        <v>152</v>
      </c>
      <c r="E1250" s="1" t="s">
        <v>411</v>
      </c>
      <c r="F1250" s="1" t="s">
        <v>88</v>
      </c>
      <c r="G1250" s="1" t="str">
        <f t="shared" si="58"/>
        <v>Senegal-HIV/AIDS,RSSH</v>
      </c>
      <c r="H1250" s="1">
        <v>1</v>
      </c>
      <c r="I1250" s="1" t="s">
        <v>51</v>
      </c>
      <c r="J1250" s="1" t="str">
        <f>IF(IFERROR(IF(M1250="",INDEX('Review Approach Lookup'!D:D,MATCH('Eligible Components'!G1250,'Review Approach Lookup'!A:A,0)),INDEX('Tableau FR Download'!I:I,MATCH(M1250,'Tableau FR Download'!G:G,0))),"")=0,"TBC",IFERROR(IF(M1250="",INDEX('Review Approach Lookup'!D:D,MATCH('Eligible Components'!G1250,'Review Approach Lookup'!A:A,0)),INDEX('Tableau FR Download'!I:I,MATCH(M1250,'Tableau FR Download'!G:G,0))),""))</f>
        <v/>
      </c>
      <c r="K1250" s="1" t="s">
        <v>182</v>
      </c>
      <c r="L1250" s="1">
        <f>_xlfn.MAXIFS('Tableau FR Download'!A:A,'Tableau FR Download'!B:B,'Eligible Components'!G1250)</f>
        <v>0</v>
      </c>
      <c r="M1250" s="1" t="str">
        <f>IF(L1250=0,"",INDEX('Tableau FR Download'!G:G,MATCH('Eligible Components'!L1250,'Tableau FR Download'!A:A,0)))</f>
        <v/>
      </c>
      <c r="N1250" s="2" t="str">
        <f>IFERROR(IF(LEFT(INDEX('Tableau FR Download'!J:J,MATCH('Eligible Components'!M1250,'Tableau FR Download'!G:G,0)),FIND(" - ",INDEX('Tableau FR Download'!J:J,MATCH('Eligible Components'!M1250,'Tableau FR Download'!G:G,0)))-1) = 0,"",LEFT(INDEX('Tableau FR Download'!J:J,MATCH('Eligible Components'!M1250,'Tableau FR Download'!G:G,0)),FIND(" - ",INDEX('Tableau FR Download'!J:J,MATCH('Eligible Components'!M1250,'Tableau FR Download'!G:G,0)))-1)),"")</f>
        <v/>
      </c>
      <c r="O1250" s="2" t="str">
        <f>IF(T1250="No","",IFERROR(IF(INDEX('Tableau FR Download'!M:M,MATCH('Eligible Components'!M1250,'Tableau FR Download'!G:G,0))=0,"",INDEX('Tableau FR Download'!M:M,MATCH('Eligible Components'!M1250,'Tableau FR Download'!G:G,0))),""))</f>
        <v/>
      </c>
      <c r="P1250" s="37" t="str">
        <f>IF(IFERROR(INDEX('Funding Request Tracker'!$G$6:$G$13,MATCH('Eligible Components'!N1250,'Funding Request Tracker'!$F$6:$F$13,0)),"")=0,"",IFERROR(INDEX('Funding Request Tracker'!$G$6:$G$13,MATCH('Eligible Components'!N1250,'Funding Request Tracker'!$F$6:$F$13,0)),""))</f>
        <v/>
      </c>
      <c r="Q1250" s="37" t="str">
        <f>IF(IFERROR(INDEX('Tableau FR Download'!N:N,MATCH('Eligible Components'!M1250,'Tableau FR Download'!G:G,0)),"")=0,"",IFERROR(INDEX('Tableau FR Download'!N:N,MATCH('Eligible Components'!M1250,'Tableau FR Download'!G:G,0)),""))</f>
        <v/>
      </c>
      <c r="R1250" s="37" t="str">
        <f>IF(IFERROR(INDEX('Tableau FR Download'!O:O,MATCH('Eligible Components'!M1250,'Tableau FR Download'!G:G,0)),"")=0,"",IFERROR(INDEX('Tableau FR Download'!O:O,MATCH('Eligible Components'!M1250,'Tableau FR Download'!G:G,0)),""))</f>
        <v/>
      </c>
      <c r="S1250" s="13" t="str">
        <f t="shared" si="59"/>
        <v/>
      </c>
      <c r="T1250" s="1" t="str">
        <f>IFERROR(INDEX('User Instructions'!$E$3:$E$10,MATCH('Eligible Components'!N1250,'User Instructions'!$D$3:$D$10,0)),"")</f>
        <v/>
      </c>
      <c r="U1250" s="1" t="str">
        <f>IFERROR(IF(INDEX('Tableau FR Download'!M:M,MATCH('Eligible Components'!M1250,'Tableau FR Download'!G:G,0))=0,"",INDEX('Tableau FR Download'!M:M,MATCH('Eligible Components'!M1250,'Tableau FR Download'!G:G,0))),"")</f>
        <v/>
      </c>
    </row>
    <row r="1251" spans="1:21" hidden="1" x14ac:dyDescent="0.2">
      <c r="A1251" s="1">
        <f t="shared" si="57"/>
        <v>0</v>
      </c>
      <c r="B1251" s="1">
        <v>0</v>
      </c>
      <c r="C1251" s="1" t="s">
        <v>85</v>
      </c>
      <c r="D1251" s="1" t="s">
        <v>152</v>
      </c>
      <c r="E1251" s="1" t="s">
        <v>408</v>
      </c>
      <c r="F1251" s="1" t="s">
        <v>89</v>
      </c>
      <c r="G1251" s="1" t="str">
        <f t="shared" si="58"/>
        <v>Senegal-HIV/AIDS, Tuberculosis</v>
      </c>
      <c r="H1251" s="1">
        <v>1</v>
      </c>
      <c r="I1251" s="1" t="s">
        <v>51</v>
      </c>
      <c r="J1251" s="1" t="str">
        <f>IF(IFERROR(IF(M1251="",INDEX('Review Approach Lookup'!D:D,MATCH('Eligible Components'!G1251,'Review Approach Lookup'!A:A,0)),INDEX('Tableau FR Download'!I:I,MATCH(M1251,'Tableau FR Download'!G:G,0))),"")=0,"TBC",IFERROR(IF(M1251="",INDEX('Review Approach Lookup'!D:D,MATCH('Eligible Components'!G1251,'Review Approach Lookup'!A:A,0)),INDEX('Tableau FR Download'!I:I,MATCH(M1251,'Tableau FR Download'!G:G,0))),""))</f>
        <v/>
      </c>
      <c r="K1251" s="1" t="s">
        <v>182</v>
      </c>
      <c r="L1251" s="1">
        <f>_xlfn.MAXIFS('Tableau FR Download'!A:A,'Tableau FR Download'!B:B,'Eligible Components'!G1251)</f>
        <v>0</v>
      </c>
      <c r="M1251" s="1" t="str">
        <f>IF(L1251=0,"",INDEX('Tableau FR Download'!G:G,MATCH('Eligible Components'!L1251,'Tableau FR Download'!A:A,0)))</f>
        <v/>
      </c>
      <c r="N1251" s="2" t="str">
        <f>IFERROR(IF(LEFT(INDEX('Tableau FR Download'!J:J,MATCH('Eligible Components'!M1251,'Tableau FR Download'!G:G,0)),FIND(" - ",INDEX('Tableau FR Download'!J:J,MATCH('Eligible Components'!M1251,'Tableau FR Download'!G:G,0)))-1) = 0,"",LEFT(INDEX('Tableau FR Download'!J:J,MATCH('Eligible Components'!M1251,'Tableau FR Download'!G:G,0)),FIND(" - ",INDEX('Tableau FR Download'!J:J,MATCH('Eligible Components'!M1251,'Tableau FR Download'!G:G,0)))-1)),"")</f>
        <v/>
      </c>
      <c r="O1251" s="2" t="str">
        <f>IF(T1251="No","",IFERROR(IF(INDEX('Tableau FR Download'!M:M,MATCH('Eligible Components'!M1251,'Tableau FR Download'!G:G,0))=0,"",INDEX('Tableau FR Download'!M:M,MATCH('Eligible Components'!M1251,'Tableau FR Download'!G:G,0))),""))</f>
        <v/>
      </c>
      <c r="P1251" s="37" t="str">
        <f>IF(IFERROR(INDEX('Funding Request Tracker'!$G$6:$G$13,MATCH('Eligible Components'!N1251,'Funding Request Tracker'!$F$6:$F$13,0)),"")=0,"",IFERROR(INDEX('Funding Request Tracker'!$G$6:$G$13,MATCH('Eligible Components'!N1251,'Funding Request Tracker'!$F$6:$F$13,0)),""))</f>
        <v/>
      </c>
      <c r="Q1251" s="37" t="str">
        <f>IF(IFERROR(INDEX('Tableau FR Download'!N:N,MATCH('Eligible Components'!M1251,'Tableau FR Download'!G:G,0)),"")=0,"",IFERROR(INDEX('Tableau FR Download'!N:N,MATCH('Eligible Components'!M1251,'Tableau FR Download'!G:G,0)),""))</f>
        <v/>
      </c>
      <c r="R1251" s="37" t="str">
        <f>IF(IFERROR(INDEX('Tableau FR Download'!O:O,MATCH('Eligible Components'!M1251,'Tableau FR Download'!G:G,0)),"")=0,"",IFERROR(INDEX('Tableau FR Download'!O:O,MATCH('Eligible Components'!M1251,'Tableau FR Download'!G:G,0)),""))</f>
        <v/>
      </c>
      <c r="S1251" s="13" t="str">
        <f t="shared" si="59"/>
        <v/>
      </c>
      <c r="T1251" s="1" t="str">
        <f>IFERROR(INDEX('User Instructions'!$E$3:$E$10,MATCH('Eligible Components'!N1251,'User Instructions'!$D$3:$D$10,0)),"")</f>
        <v/>
      </c>
      <c r="U1251" s="1" t="str">
        <f>IFERROR(IF(INDEX('Tableau FR Download'!M:M,MATCH('Eligible Components'!M1251,'Tableau FR Download'!G:G,0))=0,"",INDEX('Tableau FR Download'!M:M,MATCH('Eligible Components'!M1251,'Tableau FR Download'!G:G,0))),"")</f>
        <v/>
      </c>
    </row>
    <row r="1252" spans="1:21" hidden="1" x14ac:dyDescent="0.2">
      <c r="A1252" s="1">
        <f t="shared" si="57"/>
        <v>0</v>
      </c>
      <c r="B1252" s="1">
        <v>0</v>
      </c>
      <c r="C1252" s="1" t="s">
        <v>85</v>
      </c>
      <c r="D1252" s="1" t="s">
        <v>152</v>
      </c>
      <c r="E1252" s="1" t="s">
        <v>412</v>
      </c>
      <c r="F1252" s="1" t="s">
        <v>90</v>
      </c>
      <c r="G1252" s="1" t="str">
        <f t="shared" si="58"/>
        <v>Senegal-HIV/AIDS,Tuberculosis,Malaria</v>
      </c>
      <c r="H1252" s="1">
        <v>1</v>
      </c>
      <c r="I1252" s="1" t="s">
        <v>51</v>
      </c>
      <c r="J1252" s="1" t="str">
        <f>IF(IFERROR(IF(M1252="",INDEX('Review Approach Lookup'!D:D,MATCH('Eligible Components'!G1252,'Review Approach Lookup'!A:A,0)),INDEX('Tableau FR Download'!I:I,MATCH(M1252,'Tableau FR Download'!G:G,0))),"")=0,"TBC",IFERROR(IF(M1252="",INDEX('Review Approach Lookup'!D:D,MATCH('Eligible Components'!G1252,'Review Approach Lookup'!A:A,0)),INDEX('Tableau FR Download'!I:I,MATCH(M1252,'Tableau FR Download'!G:G,0))),""))</f>
        <v/>
      </c>
      <c r="K1252" s="1" t="s">
        <v>182</v>
      </c>
      <c r="L1252" s="1">
        <f>_xlfn.MAXIFS('Tableau FR Download'!A:A,'Tableau FR Download'!B:B,'Eligible Components'!G1252)</f>
        <v>0</v>
      </c>
      <c r="M1252" s="1" t="str">
        <f>IF(L1252=0,"",INDEX('Tableau FR Download'!G:G,MATCH('Eligible Components'!L1252,'Tableau FR Download'!A:A,0)))</f>
        <v/>
      </c>
      <c r="N1252" s="2" t="str">
        <f>IFERROR(IF(LEFT(INDEX('Tableau FR Download'!J:J,MATCH('Eligible Components'!M1252,'Tableau FR Download'!G:G,0)),FIND(" - ",INDEX('Tableau FR Download'!J:J,MATCH('Eligible Components'!M1252,'Tableau FR Download'!G:G,0)))-1) = 0,"",LEFT(INDEX('Tableau FR Download'!J:J,MATCH('Eligible Components'!M1252,'Tableau FR Download'!G:G,0)),FIND(" - ",INDEX('Tableau FR Download'!J:J,MATCH('Eligible Components'!M1252,'Tableau FR Download'!G:G,0)))-1)),"")</f>
        <v/>
      </c>
      <c r="O1252" s="2" t="str">
        <f>IF(T1252="No","",IFERROR(IF(INDEX('Tableau FR Download'!M:M,MATCH('Eligible Components'!M1252,'Tableau FR Download'!G:G,0))=0,"",INDEX('Tableau FR Download'!M:M,MATCH('Eligible Components'!M1252,'Tableau FR Download'!G:G,0))),""))</f>
        <v/>
      </c>
      <c r="P1252" s="37" t="str">
        <f>IF(IFERROR(INDEX('Funding Request Tracker'!$G$6:$G$13,MATCH('Eligible Components'!N1252,'Funding Request Tracker'!$F$6:$F$13,0)),"")=0,"",IFERROR(INDEX('Funding Request Tracker'!$G$6:$G$13,MATCH('Eligible Components'!N1252,'Funding Request Tracker'!$F$6:$F$13,0)),""))</f>
        <v/>
      </c>
      <c r="Q1252" s="37" t="str">
        <f>IF(IFERROR(INDEX('Tableau FR Download'!N:N,MATCH('Eligible Components'!M1252,'Tableau FR Download'!G:G,0)),"")=0,"",IFERROR(INDEX('Tableau FR Download'!N:N,MATCH('Eligible Components'!M1252,'Tableau FR Download'!G:G,0)),""))</f>
        <v/>
      </c>
      <c r="R1252" s="37" t="str">
        <f>IF(IFERROR(INDEX('Tableau FR Download'!O:O,MATCH('Eligible Components'!M1252,'Tableau FR Download'!G:G,0)),"")=0,"",IFERROR(INDEX('Tableau FR Download'!O:O,MATCH('Eligible Components'!M1252,'Tableau FR Download'!G:G,0)),""))</f>
        <v/>
      </c>
      <c r="S1252" s="13" t="str">
        <f t="shared" si="59"/>
        <v/>
      </c>
      <c r="T1252" s="1" t="str">
        <f>IFERROR(INDEX('User Instructions'!$E$3:$E$10,MATCH('Eligible Components'!N1252,'User Instructions'!$D$3:$D$10,0)),"")</f>
        <v/>
      </c>
      <c r="U1252" s="1" t="str">
        <f>IFERROR(IF(INDEX('Tableau FR Download'!M:M,MATCH('Eligible Components'!M1252,'Tableau FR Download'!G:G,0))=0,"",INDEX('Tableau FR Download'!M:M,MATCH('Eligible Components'!M1252,'Tableau FR Download'!G:G,0))),"")</f>
        <v/>
      </c>
    </row>
    <row r="1253" spans="1:21" hidden="1" x14ac:dyDescent="0.2">
      <c r="A1253" s="1">
        <f t="shared" si="57"/>
        <v>0</v>
      </c>
      <c r="B1253" s="1">
        <v>0</v>
      </c>
      <c r="C1253" s="1" t="s">
        <v>85</v>
      </c>
      <c r="D1253" s="1" t="s">
        <v>152</v>
      </c>
      <c r="E1253" s="1" t="s">
        <v>413</v>
      </c>
      <c r="F1253" s="1" t="s">
        <v>91</v>
      </c>
      <c r="G1253" s="1" t="str">
        <f t="shared" si="58"/>
        <v>Senegal-HIV/AIDS,Tuberculosis,Malaria,RSSH</v>
      </c>
      <c r="H1253" s="1">
        <v>1</v>
      </c>
      <c r="I1253" s="1" t="s">
        <v>51</v>
      </c>
      <c r="J1253" s="1" t="str">
        <f>IF(IFERROR(IF(M1253="",INDEX('Review Approach Lookup'!D:D,MATCH('Eligible Components'!G1253,'Review Approach Lookup'!A:A,0)),INDEX('Tableau FR Download'!I:I,MATCH(M1253,'Tableau FR Download'!G:G,0))),"")=0,"TBC",IFERROR(IF(M1253="",INDEX('Review Approach Lookup'!D:D,MATCH('Eligible Components'!G1253,'Review Approach Lookup'!A:A,0)),INDEX('Tableau FR Download'!I:I,MATCH(M1253,'Tableau FR Download'!G:G,0))),""))</f>
        <v/>
      </c>
      <c r="K1253" s="1" t="s">
        <v>182</v>
      </c>
      <c r="L1253" s="1">
        <f>_xlfn.MAXIFS('Tableau FR Download'!A:A,'Tableau FR Download'!B:B,'Eligible Components'!G1253)</f>
        <v>0</v>
      </c>
      <c r="M1253" s="1" t="str">
        <f>IF(L1253=0,"",INDEX('Tableau FR Download'!G:G,MATCH('Eligible Components'!L1253,'Tableau FR Download'!A:A,0)))</f>
        <v/>
      </c>
      <c r="N1253" s="2" t="str">
        <f>IFERROR(IF(LEFT(INDEX('Tableau FR Download'!J:J,MATCH('Eligible Components'!M1253,'Tableau FR Download'!G:G,0)),FIND(" - ",INDEX('Tableau FR Download'!J:J,MATCH('Eligible Components'!M1253,'Tableau FR Download'!G:G,0)))-1) = 0,"",LEFT(INDEX('Tableau FR Download'!J:J,MATCH('Eligible Components'!M1253,'Tableau FR Download'!G:G,0)),FIND(" - ",INDEX('Tableau FR Download'!J:J,MATCH('Eligible Components'!M1253,'Tableau FR Download'!G:G,0)))-1)),"")</f>
        <v/>
      </c>
      <c r="O1253" s="2" t="str">
        <f>IF(T1253="No","",IFERROR(IF(INDEX('Tableau FR Download'!M:M,MATCH('Eligible Components'!M1253,'Tableau FR Download'!G:G,0))=0,"",INDEX('Tableau FR Download'!M:M,MATCH('Eligible Components'!M1253,'Tableau FR Download'!G:G,0))),""))</f>
        <v/>
      </c>
      <c r="P1253" s="37" t="str">
        <f>IF(IFERROR(INDEX('Funding Request Tracker'!$G$6:$G$13,MATCH('Eligible Components'!N1253,'Funding Request Tracker'!$F$6:$F$13,0)),"")=0,"",IFERROR(INDEX('Funding Request Tracker'!$G$6:$G$13,MATCH('Eligible Components'!N1253,'Funding Request Tracker'!$F$6:$F$13,0)),""))</f>
        <v/>
      </c>
      <c r="Q1253" s="37" t="str">
        <f>IF(IFERROR(INDEX('Tableau FR Download'!N:N,MATCH('Eligible Components'!M1253,'Tableau FR Download'!G:G,0)),"")=0,"",IFERROR(INDEX('Tableau FR Download'!N:N,MATCH('Eligible Components'!M1253,'Tableau FR Download'!G:G,0)),""))</f>
        <v/>
      </c>
      <c r="R1253" s="37" t="str">
        <f>IF(IFERROR(INDEX('Tableau FR Download'!O:O,MATCH('Eligible Components'!M1253,'Tableau FR Download'!G:G,0)),"")=0,"",IFERROR(INDEX('Tableau FR Download'!O:O,MATCH('Eligible Components'!M1253,'Tableau FR Download'!G:G,0)),""))</f>
        <v/>
      </c>
      <c r="S1253" s="13" t="str">
        <f t="shared" si="59"/>
        <v/>
      </c>
      <c r="T1253" s="1" t="str">
        <f>IFERROR(INDEX('User Instructions'!$E$3:$E$10,MATCH('Eligible Components'!N1253,'User Instructions'!$D$3:$D$10,0)),"")</f>
        <v/>
      </c>
      <c r="U1253" s="1" t="str">
        <f>IFERROR(IF(INDEX('Tableau FR Download'!M:M,MATCH('Eligible Components'!M1253,'Tableau FR Download'!G:G,0))=0,"",INDEX('Tableau FR Download'!M:M,MATCH('Eligible Components'!M1253,'Tableau FR Download'!G:G,0))),"")</f>
        <v/>
      </c>
    </row>
    <row r="1254" spans="1:21" hidden="1" x14ac:dyDescent="0.2">
      <c r="A1254" s="1">
        <f t="shared" si="57"/>
        <v>0</v>
      </c>
      <c r="B1254" s="1">
        <v>0</v>
      </c>
      <c r="C1254" s="1" t="s">
        <v>85</v>
      </c>
      <c r="D1254" s="1" t="s">
        <v>152</v>
      </c>
      <c r="E1254" s="1" t="s">
        <v>414</v>
      </c>
      <c r="F1254" s="1" t="s">
        <v>92</v>
      </c>
      <c r="G1254" s="1" t="str">
        <f t="shared" si="58"/>
        <v>Senegal-HIV/AIDS,Tuberculosis,RSSH</v>
      </c>
      <c r="H1254" s="1">
        <v>1</v>
      </c>
      <c r="I1254" s="1" t="s">
        <v>51</v>
      </c>
      <c r="J1254" s="1" t="str">
        <f>IF(IFERROR(IF(M1254="",INDEX('Review Approach Lookup'!D:D,MATCH('Eligible Components'!G1254,'Review Approach Lookup'!A:A,0)),INDEX('Tableau FR Download'!I:I,MATCH(M1254,'Tableau FR Download'!G:G,0))),"")=0,"TBC",IFERROR(IF(M1254="",INDEX('Review Approach Lookup'!D:D,MATCH('Eligible Components'!G1254,'Review Approach Lookup'!A:A,0)),INDEX('Tableau FR Download'!I:I,MATCH(M1254,'Tableau FR Download'!G:G,0))),""))</f>
        <v/>
      </c>
      <c r="K1254" s="1" t="s">
        <v>182</v>
      </c>
      <c r="L1254" s="1">
        <f>_xlfn.MAXIFS('Tableau FR Download'!A:A,'Tableau FR Download'!B:B,'Eligible Components'!G1254)</f>
        <v>0</v>
      </c>
      <c r="M1254" s="1" t="str">
        <f>IF(L1254=0,"",INDEX('Tableau FR Download'!G:G,MATCH('Eligible Components'!L1254,'Tableau FR Download'!A:A,0)))</f>
        <v/>
      </c>
      <c r="N1254" s="2" t="str">
        <f>IFERROR(IF(LEFT(INDEX('Tableau FR Download'!J:J,MATCH('Eligible Components'!M1254,'Tableau FR Download'!G:G,0)),FIND(" - ",INDEX('Tableau FR Download'!J:J,MATCH('Eligible Components'!M1254,'Tableau FR Download'!G:G,0)))-1) = 0,"",LEFT(INDEX('Tableau FR Download'!J:J,MATCH('Eligible Components'!M1254,'Tableau FR Download'!G:G,0)),FIND(" - ",INDEX('Tableau FR Download'!J:J,MATCH('Eligible Components'!M1254,'Tableau FR Download'!G:G,0)))-1)),"")</f>
        <v/>
      </c>
      <c r="O1254" s="2" t="str">
        <f>IF(T1254="No","",IFERROR(IF(INDEX('Tableau FR Download'!M:M,MATCH('Eligible Components'!M1254,'Tableau FR Download'!G:G,0))=0,"",INDEX('Tableau FR Download'!M:M,MATCH('Eligible Components'!M1254,'Tableau FR Download'!G:G,0))),""))</f>
        <v/>
      </c>
      <c r="P1254" s="37" t="str">
        <f>IF(IFERROR(INDEX('Funding Request Tracker'!$G$6:$G$13,MATCH('Eligible Components'!N1254,'Funding Request Tracker'!$F$6:$F$13,0)),"")=0,"",IFERROR(INDEX('Funding Request Tracker'!$G$6:$G$13,MATCH('Eligible Components'!N1254,'Funding Request Tracker'!$F$6:$F$13,0)),""))</f>
        <v/>
      </c>
      <c r="Q1254" s="37" t="str">
        <f>IF(IFERROR(INDEX('Tableau FR Download'!N:N,MATCH('Eligible Components'!M1254,'Tableau FR Download'!G:G,0)),"")=0,"",IFERROR(INDEX('Tableau FR Download'!N:N,MATCH('Eligible Components'!M1254,'Tableau FR Download'!G:G,0)),""))</f>
        <v/>
      </c>
      <c r="R1254" s="37" t="str">
        <f>IF(IFERROR(INDEX('Tableau FR Download'!O:O,MATCH('Eligible Components'!M1254,'Tableau FR Download'!G:G,0)),"")=0,"",IFERROR(INDEX('Tableau FR Download'!O:O,MATCH('Eligible Components'!M1254,'Tableau FR Download'!G:G,0)),""))</f>
        <v/>
      </c>
      <c r="S1254" s="13" t="str">
        <f t="shared" si="59"/>
        <v/>
      </c>
      <c r="T1254" s="1" t="str">
        <f>IFERROR(INDEX('User Instructions'!$E$3:$E$10,MATCH('Eligible Components'!N1254,'User Instructions'!$D$3:$D$10,0)),"")</f>
        <v/>
      </c>
      <c r="U1254" s="1" t="str">
        <f>IFERROR(IF(INDEX('Tableau FR Download'!M:M,MATCH('Eligible Components'!M1254,'Tableau FR Download'!G:G,0))=0,"",INDEX('Tableau FR Download'!M:M,MATCH('Eligible Components'!M1254,'Tableau FR Download'!G:G,0))),"")</f>
        <v/>
      </c>
    </row>
    <row r="1255" spans="1:21" hidden="1" x14ac:dyDescent="0.2">
      <c r="A1255" s="1">
        <f t="shared" si="57"/>
        <v>1</v>
      </c>
      <c r="B1255" s="1">
        <v>0</v>
      </c>
      <c r="C1255" s="1" t="s">
        <v>85</v>
      </c>
      <c r="D1255" s="1" t="s">
        <v>152</v>
      </c>
      <c r="E1255" s="1" t="s">
        <v>28</v>
      </c>
      <c r="F1255" s="1" t="s">
        <v>28</v>
      </c>
      <c r="G1255" s="1" t="str">
        <f t="shared" si="58"/>
        <v>Senegal-Malaria</v>
      </c>
      <c r="H1255" s="1">
        <v>1</v>
      </c>
      <c r="I1255" s="1" t="s">
        <v>51</v>
      </c>
      <c r="J1255" s="1" t="str">
        <f>IF(IFERROR(IF(M1255="",INDEX('Review Approach Lookup'!D:D,MATCH('Eligible Components'!G1255,'Review Approach Lookup'!A:A,0)),INDEX('Tableau FR Download'!I:I,MATCH(M1255,'Tableau FR Download'!G:G,0))),"")=0,"TBC",IFERROR(IF(M1255="",INDEX('Review Approach Lookup'!D:D,MATCH('Eligible Components'!G1255,'Review Approach Lookup'!A:A,0)),INDEX('Tableau FR Download'!I:I,MATCH(M1255,'Tableau FR Download'!G:G,0))),""))</f>
        <v>Full Review</v>
      </c>
      <c r="K1255" s="1" t="s">
        <v>182</v>
      </c>
      <c r="L1255" s="1">
        <f>_xlfn.MAXIFS('Tableau FR Download'!A:A,'Tableau FR Download'!B:B,'Eligible Components'!G1255)</f>
        <v>912</v>
      </c>
      <c r="M1255" s="1" t="str">
        <f>IF(L1255=0,"",INDEX('Tableau FR Download'!G:G,MATCH('Eligible Components'!L1255,'Tableau FR Download'!A:A,0)))</f>
        <v>FR912-SEN-M</v>
      </c>
      <c r="N1255" s="2" t="str">
        <f>IFERROR(IF(LEFT(INDEX('Tableau FR Download'!J:J,MATCH('Eligible Components'!M1255,'Tableau FR Download'!G:G,0)),FIND(" - ",INDEX('Tableau FR Download'!J:J,MATCH('Eligible Components'!M1255,'Tableau FR Download'!G:G,0)))-1) = 0,"",LEFT(INDEX('Tableau FR Download'!J:J,MATCH('Eligible Components'!M1255,'Tableau FR Download'!G:G,0)),FIND(" - ",INDEX('Tableau FR Download'!J:J,MATCH('Eligible Components'!M1255,'Tableau FR Download'!G:G,0)))-1)),"")</f>
        <v>Window 2c</v>
      </c>
      <c r="O1255" s="2" t="str">
        <f>IF(T1255="No","",IFERROR(IF(INDEX('Tableau FR Download'!M:M,MATCH('Eligible Components'!M1255,'Tableau FR Download'!G:G,0))=0,"",INDEX('Tableau FR Download'!M:M,MATCH('Eligible Components'!M1255,'Tableau FR Download'!G:G,0))),""))</f>
        <v>Grant Making</v>
      </c>
      <c r="P1255" s="37">
        <f>IF(IFERROR(INDEX('Funding Request Tracker'!$G$6:$G$13,MATCH('Eligible Components'!N1255,'Funding Request Tracker'!$F$6:$F$13,0)),"")=0,"",IFERROR(INDEX('Funding Request Tracker'!$G$6:$G$13,MATCH('Eligible Components'!N1255,'Funding Request Tracker'!$F$6:$F$13,0)),""))</f>
        <v>44012</v>
      </c>
      <c r="Q1255" s="37">
        <f>IF(IFERROR(INDEX('Tableau FR Download'!N:N,MATCH('Eligible Components'!M1255,'Tableau FR Download'!G:G,0)),"")=0,"",IFERROR(INDEX('Tableau FR Download'!N:N,MATCH('Eligible Components'!M1255,'Tableau FR Download'!G:G,0)),""))</f>
        <v>44175</v>
      </c>
      <c r="R1255" s="37">
        <f>IF(IFERROR(INDEX('Tableau FR Download'!O:O,MATCH('Eligible Components'!M1255,'Tableau FR Download'!G:G,0)),"")=0,"",IFERROR(INDEX('Tableau FR Download'!O:O,MATCH('Eligible Components'!M1255,'Tableau FR Download'!G:G,0)),""))</f>
        <v>44187</v>
      </c>
      <c r="S1255" s="13">
        <f t="shared" si="59"/>
        <v>5.7377049180327866</v>
      </c>
      <c r="T1255" s="1" t="str">
        <f>IFERROR(INDEX('User Instructions'!$E$3:$E$10,MATCH('Eligible Components'!N1255,'User Instructions'!$D$3:$D$10,0)),"")</f>
        <v>Yes</v>
      </c>
      <c r="U1255" s="1" t="str">
        <f>IFERROR(IF(INDEX('Tableau FR Download'!M:M,MATCH('Eligible Components'!M1255,'Tableau FR Download'!G:G,0))=0,"",INDEX('Tableau FR Download'!M:M,MATCH('Eligible Components'!M1255,'Tableau FR Download'!G:G,0))),"")</f>
        <v>Grant Making</v>
      </c>
    </row>
    <row r="1256" spans="1:21" hidden="1" x14ac:dyDescent="0.2">
      <c r="A1256" s="1">
        <f t="shared" si="57"/>
        <v>0</v>
      </c>
      <c r="B1256" s="1">
        <v>0</v>
      </c>
      <c r="C1256" s="1" t="s">
        <v>85</v>
      </c>
      <c r="D1256" s="1" t="s">
        <v>152</v>
      </c>
      <c r="E1256" s="1" t="s">
        <v>415</v>
      </c>
      <c r="F1256" s="1" t="s">
        <v>93</v>
      </c>
      <c r="G1256" s="1" t="str">
        <f t="shared" si="58"/>
        <v>Senegal-Malaria,RSSH</v>
      </c>
      <c r="H1256" s="1">
        <v>1</v>
      </c>
      <c r="I1256" s="1" t="s">
        <v>51</v>
      </c>
      <c r="J1256" s="1" t="str">
        <f>IF(IFERROR(IF(M1256="",INDEX('Review Approach Lookup'!D:D,MATCH('Eligible Components'!G1256,'Review Approach Lookup'!A:A,0)),INDEX('Tableau FR Download'!I:I,MATCH(M1256,'Tableau FR Download'!G:G,0))),"")=0,"TBC",IFERROR(IF(M1256="",INDEX('Review Approach Lookup'!D:D,MATCH('Eligible Components'!G1256,'Review Approach Lookup'!A:A,0)),INDEX('Tableau FR Download'!I:I,MATCH(M1256,'Tableau FR Download'!G:G,0))),""))</f>
        <v/>
      </c>
      <c r="K1256" s="1" t="s">
        <v>182</v>
      </c>
      <c r="L1256" s="1">
        <f>_xlfn.MAXIFS('Tableau FR Download'!A:A,'Tableau FR Download'!B:B,'Eligible Components'!G1256)</f>
        <v>0</v>
      </c>
      <c r="M1256" s="1" t="str">
        <f>IF(L1256=0,"",INDEX('Tableau FR Download'!G:G,MATCH('Eligible Components'!L1256,'Tableau FR Download'!A:A,0)))</f>
        <v/>
      </c>
      <c r="N1256" s="2" t="str">
        <f>IFERROR(IF(LEFT(INDEX('Tableau FR Download'!J:J,MATCH('Eligible Components'!M1256,'Tableau FR Download'!G:G,0)),FIND(" - ",INDEX('Tableau FR Download'!J:J,MATCH('Eligible Components'!M1256,'Tableau FR Download'!G:G,0)))-1) = 0,"",LEFT(INDEX('Tableau FR Download'!J:J,MATCH('Eligible Components'!M1256,'Tableau FR Download'!G:G,0)),FIND(" - ",INDEX('Tableau FR Download'!J:J,MATCH('Eligible Components'!M1256,'Tableau FR Download'!G:G,0)))-1)),"")</f>
        <v/>
      </c>
      <c r="O1256" s="2" t="str">
        <f>IF(T1256="No","",IFERROR(IF(INDEX('Tableau FR Download'!M:M,MATCH('Eligible Components'!M1256,'Tableau FR Download'!G:G,0))=0,"",INDEX('Tableau FR Download'!M:M,MATCH('Eligible Components'!M1256,'Tableau FR Download'!G:G,0))),""))</f>
        <v/>
      </c>
      <c r="P1256" s="37" t="str">
        <f>IF(IFERROR(INDEX('Funding Request Tracker'!$G$6:$G$13,MATCH('Eligible Components'!N1256,'Funding Request Tracker'!$F$6:$F$13,0)),"")=0,"",IFERROR(INDEX('Funding Request Tracker'!$G$6:$G$13,MATCH('Eligible Components'!N1256,'Funding Request Tracker'!$F$6:$F$13,0)),""))</f>
        <v/>
      </c>
      <c r="Q1256" s="37" t="str">
        <f>IF(IFERROR(INDEX('Tableau FR Download'!N:N,MATCH('Eligible Components'!M1256,'Tableau FR Download'!G:G,0)),"")=0,"",IFERROR(INDEX('Tableau FR Download'!N:N,MATCH('Eligible Components'!M1256,'Tableau FR Download'!G:G,0)),""))</f>
        <v/>
      </c>
      <c r="R1256" s="37" t="str">
        <f>IF(IFERROR(INDEX('Tableau FR Download'!O:O,MATCH('Eligible Components'!M1256,'Tableau FR Download'!G:G,0)),"")=0,"",IFERROR(INDEX('Tableau FR Download'!O:O,MATCH('Eligible Components'!M1256,'Tableau FR Download'!G:G,0)),""))</f>
        <v/>
      </c>
      <c r="S1256" s="13" t="str">
        <f t="shared" si="59"/>
        <v/>
      </c>
      <c r="T1256" s="1" t="str">
        <f>IFERROR(INDEX('User Instructions'!$E$3:$E$10,MATCH('Eligible Components'!N1256,'User Instructions'!$D$3:$D$10,0)),"")</f>
        <v/>
      </c>
      <c r="U1256" s="1" t="str">
        <f>IFERROR(IF(INDEX('Tableau FR Download'!M:M,MATCH('Eligible Components'!M1256,'Tableau FR Download'!G:G,0))=0,"",INDEX('Tableau FR Download'!M:M,MATCH('Eligible Components'!M1256,'Tableau FR Download'!G:G,0))),"")</f>
        <v/>
      </c>
    </row>
    <row r="1257" spans="1:21" hidden="1" x14ac:dyDescent="0.2">
      <c r="A1257" s="1">
        <f t="shared" si="57"/>
        <v>0</v>
      </c>
      <c r="B1257" s="1">
        <v>0</v>
      </c>
      <c r="C1257" s="1" t="s">
        <v>85</v>
      </c>
      <c r="D1257" s="1" t="s">
        <v>152</v>
      </c>
      <c r="E1257" s="1" t="s">
        <v>94</v>
      </c>
      <c r="F1257" s="1" t="s">
        <v>94</v>
      </c>
      <c r="G1257" s="1" t="str">
        <f t="shared" si="58"/>
        <v>Senegal-RSSH</v>
      </c>
      <c r="H1257" s="1">
        <v>1</v>
      </c>
      <c r="I1257" s="1" t="s">
        <v>51</v>
      </c>
      <c r="J1257" s="1" t="str">
        <f>IF(IFERROR(IF(M1257="",INDEX('Review Approach Lookup'!D:D,MATCH('Eligible Components'!G1257,'Review Approach Lookup'!A:A,0)),INDEX('Tableau FR Download'!I:I,MATCH(M1257,'Tableau FR Download'!G:G,0))),"")=0,"TBC",IFERROR(IF(M1257="",INDEX('Review Approach Lookup'!D:D,MATCH('Eligible Components'!G1257,'Review Approach Lookup'!A:A,0)),INDEX('Tableau FR Download'!I:I,MATCH(M1257,'Tableau FR Download'!G:G,0))),""))</f>
        <v>TBC</v>
      </c>
      <c r="K1257" s="1" t="s">
        <v>182</v>
      </c>
      <c r="L1257" s="1">
        <f>_xlfn.MAXIFS('Tableau FR Download'!A:A,'Tableau FR Download'!B:B,'Eligible Components'!G1257)</f>
        <v>0</v>
      </c>
      <c r="M1257" s="1" t="str">
        <f>IF(L1257=0,"",INDEX('Tableau FR Download'!G:G,MATCH('Eligible Components'!L1257,'Tableau FR Download'!A:A,0)))</f>
        <v/>
      </c>
      <c r="N1257" s="2" t="str">
        <f>IFERROR(IF(LEFT(INDEX('Tableau FR Download'!J:J,MATCH('Eligible Components'!M1257,'Tableau FR Download'!G:G,0)),FIND(" - ",INDEX('Tableau FR Download'!J:J,MATCH('Eligible Components'!M1257,'Tableau FR Download'!G:G,0)))-1) = 0,"",LEFT(INDEX('Tableau FR Download'!J:J,MATCH('Eligible Components'!M1257,'Tableau FR Download'!G:G,0)),FIND(" - ",INDEX('Tableau FR Download'!J:J,MATCH('Eligible Components'!M1257,'Tableau FR Download'!G:G,0)))-1)),"")</f>
        <v/>
      </c>
      <c r="O1257" s="2" t="str">
        <f>IF(T1257="No","",IFERROR(IF(INDEX('Tableau FR Download'!M:M,MATCH('Eligible Components'!M1257,'Tableau FR Download'!G:G,0))=0,"",INDEX('Tableau FR Download'!M:M,MATCH('Eligible Components'!M1257,'Tableau FR Download'!G:G,0))),""))</f>
        <v/>
      </c>
      <c r="P1257" s="37" t="str">
        <f>IF(IFERROR(INDEX('Funding Request Tracker'!$G$6:$G$13,MATCH('Eligible Components'!N1257,'Funding Request Tracker'!$F$6:$F$13,0)),"")=0,"",IFERROR(INDEX('Funding Request Tracker'!$G$6:$G$13,MATCH('Eligible Components'!N1257,'Funding Request Tracker'!$F$6:$F$13,0)),""))</f>
        <v/>
      </c>
      <c r="Q1257" s="37" t="str">
        <f>IF(IFERROR(INDEX('Tableau FR Download'!N:N,MATCH('Eligible Components'!M1257,'Tableau FR Download'!G:G,0)),"")=0,"",IFERROR(INDEX('Tableau FR Download'!N:N,MATCH('Eligible Components'!M1257,'Tableau FR Download'!G:G,0)),""))</f>
        <v/>
      </c>
      <c r="R1257" s="37" t="str">
        <f>IF(IFERROR(INDEX('Tableau FR Download'!O:O,MATCH('Eligible Components'!M1257,'Tableau FR Download'!G:G,0)),"")=0,"",IFERROR(INDEX('Tableau FR Download'!O:O,MATCH('Eligible Components'!M1257,'Tableau FR Download'!G:G,0)),""))</f>
        <v/>
      </c>
      <c r="S1257" s="13" t="str">
        <f t="shared" si="59"/>
        <v/>
      </c>
      <c r="T1257" s="1" t="str">
        <f>IFERROR(INDEX('User Instructions'!$E$3:$E$10,MATCH('Eligible Components'!N1257,'User Instructions'!$D$3:$D$10,0)),"")</f>
        <v/>
      </c>
      <c r="U1257" s="1" t="str">
        <f>IFERROR(IF(INDEX('Tableau FR Download'!M:M,MATCH('Eligible Components'!M1257,'Tableau FR Download'!G:G,0))=0,"",INDEX('Tableau FR Download'!M:M,MATCH('Eligible Components'!M1257,'Tableau FR Download'!G:G,0))),"")</f>
        <v/>
      </c>
    </row>
    <row r="1258" spans="1:21" hidden="1" x14ac:dyDescent="0.2">
      <c r="A1258" s="1">
        <f t="shared" si="57"/>
        <v>0</v>
      </c>
      <c r="B1258" s="1">
        <v>1</v>
      </c>
      <c r="C1258" s="1" t="s">
        <v>85</v>
      </c>
      <c r="D1258" s="1" t="s">
        <v>152</v>
      </c>
      <c r="E1258" s="1" t="s">
        <v>416</v>
      </c>
      <c r="F1258" s="1" t="s">
        <v>35</v>
      </c>
      <c r="G1258" s="1" t="str">
        <f t="shared" si="58"/>
        <v>Senegal-Tuberculosis</v>
      </c>
      <c r="H1258" s="1">
        <v>1</v>
      </c>
      <c r="I1258" s="1" t="s">
        <v>51</v>
      </c>
      <c r="J1258" s="1" t="str">
        <f>IF(IFERROR(IF(M1258="",INDEX('Review Approach Lookup'!D:D,MATCH('Eligible Components'!G1258,'Review Approach Lookup'!A:A,0)),INDEX('Tableau FR Download'!I:I,MATCH(M1258,'Tableau FR Download'!G:G,0))),"")=0,"TBC",IFERROR(IF(M1258="",INDEX('Review Approach Lookup'!D:D,MATCH('Eligible Components'!G1258,'Review Approach Lookup'!A:A,0)),INDEX('Tableau FR Download'!I:I,MATCH(M1258,'Tableau FR Download'!G:G,0))),""))</f>
        <v>Program Continuation</v>
      </c>
      <c r="K1258" s="1" t="s">
        <v>182</v>
      </c>
      <c r="L1258" s="1">
        <f>_xlfn.MAXIFS('Tableau FR Download'!A:A,'Tableau FR Download'!B:B,'Eligible Components'!G1258)</f>
        <v>0</v>
      </c>
      <c r="M1258" s="1" t="str">
        <f>IF(L1258=0,"",INDEX('Tableau FR Download'!G:G,MATCH('Eligible Components'!L1258,'Tableau FR Download'!A:A,0)))</f>
        <v/>
      </c>
      <c r="N1258" s="2" t="str">
        <f>IFERROR(IF(LEFT(INDEX('Tableau FR Download'!J:J,MATCH('Eligible Components'!M1258,'Tableau FR Download'!G:G,0)),FIND(" - ",INDEX('Tableau FR Download'!J:J,MATCH('Eligible Components'!M1258,'Tableau FR Download'!G:G,0)))-1) = 0,"",LEFT(INDEX('Tableau FR Download'!J:J,MATCH('Eligible Components'!M1258,'Tableau FR Download'!G:G,0)),FIND(" - ",INDEX('Tableau FR Download'!J:J,MATCH('Eligible Components'!M1258,'Tableau FR Download'!G:G,0)))-1)),"")</f>
        <v/>
      </c>
      <c r="O1258" s="2" t="str">
        <f>IF(T1258="No","",IFERROR(IF(INDEX('Tableau FR Download'!M:M,MATCH('Eligible Components'!M1258,'Tableau FR Download'!G:G,0))=0,"",INDEX('Tableau FR Download'!M:M,MATCH('Eligible Components'!M1258,'Tableau FR Download'!G:G,0))),""))</f>
        <v/>
      </c>
      <c r="P1258" s="37" t="str">
        <f>IF(IFERROR(INDEX('Funding Request Tracker'!$G$6:$G$13,MATCH('Eligible Components'!N1258,'Funding Request Tracker'!$F$6:$F$13,0)),"")=0,"",IFERROR(INDEX('Funding Request Tracker'!$G$6:$G$13,MATCH('Eligible Components'!N1258,'Funding Request Tracker'!$F$6:$F$13,0)),""))</f>
        <v/>
      </c>
      <c r="Q1258" s="37" t="str">
        <f>IF(IFERROR(INDEX('Tableau FR Download'!N:N,MATCH('Eligible Components'!M1258,'Tableau FR Download'!G:G,0)),"")=0,"",IFERROR(INDEX('Tableau FR Download'!N:N,MATCH('Eligible Components'!M1258,'Tableau FR Download'!G:G,0)),""))</f>
        <v/>
      </c>
      <c r="R1258" s="37" t="str">
        <f>IF(IFERROR(INDEX('Tableau FR Download'!O:O,MATCH('Eligible Components'!M1258,'Tableau FR Download'!G:G,0)),"")=0,"",IFERROR(INDEX('Tableau FR Download'!O:O,MATCH('Eligible Components'!M1258,'Tableau FR Download'!G:G,0)),""))</f>
        <v/>
      </c>
      <c r="S1258" s="13" t="str">
        <f t="shared" si="59"/>
        <v/>
      </c>
      <c r="T1258" s="1" t="str">
        <f>IFERROR(INDEX('User Instructions'!$E$3:$E$10,MATCH('Eligible Components'!N1258,'User Instructions'!$D$3:$D$10,0)),"")</f>
        <v/>
      </c>
      <c r="U1258" s="1" t="str">
        <f>IFERROR(IF(INDEX('Tableau FR Download'!M:M,MATCH('Eligible Components'!M1258,'Tableau FR Download'!G:G,0))=0,"",INDEX('Tableau FR Download'!M:M,MATCH('Eligible Components'!M1258,'Tableau FR Download'!G:G,0))),"")</f>
        <v/>
      </c>
    </row>
    <row r="1259" spans="1:21" hidden="1" x14ac:dyDescent="0.2">
      <c r="A1259" s="1">
        <f t="shared" si="57"/>
        <v>0</v>
      </c>
      <c r="B1259" s="1">
        <v>0</v>
      </c>
      <c r="C1259" s="1" t="s">
        <v>85</v>
      </c>
      <c r="D1259" s="1" t="s">
        <v>152</v>
      </c>
      <c r="E1259" s="1" t="s">
        <v>417</v>
      </c>
      <c r="F1259" s="1" t="s">
        <v>95</v>
      </c>
      <c r="G1259" s="1" t="str">
        <f t="shared" si="58"/>
        <v>Senegal-Tuberculosis,Malaria</v>
      </c>
      <c r="H1259" s="1">
        <v>1</v>
      </c>
      <c r="I1259" s="1" t="s">
        <v>51</v>
      </c>
      <c r="J1259" s="1" t="str">
        <f>IF(IFERROR(IF(M1259="",INDEX('Review Approach Lookup'!D:D,MATCH('Eligible Components'!G1259,'Review Approach Lookup'!A:A,0)),INDEX('Tableau FR Download'!I:I,MATCH(M1259,'Tableau FR Download'!G:G,0))),"")=0,"TBC",IFERROR(IF(M1259="",INDEX('Review Approach Lookup'!D:D,MATCH('Eligible Components'!G1259,'Review Approach Lookup'!A:A,0)),INDEX('Tableau FR Download'!I:I,MATCH(M1259,'Tableau FR Download'!G:G,0))),""))</f>
        <v/>
      </c>
      <c r="K1259" s="1" t="s">
        <v>182</v>
      </c>
      <c r="L1259" s="1">
        <f>_xlfn.MAXIFS('Tableau FR Download'!A:A,'Tableau FR Download'!B:B,'Eligible Components'!G1259)</f>
        <v>0</v>
      </c>
      <c r="M1259" s="1" t="str">
        <f>IF(L1259=0,"",INDEX('Tableau FR Download'!G:G,MATCH('Eligible Components'!L1259,'Tableau FR Download'!A:A,0)))</f>
        <v/>
      </c>
      <c r="N1259" s="2" t="str">
        <f>IFERROR(IF(LEFT(INDEX('Tableau FR Download'!J:J,MATCH('Eligible Components'!M1259,'Tableau FR Download'!G:G,0)),FIND(" - ",INDEX('Tableau FR Download'!J:J,MATCH('Eligible Components'!M1259,'Tableau FR Download'!G:G,0)))-1) = 0,"",LEFT(INDEX('Tableau FR Download'!J:J,MATCH('Eligible Components'!M1259,'Tableau FR Download'!G:G,0)),FIND(" - ",INDEX('Tableau FR Download'!J:J,MATCH('Eligible Components'!M1259,'Tableau FR Download'!G:G,0)))-1)),"")</f>
        <v/>
      </c>
      <c r="O1259" s="2" t="str">
        <f>IF(T1259="No","",IFERROR(IF(INDEX('Tableau FR Download'!M:M,MATCH('Eligible Components'!M1259,'Tableau FR Download'!G:G,0))=0,"",INDEX('Tableau FR Download'!M:M,MATCH('Eligible Components'!M1259,'Tableau FR Download'!G:G,0))),""))</f>
        <v/>
      </c>
      <c r="P1259" s="37" t="str">
        <f>IF(IFERROR(INDEX('Funding Request Tracker'!$G$6:$G$13,MATCH('Eligible Components'!N1259,'Funding Request Tracker'!$F$6:$F$13,0)),"")=0,"",IFERROR(INDEX('Funding Request Tracker'!$G$6:$G$13,MATCH('Eligible Components'!N1259,'Funding Request Tracker'!$F$6:$F$13,0)),""))</f>
        <v/>
      </c>
      <c r="Q1259" s="37" t="str">
        <f>IF(IFERROR(INDEX('Tableau FR Download'!N:N,MATCH('Eligible Components'!M1259,'Tableau FR Download'!G:G,0)),"")=0,"",IFERROR(INDEX('Tableau FR Download'!N:N,MATCH('Eligible Components'!M1259,'Tableau FR Download'!G:G,0)),""))</f>
        <v/>
      </c>
      <c r="R1259" s="37" t="str">
        <f>IF(IFERROR(INDEX('Tableau FR Download'!O:O,MATCH('Eligible Components'!M1259,'Tableau FR Download'!G:G,0)),"")=0,"",IFERROR(INDEX('Tableau FR Download'!O:O,MATCH('Eligible Components'!M1259,'Tableau FR Download'!G:G,0)),""))</f>
        <v/>
      </c>
      <c r="S1259" s="13" t="str">
        <f t="shared" si="59"/>
        <v/>
      </c>
      <c r="T1259" s="1" t="str">
        <f>IFERROR(INDEX('User Instructions'!$E$3:$E$10,MATCH('Eligible Components'!N1259,'User Instructions'!$D$3:$D$10,0)),"")</f>
        <v/>
      </c>
      <c r="U1259" s="1" t="str">
        <f>IFERROR(IF(INDEX('Tableau FR Download'!M:M,MATCH('Eligible Components'!M1259,'Tableau FR Download'!G:G,0))=0,"",INDEX('Tableau FR Download'!M:M,MATCH('Eligible Components'!M1259,'Tableau FR Download'!G:G,0))),"")</f>
        <v/>
      </c>
    </row>
    <row r="1260" spans="1:21" hidden="1" x14ac:dyDescent="0.2">
      <c r="A1260" s="1">
        <f t="shared" si="57"/>
        <v>0</v>
      </c>
      <c r="B1260" s="1">
        <v>0</v>
      </c>
      <c r="C1260" s="1" t="s">
        <v>85</v>
      </c>
      <c r="D1260" s="1" t="s">
        <v>152</v>
      </c>
      <c r="E1260" s="1" t="s">
        <v>418</v>
      </c>
      <c r="F1260" s="1" t="s">
        <v>96</v>
      </c>
      <c r="G1260" s="1" t="str">
        <f t="shared" si="58"/>
        <v>Senegal-Tuberculosis,Malaria,RSSH</v>
      </c>
      <c r="H1260" s="1">
        <v>1</v>
      </c>
      <c r="I1260" s="1" t="s">
        <v>51</v>
      </c>
      <c r="J1260" s="1" t="str">
        <f>IF(IFERROR(IF(M1260="",INDEX('Review Approach Lookup'!D:D,MATCH('Eligible Components'!G1260,'Review Approach Lookup'!A:A,0)),INDEX('Tableau FR Download'!I:I,MATCH(M1260,'Tableau FR Download'!G:G,0))),"")=0,"TBC",IFERROR(IF(M1260="",INDEX('Review Approach Lookup'!D:D,MATCH('Eligible Components'!G1260,'Review Approach Lookup'!A:A,0)),INDEX('Tableau FR Download'!I:I,MATCH(M1260,'Tableau FR Download'!G:G,0))),""))</f>
        <v/>
      </c>
      <c r="K1260" s="1" t="s">
        <v>182</v>
      </c>
      <c r="L1260" s="1">
        <f>_xlfn.MAXIFS('Tableau FR Download'!A:A,'Tableau FR Download'!B:B,'Eligible Components'!G1260)</f>
        <v>0</v>
      </c>
      <c r="M1260" s="1" t="str">
        <f>IF(L1260=0,"",INDEX('Tableau FR Download'!G:G,MATCH('Eligible Components'!L1260,'Tableau FR Download'!A:A,0)))</f>
        <v/>
      </c>
      <c r="N1260" s="2" t="str">
        <f>IFERROR(IF(LEFT(INDEX('Tableau FR Download'!J:J,MATCH('Eligible Components'!M1260,'Tableau FR Download'!G:G,0)),FIND(" - ",INDEX('Tableau FR Download'!J:J,MATCH('Eligible Components'!M1260,'Tableau FR Download'!G:G,0)))-1) = 0,"",LEFT(INDEX('Tableau FR Download'!J:J,MATCH('Eligible Components'!M1260,'Tableau FR Download'!G:G,0)),FIND(" - ",INDEX('Tableau FR Download'!J:J,MATCH('Eligible Components'!M1260,'Tableau FR Download'!G:G,0)))-1)),"")</f>
        <v/>
      </c>
      <c r="O1260" s="2" t="str">
        <f>IF(T1260="No","",IFERROR(IF(INDEX('Tableau FR Download'!M:M,MATCH('Eligible Components'!M1260,'Tableau FR Download'!G:G,0))=0,"",INDEX('Tableau FR Download'!M:M,MATCH('Eligible Components'!M1260,'Tableau FR Download'!G:G,0))),""))</f>
        <v/>
      </c>
      <c r="P1260" s="37" t="str">
        <f>IF(IFERROR(INDEX('Funding Request Tracker'!$G$6:$G$13,MATCH('Eligible Components'!N1260,'Funding Request Tracker'!$F$6:$F$13,0)),"")=0,"",IFERROR(INDEX('Funding Request Tracker'!$G$6:$G$13,MATCH('Eligible Components'!N1260,'Funding Request Tracker'!$F$6:$F$13,0)),""))</f>
        <v/>
      </c>
      <c r="Q1260" s="37" t="str">
        <f>IF(IFERROR(INDEX('Tableau FR Download'!N:N,MATCH('Eligible Components'!M1260,'Tableau FR Download'!G:G,0)),"")=0,"",IFERROR(INDEX('Tableau FR Download'!N:N,MATCH('Eligible Components'!M1260,'Tableau FR Download'!G:G,0)),""))</f>
        <v/>
      </c>
      <c r="R1260" s="37" t="str">
        <f>IF(IFERROR(INDEX('Tableau FR Download'!O:O,MATCH('Eligible Components'!M1260,'Tableau FR Download'!G:G,0)),"")=0,"",IFERROR(INDEX('Tableau FR Download'!O:O,MATCH('Eligible Components'!M1260,'Tableau FR Download'!G:G,0)),""))</f>
        <v/>
      </c>
      <c r="S1260" s="13" t="str">
        <f t="shared" si="59"/>
        <v/>
      </c>
      <c r="T1260" s="1" t="str">
        <f>IFERROR(INDEX('User Instructions'!$E$3:$E$10,MATCH('Eligible Components'!N1260,'User Instructions'!$D$3:$D$10,0)),"")</f>
        <v/>
      </c>
      <c r="U1260" s="1" t="str">
        <f>IFERROR(IF(INDEX('Tableau FR Download'!M:M,MATCH('Eligible Components'!M1260,'Tableau FR Download'!G:G,0))=0,"",INDEX('Tableau FR Download'!M:M,MATCH('Eligible Components'!M1260,'Tableau FR Download'!G:G,0))),"")</f>
        <v/>
      </c>
    </row>
    <row r="1261" spans="1:21" hidden="1" x14ac:dyDescent="0.2">
      <c r="A1261" s="1">
        <f t="shared" si="57"/>
        <v>1</v>
      </c>
      <c r="B1261" s="1">
        <v>0</v>
      </c>
      <c r="C1261" s="1" t="s">
        <v>85</v>
      </c>
      <c r="D1261" s="1" t="s">
        <v>152</v>
      </c>
      <c r="E1261" s="1" t="s">
        <v>419</v>
      </c>
      <c r="F1261" s="1" t="s">
        <v>97</v>
      </c>
      <c r="G1261" s="1" t="str">
        <f t="shared" si="58"/>
        <v>Senegal-Tuberculosis,RSSH</v>
      </c>
      <c r="H1261" s="1">
        <v>1</v>
      </c>
      <c r="I1261" s="1" t="s">
        <v>51</v>
      </c>
      <c r="J1261" s="1" t="str">
        <f>IF(IFERROR(IF(M1261="",INDEX('Review Approach Lookup'!D:D,MATCH('Eligible Components'!G1261,'Review Approach Lookup'!A:A,0)),INDEX('Tableau FR Download'!I:I,MATCH(M1261,'Tableau FR Download'!G:G,0))),"")=0,"TBC",IFERROR(IF(M1261="",INDEX('Review Approach Lookup'!D:D,MATCH('Eligible Components'!G1261,'Review Approach Lookup'!A:A,0)),INDEX('Tableau FR Download'!I:I,MATCH(M1261,'Tableau FR Download'!G:G,0))),""))</f>
        <v>Program Continuation</v>
      </c>
      <c r="K1261" s="1" t="s">
        <v>182</v>
      </c>
      <c r="L1261" s="1">
        <f>_xlfn.MAXIFS('Tableau FR Download'!A:A,'Tableau FR Download'!B:B,'Eligible Components'!G1261)</f>
        <v>913</v>
      </c>
      <c r="M1261" s="1" t="str">
        <f>IF(L1261=0,"",INDEX('Tableau FR Download'!G:G,MATCH('Eligible Components'!L1261,'Tableau FR Download'!A:A,0)))</f>
        <v>FR913-SEN-Z</v>
      </c>
      <c r="N1261" s="2" t="str">
        <f>IFERROR(IF(LEFT(INDEX('Tableau FR Download'!J:J,MATCH('Eligible Components'!M1261,'Tableau FR Download'!G:G,0)),FIND(" - ",INDEX('Tableau FR Download'!J:J,MATCH('Eligible Components'!M1261,'Tableau FR Download'!G:G,0)))-1) = 0,"",LEFT(INDEX('Tableau FR Download'!J:J,MATCH('Eligible Components'!M1261,'Tableau FR Download'!G:G,0)),FIND(" - ",INDEX('Tableau FR Download'!J:J,MATCH('Eligible Components'!M1261,'Tableau FR Download'!G:G,0)))-1)),"")</f>
        <v>Window 2c</v>
      </c>
      <c r="O1261" s="2" t="str">
        <f>IF(T1261="No","",IFERROR(IF(INDEX('Tableau FR Download'!M:M,MATCH('Eligible Components'!M1261,'Tableau FR Download'!G:G,0))=0,"",INDEX('Tableau FR Download'!M:M,MATCH('Eligible Components'!M1261,'Tableau FR Download'!G:G,0))),""))</f>
        <v>Grant Making</v>
      </c>
      <c r="P1261" s="37">
        <f>IF(IFERROR(INDEX('Funding Request Tracker'!$G$6:$G$13,MATCH('Eligible Components'!N1261,'Funding Request Tracker'!$F$6:$F$13,0)),"")=0,"",IFERROR(INDEX('Funding Request Tracker'!$G$6:$G$13,MATCH('Eligible Components'!N1261,'Funding Request Tracker'!$F$6:$F$13,0)),""))</f>
        <v>44012</v>
      </c>
      <c r="Q1261" s="37">
        <f>IF(IFERROR(INDEX('Tableau FR Download'!N:N,MATCH('Eligible Components'!M1261,'Tableau FR Download'!G:G,0)),"")=0,"",IFERROR(INDEX('Tableau FR Download'!N:N,MATCH('Eligible Components'!M1261,'Tableau FR Download'!G:G,0)),""))</f>
        <v>44175</v>
      </c>
      <c r="R1261" s="37">
        <f>IF(IFERROR(INDEX('Tableau FR Download'!O:O,MATCH('Eligible Components'!M1261,'Tableau FR Download'!G:G,0)),"")=0,"",IFERROR(INDEX('Tableau FR Download'!O:O,MATCH('Eligible Components'!M1261,'Tableau FR Download'!G:G,0)),""))</f>
        <v>44187</v>
      </c>
      <c r="S1261" s="13">
        <f t="shared" si="59"/>
        <v>5.7377049180327866</v>
      </c>
      <c r="T1261" s="1" t="str">
        <f>IFERROR(INDEX('User Instructions'!$E$3:$E$10,MATCH('Eligible Components'!N1261,'User Instructions'!$D$3:$D$10,0)),"")</f>
        <v>Yes</v>
      </c>
      <c r="U1261" s="1" t="str">
        <f>IFERROR(IF(INDEX('Tableau FR Download'!M:M,MATCH('Eligible Components'!M1261,'Tableau FR Download'!G:G,0))=0,"",INDEX('Tableau FR Download'!M:M,MATCH('Eligible Components'!M1261,'Tableau FR Download'!G:G,0))),"")</f>
        <v>Grant Making</v>
      </c>
    </row>
    <row r="1262" spans="1:21" hidden="1" x14ac:dyDescent="0.2">
      <c r="A1262" s="1">
        <f t="shared" si="57"/>
        <v>1</v>
      </c>
      <c r="B1262" s="1">
        <v>0</v>
      </c>
      <c r="C1262" s="1" t="s">
        <v>85</v>
      </c>
      <c r="D1262" s="1" t="s">
        <v>153</v>
      </c>
      <c r="E1262" s="1" t="s">
        <v>26</v>
      </c>
      <c r="F1262" s="1" t="s">
        <v>26</v>
      </c>
      <c r="G1262" s="1" t="str">
        <f t="shared" si="58"/>
        <v>Serbia-HIV/AIDS</v>
      </c>
      <c r="H1262" s="1">
        <v>1</v>
      </c>
      <c r="I1262" s="1" t="s">
        <v>30</v>
      </c>
      <c r="J1262" s="1" t="str">
        <f>IF(IFERROR(IF(M1262="",INDEX('Review Approach Lookup'!D:D,MATCH('Eligible Components'!G1262,'Review Approach Lookup'!A:A,0)),INDEX('Tableau FR Download'!I:I,MATCH(M1262,'Tableau FR Download'!G:G,0))),"")=0,"TBC",IFERROR(IF(M1262="",INDEX('Review Approach Lookup'!D:D,MATCH('Eligible Components'!G1262,'Review Approach Lookup'!A:A,0)),INDEX('Tableau FR Download'!I:I,MATCH(M1262,'Tableau FR Download'!G:G,0))),""))</f>
        <v>Tailored for Focused Portfolios</v>
      </c>
      <c r="K1262" s="1" t="s">
        <v>188</v>
      </c>
      <c r="L1262" s="1">
        <f>_xlfn.MAXIFS('Tableau FR Download'!A:A,'Tableau FR Download'!B:B,'Eligible Components'!G1262)</f>
        <v>1047</v>
      </c>
      <c r="M1262" s="1" t="str">
        <f>IF(L1262=0,"",INDEX('Tableau FR Download'!G:G,MATCH('Eligible Components'!L1262,'Tableau FR Download'!A:A,0)))</f>
        <v>FR1047-SRB-H</v>
      </c>
      <c r="N1262" s="2" t="str">
        <f>IFERROR(IF(LEFT(INDEX('Tableau FR Download'!J:J,MATCH('Eligible Components'!M1262,'Tableau FR Download'!G:G,0)),FIND(" - ",INDEX('Tableau FR Download'!J:J,MATCH('Eligible Components'!M1262,'Tableau FR Download'!G:G,0)))-1) = 0,"",LEFT(INDEX('Tableau FR Download'!J:J,MATCH('Eligible Components'!M1262,'Tableau FR Download'!G:G,0)),FIND(" - ",INDEX('Tableau FR Download'!J:J,MATCH('Eligible Components'!M1262,'Tableau FR Download'!G:G,0)))-1)),"")</f>
        <v>Window 6</v>
      </c>
      <c r="O1262" s="2" t="str">
        <f>IF(T1262="No","",IFERROR(IF(INDEX('Tableau FR Download'!M:M,MATCH('Eligible Components'!M1262,'Tableau FR Download'!G:G,0))=0,"",INDEX('Tableau FR Download'!M:M,MATCH('Eligible Components'!M1262,'Tableau FR Download'!G:G,0))),""))</f>
        <v>Grant Making</v>
      </c>
      <c r="P1262" s="37">
        <f>IF(IFERROR(INDEX('Funding Request Tracker'!$G$6:$G$13,MATCH('Eligible Components'!N1262,'Funding Request Tracker'!$F$6:$F$13,0)),"")=0,"",IFERROR(INDEX('Funding Request Tracker'!$G$6:$G$13,MATCH('Eligible Components'!N1262,'Funding Request Tracker'!$F$6:$F$13,0)),""))</f>
        <v>44449</v>
      </c>
      <c r="Q1262" s="37">
        <f>IF(IFERROR(INDEX('Tableau FR Download'!N:N,MATCH('Eligible Components'!M1262,'Tableau FR Download'!G:G,0)),"")=0,"",IFERROR(INDEX('Tableau FR Download'!N:N,MATCH('Eligible Components'!M1262,'Tableau FR Download'!G:G,0)),""))</f>
        <v>44679</v>
      </c>
      <c r="R1262" s="37">
        <f>IF(IFERROR(INDEX('Tableau FR Download'!O:O,MATCH('Eligible Components'!M1262,'Tableau FR Download'!G:G,0)),"")=0,"",IFERROR(INDEX('Tableau FR Download'!O:O,MATCH('Eligible Components'!M1262,'Tableau FR Download'!G:G,0)),""))</f>
        <v>44707</v>
      </c>
      <c r="S1262" s="13">
        <f t="shared" si="59"/>
        <v>8.4590163934426226</v>
      </c>
      <c r="T1262" s="1" t="str">
        <f>IFERROR(INDEX('User Instructions'!$E$3:$E$10,MATCH('Eligible Components'!N1262,'User Instructions'!$D$3:$D$10,0)),"")</f>
        <v>Yes</v>
      </c>
      <c r="U1262" s="1" t="str">
        <f>IFERROR(IF(INDEX('Tableau FR Download'!M:M,MATCH('Eligible Components'!M1262,'Tableau FR Download'!G:G,0))=0,"",INDEX('Tableau FR Download'!M:M,MATCH('Eligible Components'!M1262,'Tableau FR Download'!G:G,0))),"")</f>
        <v>Grant Making</v>
      </c>
    </row>
    <row r="1263" spans="1:21" hidden="1" x14ac:dyDescent="0.2">
      <c r="A1263" s="1">
        <f t="shared" si="57"/>
        <v>0</v>
      </c>
      <c r="B1263" s="1">
        <v>0</v>
      </c>
      <c r="C1263" s="1" t="s">
        <v>85</v>
      </c>
      <c r="D1263" s="1" t="s">
        <v>153</v>
      </c>
      <c r="E1263" s="1" t="s">
        <v>409</v>
      </c>
      <c r="F1263" s="1" t="s">
        <v>86</v>
      </c>
      <c r="G1263" s="1" t="str">
        <f t="shared" si="58"/>
        <v>Serbia-HIV/AIDS,Malaria</v>
      </c>
      <c r="H1263" s="1">
        <v>0</v>
      </c>
      <c r="I1263" s="1" t="s">
        <v>30</v>
      </c>
      <c r="J1263" s="1" t="str">
        <f>IF(IFERROR(IF(M1263="",INDEX('Review Approach Lookup'!D:D,MATCH('Eligible Components'!G1263,'Review Approach Lookup'!A:A,0)),INDEX('Tableau FR Download'!I:I,MATCH(M1263,'Tableau FR Download'!G:G,0))),"")=0,"TBC",IFERROR(IF(M1263="",INDEX('Review Approach Lookup'!D:D,MATCH('Eligible Components'!G1263,'Review Approach Lookup'!A:A,0)),INDEX('Tableau FR Download'!I:I,MATCH(M1263,'Tableau FR Download'!G:G,0))),""))</f>
        <v/>
      </c>
      <c r="K1263" s="1" t="s">
        <v>188</v>
      </c>
      <c r="L1263" s="1">
        <f>_xlfn.MAXIFS('Tableau FR Download'!A:A,'Tableau FR Download'!B:B,'Eligible Components'!G1263)</f>
        <v>0</v>
      </c>
      <c r="M1263" s="1" t="str">
        <f>IF(L1263=0,"",INDEX('Tableau FR Download'!G:G,MATCH('Eligible Components'!L1263,'Tableau FR Download'!A:A,0)))</f>
        <v/>
      </c>
      <c r="N1263" s="2" t="str">
        <f>IFERROR(IF(LEFT(INDEX('Tableau FR Download'!J:J,MATCH('Eligible Components'!M1263,'Tableau FR Download'!G:G,0)),FIND(" - ",INDEX('Tableau FR Download'!J:J,MATCH('Eligible Components'!M1263,'Tableau FR Download'!G:G,0)))-1) = 0,"",LEFT(INDEX('Tableau FR Download'!J:J,MATCH('Eligible Components'!M1263,'Tableau FR Download'!G:G,0)),FIND(" - ",INDEX('Tableau FR Download'!J:J,MATCH('Eligible Components'!M1263,'Tableau FR Download'!G:G,0)))-1)),"")</f>
        <v/>
      </c>
      <c r="O1263" s="2" t="str">
        <f>IF(T1263="No","",IFERROR(IF(INDEX('Tableau FR Download'!M:M,MATCH('Eligible Components'!M1263,'Tableau FR Download'!G:G,0))=0,"",INDEX('Tableau FR Download'!M:M,MATCH('Eligible Components'!M1263,'Tableau FR Download'!G:G,0))),""))</f>
        <v/>
      </c>
      <c r="P1263" s="37" t="str">
        <f>IF(IFERROR(INDEX('Funding Request Tracker'!$G$6:$G$13,MATCH('Eligible Components'!N1263,'Funding Request Tracker'!$F$6:$F$13,0)),"")=0,"",IFERROR(INDEX('Funding Request Tracker'!$G$6:$G$13,MATCH('Eligible Components'!N1263,'Funding Request Tracker'!$F$6:$F$13,0)),""))</f>
        <v/>
      </c>
      <c r="Q1263" s="37" t="str">
        <f>IF(IFERROR(INDEX('Tableau FR Download'!N:N,MATCH('Eligible Components'!M1263,'Tableau FR Download'!G:G,0)),"")=0,"",IFERROR(INDEX('Tableau FR Download'!N:N,MATCH('Eligible Components'!M1263,'Tableau FR Download'!G:G,0)),""))</f>
        <v/>
      </c>
      <c r="R1263" s="37" t="str">
        <f>IF(IFERROR(INDEX('Tableau FR Download'!O:O,MATCH('Eligible Components'!M1263,'Tableau FR Download'!G:G,0)),"")=0,"",IFERROR(INDEX('Tableau FR Download'!O:O,MATCH('Eligible Components'!M1263,'Tableau FR Download'!G:G,0)),""))</f>
        <v/>
      </c>
      <c r="S1263" s="13" t="str">
        <f t="shared" si="59"/>
        <v/>
      </c>
      <c r="T1263" s="1" t="str">
        <f>IFERROR(INDEX('User Instructions'!$E$3:$E$10,MATCH('Eligible Components'!N1263,'User Instructions'!$D$3:$D$10,0)),"")</f>
        <v/>
      </c>
      <c r="U1263" s="1" t="str">
        <f>IFERROR(IF(INDEX('Tableau FR Download'!M:M,MATCH('Eligible Components'!M1263,'Tableau FR Download'!G:G,0))=0,"",INDEX('Tableau FR Download'!M:M,MATCH('Eligible Components'!M1263,'Tableau FR Download'!G:G,0))),"")</f>
        <v/>
      </c>
    </row>
    <row r="1264" spans="1:21" hidden="1" x14ac:dyDescent="0.2">
      <c r="A1264" s="1">
        <f t="shared" si="57"/>
        <v>0</v>
      </c>
      <c r="B1264" s="1">
        <v>0</v>
      </c>
      <c r="C1264" s="1" t="s">
        <v>85</v>
      </c>
      <c r="D1264" s="1" t="s">
        <v>153</v>
      </c>
      <c r="E1264" s="1" t="s">
        <v>410</v>
      </c>
      <c r="F1264" s="1" t="s">
        <v>87</v>
      </c>
      <c r="G1264" s="1" t="str">
        <f t="shared" si="58"/>
        <v>Serbia-HIV/AIDS,Malaria,RSSH</v>
      </c>
      <c r="H1264" s="1">
        <v>0</v>
      </c>
      <c r="I1264" s="1" t="s">
        <v>30</v>
      </c>
      <c r="J1264" s="1" t="str">
        <f>IF(IFERROR(IF(M1264="",INDEX('Review Approach Lookup'!D:D,MATCH('Eligible Components'!G1264,'Review Approach Lookup'!A:A,0)),INDEX('Tableau FR Download'!I:I,MATCH(M1264,'Tableau FR Download'!G:G,0))),"")=0,"TBC",IFERROR(IF(M1264="",INDEX('Review Approach Lookup'!D:D,MATCH('Eligible Components'!G1264,'Review Approach Lookup'!A:A,0)),INDEX('Tableau FR Download'!I:I,MATCH(M1264,'Tableau FR Download'!G:G,0))),""))</f>
        <v/>
      </c>
      <c r="K1264" s="1" t="s">
        <v>188</v>
      </c>
      <c r="L1264" s="1">
        <f>_xlfn.MAXIFS('Tableau FR Download'!A:A,'Tableau FR Download'!B:B,'Eligible Components'!G1264)</f>
        <v>0</v>
      </c>
      <c r="M1264" s="1" t="str">
        <f>IF(L1264=0,"",INDEX('Tableau FR Download'!G:G,MATCH('Eligible Components'!L1264,'Tableau FR Download'!A:A,0)))</f>
        <v/>
      </c>
      <c r="N1264" s="2" t="str">
        <f>IFERROR(IF(LEFT(INDEX('Tableau FR Download'!J:J,MATCH('Eligible Components'!M1264,'Tableau FR Download'!G:G,0)),FIND(" - ",INDEX('Tableau FR Download'!J:J,MATCH('Eligible Components'!M1264,'Tableau FR Download'!G:G,0)))-1) = 0,"",LEFT(INDEX('Tableau FR Download'!J:J,MATCH('Eligible Components'!M1264,'Tableau FR Download'!G:G,0)),FIND(" - ",INDEX('Tableau FR Download'!J:J,MATCH('Eligible Components'!M1264,'Tableau FR Download'!G:G,0)))-1)),"")</f>
        <v/>
      </c>
      <c r="O1264" s="2" t="str">
        <f>IF(T1264="No","",IFERROR(IF(INDEX('Tableau FR Download'!M:M,MATCH('Eligible Components'!M1264,'Tableau FR Download'!G:G,0))=0,"",INDEX('Tableau FR Download'!M:M,MATCH('Eligible Components'!M1264,'Tableau FR Download'!G:G,0))),""))</f>
        <v/>
      </c>
      <c r="P1264" s="37" t="str">
        <f>IF(IFERROR(INDEX('Funding Request Tracker'!$G$6:$G$13,MATCH('Eligible Components'!N1264,'Funding Request Tracker'!$F$6:$F$13,0)),"")=0,"",IFERROR(INDEX('Funding Request Tracker'!$G$6:$G$13,MATCH('Eligible Components'!N1264,'Funding Request Tracker'!$F$6:$F$13,0)),""))</f>
        <v/>
      </c>
      <c r="Q1264" s="37" t="str">
        <f>IF(IFERROR(INDEX('Tableau FR Download'!N:N,MATCH('Eligible Components'!M1264,'Tableau FR Download'!G:G,0)),"")=0,"",IFERROR(INDEX('Tableau FR Download'!N:N,MATCH('Eligible Components'!M1264,'Tableau FR Download'!G:G,0)),""))</f>
        <v/>
      </c>
      <c r="R1264" s="37" t="str">
        <f>IF(IFERROR(INDEX('Tableau FR Download'!O:O,MATCH('Eligible Components'!M1264,'Tableau FR Download'!G:G,0)),"")=0,"",IFERROR(INDEX('Tableau FR Download'!O:O,MATCH('Eligible Components'!M1264,'Tableau FR Download'!G:G,0)),""))</f>
        <v/>
      </c>
      <c r="S1264" s="13" t="str">
        <f t="shared" si="59"/>
        <v/>
      </c>
      <c r="T1264" s="1" t="str">
        <f>IFERROR(INDEX('User Instructions'!$E$3:$E$10,MATCH('Eligible Components'!N1264,'User Instructions'!$D$3:$D$10,0)),"")</f>
        <v/>
      </c>
      <c r="U1264" s="1" t="str">
        <f>IFERROR(IF(INDEX('Tableau FR Download'!M:M,MATCH('Eligible Components'!M1264,'Tableau FR Download'!G:G,0))=0,"",INDEX('Tableau FR Download'!M:M,MATCH('Eligible Components'!M1264,'Tableau FR Download'!G:G,0))),"")</f>
        <v/>
      </c>
    </row>
    <row r="1265" spans="1:21" hidden="1" x14ac:dyDescent="0.2">
      <c r="A1265" s="1">
        <f t="shared" si="57"/>
        <v>0</v>
      </c>
      <c r="B1265" s="1">
        <v>0</v>
      </c>
      <c r="C1265" s="1" t="s">
        <v>85</v>
      </c>
      <c r="D1265" s="1" t="s">
        <v>153</v>
      </c>
      <c r="E1265" s="1" t="s">
        <v>411</v>
      </c>
      <c r="F1265" s="1" t="s">
        <v>88</v>
      </c>
      <c r="G1265" s="1" t="str">
        <f t="shared" si="58"/>
        <v>Serbia-HIV/AIDS,RSSH</v>
      </c>
      <c r="H1265" s="1">
        <v>1</v>
      </c>
      <c r="I1265" s="1" t="s">
        <v>30</v>
      </c>
      <c r="J1265" s="1" t="str">
        <f>IF(IFERROR(IF(M1265="",INDEX('Review Approach Lookup'!D:D,MATCH('Eligible Components'!G1265,'Review Approach Lookup'!A:A,0)),INDEX('Tableau FR Download'!I:I,MATCH(M1265,'Tableau FR Download'!G:G,0))),"")=0,"TBC",IFERROR(IF(M1265="",INDEX('Review Approach Lookup'!D:D,MATCH('Eligible Components'!G1265,'Review Approach Lookup'!A:A,0)),INDEX('Tableau FR Download'!I:I,MATCH(M1265,'Tableau FR Download'!G:G,0))),""))</f>
        <v/>
      </c>
      <c r="K1265" s="1" t="s">
        <v>188</v>
      </c>
      <c r="L1265" s="1">
        <f>_xlfn.MAXIFS('Tableau FR Download'!A:A,'Tableau FR Download'!B:B,'Eligible Components'!G1265)</f>
        <v>0</v>
      </c>
      <c r="M1265" s="1" t="str">
        <f>IF(L1265=0,"",INDEX('Tableau FR Download'!G:G,MATCH('Eligible Components'!L1265,'Tableau FR Download'!A:A,0)))</f>
        <v/>
      </c>
      <c r="N1265" s="2" t="str">
        <f>IFERROR(IF(LEFT(INDEX('Tableau FR Download'!J:J,MATCH('Eligible Components'!M1265,'Tableau FR Download'!G:G,0)),FIND(" - ",INDEX('Tableau FR Download'!J:J,MATCH('Eligible Components'!M1265,'Tableau FR Download'!G:G,0)))-1) = 0,"",LEFT(INDEX('Tableau FR Download'!J:J,MATCH('Eligible Components'!M1265,'Tableau FR Download'!G:G,0)),FIND(" - ",INDEX('Tableau FR Download'!J:J,MATCH('Eligible Components'!M1265,'Tableau FR Download'!G:G,0)))-1)),"")</f>
        <v/>
      </c>
      <c r="O1265" s="2" t="str">
        <f>IF(T1265="No","",IFERROR(IF(INDEX('Tableau FR Download'!M:M,MATCH('Eligible Components'!M1265,'Tableau FR Download'!G:G,0))=0,"",INDEX('Tableau FR Download'!M:M,MATCH('Eligible Components'!M1265,'Tableau FR Download'!G:G,0))),""))</f>
        <v/>
      </c>
      <c r="P1265" s="37" t="str">
        <f>IF(IFERROR(INDEX('Funding Request Tracker'!$G$6:$G$13,MATCH('Eligible Components'!N1265,'Funding Request Tracker'!$F$6:$F$13,0)),"")=0,"",IFERROR(INDEX('Funding Request Tracker'!$G$6:$G$13,MATCH('Eligible Components'!N1265,'Funding Request Tracker'!$F$6:$F$13,0)),""))</f>
        <v/>
      </c>
      <c r="Q1265" s="37" t="str">
        <f>IF(IFERROR(INDEX('Tableau FR Download'!N:N,MATCH('Eligible Components'!M1265,'Tableau FR Download'!G:G,0)),"")=0,"",IFERROR(INDEX('Tableau FR Download'!N:N,MATCH('Eligible Components'!M1265,'Tableau FR Download'!G:G,0)),""))</f>
        <v/>
      </c>
      <c r="R1265" s="37" t="str">
        <f>IF(IFERROR(INDEX('Tableau FR Download'!O:O,MATCH('Eligible Components'!M1265,'Tableau FR Download'!G:G,0)),"")=0,"",IFERROR(INDEX('Tableau FR Download'!O:O,MATCH('Eligible Components'!M1265,'Tableau FR Download'!G:G,0)),""))</f>
        <v/>
      </c>
      <c r="S1265" s="13" t="str">
        <f t="shared" si="59"/>
        <v/>
      </c>
      <c r="T1265" s="1" t="str">
        <f>IFERROR(INDEX('User Instructions'!$E$3:$E$10,MATCH('Eligible Components'!N1265,'User Instructions'!$D$3:$D$10,0)),"")</f>
        <v/>
      </c>
      <c r="U1265" s="1" t="str">
        <f>IFERROR(IF(INDEX('Tableau FR Download'!M:M,MATCH('Eligible Components'!M1265,'Tableau FR Download'!G:G,0))=0,"",INDEX('Tableau FR Download'!M:M,MATCH('Eligible Components'!M1265,'Tableau FR Download'!G:G,0))),"")</f>
        <v/>
      </c>
    </row>
    <row r="1266" spans="1:21" hidden="1" x14ac:dyDescent="0.2">
      <c r="A1266" s="1">
        <f t="shared" si="57"/>
        <v>0</v>
      </c>
      <c r="B1266" s="1">
        <v>0</v>
      </c>
      <c r="C1266" s="1" t="s">
        <v>85</v>
      </c>
      <c r="D1266" s="1" t="s">
        <v>153</v>
      </c>
      <c r="E1266" s="1" t="s">
        <v>408</v>
      </c>
      <c r="F1266" s="1" t="s">
        <v>89</v>
      </c>
      <c r="G1266" s="1" t="str">
        <f t="shared" si="58"/>
        <v>Serbia-HIV/AIDS, Tuberculosis</v>
      </c>
      <c r="H1266" s="1">
        <v>0</v>
      </c>
      <c r="I1266" s="1" t="s">
        <v>30</v>
      </c>
      <c r="J1266" s="1" t="str">
        <f>IF(IFERROR(IF(M1266="",INDEX('Review Approach Lookup'!D:D,MATCH('Eligible Components'!G1266,'Review Approach Lookup'!A:A,0)),INDEX('Tableau FR Download'!I:I,MATCH(M1266,'Tableau FR Download'!G:G,0))),"")=0,"TBC",IFERROR(IF(M1266="",INDEX('Review Approach Lookup'!D:D,MATCH('Eligible Components'!G1266,'Review Approach Lookup'!A:A,0)),INDEX('Tableau FR Download'!I:I,MATCH(M1266,'Tableau FR Download'!G:G,0))),""))</f>
        <v/>
      </c>
      <c r="K1266" s="1" t="s">
        <v>188</v>
      </c>
      <c r="L1266" s="1">
        <f>_xlfn.MAXIFS('Tableau FR Download'!A:A,'Tableau FR Download'!B:B,'Eligible Components'!G1266)</f>
        <v>0</v>
      </c>
      <c r="M1266" s="1" t="str">
        <f>IF(L1266=0,"",INDEX('Tableau FR Download'!G:G,MATCH('Eligible Components'!L1266,'Tableau FR Download'!A:A,0)))</f>
        <v/>
      </c>
      <c r="N1266" s="2" t="str">
        <f>IFERROR(IF(LEFT(INDEX('Tableau FR Download'!J:J,MATCH('Eligible Components'!M1266,'Tableau FR Download'!G:G,0)),FIND(" - ",INDEX('Tableau FR Download'!J:J,MATCH('Eligible Components'!M1266,'Tableau FR Download'!G:G,0)))-1) = 0,"",LEFT(INDEX('Tableau FR Download'!J:J,MATCH('Eligible Components'!M1266,'Tableau FR Download'!G:G,0)),FIND(" - ",INDEX('Tableau FR Download'!J:J,MATCH('Eligible Components'!M1266,'Tableau FR Download'!G:G,0)))-1)),"")</f>
        <v/>
      </c>
      <c r="O1266" s="2" t="str">
        <f>IF(T1266="No","",IFERROR(IF(INDEX('Tableau FR Download'!M:M,MATCH('Eligible Components'!M1266,'Tableau FR Download'!G:G,0))=0,"",INDEX('Tableau FR Download'!M:M,MATCH('Eligible Components'!M1266,'Tableau FR Download'!G:G,0))),""))</f>
        <v/>
      </c>
      <c r="P1266" s="37" t="str">
        <f>IF(IFERROR(INDEX('Funding Request Tracker'!$G$6:$G$13,MATCH('Eligible Components'!N1266,'Funding Request Tracker'!$F$6:$F$13,0)),"")=0,"",IFERROR(INDEX('Funding Request Tracker'!$G$6:$G$13,MATCH('Eligible Components'!N1266,'Funding Request Tracker'!$F$6:$F$13,0)),""))</f>
        <v/>
      </c>
      <c r="Q1266" s="37" t="str">
        <f>IF(IFERROR(INDEX('Tableau FR Download'!N:N,MATCH('Eligible Components'!M1266,'Tableau FR Download'!G:G,0)),"")=0,"",IFERROR(INDEX('Tableau FR Download'!N:N,MATCH('Eligible Components'!M1266,'Tableau FR Download'!G:G,0)),""))</f>
        <v/>
      </c>
      <c r="R1266" s="37" t="str">
        <f>IF(IFERROR(INDEX('Tableau FR Download'!O:O,MATCH('Eligible Components'!M1266,'Tableau FR Download'!G:G,0)),"")=0,"",IFERROR(INDEX('Tableau FR Download'!O:O,MATCH('Eligible Components'!M1266,'Tableau FR Download'!G:G,0)),""))</f>
        <v/>
      </c>
      <c r="S1266" s="13" t="str">
        <f t="shared" si="59"/>
        <v/>
      </c>
      <c r="T1266" s="1" t="str">
        <f>IFERROR(INDEX('User Instructions'!$E$3:$E$10,MATCH('Eligible Components'!N1266,'User Instructions'!$D$3:$D$10,0)),"")</f>
        <v/>
      </c>
      <c r="U1266" s="1" t="str">
        <f>IFERROR(IF(INDEX('Tableau FR Download'!M:M,MATCH('Eligible Components'!M1266,'Tableau FR Download'!G:G,0))=0,"",INDEX('Tableau FR Download'!M:M,MATCH('Eligible Components'!M1266,'Tableau FR Download'!G:G,0))),"")</f>
        <v/>
      </c>
    </row>
    <row r="1267" spans="1:21" hidden="1" x14ac:dyDescent="0.2">
      <c r="A1267" s="1">
        <f t="shared" si="57"/>
        <v>0</v>
      </c>
      <c r="B1267" s="1">
        <v>0</v>
      </c>
      <c r="C1267" s="1" t="s">
        <v>85</v>
      </c>
      <c r="D1267" s="1" t="s">
        <v>153</v>
      </c>
      <c r="E1267" s="1" t="s">
        <v>412</v>
      </c>
      <c r="F1267" s="1" t="s">
        <v>90</v>
      </c>
      <c r="G1267" s="1" t="str">
        <f t="shared" si="58"/>
        <v>Serbia-HIV/AIDS,Tuberculosis,Malaria</v>
      </c>
      <c r="H1267" s="1">
        <v>0</v>
      </c>
      <c r="I1267" s="1" t="s">
        <v>30</v>
      </c>
      <c r="J1267" s="1" t="str">
        <f>IF(IFERROR(IF(M1267="",INDEX('Review Approach Lookup'!D:D,MATCH('Eligible Components'!G1267,'Review Approach Lookup'!A:A,0)),INDEX('Tableau FR Download'!I:I,MATCH(M1267,'Tableau FR Download'!G:G,0))),"")=0,"TBC",IFERROR(IF(M1267="",INDEX('Review Approach Lookup'!D:D,MATCH('Eligible Components'!G1267,'Review Approach Lookup'!A:A,0)),INDEX('Tableau FR Download'!I:I,MATCH(M1267,'Tableau FR Download'!G:G,0))),""))</f>
        <v/>
      </c>
      <c r="K1267" s="1" t="s">
        <v>188</v>
      </c>
      <c r="L1267" s="1">
        <f>_xlfn.MAXIFS('Tableau FR Download'!A:A,'Tableau FR Download'!B:B,'Eligible Components'!G1267)</f>
        <v>0</v>
      </c>
      <c r="M1267" s="1" t="str">
        <f>IF(L1267=0,"",INDEX('Tableau FR Download'!G:G,MATCH('Eligible Components'!L1267,'Tableau FR Download'!A:A,0)))</f>
        <v/>
      </c>
      <c r="N1267" s="2" t="str">
        <f>IFERROR(IF(LEFT(INDEX('Tableau FR Download'!J:J,MATCH('Eligible Components'!M1267,'Tableau FR Download'!G:G,0)),FIND(" - ",INDEX('Tableau FR Download'!J:J,MATCH('Eligible Components'!M1267,'Tableau FR Download'!G:G,0)))-1) = 0,"",LEFT(INDEX('Tableau FR Download'!J:J,MATCH('Eligible Components'!M1267,'Tableau FR Download'!G:G,0)),FIND(" - ",INDEX('Tableau FR Download'!J:J,MATCH('Eligible Components'!M1267,'Tableau FR Download'!G:G,0)))-1)),"")</f>
        <v/>
      </c>
      <c r="O1267" s="2" t="str">
        <f>IF(T1267="No","",IFERROR(IF(INDEX('Tableau FR Download'!M:M,MATCH('Eligible Components'!M1267,'Tableau FR Download'!G:G,0))=0,"",INDEX('Tableau FR Download'!M:M,MATCH('Eligible Components'!M1267,'Tableau FR Download'!G:G,0))),""))</f>
        <v/>
      </c>
      <c r="P1267" s="37" t="str">
        <f>IF(IFERROR(INDEX('Funding Request Tracker'!$G$6:$G$13,MATCH('Eligible Components'!N1267,'Funding Request Tracker'!$F$6:$F$13,0)),"")=0,"",IFERROR(INDEX('Funding Request Tracker'!$G$6:$G$13,MATCH('Eligible Components'!N1267,'Funding Request Tracker'!$F$6:$F$13,0)),""))</f>
        <v/>
      </c>
      <c r="Q1267" s="37" t="str">
        <f>IF(IFERROR(INDEX('Tableau FR Download'!N:N,MATCH('Eligible Components'!M1267,'Tableau FR Download'!G:G,0)),"")=0,"",IFERROR(INDEX('Tableau FR Download'!N:N,MATCH('Eligible Components'!M1267,'Tableau FR Download'!G:G,0)),""))</f>
        <v/>
      </c>
      <c r="R1267" s="37" t="str">
        <f>IF(IFERROR(INDEX('Tableau FR Download'!O:O,MATCH('Eligible Components'!M1267,'Tableau FR Download'!G:G,0)),"")=0,"",IFERROR(INDEX('Tableau FR Download'!O:O,MATCH('Eligible Components'!M1267,'Tableau FR Download'!G:G,0)),""))</f>
        <v/>
      </c>
      <c r="S1267" s="13" t="str">
        <f t="shared" si="59"/>
        <v/>
      </c>
      <c r="T1267" s="1" t="str">
        <f>IFERROR(INDEX('User Instructions'!$E$3:$E$10,MATCH('Eligible Components'!N1267,'User Instructions'!$D$3:$D$10,0)),"")</f>
        <v/>
      </c>
      <c r="U1267" s="1" t="str">
        <f>IFERROR(IF(INDEX('Tableau FR Download'!M:M,MATCH('Eligible Components'!M1267,'Tableau FR Download'!G:G,0))=0,"",INDEX('Tableau FR Download'!M:M,MATCH('Eligible Components'!M1267,'Tableau FR Download'!G:G,0))),"")</f>
        <v/>
      </c>
    </row>
    <row r="1268" spans="1:21" hidden="1" x14ac:dyDescent="0.2">
      <c r="A1268" s="1">
        <f t="shared" si="57"/>
        <v>0</v>
      </c>
      <c r="B1268" s="1">
        <v>0</v>
      </c>
      <c r="C1268" s="1" t="s">
        <v>85</v>
      </c>
      <c r="D1268" s="1" t="s">
        <v>153</v>
      </c>
      <c r="E1268" s="1" t="s">
        <v>413</v>
      </c>
      <c r="F1268" s="1" t="s">
        <v>91</v>
      </c>
      <c r="G1268" s="1" t="str">
        <f t="shared" si="58"/>
        <v>Serbia-HIV/AIDS,Tuberculosis,Malaria,RSSH</v>
      </c>
      <c r="H1268" s="1">
        <v>0</v>
      </c>
      <c r="I1268" s="1" t="s">
        <v>30</v>
      </c>
      <c r="J1268" s="1" t="str">
        <f>IF(IFERROR(IF(M1268="",INDEX('Review Approach Lookup'!D:D,MATCH('Eligible Components'!G1268,'Review Approach Lookup'!A:A,0)),INDEX('Tableau FR Download'!I:I,MATCH(M1268,'Tableau FR Download'!G:G,0))),"")=0,"TBC",IFERROR(IF(M1268="",INDEX('Review Approach Lookup'!D:D,MATCH('Eligible Components'!G1268,'Review Approach Lookup'!A:A,0)),INDEX('Tableau FR Download'!I:I,MATCH(M1268,'Tableau FR Download'!G:G,0))),""))</f>
        <v/>
      </c>
      <c r="K1268" s="1" t="s">
        <v>188</v>
      </c>
      <c r="L1268" s="1">
        <f>_xlfn.MAXIFS('Tableau FR Download'!A:A,'Tableau FR Download'!B:B,'Eligible Components'!G1268)</f>
        <v>0</v>
      </c>
      <c r="M1268" s="1" t="str">
        <f>IF(L1268=0,"",INDEX('Tableau FR Download'!G:G,MATCH('Eligible Components'!L1268,'Tableau FR Download'!A:A,0)))</f>
        <v/>
      </c>
      <c r="N1268" s="2" t="str">
        <f>IFERROR(IF(LEFT(INDEX('Tableau FR Download'!J:J,MATCH('Eligible Components'!M1268,'Tableau FR Download'!G:G,0)),FIND(" - ",INDEX('Tableau FR Download'!J:J,MATCH('Eligible Components'!M1268,'Tableau FR Download'!G:G,0)))-1) = 0,"",LEFT(INDEX('Tableau FR Download'!J:J,MATCH('Eligible Components'!M1268,'Tableau FR Download'!G:G,0)),FIND(" - ",INDEX('Tableau FR Download'!J:J,MATCH('Eligible Components'!M1268,'Tableau FR Download'!G:G,0)))-1)),"")</f>
        <v/>
      </c>
      <c r="O1268" s="2" t="str">
        <f>IF(T1268="No","",IFERROR(IF(INDEX('Tableau FR Download'!M:M,MATCH('Eligible Components'!M1268,'Tableau FR Download'!G:G,0))=0,"",INDEX('Tableau FR Download'!M:M,MATCH('Eligible Components'!M1268,'Tableau FR Download'!G:G,0))),""))</f>
        <v/>
      </c>
      <c r="P1268" s="37" t="str">
        <f>IF(IFERROR(INDEX('Funding Request Tracker'!$G$6:$G$13,MATCH('Eligible Components'!N1268,'Funding Request Tracker'!$F$6:$F$13,0)),"")=0,"",IFERROR(INDEX('Funding Request Tracker'!$G$6:$G$13,MATCH('Eligible Components'!N1268,'Funding Request Tracker'!$F$6:$F$13,0)),""))</f>
        <v/>
      </c>
      <c r="Q1268" s="37" t="str">
        <f>IF(IFERROR(INDEX('Tableau FR Download'!N:N,MATCH('Eligible Components'!M1268,'Tableau FR Download'!G:G,0)),"")=0,"",IFERROR(INDEX('Tableau FR Download'!N:N,MATCH('Eligible Components'!M1268,'Tableau FR Download'!G:G,0)),""))</f>
        <v/>
      </c>
      <c r="R1268" s="37" t="str">
        <f>IF(IFERROR(INDEX('Tableau FR Download'!O:O,MATCH('Eligible Components'!M1268,'Tableau FR Download'!G:G,0)),"")=0,"",IFERROR(INDEX('Tableau FR Download'!O:O,MATCH('Eligible Components'!M1268,'Tableau FR Download'!G:G,0)),""))</f>
        <v/>
      </c>
      <c r="S1268" s="13" t="str">
        <f t="shared" si="59"/>
        <v/>
      </c>
      <c r="T1268" s="1" t="str">
        <f>IFERROR(INDEX('User Instructions'!$E$3:$E$10,MATCH('Eligible Components'!N1268,'User Instructions'!$D$3:$D$10,0)),"")</f>
        <v/>
      </c>
      <c r="U1268" s="1" t="str">
        <f>IFERROR(IF(INDEX('Tableau FR Download'!M:M,MATCH('Eligible Components'!M1268,'Tableau FR Download'!G:G,0))=0,"",INDEX('Tableau FR Download'!M:M,MATCH('Eligible Components'!M1268,'Tableau FR Download'!G:G,0))),"")</f>
        <v/>
      </c>
    </row>
    <row r="1269" spans="1:21" hidden="1" x14ac:dyDescent="0.2">
      <c r="A1269" s="1">
        <f t="shared" si="57"/>
        <v>0</v>
      </c>
      <c r="B1269" s="1">
        <v>0</v>
      </c>
      <c r="C1269" s="1" t="s">
        <v>85</v>
      </c>
      <c r="D1269" s="1" t="s">
        <v>153</v>
      </c>
      <c r="E1269" s="1" t="s">
        <v>414</v>
      </c>
      <c r="F1269" s="1" t="s">
        <v>92</v>
      </c>
      <c r="G1269" s="1" t="str">
        <f t="shared" si="58"/>
        <v>Serbia-HIV/AIDS,Tuberculosis,RSSH</v>
      </c>
      <c r="H1269" s="1">
        <v>0</v>
      </c>
      <c r="I1269" s="1" t="s">
        <v>30</v>
      </c>
      <c r="J1269" s="1" t="str">
        <f>IF(IFERROR(IF(M1269="",INDEX('Review Approach Lookup'!D:D,MATCH('Eligible Components'!G1269,'Review Approach Lookup'!A:A,0)),INDEX('Tableau FR Download'!I:I,MATCH(M1269,'Tableau FR Download'!G:G,0))),"")=0,"TBC",IFERROR(IF(M1269="",INDEX('Review Approach Lookup'!D:D,MATCH('Eligible Components'!G1269,'Review Approach Lookup'!A:A,0)),INDEX('Tableau FR Download'!I:I,MATCH(M1269,'Tableau FR Download'!G:G,0))),""))</f>
        <v/>
      </c>
      <c r="K1269" s="1" t="s">
        <v>188</v>
      </c>
      <c r="L1269" s="1">
        <f>_xlfn.MAXIFS('Tableau FR Download'!A:A,'Tableau FR Download'!B:B,'Eligible Components'!G1269)</f>
        <v>0</v>
      </c>
      <c r="M1269" s="1" t="str">
        <f>IF(L1269=0,"",INDEX('Tableau FR Download'!G:G,MATCH('Eligible Components'!L1269,'Tableau FR Download'!A:A,0)))</f>
        <v/>
      </c>
      <c r="N1269" s="2" t="str">
        <f>IFERROR(IF(LEFT(INDEX('Tableau FR Download'!J:J,MATCH('Eligible Components'!M1269,'Tableau FR Download'!G:G,0)),FIND(" - ",INDEX('Tableau FR Download'!J:J,MATCH('Eligible Components'!M1269,'Tableau FR Download'!G:G,0)))-1) = 0,"",LEFT(INDEX('Tableau FR Download'!J:J,MATCH('Eligible Components'!M1269,'Tableau FR Download'!G:G,0)),FIND(" - ",INDEX('Tableau FR Download'!J:J,MATCH('Eligible Components'!M1269,'Tableau FR Download'!G:G,0)))-1)),"")</f>
        <v/>
      </c>
      <c r="O1269" s="2" t="str">
        <f>IF(T1269="No","",IFERROR(IF(INDEX('Tableau FR Download'!M:M,MATCH('Eligible Components'!M1269,'Tableau FR Download'!G:G,0))=0,"",INDEX('Tableau FR Download'!M:M,MATCH('Eligible Components'!M1269,'Tableau FR Download'!G:G,0))),""))</f>
        <v/>
      </c>
      <c r="P1269" s="37" t="str">
        <f>IF(IFERROR(INDEX('Funding Request Tracker'!$G$6:$G$13,MATCH('Eligible Components'!N1269,'Funding Request Tracker'!$F$6:$F$13,0)),"")=0,"",IFERROR(INDEX('Funding Request Tracker'!$G$6:$G$13,MATCH('Eligible Components'!N1269,'Funding Request Tracker'!$F$6:$F$13,0)),""))</f>
        <v/>
      </c>
      <c r="Q1269" s="37" t="str">
        <f>IF(IFERROR(INDEX('Tableau FR Download'!N:N,MATCH('Eligible Components'!M1269,'Tableau FR Download'!G:G,0)),"")=0,"",IFERROR(INDEX('Tableau FR Download'!N:N,MATCH('Eligible Components'!M1269,'Tableau FR Download'!G:G,0)),""))</f>
        <v/>
      </c>
      <c r="R1269" s="37" t="str">
        <f>IF(IFERROR(INDEX('Tableau FR Download'!O:O,MATCH('Eligible Components'!M1269,'Tableau FR Download'!G:G,0)),"")=0,"",IFERROR(INDEX('Tableau FR Download'!O:O,MATCH('Eligible Components'!M1269,'Tableau FR Download'!G:G,0)),""))</f>
        <v/>
      </c>
      <c r="S1269" s="13" t="str">
        <f t="shared" si="59"/>
        <v/>
      </c>
      <c r="T1269" s="1" t="str">
        <f>IFERROR(INDEX('User Instructions'!$E$3:$E$10,MATCH('Eligible Components'!N1269,'User Instructions'!$D$3:$D$10,0)),"")</f>
        <v/>
      </c>
      <c r="U1269" s="1" t="str">
        <f>IFERROR(IF(INDEX('Tableau FR Download'!M:M,MATCH('Eligible Components'!M1269,'Tableau FR Download'!G:G,0))=0,"",INDEX('Tableau FR Download'!M:M,MATCH('Eligible Components'!M1269,'Tableau FR Download'!G:G,0))),"")</f>
        <v/>
      </c>
    </row>
    <row r="1270" spans="1:21" hidden="1" x14ac:dyDescent="0.2">
      <c r="A1270" s="1">
        <f t="shared" si="57"/>
        <v>0</v>
      </c>
      <c r="B1270" s="1">
        <v>0</v>
      </c>
      <c r="C1270" s="1" t="s">
        <v>85</v>
      </c>
      <c r="D1270" s="1" t="s">
        <v>153</v>
      </c>
      <c r="E1270" s="1" t="s">
        <v>28</v>
      </c>
      <c r="F1270" s="1" t="s">
        <v>28</v>
      </c>
      <c r="G1270" s="1" t="str">
        <f t="shared" si="58"/>
        <v>Serbia-Malaria</v>
      </c>
      <c r="H1270" s="1">
        <v>0</v>
      </c>
      <c r="I1270" s="1" t="s">
        <v>30</v>
      </c>
      <c r="J1270" s="1" t="str">
        <f>IF(IFERROR(IF(M1270="",INDEX('Review Approach Lookup'!D:D,MATCH('Eligible Components'!G1270,'Review Approach Lookup'!A:A,0)),INDEX('Tableau FR Download'!I:I,MATCH(M1270,'Tableau FR Download'!G:G,0))),"")=0,"TBC",IFERROR(IF(M1270="",INDEX('Review Approach Lookup'!D:D,MATCH('Eligible Components'!G1270,'Review Approach Lookup'!A:A,0)),INDEX('Tableau FR Download'!I:I,MATCH(M1270,'Tableau FR Download'!G:G,0))),""))</f>
        <v/>
      </c>
      <c r="K1270" s="1" t="s">
        <v>188</v>
      </c>
      <c r="L1270" s="1">
        <f>_xlfn.MAXIFS('Tableau FR Download'!A:A,'Tableau FR Download'!B:B,'Eligible Components'!G1270)</f>
        <v>0</v>
      </c>
      <c r="M1270" s="1" t="str">
        <f>IF(L1270=0,"",INDEX('Tableau FR Download'!G:G,MATCH('Eligible Components'!L1270,'Tableau FR Download'!A:A,0)))</f>
        <v/>
      </c>
      <c r="N1270" s="2" t="str">
        <f>IFERROR(IF(LEFT(INDEX('Tableau FR Download'!J:J,MATCH('Eligible Components'!M1270,'Tableau FR Download'!G:G,0)),FIND(" - ",INDEX('Tableau FR Download'!J:J,MATCH('Eligible Components'!M1270,'Tableau FR Download'!G:G,0)))-1) = 0,"",LEFT(INDEX('Tableau FR Download'!J:J,MATCH('Eligible Components'!M1270,'Tableau FR Download'!G:G,0)),FIND(" - ",INDEX('Tableau FR Download'!J:J,MATCH('Eligible Components'!M1270,'Tableau FR Download'!G:G,0)))-1)),"")</f>
        <v/>
      </c>
      <c r="O1270" s="2" t="str">
        <f>IF(T1270="No","",IFERROR(IF(INDEX('Tableau FR Download'!M:M,MATCH('Eligible Components'!M1270,'Tableau FR Download'!G:G,0))=0,"",INDEX('Tableau FR Download'!M:M,MATCH('Eligible Components'!M1270,'Tableau FR Download'!G:G,0))),""))</f>
        <v/>
      </c>
      <c r="P1270" s="37" t="str">
        <f>IF(IFERROR(INDEX('Funding Request Tracker'!$G$6:$G$13,MATCH('Eligible Components'!N1270,'Funding Request Tracker'!$F$6:$F$13,0)),"")=0,"",IFERROR(INDEX('Funding Request Tracker'!$G$6:$G$13,MATCH('Eligible Components'!N1270,'Funding Request Tracker'!$F$6:$F$13,0)),""))</f>
        <v/>
      </c>
      <c r="Q1270" s="37" t="str">
        <f>IF(IFERROR(INDEX('Tableau FR Download'!N:N,MATCH('Eligible Components'!M1270,'Tableau FR Download'!G:G,0)),"")=0,"",IFERROR(INDEX('Tableau FR Download'!N:N,MATCH('Eligible Components'!M1270,'Tableau FR Download'!G:G,0)),""))</f>
        <v/>
      </c>
      <c r="R1270" s="37" t="str">
        <f>IF(IFERROR(INDEX('Tableau FR Download'!O:O,MATCH('Eligible Components'!M1270,'Tableau FR Download'!G:G,0)),"")=0,"",IFERROR(INDEX('Tableau FR Download'!O:O,MATCH('Eligible Components'!M1270,'Tableau FR Download'!G:G,0)),""))</f>
        <v/>
      </c>
      <c r="S1270" s="13" t="str">
        <f t="shared" si="59"/>
        <v/>
      </c>
      <c r="T1270" s="1" t="str">
        <f>IFERROR(INDEX('User Instructions'!$E$3:$E$10,MATCH('Eligible Components'!N1270,'User Instructions'!$D$3:$D$10,0)),"")</f>
        <v/>
      </c>
      <c r="U1270" s="1" t="str">
        <f>IFERROR(IF(INDEX('Tableau FR Download'!M:M,MATCH('Eligible Components'!M1270,'Tableau FR Download'!G:G,0))=0,"",INDEX('Tableau FR Download'!M:M,MATCH('Eligible Components'!M1270,'Tableau FR Download'!G:G,0))),"")</f>
        <v/>
      </c>
    </row>
    <row r="1271" spans="1:21" hidden="1" x14ac:dyDescent="0.2">
      <c r="A1271" s="1">
        <f t="shared" si="57"/>
        <v>0</v>
      </c>
      <c r="B1271" s="1">
        <v>0</v>
      </c>
      <c r="C1271" s="1" t="s">
        <v>85</v>
      </c>
      <c r="D1271" s="1" t="s">
        <v>153</v>
      </c>
      <c r="E1271" s="1" t="s">
        <v>415</v>
      </c>
      <c r="F1271" s="1" t="s">
        <v>93</v>
      </c>
      <c r="G1271" s="1" t="str">
        <f t="shared" si="58"/>
        <v>Serbia-Malaria,RSSH</v>
      </c>
      <c r="H1271" s="1">
        <v>0</v>
      </c>
      <c r="I1271" s="1" t="s">
        <v>30</v>
      </c>
      <c r="J1271" s="1" t="str">
        <f>IF(IFERROR(IF(M1271="",INDEX('Review Approach Lookup'!D:D,MATCH('Eligible Components'!G1271,'Review Approach Lookup'!A:A,0)),INDEX('Tableau FR Download'!I:I,MATCH(M1271,'Tableau FR Download'!G:G,0))),"")=0,"TBC",IFERROR(IF(M1271="",INDEX('Review Approach Lookup'!D:D,MATCH('Eligible Components'!G1271,'Review Approach Lookup'!A:A,0)),INDEX('Tableau FR Download'!I:I,MATCH(M1271,'Tableau FR Download'!G:G,0))),""))</f>
        <v/>
      </c>
      <c r="K1271" s="1" t="s">
        <v>188</v>
      </c>
      <c r="L1271" s="1">
        <f>_xlfn.MAXIFS('Tableau FR Download'!A:A,'Tableau FR Download'!B:B,'Eligible Components'!G1271)</f>
        <v>0</v>
      </c>
      <c r="M1271" s="1" t="str">
        <f>IF(L1271=0,"",INDEX('Tableau FR Download'!G:G,MATCH('Eligible Components'!L1271,'Tableau FR Download'!A:A,0)))</f>
        <v/>
      </c>
      <c r="N1271" s="2" t="str">
        <f>IFERROR(IF(LEFT(INDEX('Tableau FR Download'!J:J,MATCH('Eligible Components'!M1271,'Tableau FR Download'!G:G,0)),FIND(" - ",INDEX('Tableau FR Download'!J:J,MATCH('Eligible Components'!M1271,'Tableau FR Download'!G:G,0)))-1) = 0,"",LEFT(INDEX('Tableau FR Download'!J:J,MATCH('Eligible Components'!M1271,'Tableau FR Download'!G:G,0)),FIND(" - ",INDEX('Tableau FR Download'!J:J,MATCH('Eligible Components'!M1271,'Tableau FR Download'!G:G,0)))-1)),"")</f>
        <v/>
      </c>
      <c r="O1271" s="2" t="str">
        <f>IF(T1271="No","",IFERROR(IF(INDEX('Tableau FR Download'!M:M,MATCH('Eligible Components'!M1271,'Tableau FR Download'!G:G,0))=0,"",INDEX('Tableau FR Download'!M:M,MATCH('Eligible Components'!M1271,'Tableau FR Download'!G:G,0))),""))</f>
        <v/>
      </c>
      <c r="P1271" s="37" t="str">
        <f>IF(IFERROR(INDEX('Funding Request Tracker'!$G$6:$G$13,MATCH('Eligible Components'!N1271,'Funding Request Tracker'!$F$6:$F$13,0)),"")=0,"",IFERROR(INDEX('Funding Request Tracker'!$G$6:$G$13,MATCH('Eligible Components'!N1271,'Funding Request Tracker'!$F$6:$F$13,0)),""))</f>
        <v/>
      </c>
      <c r="Q1271" s="37" t="str">
        <f>IF(IFERROR(INDEX('Tableau FR Download'!N:N,MATCH('Eligible Components'!M1271,'Tableau FR Download'!G:G,0)),"")=0,"",IFERROR(INDEX('Tableau FR Download'!N:N,MATCH('Eligible Components'!M1271,'Tableau FR Download'!G:G,0)),""))</f>
        <v/>
      </c>
      <c r="R1271" s="37" t="str">
        <f>IF(IFERROR(INDEX('Tableau FR Download'!O:O,MATCH('Eligible Components'!M1271,'Tableau FR Download'!G:G,0)),"")=0,"",IFERROR(INDEX('Tableau FR Download'!O:O,MATCH('Eligible Components'!M1271,'Tableau FR Download'!G:G,0)),""))</f>
        <v/>
      </c>
      <c r="S1271" s="13" t="str">
        <f t="shared" si="59"/>
        <v/>
      </c>
      <c r="T1271" s="1" t="str">
        <f>IFERROR(INDEX('User Instructions'!$E$3:$E$10,MATCH('Eligible Components'!N1271,'User Instructions'!$D$3:$D$10,0)),"")</f>
        <v/>
      </c>
      <c r="U1271" s="1" t="str">
        <f>IFERROR(IF(INDEX('Tableau FR Download'!M:M,MATCH('Eligible Components'!M1271,'Tableau FR Download'!G:G,0))=0,"",INDEX('Tableau FR Download'!M:M,MATCH('Eligible Components'!M1271,'Tableau FR Download'!G:G,0))),"")</f>
        <v/>
      </c>
    </row>
    <row r="1272" spans="1:21" hidden="1" x14ac:dyDescent="0.2">
      <c r="A1272" s="1">
        <f t="shared" si="57"/>
        <v>0</v>
      </c>
      <c r="B1272" s="1">
        <v>0</v>
      </c>
      <c r="C1272" s="1" t="s">
        <v>85</v>
      </c>
      <c r="D1272" s="1" t="s">
        <v>153</v>
      </c>
      <c r="E1272" s="1" t="s">
        <v>94</v>
      </c>
      <c r="F1272" s="1" t="s">
        <v>94</v>
      </c>
      <c r="G1272" s="1" t="str">
        <f t="shared" si="58"/>
        <v>Serbia-RSSH</v>
      </c>
      <c r="H1272" s="1">
        <v>1</v>
      </c>
      <c r="I1272" s="1" t="s">
        <v>30</v>
      </c>
      <c r="J1272" s="1" t="str">
        <f>IF(IFERROR(IF(M1272="",INDEX('Review Approach Lookup'!D:D,MATCH('Eligible Components'!G1272,'Review Approach Lookup'!A:A,0)),INDEX('Tableau FR Download'!I:I,MATCH(M1272,'Tableau FR Download'!G:G,0))),"")=0,"TBC",IFERROR(IF(M1272="",INDEX('Review Approach Lookup'!D:D,MATCH('Eligible Components'!G1272,'Review Approach Lookup'!A:A,0)),INDEX('Tableau FR Download'!I:I,MATCH(M1272,'Tableau FR Download'!G:G,0))),""))</f>
        <v>TBC</v>
      </c>
      <c r="K1272" s="1" t="s">
        <v>188</v>
      </c>
      <c r="L1272" s="1">
        <f>_xlfn.MAXIFS('Tableau FR Download'!A:A,'Tableau FR Download'!B:B,'Eligible Components'!G1272)</f>
        <v>0</v>
      </c>
      <c r="M1272" s="1" t="str">
        <f>IF(L1272=0,"",INDEX('Tableau FR Download'!G:G,MATCH('Eligible Components'!L1272,'Tableau FR Download'!A:A,0)))</f>
        <v/>
      </c>
      <c r="N1272" s="2" t="str">
        <f>IFERROR(IF(LEFT(INDEX('Tableau FR Download'!J:J,MATCH('Eligible Components'!M1272,'Tableau FR Download'!G:G,0)),FIND(" - ",INDEX('Tableau FR Download'!J:J,MATCH('Eligible Components'!M1272,'Tableau FR Download'!G:G,0)))-1) = 0,"",LEFT(INDEX('Tableau FR Download'!J:J,MATCH('Eligible Components'!M1272,'Tableau FR Download'!G:G,0)),FIND(" - ",INDEX('Tableau FR Download'!J:J,MATCH('Eligible Components'!M1272,'Tableau FR Download'!G:G,0)))-1)),"")</f>
        <v/>
      </c>
      <c r="O1272" s="2" t="str">
        <f>IF(T1272="No","",IFERROR(IF(INDEX('Tableau FR Download'!M:M,MATCH('Eligible Components'!M1272,'Tableau FR Download'!G:G,0))=0,"",INDEX('Tableau FR Download'!M:M,MATCH('Eligible Components'!M1272,'Tableau FR Download'!G:G,0))),""))</f>
        <v/>
      </c>
      <c r="P1272" s="37" t="str">
        <f>IF(IFERROR(INDEX('Funding Request Tracker'!$G$6:$G$13,MATCH('Eligible Components'!N1272,'Funding Request Tracker'!$F$6:$F$13,0)),"")=0,"",IFERROR(INDEX('Funding Request Tracker'!$G$6:$G$13,MATCH('Eligible Components'!N1272,'Funding Request Tracker'!$F$6:$F$13,0)),""))</f>
        <v/>
      </c>
      <c r="Q1272" s="37" t="str">
        <f>IF(IFERROR(INDEX('Tableau FR Download'!N:N,MATCH('Eligible Components'!M1272,'Tableau FR Download'!G:G,0)),"")=0,"",IFERROR(INDEX('Tableau FR Download'!N:N,MATCH('Eligible Components'!M1272,'Tableau FR Download'!G:G,0)),""))</f>
        <v/>
      </c>
      <c r="R1272" s="37" t="str">
        <f>IF(IFERROR(INDEX('Tableau FR Download'!O:O,MATCH('Eligible Components'!M1272,'Tableau FR Download'!G:G,0)),"")=0,"",IFERROR(INDEX('Tableau FR Download'!O:O,MATCH('Eligible Components'!M1272,'Tableau FR Download'!G:G,0)),""))</f>
        <v/>
      </c>
      <c r="S1272" s="13" t="str">
        <f t="shared" si="59"/>
        <v/>
      </c>
      <c r="T1272" s="1" t="str">
        <f>IFERROR(INDEX('User Instructions'!$E$3:$E$10,MATCH('Eligible Components'!N1272,'User Instructions'!$D$3:$D$10,0)),"")</f>
        <v/>
      </c>
      <c r="U1272" s="1" t="str">
        <f>IFERROR(IF(INDEX('Tableau FR Download'!M:M,MATCH('Eligible Components'!M1272,'Tableau FR Download'!G:G,0))=0,"",INDEX('Tableau FR Download'!M:M,MATCH('Eligible Components'!M1272,'Tableau FR Download'!G:G,0))),"")</f>
        <v/>
      </c>
    </row>
    <row r="1273" spans="1:21" hidden="1" x14ac:dyDescent="0.2">
      <c r="A1273" s="1">
        <f t="shared" si="57"/>
        <v>0</v>
      </c>
      <c r="B1273" s="1">
        <v>0</v>
      </c>
      <c r="C1273" s="1" t="s">
        <v>85</v>
      </c>
      <c r="D1273" s="1" t="s">
        <v>153</v>
      </c>
      <c r="E1273" s="1" t="s">
        <v>416</v>
      </c>
      <c r="F1273" s="1" t="s">
        <v>35</v>
      </c>
      <c r="G1273" s="1" t="str">
        <f t="shared" si="58"/>
        <v>Serbia-Tuberculosis</v>
      </c>
      <c r="H1273" s="1">
        <v>0</v>
      </c>
      <c r="I1273" s="1" t="s">
        <v>30</v>
      </c>
      <c r="J1273" s="1" t="str">
        <f>IF(IFERROR(IF(M1273="",INDEX('Review Approach Lookup'!D:D,MATCH('Eligible Components'!G1273,'Review Approach Lookup'!A:A,0)),INDEX('Tableau FR Download'!I:I,MATCH(M1273,'Tableau FR Download'!G:G,0))),"")=0,"TBC",IFERROR(IF(M1273="",INDEX('Review Approach Lookup'!D:D,MATCH('Eligible Components'!G1273,'Review Approach Lookup'!A:A,0)),INDEX('Tableau FR Download'!I:I,MATCH(M1273,'Tableau FR Download'!G:G,0))),""))</f>
        <v/>
      </c>
      <c r="K1273" s="1" t="s">
        <v>188</v>
      </c>
      <c r="L1273" s="1">
        <f>_xlfn.MAXIFS('Tableau FR Download'!A:A,'Tableau FR Download'!B:B,'Eligible Components'!G1273)</f>
        <v>0</v>
      </c>
      <c r="M1273" s="1" t="str">
        <f>IF(L1273=0,"",INDEX('Tableau FR Download'!G:G,MATCH('Eligible Components'!L1273,'Tableau FR Download'!A:A,0)))</f>
        <v/>
      </c>
      <c r="N1273" s="2" t="str">
        <f>IFERROR(IF(LEFT(INDEX('Tableau FR Download'!J:J,MATCH('Eligible Components'!M1273,'Tableau FR Download'!G:G,0)),FIND(" - ",INDEX('Tableau FR Download'!J:J,MATCH('Eligible Components'!M1273,'Tableau FR Download'!G:G,0)))-1) = 0,"",LEFT(INDEX('Tableau FR Download'!J:J,MATCH('Eligible Components'!M1273,'Tableau FR Download'!G:G,0)),FIND(" - ",INDEX('Tableau FR Download'!J:J,MATCH('Eligible Components'!M1273,'Tableau FR Download'!G:G,0)))-1)),"")</f>
        <v/>
      </c>
      <c r="O1273" s="2" t="str">
        <f>IF(T1273="No","",IFERROR(IF(INDEX('Tableau FR Download'!M:M,MATCH('Eligible Components'!M1273,'Tableau FR Download'!G:G,0))=0,"",INDEX('Tableau FR Download'!M:M,MATCH('Eligible Components'!M1273,'Tableau FR Download'!G:G,0))),""))</f>
        <v/>
      </c>
      <c r="P1273" s="37" t="str">
        <f>IF(IFERROR(INDEX('Funding Request Tracker'!$G$6:$G$13,MATCH('Eligible Components'!N1273,'Funding Request Tracker'!$F$6:$F$13,0)),"")=0,"",IFERROR(INDEX('Funding Request Tracker'!$G$6:$G$13,MATCH('Eligible Components'!N1273,'Funding Request Tracker'!$F$6:$F$13,0)),""))</f>
        <v/>
      </c>
      <c r="Q1273" s="37" t="str">
        <f>IF(IFERROR(INDEX('Tableau FR Download'!N:N,MATCH('Eligible Components'!M1273,'Tableau FR Download'!G:G,0)),"")=0,"",IFERROR(INDEX('Tableau FR Download'!N:N,MATCH('Eligible Components'!M1273,'Tableau FR Download'!G:G,0)),""))</f>
        <v/>
      </c>
      <c r="R1273" s="37" t="str">
        <f>IF(IFERROR(INDEX('Tableau FR Download'!O:O,MATCH('Eligible Components'!M1273,'Tableau FR Download'!G:G,0)),"")=0,"",IFERROR(INDEX('Tableau FR Download'!O:O,MATCH('Eligible Components'!M1273,'Tableau FR Download'!G:G,0)),""))</f>
        <v/>
      </c>
      <c r="S1273" s="13" t="str">
        <f t="shared" si="59"/>
        <v/>
      </c>
      <c r="T1273" s="1" t="str">
        <f>IFERROR(INDEX('User Instructions'!$E$3:$E$10,MATCH('Eligible Components'!N1273,'User Instructions'!$D$3:$D$10,0)),"")</f>
        <v/>
      </c>
      <c r="U1273" s="1" t="str">
        <f>IFERROR(IF(INDEX('Tableau FR Download'!M:M,MATCH('Eligible Components'!M1273,'Tableau FR Download'!G:G,0))=0,"",INDEX('Tableau FR Download'!M:M,MATCH('Eligible Components'!M1273,'Tableau FR Download'!G:G,0))),"")</f>
        <v/>
      </c>
    </row>
    <row r="1274" spans="1:21" hidden="1" x14ac:dyDescent="0.2">
      <c r="A1274" s="1">
        <f t="shared" si="57"/>
        <v>0</v>
      </c>
      <c r="B1274" s="1">
        <v>0</v>
      </c>
      <c r="C1274" s="1" t="s">
        <v>85</v>
      </c>
      <c r="D1274" s="1" t="s">
        <v>153</v>
      </c>
      <c r="E1274" s="1" t="s">
        <v>417</v>
      </c>
      <c r="F1274" s="1" t="s">
        <v>95</v>
      </c>
      <c r="G1274" s="1" t="str">
        <f t="shared" si="58"/>
        <v>Serbia-Tuberculosis,Malaria</v>
      </c>
      <c r="H1274" s="1">
        <v>0</v>
      </c>
      <c r="I1274" s="1" t="s">
        <v>30</v>
      </c>
      <c r="J1274" s="1" t="str">
        <f>IF(IFERROR(IF(M1274="",INDEX('Review Approach Lookup'!D:D,MATCH('Eligible Components'!G1274,'Review Approach Lookup'!A:A,0)),INDEX('Tableau FR Download'!I:I,MATCH(M1274,'Tableau FR Download'!G:G,0))),"")=0,"TBC",IFERROR(IF(M1274="",INDEX('Review Approach Lookup'!D:D,MATCH('Eligible Components'!G1274,'Review Approach Lookup'!A:A,0)),INDEX('Tableau FR Download'!I:I,MATCH(M1274,'Tableau FR Download'!G:G,0))),""))</f>
        <v/>
      </c>
      <c r="K1274" s="1" t="s">
        <v>188</v>
      </c>
      <c r="L1274" s="1">
        <f>_xlfn.MAXIFS('Tableau FR Download'!A:A,'Tableau FR Download'!B:B,'Eligible Components'!G1274)</f>
        <v>0</v>
      </c>
      <c r="M1274" s="1" t="str">
        <f>IF(L1274=0,"",INDEX('Tableau FR Download'!G:G,MATCH('Eligible Components'!L1274,'Tableau FR Download'!A:A,0)))</f>
        <v/>
      </c>
      <c r="N1274" s="2" t="str">
        <f>IFERROR(IF(LEFT(INDEX('Tableau FR Download'!J:J,MATCH('Eligible Components'!M1274,'Tableau FR Download'!G:G,0)),FIND(" - ",INDEX('Tableau FR Download'!J:J,MATCH('Eligible Components'!M1274,'Tableau FR Download'!G:G,0)))-1) = 0,"",LEFT(INDEX('Tableau FR Download'!J:J,MATCH('Eligible Components'!M1274,'Tableau FR Download'!G:G,0)),FIND(" - ",INDEX('Tableau FR Download'!J:J,MATCH('Eligible Components'!M1274,'Tableau FR Download'!G:G,0)))-1)),"")</f>
        <v/>
      </c>
      <c r="O1274" s="2" t="str">
        <f>IF(T1274="No","",IFERROR(IF(INDEX('Tableau FR Download'!M:M,MATCH('Eligible Components'!M1274,'Tableau FR Download'!G:G,0))=0,"",INDEX('Tableau FR Download'!M:M,MATCH('Eligible Components'!M1274,'Tableau FR Download'!G:G,0))),""))</f>
        <v/>
      </c>
      <c r="P1274" s="37" t="str">
        <f>IF(IFERROR(INDEX('Funding Request Tracker'!$G$6:$G$13,MATCH('Eligible Components'!N1274,'Funding Request Tracker'!$F$6:$F$13,0)),"")=0,"",IFERROR(INDEX('Funding Request Tracker'!$G$6:$G$13,MATCH('Eligible Components'!N1274,'Funding Request Tracker'!$F$6:$F$13,0)),""))</f>
        <v/>
      </c>
      <c r="Q1274" s="37" t="str">
        <f>IF(IFERROR(INDEX('Tableau FR Download'!N:N,MATCH('Eligible Components'!M1274,'Tableau FR Download'!G:G,0)),"")=0,"",IFERROR(INDEX('Tableau FR Download'!N:N,MATCH('Eligible Components'!M1274,'Tableau FR Download'!G:G,0)),""))</f>
        <v/>
      </c>
      <c r="R1274" s="37" t="str">
        <f>IF(IFERROR(INDEX('Tableau FR Download'!O:O,MATCH('Eligible Components'!M1274,'Tableau FR Download'!G:G,0)),"")=0,"",IFERROR(INDEX('Tableau FR Download'!O:O,MATCH('Eligible Components'!M1274,'Tableau FR Download'!G:G,0)),""))</f>
        <v/>
      </c>
      <c r="S1274" s="13" t="str">
        <f t="shared" si="59"/>
        <v/>
      </c>
      <c r="T1274" s="1" t="str">
        <f>IFERROR(INDEX('User Instructions'!$E$3:$E$10,MATCH('Eligible Components'!N1274,'User Instructions'!$D$3:$D$10,0)),"")</f>
        <v/>
      </c>
      <c r="U1274" s="1" t="str">
        <f>IFERROR(IF(INDEX('Tableau FR Download'!M:M,MATCH('Eligible Components'!M1274,'Tableau FR Download'!G:G,0))=0,"",INDEX('Tableau FR Download'!M:M,MATCH('Eligible Components'!M1274,'Tableau FR Download'!G:G,0))),"")</f>
        <v/>
      </c>
    </row>
    <row r="1275" spans="1:21" hidden="1" x14ac:dyDescent="0.2">
      <c r="A1275" s="1">
        <f t="shared" si="57"/>
        <v>0</v>
      </c>
      <c r="B1275" s="1">
        <v>0</v>
      </c>
      <c r="C1275" s="1" t="s">
        <v>85</v>
      </c>
      <c r="D1275" s="1" t="s">
        <v>153</v>
      </c>
      <c r="E1275" s="1" t="s">
        <v>418</v>
      </c>
      <c r="F1275" s="1" t="s">
        <v>96</v>
      </c>
      <c r="G1275" s="1" t="str">
        <f t="shared" si="58"/>
        <v>Serbia-Tuberculosis,Malaria,RSSH</v>
      </c>
      <c r="H1275" s="1">
        <v>0</v>
      </c>
      <c r="I1275" s="1" t="s">
        <v>30</v>
      </c>
      <c r="J1275" s="1" t="str">
        <f>IF(IFERROR(IF(M1275="",INDEX('Review Approach Lookup'!D:D,MATCH('Eligible Components'!G1275,'Review Approach Lookup'!A:A,0)),INDEX('Tableau FR Download'!I:I,MATCH(M1275,'Tableau FR Download'!G:G,0))),"")=0,"TBC",IFERROR(IF(M1275="",INDEX('Review Approach Lookup'!D:D,MATCH('Eligible Components'!G1275,'Review Approach Lookup'!A:A,0)),INDEX('Tableau FR Download'!I:I,MATCH(M1275,'Tableau FR Download'!G:G,0))),""))</f>
        <v/>
      </c>
      <c r="K1275" s="1" t="s">
        <v>188</v>
      </c>
      <c r="L1275" s="1">
        <f>_xlfn.MAXIFS('Tableau FR Download'!A:A,'Tableau FR Download'!B:B,'Eligible Components'!G1275)</f>
        <v>0</v>
      </c>
      <c r="M1275" s="1" t="str">
        <f>IF(L1275=0,"",INDEX('Tableau FR Download'!G:G,MATCH('Eligible Components'!L1275,'Tableau FR Download'!A:A,0)))</f>
        <v/>
      </c>
      <c r="N1275" s="2" t="str">
        <f>IFERROR(IF(LEFT(INDEX('Tableau FR Download'!J:J,MATCH('Eligible Components'!M1275,'Tableau FR Download'!G:G,0)),FIND(" - ",INDEX('Tableau FR Download'!J:J,MATCH('Eligible Components'!M1275,'Tableau FR Download'!G:G,0)))-1) = 0,"",LEFT(INDEX('Tableau FR Download'!J:J,MATCH('Eligible Components'!M1275,'Tableau FR Download'!G:G,0)),FIND(" - ",INDEX('Tableau FR Download'!J:J,MATCH('Eligible Components'!M1275,'Tableau FR Download'!G:G,0)))-1)),"")</f>
        <v/>
      </c>
      <c r="O1275" s="2" t="str">
        <f>IF(T1275="No","",IFERROR(IF(INDEX('Tableau FR Download'!M:M,MATCH('Eligible Components'!M1275,'Tableau FR Download'!G:G,0))=0,"",INDEX('Tableau FR Download'!M:M,MATCH('Eligible Components'!M1275,'Tableau FR Download'!G:G,0))),""))</f>
        <v/>
      </c>
      <c r="P1275" s="37" t="str">
        <f>IF(IFERROR(INDEX('Funding Request Tracker'!$G$6:$G$13,MATCH('Eligible Components'!N1275,'Funding Request Tracker'!$F$6:$F$13,0)),"")=0,"",IFERROR(INDEX('Funding Request Tracker'!$G$6:$G$13,MATCH('Eligible Components'!N1275,'Funding Request Tracker'!$F$6:$F$13,0)),""))</f>
        <v/>
      </c>
      <c r="Q1275" s="37" t="str">
        <f>IF(IFERROR(INDEX('Tableau FR Download'!N:N,MATCH('Eligible Components'!M1275,'Tableau FR Download'!G:G,0)),"")=0,"",IFERROR(INDEX('Tableau FR Download'!N:N,MATCH('Eligible Components'!M1275,'Tableau FR Download'!G:G,0)),""))</f>
        <v/>
      </c>
      <c r="R1275" s="37" t="str">
        <f>IF(IFERROR(INDEX('Tableau FR Download'!O:O,MATCH('Eligible Components'!M1275,'Tableau FR Download'!G:G,0)),"")=0,"",IFERROR(INDEX('Tableau FR Download'!O:O,MATCH('Eligible Components'!M1275,'Tableau FR Download'!G:G,0)),""))</f>
        <v/>
      </c>
      <c r="S1275" s="13" t="str">
        <f t="shared" si="59"/>
        <v/>
      </c>
      <c r="T1275" s="1" t="str">
        <f>IFERROR(INDEX('User Instructions'!$E$3:$E$10,MATCH('Eligible Components'!N1275,'User Instructions'!$D$3:$D$10,0)),"")</f>
        <v/>
      </c>
      <c r="U1275" s="1" t="str">
        <f>IFERROR(IF(INDEX('Tableau FR Download'!M:M,MATCH('Eligible Components'!M1275,'Tableau FR Download'!G:G,0))=0,"",INDEX('Tableau FR Download'!M:M,MATCH('Eligible Components'!M1275,'Tableau FR Download'!G:G,0))),"")</f>
        <v/>
      </c>
    </row>
    <row r="1276" spans="1:21" hidden="1" x14ac:dyDescent="0.2">
      <c r="A1276" s="1">
        <f t="shared" si="57"/>
        <v>0</v>
      </c>
      <c r="B1276" s="1">
        <v>0</v>
      </c>
      <c r="C1276" s="1" t="s">
        <v>85</v>
      </c>
      <c r="D1276" s="1" t="s">
        <v>153</v>
      </c>
      <c r="E1276" s="1" t="s">
        <v>419</v>
      </c>
      <c r="F1276" s="1" t="s">
        <v>97</v>
      </c>
      <c r="G1276" s="1" t="str">
        <f t="shared" si="58"/>
        <v>Serbia-Tuberculosis,RSSH</v>
      </c>
      <c r="H1276" s="1">
        <v>0</v>
      </c>
      <c r="I1276" s="1" t="s">
        <v>30</v>
      </c>
      <c r="J1276" s="1" t="str">
        <f>IF(IFERROR(IF(M1276="",INDEX('Review Approach Lookup'!D:D,MATCH('Eligible Components'!G1276,'Review Approach Lookup'!A:A,0)),INDEX('Tableau FR Download'!I:I,MATCH(M1276,'Tableau FR Download'!G:G,0))),"")=0,"TBC",IFERROR(IF(M1276="",INDEX('Review Approach Lookup'!D:D,MATCH('Eligible Components'!G1276,'Review Approach Lookup'!A:A,0)),INDEX('Tableau FR Download'!I:I,MATCH(M1276,'Tableau FR Download'!G:G,0))),""))</f>
        <v/>
      </c>
      <c r="K1276" s="1" t="s">
        <v>188</v>
      </c>
      <c r="L1276" s="1">
        <f>_xlfn.MAXIFS('Tableau FR Download'!A:A,'Tableau FR Download'!B:B,'Eligible Components'!G1276)</f>
        <v>0</v>
      </c>
      <c r="M1276" s="1" t="str">
        <f>IF(L1276=0,"",INDEX('Tableau FR Download'!G:G,MATCH('Eligible Components'!L1276,'Tableau FR Download'!A:A,0)))</f>
        <v/>
      </c>
      <c r="N1276" s="2" t="str">
        <f>IFERROR(IF(LEFT(INDEX('Tableau FR Download'!J:J,MATCH('Eligible Components'!M1276,'Tableau FR Download'!G:G,0)),FIND(" - ",INDEX('Tableau FR Download'!J:J,MATCH('Eligible Components'!M1276,'Tableau FR Download'!G:G,0)))-1) = 0,"",LEFT(INDEX('Tableau FR Download'!J:J,MATCH('Eligible Components'!M1276,'Tableau FR Download'!G:G,0)),FIND(" - ",INDEX('Tableau FR Download'!J:J,MATCH('Eligible Components'!M1276,'Tableau FR Download'!G:G,0)))-1)),"")</f>
        <v/>
      </c>
      <c r="O1276" s="2" t="str">
        <f>IF(T1276="No","",IFERROR(IF(INDEX('Tableau FR Download'!M:M,MATCH('Eligible Components'!M1276,'Tableau FR Download'!G:G,0))=0,"",INDEX('Tableau FR Download'!M:M,MATCH('Eligible Components'!M1276,'Tableau FR Download'!G:G,0))),""))</f>
        <v/>
      </c>
      <c r="P1276" s="37" t="str">
        <f>IF(IFERROR(INDEX('Funding Request Tracker'!$G$6:$G$13,MATCH('Eligible Components'!N1276,'Funding Request Tracker'!$F$6:$F$13,0)),"")=0,"",IFERROR(INDEX('Funding Request Tracker'!$G$6:$G$13,MATCH('Eligible Components'!N1276,'Funding Request Tracker'!$F$6:$F$13,0)),""))</f>
        <v/>
      </c>
      <c r="Q1276" s="37" t="str">
        <f>IF(IFERROR(INDEX('Tableau FR Download'!N:N,MATCH('Eligible Components'!M1276,'Tableau FR Download'!G:G,0)),"")=0,"",IFERROR(INDEX('Tableau FR Download'!N:N,MATCH('Eligible Components'!M1276,'Tableau FR Download'!G:G,0)),""))</f>
        <v/>
      </c>
      <c r="R1276" s="37" t="str">
        <f>IF(IFERROR(INDEX('Tableau FR Download'!O:O,MATCH('Eligible Components'!M1276,'Tableau FR Download'!G:G,0)),"")=0,"",IFERROR(INDEX('Tableau FR Download'!O:O,MATCH('Eligible Components'!M1276,'Tableau FR Download'!G:G,0)),""))</f>
        <v/>
      </c>
      <c r="S1276" s="13" t="str">
        <f t="shared" si="59"/>
        <v/>
      </c>
      <c r="T1276" s="1" t="str">
        <f>IFERROR(INDEX('User Instructions'!$E$3:$E$10,MATCH('Eligible Components'!N1276,'User Instructions'!$D$3:$D$10,0)),"")</f>
        <v/>
      </c>
      <c r="U1276" s="1" t="str">
        <f>IFERROR(IF(INDEX('Tableau FR Download'!M:M,MATCH('Eligible Components'!M1276,'Tableau FR Download'!G:G,0))=0,"",INDEX('Tableau FR Download'!M:M,MATCH('Eligible Components'!M1276,'Tableau FR Download'!G:G,0))),"")</f>
        <v/>
      </c>
    </row>
    <row r="1277" spans="1:21" hidden="1" x14ac:dyDescent="0.2">
      <c r="A1277" s="1">
        <f t="shared" si="57"/>
        <v>0</v>
      </c>
      <c r="B1277" s="1">
        <v>1</v>
      </c>
      <c r="C1277" s="1" t="s">
        <v>85</v>
      </c>
      <c r="D1277" s="1" t="s">
        <v>154</v>
      </c>
      <c r="E1277" s="1" t="s">
        <v>26</v>
      </c>
      <c r="F1277" s="1" t="s">
        <v>26</v>
      </c>
      <c r="G1277" s="1" t="str">
        <f t="shared" si="58"/>
        <v>Sierra Leone-HIV/AIDS</v>
      </c>
      <c r="H1277" s="1">
        <v>1</v>
      </c>
      <c r="I1277" s="1" t="s">
        <v>51</v>
      </c>
      <c r="J1277" s="1" t="str">
        <f>IF(IFERROR(IF(M1277="",INDEX('Review Approach Lookup'!D:D,MATCH('Eligible Components'!G1277,'Review Approach Lookup'!A:A,0)),INDEX('Tableau FR Download'!I:I,MATCH(M1277,'Tableau FR Download'!G:G,0))),"")=0,"TBC",IFERROR(IF(M1277="",INDEX('Review Approach Lookup'!D:D,MATCH('Eligible Components'!G1277,'Review Approach Lookup'!A:A,0)),INDEX('Tableau FR Download'!I:I,MATCH(M1277,'Tableau FR Download'!G:G,0))),""))</f>
        <v>Full Review</v>
      </c>
      <c r="K1277" s="1" t="s">
        <v>182</v>
      </c>
      <c r="L1277" s="1">
        <f>_xlfn.MAXIFS('Tableau FR Download'!A:A,'Tableau FR Download'!B:B,'Eligible Components'!G1277)</f>
        <v>0</v>
      </c>
      <c r="M1277" s="1" t="str">
        <f>IF(L1277=0,"",INDEX('Tableau FR Download'!G:G,MATCH('Eligible Components'!L1277,'Tableau FR Download'!A:A,0)))</f>
        <v/>
      </c>
      <c r="N1277" s="2" t="str">
        <f>IFERROR(IF(LEFT(INDEX('Tableau FR Download'!J:J,MATCH('Eligible Components'!M1277,'Tableau FR Download'!G:G,0)),FIND(" - ",INDEX('Tableau FR Download'!J:J,MATCH('Eligible Components'!M1277,'Tableau FR Download'!G:G,0)))-1) = 0,"",LEFT(INDEX('Tableau FR Download'!J:J,MATCH('Eligible Components'!M1277,'Tableau FR Download'!G:G,0)),FIND(" - ",INDEX('Tableau FR Download'!J:J,MATCH('Eligible Components'!M1277,'Tableau FR Download'!G:G,0)))-1)),"")</f>
        <v/>
      </c>
      <c r="O1277" s="2" t="str">
        <f>IF(T1277="No","",IFERROR(IF(INDEX('Tableau FR Download'!M:M,MATCH('Eligible Components'!M1277,'Tableau FR Download'!G:G,0))=0,"",INDEX('Tableau FR Download'!M:M,MATCH('Eligible Components'!M1277,'Tableau FR Download'!G:G,0))),""))</f>
        <v/>
      </c>
      <c r="P1277" s="37" t="str">
        <f>IF(IFERROR(INDEX('Funding Request Tracker'!$G$6:$G$13,MATCH('Eligible Components'!N1277,'Funding Request Tracker'!$F$6:$F$13,0)),"")=0,"",IFERROR(INDEX('Funding Request Tracker'!$G$6:$G$13,MATCH('Eligible Components'!N1277,'Funding Request Tracker'!$F$6:$F$13,0)),""))</f>
        <v/>
      </c>
      <c r="Q1277" s="37" t="str">
        <f>IF(IFERROR(INDEX('Tableau FR Download'!N:N,MATCH('Eligible Components'!M1277,'Tableau FR Download'!G:G,0)),"")=0,"",IFERROR(INDEX('Tableau FR Download'!N:N,MATCH('Eligible Components'!M1277,'Tableau FR Download'!G:G,0)),""))</f>
        <v/>
      </c>
      <c r="R1277" s="37" t="str">
        <f>IF(IFERROR(INDEX('Tableau FR Download'!O:O,MATCH('Eligible Components'!M1277,'Tableau FR Download'!G:G,0)),"")=0,"",IFERROR(INDEX('Tableau FR Download'!O:O,MATCH('Eligible Components'!M1277,'Tableau FR Download'!G:G,0)),""))</f>
        <v/>
      </c>
      <c r="S1277" s="13" t="str">
        <f t="shared" si="59"/>
        <v/>
      </c>
      <c r="T1277" s="1" t="str">
        <f>IFERROR(INDEX('User Instructions'!$E$3:$E$10,MATCH('Eligible Components'!N1277,'User Instructions'!$D$3:$D$10,0)),"")</f>
        <v/>
      </c>
      <c r="U1277" s="1" t="str">
        <f>IFERROR(IF(INDEX('Tableau FR Download'!M:M,MATCH('Eligible Components'!M1277,'Tableau FR Download'!G:G,0))=0,"",INDEX('Tableau FR Download'!M:M,MATCH('Eligible Components'!M1277,'Tableau FR Download'!G:G,0))),"")</f>
        <v/>
      </c>
    </row>
    <row r="1278" spans="1:21" hidden="1" x14ac:dyDescent="0.2">
      <c r="A1278" s="1">
        <f t="shared" si="57"/>
        <v>0</v>
      </c>
      <c r="B1278" s="1">
        <v>0</v>
      </c>
      <c r="C1278" s="1" t="s">
        <v>85</v>
      </c>
      <c r="D1278" s="1" t="s">
        <v>154</v>
      </c>
      <c r="E1278" s="1" t="s">
        <v>409</v>
      </c>
      <c r="F1278" s="1" t="s">
        <v>86</v>
      </c>
      <c r="G1278" s="1" t="str">
        <f t="shared" si="58"/>
        <v>Sierra Leone-HIV/AIDS,Malaria</v>
      </c>
      <c r="H1278" s="1">
        <v>1</v>
      </c>
      <c r="I1278" s="1" t="s">
        <v>51</v>
      </c>
      <c r="J1278" s="1" t="str">
        <f>IF(IFERROR(IF(M1278="",INDEX('Review Approach Lookup'!D:D,MATCH('Eligible Components'!G1278,'Review Approach Lookup'!A:A,0)),INDEX('Tableau FR Download'!I:I,MATCH(M1278,'Tableau FR Download'!G:G,0))),"")=0,"TBC",IFERROR(IF(M1278="",INDEX('Review Approach Lookup'!D:D,MATCH('Eligible Components'!G1278,'Review Approach Lookup'!A:A,0)),INDEX('Tableau FR Download'!I:I,MATCH(M1278,'Tableau FR Download'!G:G,0))),""))</f>
        <v/>
      </c>
      <c r="K1278" s="1" t="s">
        <v>182</v>
      </c>
      <c r="L1278" s="1">
        <f>_xlfn.MAXIFS('Tableau FR Download'!A:A,'Tableau FR Download'!B:B,'Eligible Components'!G1278)</f>
        <v>0</v>
      </c>
      <c r="M1278" s="1" t="str">
        <f>IF(L1278=0,"",INDEX('Tableau FR Download'!G:G,MATCH('Eligible Components'!L1278,'Tableau FR Download'!A:A,0)))</f>
        <v/>
      </c>
      <c r="N1278" s="2" t="str">
        <f>IFERROR(IF(LEFT(INDEX('Tableau FR Download'!J:J,MATCH('Eligible Components'!M1278,'Tableau FR Download'!G:G,0)),FIND(" - ",INDEX('Tableau FR Download'!J:J,MATCH('Eligible Components'!M1278,'Tableau FR Download'!G:G,0)))-1) = 0,"",LEFT(INDEX('Tableau FR Download'!J:J,MATCH('Eligible Components'!M1278,'Tableau FR Download'!G:G,0)),FIND(" - ",INDEX('Tableau FR Download'!J:J,MATCH('Eligible Components'!M1278,'Tableau FR Download'!G:G,0)))-1)),"")</f>
        <v/>
      </c>
      <c r="O1278" s="2" t="str">
        <f>IF(T1278="No","",IFERROR(IF(INDEX('Tableau FR Download'!M:M,MATCH('Eligible Components'!M1278,'Tableau FR Download'!G:G,0))=0,"",INDEX('Tableau FR Download'!M:M,MATCH('Eligible Components'!M1278,'Tableau FR Download'!G:G,0))),""))</f>
        <v/>
      </c>
      <c r="P1278" s="37" t="str">
        <f>IF(IFERROR(INDEX('Funding Request Tracker'!$G$6:$G$13,MATCH('Eligible Components'!N1278,'Funding Request Tracker'!$F$6:$F$13,0)),"")=0,"",IFERROR(INDEX('Funding Request Tracker'!$G$6:$G$13,MATCH('Eligible Components'!N1278,'Funding Request Tracker'!$F$6:$F$13,0)),""))</f>
        <v/>
      </c>
      <c r="Q1278" s="37" t="str">
        <f>IF(IFERROR(INDEX('Tableau FR Download'!N:N,MATCH('Eligible Components'!M1278,'Tableau FR Download'!G:G,0)),"")=0,"",IFERROR(INDEX('Tableau FR Download'!N:N,MATCH('Eligible Components'!M1278,'Tableau FR Download'!G:G,0)),""))</f>
        <v/>
      </c>
      <c r="R1278" s="37" t="str">
        <f>IF(IFERROR(INDEX('Tableau FR Download'!O:O,MATCH('Eligible Components'!M1278,'Tableau FR Download'!G:G,0)),"")=0,"",IFERROR(INDEX('Tableau FR Download'!O:O,MATCH('Eligible Components'!M1278,'Tableau FR Download'!G:G,0)),""))</f>
        <v/>
      </c>
      <c r="S1278" s="13" t="str">
        <f t="shared" si="59"/>
        <v/>
      </c>
      <c r="T1278" s="1" t="str">
        <f>IFERROR(INDEX('User Instructions'!$E$3:$E$10,MATCH('Eligible Components'!N1278,'User Instructions'!$D$3:$D$10,0)),"")</f>
        <v/>
      </c>
      <c r="U1278" s="1" t="str">
        <f>IFERROR(IF(INDEX('Tableau FR Download'!M:M,MATCH('Eligible Components'!M1278,'Tableau FR Download'!G:G,0))=0,"",INDEX('Tableau FR Download'!M:M,MATCH('Eligible Components'!M1278,'Tableau FR Download'!G:G,0))),"")</f>
        <v/>
      </c>
    </row>
    <row r="1279" spans="1:21" hidden="1" x14ac:dyDescent="0.2">
      <c r="A1279" s="1">
        <f t="shared" si="57"/>
        <v>0</v>
      </c>
      <c r="B1279" s="1">
        <v>0</v>
      </c>
      <c r="C1279" s="1" t="s">
        <v>85</v>
      </c>
      <c r="D1279" s="1" t="s">
        <v>154</v>
      </c>
      <c r="E1279" s="1" t="s">
        <v>410</v>
      </c>
      <c r="F1279" s="1" t="s">
        <v>87</v>
      </c>
      <c r="G1279" s="1" t="str">
        <f t="shared" si="58"/>
        <v>Sierra Leone-HIV/AIDS,Malaria,RSSH</v>
      </c>
      <c r="H1279" s="1">
        <v>1</v>
      </c>
      <c r="I1279" s="1" t="s">
        <v>51</v>
      </c>
      <c r="J1279" s="1" t="str">
        <f>IF(IFERROR(IF(M1279="",INDEX('Review Approach Lookup'!D:D,MATCH('Eligible Components'!G1279,'Review Approach Lookup'!A:A,0)),INDEX('Tableau FR Download'!I:I,MATCH(M1279,'Tableau FR Download'!G:G,0))),"")=0,"TBC",IFERROR(IF(M1279="",INDEX('Review Approach Lookup'!D:D,MATCH('Eligible Components'!G1279,'Review Approach Lookup'!A:A,0)),INDEX('Tableau FR Download'!I:I,MATCH(M1279,'Tableau FR Download'!G:G,0))),""))</f>
        <v/>
      </c>
      <c r="K1279" s="1" t="s">
        <v>182</v>
      </c>
      <c r="L1279" s="1">
        <f>_xlfn.MAXIFS('Tableau FR Download'!A:A,'Tableau FR Download'!B:B,'Eligible Components'!G1279)</f>
        <v>0</v>
      </c>
      <c r="M1279" s="1" t="str">
        <f>IF(L1279=0,"",INDEX('Tableau FR Download'!G:G,MATCH('Eligible Components'!L1279,'Tableau FR Download'!A:A,0)))</f>
        <v/>
      </c>
      <c r="N1279" s="2" t="str">
        <f>IFERROR(IF(LEFT(INDEX('Tableau FR Download'!J:J,MATCH('Eligible Components'!M1279,'Tableau FR Download'!G:G,0)),FIND(" - ",INDEX('Tableau FR Download'!J:J,MATCH('Eligible Components'!M1279,'Tableau FR Download'!G:G,0)))-1) = 0,"",LEFT(INDEX('Tableau FR Download'!J:J,MATCH('Eligible Components'!M1279,'Tableau FR Download'!G:G,0)),FIND(" - ",INDEX('Tableau FR Download'!J:J,MATCH('Eligible Components'!M1279,'Tableau FR Download'!G:G,0)))-1)),"")</f>
        <v/>
      </c>
      <c r="O1279" s="2" t="str">
        <f>IF(T1279="No","",IFERROR(IF(INDEX('Tableau FR Download'!M:M,MATCH('Eligible Components'!M1279,'Tableau FR Download'!G:G,0))=0,"",INDEX('Tableau FR Download'!M:M,MATCH('Eligible Components'!M1279,'Tableau FR Download'!G:G,0))),""))</f>
        <v/>
      </c>
      <c r="P1279" s="37" t="str">
        <f>IF(IFERROR(INDEX('Funding Request Tracker'!$G$6:$G$13,MATCH('Eligible Components'!N1279,'Funding Request Tracker'!$F$6:$F$13,0)),"")=0,"",IFERROR(INDEX('Funding Request Tracker'!$G$6:$G$13,MATCH('Eligible Components'!N1279,'Funding Request Tracker'!$F$6:$F$13,0)),""))</f>
        <v/>
      </c>
      <c r="Q1279" s="37" t="str">
        <f>IF(IFERROR(INDEX('Tableau FR Download'!N:N,MATCH('Eligible Components'!M1279,'Tableau FR Download'!G:G,0)),"")=0,"",IFERROR(INDEX('Tableau FR Download'!N:N,MATCH('Eligible Components'!M1279,'Tableau FR Download'!G:G,0)),""))</f>
        <v/>
      </c>
      <c r="R1279" s="37" t="str">
        <f>IF(IFERROR(INDEX('Tableau FR Download'!O:O,MATCH('Eligible Components'!M1279,'Tableau FR Download'!G:G,0)),"")=0,"",IFERROR(INDEX('Tableau FR Download'!O:O,MATCH('Eligible Components'!M1279,'Tableau FR Download'!G:G,0)),""))</f>
        <v/>
      </c>
      <c r="S1279" s="13" t="str">
        <f t="shared" si="59"/>
        <v/>
      </c>
      <c r="T1279" s="1" t="str">
        <f>IFERROR(INDEX('User Instructions'!$E$3:$E$10,MATCH('Eligible Components'!N1279,'User Instructions'!$D$3:$D$10,0)),"")</f>
        <v/>
      </c>
      <c r="U1279" s="1" t="str">
        <f>IFERROR(IF(INDEX('Tableau FR Download'!M:M,MATCH('Eligible Components'!M1279,'Tableau FR Download'!G:G,0))=0,"",INDEX('Tableau FR Download'!M:M,MATCH('Eligible Components'!M1279,'Tableau FR Download'!G:G,0))),"")</f>
        <v/>
      </c>
    </row>
    <row r="1280" spans="1:21" hidden="1" x14ac:dyDescent="0.2">
      <c r="A1280" s="1">
        <f t="shared" si="57"/>
        <v>0</v>
      </c>
      <c r="B1280" s="1">
        <v>0</v>
      </c>
      <c r="C1280" s="1" t="s">
        <v>85</v>
      </c>
      <c r="D1280" s="1" t="s">
        <v>154</v>
      </c>
      <c r="E1280" s="1" t="s">
        <v>411</v>
      </c>
      <c r="F1280" s="1" t="s">
        <v>88</v>
      </c>
      <c r="G1280" s="1" t="str">
        <f t="shared" si="58"/>
        <v>Sierra Leone-HIV/AIDS,RSSH</v>
      </c>
      <c r="H1280" s="1">
        <v>1</v>
      </c>
      <c r="I1280" s="1" t="s">
        <v>51</v>
      </c>
      <c r="J1280" s="1" t="str">
        <f>IF(IFERROR(IF(M1280="",INDEX('Review Approach Lookup'!D:D,MATCH('Eligible Components'!G1280,'Review Approach Lookup'!A:A,0)),INDEX('Tableau FR Download'!I:I,MATCH(M1280,'Tableau FR Download'!G:G,0))),"")=0,"TBC",IFERROR(IF(M1280="",INDEX('Review Approach Lookup'!D:D,MATCH('Eligible Components'!G1280,'Review Approach Lookup'!A:A,0)),INDEX('Tableau FR Download'!I:I,MATCH(M1280,'Tableau FR Download'!G:G,0))),""))</f>
        <v/>
      </c>
      <c r="K1280" s="1" t="s">
        <v>182</v>
      </c>
      <c r="L1280" s="1">
        <f>_xlfn.MAXIFS('Tableau FR Download'!A:A,'Tableau FR Download'!B:B,'Eligible Components'!G1280)</f>
        <v>0</v>
      </c>
      <c r="M1280" s="1" t="str">
        <f>IF(L1280=0,"",INDEX('Tableau FR Download'!G:G,MATCH('Eligible Components'!L1280,'Tableau FR Download'!A:A,0)))</f>
        <v/>
      </c>
      <c r="N1280" s="2" t="str">
        <f>IFERROR(IF(LEFT(INDEX('Tableau FR Download'!J:J,MATCH('Eligible Components'!M1280,'Tableau FR Download'!G:G,0)),FIND(" - ",INDEX('Tableau FR Download'!J:J,MATCH('Eligible Components'!M1280,'Tableau FR Download'!G:G,0)))-1) = 0,"",LEFT(INDEX('Tableau FR Download'!J:J,MATCH('Eligible Components'!M1280,'Tableau FR Download'!G:G,0)),FIND(" - ",INDEX('Tableau FR Download'!J:J,MATCH('Eligible Components'!M1280,'Tableau FR Download'!G:G,0)))-1)),"")</f>
        <v/>
      </c>
      <c r="O1280" s="2" t="str">
        <f>IF(T1280="No","",IFERROR(IF(INDEX('Tableau FR Download'!M:M,MATCH('Eligible Components'!M1280,'Tableau FR Download'!G:G,0))=0,"",INDEX('Tableau FR Download'!M:M,MATCH('Eligible Components'!M1280,'Tableau FR Download'!G:G,0))),""))</f>
        <v/>
      </c>
      <c r="P1280" s="37" t="str">
        <f>IF(IFERROR(INDEX('Funding Request Tracker'!$G$6:$G$13,MATCH('Eligible Components'!N1280,'Funding Request Tracker'!$F$6:$F$13,0)),"")=0,"",IFERROR(INDEX('Funding Request Tracker'!$G$6:$G$13,MATCH('Eligible Components'!N1280,'Funding Request Tracker'!$F$6:$F$13,0)),""))</f>
        <v/>
      </c>
      <c r="Q1280" s="37" t="str">
        <f>IF(IFERROR(INDEX('Tableau FR Download'!N:N,MATCH('Eligible Components'!M1280,'Tableau FR Download'!G:G,0)),"")=0,"",IFERROR(INDEX('Tableau FR Download'!N:N,MATCH('Eligible Components'!M1280,'Tableau FR Download'!G:G,0)),""))</f>
        <v/>
      </c>
      <c r="R1280" s="37" t="str">
        <f>IF(IFERROR(INDEX('Tableau FR Download'!O:O,MATCH('Eligible Components'!M1280,'Tableau FR Download'!G:G,0)),"")=0,"",IFERROR(INDEX('Tableau FR Download'!O:O,MATCH('Eligible Components'!M1280,'Tableau FR Download'!G:G,0)),""))</f>
        <v/>
      </c>
      <c r="S1280" s="13" t="str">
        <f t="shared" si="59"/>
        <v/>
      </c>
      <c r="T1280" s="1" t="str">
        <f>IFERROR(INDEX('User Instructions'!$E$3:$E$10,MATCH('Eligible Components'!N1280,'User Instructions'!$D$3:$D$10,0)),"")</f>
        <v/>
      </c>
      <c r="U1280" s="1" t="str">
        <f>IFERROR(IF(INDEX('Tableau FR Download'!M:M,MATCH('Eligible Components'!M1280,'Tableau FR Download'!G:G,0))=0,"",INDEX('Tableau FR Download'!M:M,MATCH('Eligible Components'!M1280,'Tableau FR Download'!G:G,0))),"")</f>
        <v/>
      </c>
    </row>
    <row r="1281" spans="1:21" hidden="1" x14ac:dyDescent="0.2">
      <c r="A1281" s="1">
        <f t="shared" si="57"/>
        <v>0</v>
      </c>
      <c r="B1281" s="1">
        <v>0</v>
      </c>
      <c r="C1281" s="1" t="s">
        <v>85</v>
      </c>
      <c r="D1281" s="1" t="s">
        <v>154</v>
      </c>
      <c r="E1281" s="1" t="s">
        <v>408</v>
      </c>
      <c r="F1281" s="1" t="s">
        <v>89</v>
      </c>
      <c r="G1281" s="1" t="str">
        <f t="shared" si="58"/>
        <v>Sierra Leone-HIV/AIDS, Tuberculosis</v>
      </c>
      <c r="H1281" s="1">
        <v>1</v>
      </c>
      <c r="I1281" s="1" t="s">
        <v>51</v>
      </c>
      <c r="J1281" s="1" t="str">
        <f>IF(IFERROR(IF(M1281="",INDEX('Review Approach Lookup'!D:D,MATCH('Eligible Components'!G1281,'Review Approach Lookup'!A:A,0)),INDEX('Tableau FR Download'!I:I,MATCH(M1281,'Tableau FR Download'!G:G,0))),"")=0,"TBC",IFERROR(IF(M1281="",INDEX('Review Approach Lookup'!D:D,MATCH('Eligible Components'!G1281,'Review Approach Lookup'!A:A,0)),INDEX('Tableau FR Download'!I:I,MATCH(M1281,'Tableau FR Download'!G:G,0))),""))</f>
        <v/>
      </c>
      <c r="K1281" s="1" t="s">
        <v>182</v>
      </c>
      <c r="L1281" s="1">
        <f>_xlfn.MAXIFS('Tableau FR Download'!A:A,'Tableau FR Download'!B:B,'Eligible Components'!G1281)</f>
        <v>0</v>
      </c>
      <c r="M1281" s="1" t="str">
        <f>IF(L1281=0,"",INDEX('Tableau FR Download'!G:G,MATCH('Eligible Components'!L1281,'Tableau FR Download'!A:A,0)))</f>
        <v/>
      </c>
      <c r="N1281" s="2" t="str">
        <f>IFERROR(IF(LEFT(INDEX('Tableau FR Download'!J:J,MATCH('Eligible Components'!M1281,'Tableau FR Download'!G:G,0)),FIND(" - ",INDEX('Tableau FR Download'!J:J,MATCH('Eligible Components'!M1281,'Tableau FR Download'!G:G,0)))-1) = 0,"",LEFT(INDEX('Tableau FR Download'!J:J,MATCH('Eligible Components'!M1281,'Tableau FR Download'!G:G,0)),FIND(" - ",INDEX('Tableau FR Download'!J:J,MATCH('Eligible Components'!M1281,'Tableau FR Download'!G:G,0)))-1)),"")</f>
        <v/>
      </c>
      <c r="O1281" s="2" t="str">
        <f>IF(T1281="No","",IFERROR(IF(INDEX('Tableau FR Download'!M:M,MATCH('Eligible Components'!M1281,'Tableau FR Download'!G:G,0))=0,"",INDEX('Tableau FR Download'!M:M,MATCH('Eligible Components'!M1281,'Tableau FR Download'!G:G,0))),""))</f>
        <v/>
      </c>
      <c r="P1281" s="37" t="str">
        <f>IF(IFERROR(INDEX('Funding Request Tracker'!$G$6:$G$13,MATCH('Eligible Components'!N1281,'Funding Request Tracker'!$F$6:$F$13,0)),"")=0,"",IFERROR(INDEX('Funding Request Tracker'!$G$6:$G$13,MATCH('Eligible Components'!N1281,'Funding Request Tracker'!$F$6:$F$13,0)),""))</f>
        <v/>
      </c>
      <c r="Q1281" s="37" t="str">
        <f>IF(IFERROR(INDEX('Tableau FR Download'!N:N,MATCH('Eligible Components'!M1281,'Tableau FR Download'!G:G,0)),"")=0,"",IFERROR(INDEX('Tableau FR Download'!N:N,MATCH('Eligible Components'!M1281,'Tableau FR Download'!G:G,0)),""))</f>
        <v/>
      </c>
      <c r="R1281" s="37" t="str">
        <f>IF(IFERROR(INDEX('Tableau FR Download'!O:O,MATCH('Eligible Components'!M1281,'Tableau FR Download'!G:G,0)),"")=0,"",IFERROR(INDEX('Tableau FR Download'!O:O,MATCH('Eligible Components'!M1281,'Tableau FR Download'!G:G,0)),""))</f>
        <v/>
      </c>
      <c r="S1281" s="13" t="str">
        <f t="shared" si="59"/>
        <v/>
      </c>
      <c r="T1281" s="1" t="str">
        <f>IFERROR(INDEX('User Instructions'!$E$3:$E$10,MATCH('Eligible Components'!N1281,'User Instructions'!$D$3:$D$10,0)),"")</f>
        <v/>
      </c>
      <c r="U1281" s="1" t="str">
        <f>IFERROR(IF(INDEX('Tableau FR Download'!M:M,MATCH('Eligible Components'!M1281,'Tableau FR Download'!G:G,0))=0,"",INDEX('Tableau FR Download'!M:M,MATCH('Eligible Components'!M1281,'Tableau FR Download'!G:G,0))),"")</f>
        <v/>
      </c>
    </row>
    <row r="1282" spans="1:21" hidden="1" x14ac:dyDescent="0.2">
      <c r="A1282" s="1">
        <f t="shared" ref="A1282:A1345" si="60">IF(B1282=1,0,IF(AND(H1282=1,OR(F1282="HIV/AIDS",F1282="Tuberculosis",F1282="Malaria",M1282&lt;&gt;"")),1,0))</f>
        <v>0</v>
      </c>
      <c r="B1282" s="1">
        <v>0</v>
      </c>
      <c r="C1282" s="1" t="s">
        <v>85</v>
      </c>
      <c r="D1282" s="1" t="s">
        <v>154</v>
      </c>
      <c r="E1282" s="1" t="s">
        <v>412</v>
      </c>
      <c r="F1282" s="1" t="s">
        <v>90</v>
      </c>
      <c r="G1282" s="1" t="str">
        <f t="shared" ref="G1282:G1345" si="61">_xlfn.CONCAT(D1282,"-",F1282)</f>
        <v>Sierra Leone-HIV/AIDS,Tuberculosis,Malaria</v>
      </c>
      <c r="H1282" s="1">
        <v>1</v>
      </c>
      <c r="I1282" s="1" t="s">
        <v>51</v>
      </c>
      <c r="J1282" s="1" t="str">
        <f>IF(IFERROR(IF(M1282="",INDEX('Review Approach Lookup'!D:D,MATCH('Eligible Components'!G1282,'Review Approach Lookup'!A:A,0)),INDEX('Tableau FR Download'!I:I,MATCH(M1282,'Tableau FR Download'!G:G,0))),"")=0,"TBC",IFERROR(IF(M1282="",INDEX('Review Approach Lookup'!D:D,MATCH('Eligible Components'!G1282,'Review Approach Lookup'!A:A,0)),INDEX('Tableau FR Download'!I:I,MATCH(M1282,'Tableau FR Download'!G:G,0))),""))</f>
        <v/>
      </c>
      <c r="K1282" s="1" t="s">
        <v>182</v>
      </c>
      <c r="L1282" s="1">
        <f>_xlfn.MAXIFS('Tableau FR Download'!A:A,'Tableau FR Download'!B:B,'Eligible Components'!G1282)</f>
        <v>0</v>
      </c>
      <c r="M1282" s="1" t="str">
        <f>IF(L1282=0,"",INDEX('Tableau FR Download'!G:G,MATCH('Eligible Components'!L1282,'Tableau FR Download'!A:A,0)))</f>
        <v/>
      </c>
      <c r="N1282" s="2" t="str">
        <f>IFERROR(IF(LEFT(INDEX('Tableau FR Download'!J:J,MATCH('Eligible Components'!M1282,'Tableau FR Download'!G:G,0)),FIND(" - ",INDEX('Tableau FR Download'!J:J,MATCH('Eligible Components'!M1282,'Tableau FR Download'!G:G,0)))-1) = 0,"",LEFT(INDEX('Tableau FR Download'!J:J,MATCH('Eligible Components'!M1282,'Tableau FR Download'!G:G,0)),FIND(" - ",INDEX('Tableau FR Download'!J:J,MATCH('Eligible Components'!M1282,'Tableau FR Download'!G:G,0)))-1)),"")</f>
        <v/>
      </c>
      <c r="O1282" s="2" t="str">
        <f>IF(T1282="No","",IFERROR(IF(INDEX('Tableau FR Download'!M:M,MATCH('Eligible Components'!M1282,'Tableau FR Download'!G:G,0))=0,"",INDEX('Tableau FR Download'!M:M,MATCH('Eligible Components'!M1282,'Tableau FR Download'!G:G,0))),""))</f>
        <v/>
      </c>
      <c r="P1282" s="37" t="str">
        <f>IF(IFERROR(INDEX('Funding Request Tracker'!$G$6:$G$13,MATCH('Eligible Components'!N1282,'Funding Request Tracker'!$F$6:$F$13,0)),"")=0,"",IFERROR(INDEX('Funding Request Tracker'!$G$6:$G$13,MATCH('Eligible Components'!N1282,'Funding Request Tracker'!$F$6:$F$13,0)),""))</f>
        <v/>
      </c>
      <c r="Q1282" s="37" t="str">
        <f>IF(IFERROR(INDEX('Tableau FR Download'!N:N,MATCH('Eligible Components'!M1282,'Tableau FR Download'!G:G,0)),"")=0,"",IFERROR(INDEX('Tableau FR Download'!N:N,MATCH('Eligible Components'!M1282,'Tableau FR Download'!G:G,0)),""))</f>
        <v/>
      </c>
      <c r="R1282" s="37" t="str">
        <f>IF(IFERROR(INDEX('Tableau FR Download'!O:O,MATCH('Eligible Components'!M1282,'Tableau FR Download'!G:G,0)),"")=0,"",IFERROR(INDEX('Tableau FR Download'!O:O,MATCH('Eligible Components'!M1282,'Tableau FR Download'!G:G,0)),""))</f>
        <v/>
      </c>
      <c r="S1282" s="13" t="str">
        <f t="shared" ref="S1282:S1344" si="62">IFERROR((R1282-P1282)/30.5,"")</f>
        <v/>
      </c>
      <c r="T1282" s="1" t="str">
        <f>IFERROR(INDEX('User Instructions'!$E$3:$E$10,MATCH('Eligible Components'!N1282,'User Instructions'!$D$3:$D$10,0)),"")</f>
        <v/>
      </c>
      <c r="U1282" s="1" t="str">
        <f>IFERROR(IF(INDEX('Tableau FR Download'!M:M,MATCH('Eligible Components'!M1282,'Tableau FR Download'!G:G,0))=0,"",INDEX('Tableau FR Download'!M:M,MATCH('Eligible Components'!M1282,'Tableau FR Download'!G:G,0))),"")</f>
        <v/>
      </c>
    </row>
    <row r="1283" spans="1:21" hidden="1" x14ac:dyDescent="0.2">
      <c r="A1283" s="1">
        <f t="shared" si="60"/>
        <v>1</v>
      </c>
      <c r="B1283" s="1">
        <v>0</v>
      </c>
      <c r="C1283" s="1" t="s">
        <v>85</v>
      </c>
      <c r="D1283" s="1" t="s">
        <v>154</v>
      </c>
      <c r="E1283" s="1" t="s">
        <v>413</v>
      </c>
      <c r="F1283" s="1" t="s">
        <v>91</v>
      </c>
      <c r="G1283" s="1" t="str">
        <f t="shared" si="61"/>
        <v>Sierra Leone-HIV/AIDS,Tuberculosis,Malaria,RSSH</v>
      </c>
      <c r="H1283" s="1">
        <v>1</v>
      </c>
      <c r="I1283" s="1" t="s">
        <v>51</v>
      </c>
      <c r="J1283" s="1" t="str">
        <f>IF(IFERROR(IF(M1283="",INDEX('Review Approach Lookup'!D:D,MATCH('Eligible Components'!G1283,'Review Approach Lookup'!A:A,0)),INDEX('Tableau FR Download'!I:I,MATCH(M1283,'Tableau FR Download'!G:G,0))),"")=0,"TBC",IFERROR(IF(M1283="",INDEX('Review Approach Lookup'!D:D,MATCH('Eligible Components'!G1283,'Review Approach Lookup'!A:A,0)),INDEX('Tableau FR Download'!I:I,MATCH(M1283,'Tableau FR Download'!G:G,0))),""))</f>
        <v>Full Review</v>
      </c>
      <c r="K1283" s="1" t="s">
        <v>182</v>
      </c>
      <c r="L1283" s="1">
        <f>_xlfn.MAXIFS('Tableau FR Download'!A:A,'Tableau FR Download'!B:B,'Eligible Components'!G1283)</f>
        <v>867</v>
      </c>
      <c r="M1283" s="1" t="str">
        <f>IF(L1283=0,"",INDEX('Tableau FR Download'!G:G,MATCH('Eligible Components'!L1283,'Tableau FR Download'!A:A,0)))</f>
        <v>FR867-SLE-Z</v>
      </c>
      <c r="N1283" s="2" t="str">
        <f>IFERROR(IF(LEFT(INDEX('Tableau FR Download'!J:J,MATCH('Eligible Components'!M1283,'Tableau FR Download'!G:G,0)),FIND(" - ",INDEX('Tableau FR Download'!J:J,MATCH('Eligible Components'!M1283,'Tableau FR Download'!G:G,0)))-1) = 0,"",LEFT(INDEX('Tableau FR Download'!J:J,MATCH('Eligible Components'!M1283,'Tableau FR Download'!G:G,0)),FIND(" - ",INDEX('Tableau FR Download'!J:J,MATCH('Eligible Components'!M1283,'Tableau FR Download'!G:G,0)))-1)),"")</f>
        <v>Window 3</v>
      </c>
      <c r="O1283" s="2" t="str">
        <f>IF(T1283="No","",IFERROR(IF(INDEX('Tableau FR Download'!M:M,MATCH('Eligible Components'!M1283,'Tableau FR Download'!G:G,0))=0,"",INDEX('Tableau FR Download'!M:M,MATCH('Eligible Components'!M1283,'Tableau FR Download'!G:G,0))),""))</f>
        <v>Grant Making</v>
      </c>
      <c r="P1283" s="37">
        <f>IF(IFERROR(INDEX('Funding Request Tracker'!$G$6:$G$13,MATCH('Eligible Components'!N1283,'Funding Request Tracker'!$F$6:$F$13,0)),"")=0,"",IFERROR(INDEX('Funding Request Tracker'!$G$6:$G$13,MATCH('Eligible Components'!N1283,'Funding Request Tracker'!$F$6:$F$13,0)),""))</f>
        <v>44074</v>
      </c>
      <c r="Q1283" s="37">
        <f>IF(IFERROR(INDEX('Tableau FR Download'!N:N,MATCH('Eligible Components'!M1283,'Tableau FR Download'!G:G,0)),"")=0,"",IFERROR(INDEX('Tableau FR Download'!N:N,MATCH('Eligible Components'!M1283,'Tableau FR Download'!G:G,0)),""))</f>
        <v>44308</v>
      </c>
      <c r="R1283" s="37">
        <f>IF(IFERROR(INDEX('Tableau FR Download'!O:O,MATCH('Eligible Components'!M1283,'Tableau FR Download'!G:G,0)),"")=0,"",IFERROR(INDEX('Tableau FR Download'!O:O,MATCH('Eligible Components'!M1283,'Tableau FR Download'!G:G,0)),""))</f>
        <v>44335</v>
      </c>
      <c r="S1283" s="13">
        <f t="shared" si="62"/>
        <v>8.557377049180328</v>
      </c>
      <c r="T1283" s="1" t="str">
        <f>IFERROR(INDEX('User Instructions'!$E$3:$E$10,MATCH('Eligible Components'!N1283,'User Instructions'!$D$3:$D$10,0)),"")</f>
        <v>Yes</v>
      </c>
      <c r="U1283" s="1" t="str">
        <f>IFERROR(IF(INDEX('Tableau FR Download'!M:M,MATCH('Eligible Components'!M1283,'Tableau FR Download'!G:G,0))=0,"",INDEX('Tableau FR Download'!M:M,MATCH('Eligible Components'!M1283,'Tableau FR Download'!G:G,0))),"")</f>
        <v>Grant Making</v>
      </c>
    </row>
    <row r="1284" spans="1:21" hidden="1" x14ac:dyDescent="0.2">
      <c r="A1284" s="1">
        <f t="shared" si="60"/>
        <v>0</v>
      </c>
      <c r="B1284" s="1">
        <v>0</v>
      </c>
      <c r="C1284" s="1" t="s">
        <v>85</v>
      </c>
      <c r="D1284" s="1" t="s">
        <v>154</v>
      </c>
      <c r="E1284" s="1" t="s">
        <v>414</v>
      </c>
      <c r="F1284" s="1" t="s">
        <v>92</v>
      </c>
      <c r="G1284" s="1" t="str">
        <f t="shared" si="61"/>
        <v>Sierra Leone-HIV/AIDS,Tuberculosis,RSSH</v>
      </c>
      <c r="H1284" s="1">
        <v>1</v>
      </c>
      <c r="I1284" s="1" t="s">
        <v>51</v>
      </c>
      <c r="J1284" s="1" t="str">
        <f>IF(IFERROR(IF(M1284="",INDEX('Review Approach Lookup'!D:D,MATCH('Eligible Components'!G1284,'Review Approach Lookup'!A:A,0)),INDEX('Tableau FR Download'!I:I,MATCH(M1284,'Tableau FR Download'!G:G,0))),"")=0,"TBC",IFERROR(IF(M1284="",INDEX('Review Approach Lookup'!D:D,MATCH('Eligible Components'!G1284,'Review Approach Lookup'!A:A,0)),INDEX('Tableau FR Download'!I:I,MATCH(M1284,'Tableau FR Download'!G:G,0))),""))</f>
        <v/>
      </c>
      <c r="K1284" s="1" t="s">
        <v>182</v>
      </c>
      <c r="L1284" s="1">
        <f>_xlfn.MAXIFS('Tableau FR Download'!A:A,'Tableau FR Download'!B:B,'Eligible Components'!G1284)</f>
        <v>0</v>
      </c>
      <c r="M1284" s="1" t="str">
        <f>IF(L1284=0,"",INDEX('Tableau FR Download'!G:G,MATCH('Eligible Components'!L1284,'Tableau FR Download'!A:A,0)))</f>
        <v/>
      </c>
      <c r="N1284" s="2" t="str">
        <f>IFERROR(IF(LEFT(INDEX('Tableau FR Download'!J:J,MATCH('Eligible Components'!M1284,'Tableau FR Download'!G:G,0)),FIND(" - ",INDEX('Tableau FR Download'!J:J,MATCH('Eligible Components'!M1284,'Tableau FR Download'!G:G,0)))-1) = 0,"",LEFT(INDEX('Tableau FR Download'!J:J,MATCH('Eligible Components'!M1284,'Tableau FR Download'!G:G,0)),FIND(" - ",INDEX('Tableau FR Download'!J:J,MATCH('Eligible Components'!M1284,'Tableau FR Download'!G:G,0)))-1)),"")</f>
        <v/>
      </c>
      <c r="O1284" s="2" t="str">
        <f>IF(T1284="No","",IFERROR(IF(INDEX('Tableau FR Download'!M:M,MATCH('Eligible Components'!M1284,'Tableau FR Download'!G:G,0))=0,"",INDEX('Tableau FR Download'!M:M,MATCH('Eligible Components'!M1284,'Tableau FR Download'!G:G,0))),""))</f>
        <v/>
      </c>
      <c r="P1284" s="37" t="str">
        <f>IF(IFERROR(INDEX('Funding Request Tracker'!$G$6:$G$13,MATCH('Eligible Components'!N1284,'Funding Request Tracker'!$F$6:$F$13,0)),"")=0,"",IFERROR(INDEX('Funding Request Tracker'!$G$6:$G$13,MATCH('Eligible Components'!N1284,'Funding Request Tracker'!$F$6:$F$13,0)),""))</f>
        <v/>
      </c>
      <c r="Q1284" s="37" t="str">
        <f>IF(IFERROR(INDEX('Tableau FR Download'!N:N,MATCH('Eligible Components'!M1284,'Tableau FR Download'!G:G,0)),"")=0,"",IFERROR(INDEX('Tableau FR Download'!N:N,MATCH('Eligible Components'!M1284,'Tableau FR Download'!G:G,0)),""))</f>
        <v/>
      </c>
      <c r="R1284" s="37" t="str">
        <f>IF(IFERROR(INDEX('Tableau FR Download'!O:O,MATCH('Eligible Components'!M1284,'Tableau FR Download'!G:G,0)),"")=0,"",IFERROR(INDEX('Tableau FR Download'!O:O,MATCH('Eligible Components'!M1284,'Tableau FR Download'!G:G,0)),""))</f>
        <v/>
      </c>
      <c r="S1284" s="13" t="str">
        <f t="shared" si="62"/>
        <v/>
      </c>
      <c r="T1284" s="1" t="str">
        <f>IFERROR(INDEX('User Instructions'!$E$3:$E$10,MATCH('Eligible Components'!N1284,'User Instructions'!$D$3:$D$10,0)),"")</f>
        <v/>
      </c>
      <c r="U1284" s="1" t="str">
        <f>IFERROR(IF(INDEX('Tableau FR Download'!M:M,MATCH('Eligible Components'!M1284,'Tableau FR Download'!G:G,0))=0,"",INDEX('Tableau FR Download'!M:M,MATCH('Eligible Components'!M1284,'Tableau FR Download'!G:G,0))),"")</f>
        <v/>
      </c>
    </row>
    <row r="1285" spans="1:21" hidden="1" x14ac:dyDescent="0.2">
      <c r="A1285" s="1">
        <f t="shared" si="60"/>
        <v>0</v>
      </c>
      <c r="B1285" s="1">
        <v>1</v>
      </c>
      <c r="C1285" s="1" t="s">
        <v>85</v>
      </c>
      <c r="D1285" s="1" t="s">
        <v>154</v>
      </c>
      <c r="E1285" s="1" t="s">
        <v>28</v>
      </c>
      <c r="F1285" s="1" t="s">
        <v>28</v>
      </c>
      <c r="G1285" s="1" t="str">
        <f t="shared" si="61"/>
        <v>Sierra Leone-Malaria</v>
      </c>
      <c r="H1285" s="1">
        <v>1</v>
      </c>
      <c r="I1285" s="1" t="s">
        <v>51</v>
      </c>
      <c r="J1285" s="1" t="str">
        <f>IF(IFERROR(IF(M1285="",INDEX('Review Approach Lookup'!D:D,MATCH('Eligible Components'!G1285,'Review Approach Lookup'!A:A,0)),INDEX('Tableau FR Download'!I:I,MATCH(M1285,'Tableau FR Download'!G:G,0))),"")=0,"TBC",IFERROR(IF(M1285="",INDEX('Review Approach Lookup'!D:D,MATCH('Eligible Components'!G1285,'Review Approach Lookup'!A:A,0)),INDEX('Tableau FR Download'!I:I,MATCH(M1285,'Tableau FR Download'!G:G,0))),""))</f>
        <v>Full Review</v>
      </c>
      <c r="K1285" s="1" t="s">
        <v>182</v>
      </c>
      <c r="L1285" s="1">
        <f>_xlfn.MAXIFS('Tableau FR Download'!A:A,'Tableau FR Download'!B:B,'Eligible Components'!G1285)</f>
        <v>0</v>
      </c>
      <c r="M1285" s="1" t="str">
        <f>IF(L1285=0,"",INDEX('Tableau FR Download'!G:G,MATCH('Eligible Components'!L1285,'Tableau FR Download'!A:A,0)))</f>
        <v/>
      </c>
      <c r="N1285" s="2" t="str">
        <f>IFERROR(IF(LEFT(INDEX('Tableau FR Download'!J:J,MATCH('Eligible Components'!M1285,'Tableau FR Download'!G:G,0)),FIND(" - ",INDEX('Tableau FR Download'!J:J,MATCH('Eligible Components'!M1285,'Tableau FR Download'!G:G,0)))-1) = 0,"",LEFT(INDEX('Tableau FR Download'!J:J,MATCH('Eligible Components'!M1285,'Tableau FR Download'!G:G,0)),FIND(" - ",INDEX('Tableau FR Download'!J:J,MATCH('Eligible Components'!M1285,'Tableau FR Download'!G:G,0)))-1)),"")</f>
        <v/>
      </c>
      <c r="O1285" s="2" t="str">
        <f>IF(T1285="No","",IFERROR(IF(INDEX('Tableau FR Download'!M:M,MATCH('Eligible Components'!M1285,'Tableau FR Download'!G:G,0))=0,"",INDEX('Tableau FR Download'!M:M,MATCH('Eligible Components'!M1285,'Tableau FR Download'!G:G,0))),""))</f>
        <v/>
      </c>
      <c r="P1285" s="37" t="str">
        <f>IF(IFERROR(INDEX('Funding Request Tracker'!$G$6:$G$13,MATCH('Eligible Components'!N1285,'Funding Request Tracker'!$F$6:$F$13,0)),"")=0,"",IFERROR(INDEX('Funding Request Tracker'!$G$6:$G$13,MATCH('Eligible Components'!N1285,'Funding Request Tracker'!$F$6:$F$13,0)),""))</f>
        <v/>
      </c>
      <c r="Q1285" s="37" t="str">
        <f>IF(IFERROR(INDEX('Tableau FR Download'!N:N,MATCH('Eligible Components'!M1285,'Tableau FR Download'!G:G,0)),"")=0,"",IFERROR(INDEX('Tableau FR Download'!N:N,MATCH('Eligible Components'!M1285,'Tableau FR Download'!G:G,0)),""))</f>
        <v/>
      </c>
      <c r="R1285" s="37" t="str">
        <f>IF(IFERROR(INDEX('Tableau FR Download'!O:O,MATCH('Eligible Components'!M1285,'Tableau FR Download'!G:G,0)),"")=0,"",IFERROR(INDEX('Tableau FR Download'!O:O,MATCH('Eligible Components'!M1285,'Tableau FR Download'!G:G,0)),""))</f>
        <v/>
      </c>
      <c r="S1285" s="13" t="str">
        <f t="shared" si="62"/>
        <v/>
      </c>
      <c r="T1285" s="1" t="str">
        <f>IFERROR(INDEX('User Instructions'!$E$3:$E$10,MATCH('Eligible Components'!N1285,'User Instructions'!$D$3:$D$10,0)),"")</f>
        <v/>
      </c>
      <c r="U1285" s="1" t="str">
        <f>IFERROR(IF(INDEX('Tableau FR Download'!M:M,MATCH('Eligible Components'!M1285,'Tableau FR Download'!G:G,0))=0,"",INDEX('Tableau FR Download'!M:M,MATCH('Eligible Components'!M1285,'Tableau FR Download'!G:G,0))),"")</f>
        <v/>
      </c>
    </row>
    <row r="1286" spans="1:21" hidden="1" x14ac:dyDescent="0.2">
      <c r="A1286" s="1">
        <f t="shared" si="60"/>
        <v>0</v>
      </c>
      <c r="B1286" s="1">
        <v>0</v>
      </c>
      <c r="C1286" s="1" t="s">
        <v>85</v>
      </c>
      <c r="D1286" s="1" t="s">
        <v>154</v>
      </c>
      <c r="E1286" s="1" t="s">
        <v>415</v>
      </c>
      <c r="F1286" s="1" t="s">
        <v>93</v>
      </c>
      <c r="G1286" s="1" t="str">
        <f t="shared" si="61"/>
        <v>Sierra Leone-Malaria,RSSH</v>
      </c>
      <c r="H1286" s="1">
        <v>1</v>
      </c>
      <c r="I1286" s="1" t="s">
        <v>51</v>
      </c>
      <c r="J1286" s="1" t="str">
        <f>IF(IFERROR(IF(M1286="",INDEX('Review Approach Lookup'!D:D,MATCH('Eligible Components'!G1286,'Review Approach Lookup'!A:A,0)),INDEX('Tableau FR Download'!I:I,MATCH(M1286,'Tableau FR Download'!G:G,0))),"")=0,"TBC",IFERROR(IF(M1286="",INDEX('Review Approach Lookup'!D:D,MATCH('Eligible Components'!G1286,'Review Approach Lookup'!A:A,0)),INDEX('Tableau FR Download'!I:I,MATCH(M1286,'Tableau FR Download'!G:G,0))),""))</f>
        <v/>
      </c>
      <c r="K1286" s="1" t="s">
        <v>182</v>
      </c>
      <c r="L1286" s="1">
        <f>_xlfn.MAXIFS('Tableau FR Download'!A:A,'Tableau FR Download'!B:B,'Eligible Components'!G1286)</f>
        <v>0</v>
      </c>
      <c r="M1286" s="1" t="str">
        <f>IF(L1286=0,"",INDEX('Tableau FR Download'!G:G,MATCH('Eligible Components'!L1286,'Tableau FR Download'!A:A,0)))</f>
        <v/>
      </c>
      <c r="N1286" s="2" t="str">
        <f>IFERROR(IF(LEFT(INDEX('Tableau FR Download'!J:J,MATCH('Eligible Components'!M1286,'Tableau FR Download'!G:G,0)),FIND(" - ",INDEX('Tableau FR Download'!J:J,MATCH('Eligible Components'!M1286,'Tableau FR Download'!G:G,0)))-1) = 0,"",LEFT(INDEX('Tableau FR Download'!J:J,MATCH('Eligible Components'!M1286,'Tableau FR Download'!G:G,0)),FIND(" - ",INDEX('Tableau FR Download'!J:J,MATCH('Eligible Components'!M1286,'Tableau FR Download'!G:G,0)))-1)),"")</f>
        <v/>
      </c>
      <c r="O1286" s="2" t="str">
        <f>IF(T1286="No","",IFERROR(IF(INDEX('Tableau FR Download'!M:M,MATCH('Eligible Components'!M1286,'Tableau FR Download'!G:G,0))=0,"",INDEX('Tableau FR Download'!M:M,MATCH('Eligible Components'!M1286,'Tableau FR Download'!G:G,0))),""))</f>
        <v/>
      </c>
      <c r="P1286" s="37" t="str">
        <f>IF(IFERROR(INDEX('Funding Request Tracker'!$G$6:$G$13,MATCH('Eligible Components'!N1286,'Funding Request Tracker'!$F$6:$F$13,0)),"")=0,"",IFERROR(INDEX('Funding Request Tracker'!$G$6:$G$13,MATCH('Eligible Components'!N1286,'Funding Request Tracker'!$F$6:$F$13,0)),""))</f>
        <v/>
      </c>
      <c r="Q1286" s="37" t="str">
        <f>IF(IFERROR(INDEX('Tableau FR Download'!N:N,MATCH('Eligible Components'!M1286,'Tableau FR Download'!G:G,0)),"")=0,"",IFERROR(INDEX('Tableau FR Download'!N:N,MATCH('Eligible Components'!M1286,'Tableau FR Download'!G:G,0)),""))</f>
        <v/>
      </c>
      <c r="R1286" s="37" t="str">
        <f>IF(IFERROR(INDEX('Tableau FR Download'!O:O,MATCH('Eligible Components'!M1286,'Tableau FR Download'!G:G,0)),"")=0,"",IFERROR(INDEX('Tableau FR Download'!O:O,MATCH('Eligible Components'!M1286,'Tableau FR Download'!G:G,0)),""))</f>
        <v/>
      </c>
      <c r="S1286" s="13" t="str">
        <f t="shared" si="62"/>
        <v/>
      </c>
      <c r="T1286" s="1" t="str">
        <f>IFERROR(INDEX('User Instructions'!$E$3:$E$10,MATCH('Eligible Components'!N1286,'User Instructions'!$D$3:$D$10,0)),"")</f>
        <v/>
      </c>
      <c r="U1286" s="1" t="str">
        <f>IFERROR(IF(INDEX('Tableau FR Download'!M:M,MATCH('Eligible Components'!M1286,'Tableau FR Download'!G:G,0))=0,"",INDEX('Tableau FR Download'!M:M,MATCH('Eligible Components'!M1286,'Tableau FR Download'!G:G,0))),"")</f>
        <v/>
      </c>
    </row>
    <row r="1287" spans="1:21" hidden="1" x14ac:dyDescent="0.2">
      <c r="A1287" s="1">
        <f t="shared" si="60"/>
        <v>0</v>
      </c>
      <c r="B1287" s="1">
        <v>0</v>
      </c>
      <c r="C1287" s="1" t="s">
        <v>85</v>
      </c>
      <c r="D1287" s="1" t="s">
        <v>154</v>
      </c>
      <c r="E1287" s="1" t="s">
        <v>94</v>
      </c>
      <c r="F1287" s="1" t="s">
        <v>94</v>
      </c>
      <c r="G1287" s="1" t="str">
        <f t="shared" si="61"/>
        <v>Sierra Leone-RSSH</v>
      </c>
      <c r="H1287" s="1">
        <v>1</v>
      </c>
      <c r="I1287" s="1" t="s">
        <v>51</v>
      </c>
      <c r="J1287" s="1" t="str">
        <f>IF(IFERROR(IF(M1287="",INDEX('Review Approach Lookup'!D:D,MATCH('Eligible Components'!G1287,'Review Approach Lookup'!A:A,0)),INDEX('Tableau FR Download'!I:I,MATCH(M1287,'Tableau FR Download'!G:G,0))),"")=0,"TBC",IFERROR(IF(M1287="",INDEX('Review Approach Lookup'!D:D,MATCH('Eligible Components'!G1287,'Review Approach Lookup'!A:A,0)),INDEX('Tableau FR Download'!I:I,MATCH(M1287,'Tableau FR Download'!G:G,0))),""))</f>
        <v>TBC</v>
      </c>
      <c r="K1287" s="1" t="s">
        <v>182</v>
      </c>
      <c r="L1287" s="1">
        <f>_xlfn.MAXIFS('Tableau FR Download'!A:A,'Tableau FR Download'!B:B,'Eligible Components'!G1287)</f>
        <v>0</v>
      </c>
      <c r="M1287" s="1" t="str">
        <f>IF(L1287=0,"",INDEX('Tableau FR Download'!G:G,MATCH('Eligible Components'!L1287,'Tableau FR Download'!A:A,0)))</f>
        <v/>
      </c>
      <c r="N1287" s="2" t="str">
        <f>IFERROR(IF(LEFT(INDEX('Tableau FR Download'!J:J,MATCH('Eligible Components'!M1287,'Tableau FR Download'!G:G,0)),FIND(" - ",INDEX('Tableau FR Download'!J:J,MATCH('Eligible Components'!M1287,'Tableau FR Download'!G:G,0)))-1) = 0,"",LEFT(INDEX('Tableau FR Download'!J:J,MATCH('Eligible Components'!M1287,'Tableau FR Download'!G:G,0)),FIND(" - ",INDEX('Tableau FR Download'!J:J,MATCH('Eligible Components'!M1287,'Tableau FR Download'!G:G,0)))-1)),"")</f>
        <v/>
      </c>
      <c r="O1287" s="2" t="str">
        <f>IF(T1287="No","",IFERROR(IF(INDEX('Tableau FR Download'!M:M,MATCH('Eligible Components'!M1287,'Tableau FR Download'!G:G,0))=0,"",INDEX('Tableau FR Download'!M:M,MATCH('Eligible Components'!M1287,'Tableau FR Download'!G:G,0))),""))</f>
        <v/>
      </c>
      <c r="P1287" s="37" t="str">
        <f>IF(IFERROR(INDEX('Funding Request Tracker'!$G$6:$G$13,MATCH('Eligible Components'!N1287,'Funding Request Tracker'!$F$6:$F$13,0)),"")=0,"",IFERROR(INDEX('Funding Request Tracker'!$G$6:$G$13,MATCH('Eligible Components'!N1287,'Funding Request Tracker'!$F$6:$F$13,0)),""))</f>
        <v/>
      </c>
      <c r="Q1287" s="37" t="str">
        <f>IF(IFERROR(INDEX('Tableau FR Download'!N:N,MATCH('Eligible Components'!M1287,'Tableau FR Download'!G:G,0)),"")=0,"",IFERROR(INDEX('Tableau FR Download'!N:N,MATCH('Eligible Components'!M1287,'Tableau FR Download'!G:G,0)),""))</f>
        <v/>
      </c>
      <c r="R1287" s="37" t="str">
        <f>IF(IFERROR(INDEX('Tableau FR Download'!O:O,MATCH('Eligible Components'!M1287,'Tableau FR Download'!G:G,0)),"")=0,"",IFERROR(INDEX('Tableau FR Download'!O:O,MATCH('Eligible Components'!M1287,'Tableau FR Download'!G:G,0)),""))</f>
        <v/>
      </c>
      <c r="S1287" s="13" t="str">
        <f t="shared" si="62"/>
        <v/>
      </c>
      <c r="T1287" s="1" t="str">
        <f>IFERROR(INDEX('User Instructions'!$E$3:$E$10,MATCH('Eligible Components'!N1287,'User Instructions'!$D$3:$D$10,0)),"")</f>
        <v/>
      </c>
      <c r="U1287" s="1" t="str">
        <f>IFERROR(IF(INDEX('Tableau FR Download'!M:M,MATCH('Eligible Components'!M1287,'Tableau FR Download'!G:G,0))=0,"",INDEX('Tableau FR Download'!M:M,MATCH('Eligible Components'!M1287,'Tableau FR Download'!G:G,0))),"")</f>
        <v/>
      </c>
    </row>
    <row r="1288" spans="1:21" hidden="1" x14ac:dyDescent="0.2">
      <c r="A1288" s="1">
        <f t="shared" si="60"/>
        <v>0</v>
      </c>
      <c r="B1288" s="1">
        <v>1</v>
      </c>
      <c r="C1288" s="1" t="s">
        <v>85</v>
      </c>
      <c r="D1288" s="1" t="s">
        <v>154</v>
      </c>
      <c r="E1288" s="1" t="s">
        <v>416</v>
      </c>
      <c r="F1288" s="1" t="s">
        <v>35</v>
      </c>
      <c r="G1288" s="1" t="str">
        <f t="shared" si="61"/>
        <v>Sierra Leone-Tuberculosis</v>
      </c>
      <c r="H1288" s="1">
        <v>1</v>
      </c>
      <c r="I1288" s="1" t="s">
        <v>51</v>
      </c>
      <c r="J1288" s="1" t="str">
        <f>IF(IFERROR(IF(M1288="",INDEX('Review Approach Lookup'!D:D,MATCH('Eligible Components'!G1288,'Review Approach Lookup'!A:A,0)),INDEX('Tableau FR Download'!I:I,MATCH(M1288,'Tableau FR Download'!G:G,0))),"")=0,"TBC",IFERROR(IF(M1288="",INDEX('Review Approach Lookup'!D:D,MATCH('Eligible Components'!G1288,'Review Approach Lookup'!A:A,0)),INDEX('Tableau FR Download'!I:I,MATCH(M1288,'Tableau FR Download'!G:G,0))),""))</f>
        <v>Full Review</v>
      </c>
      <c r="K1288" s="1" t="s">
        <v>182</v>
      </c>
      <c r="L1288" s="1">
        <f>_xlfn.MAXIFS('Tableau FR Download'!A:A,'Tableau FR Download'!B:B,'Eligible Components'!G1288)</f>
        <v>0</v>
      </c>
      <c r="M1288" s="1" t="str">
        <f>IF(L1288=0,"",INDEX('Tableau FR Download'!G:G,MATCH('Eligible Components'!L1288,'Tableau FR Download'!A:A,0)))</f>
        <v/>
      </c>
      <c r="N1288" s="2" t="str">
        <f>IFERROR(IF(LEFT(INDEX('Tableau FR Download'!J:J,MATCH('Eligible Components'!M1288,'Tableau FR Download'!G:G,0)),FIND(" - ",INDEX('Tableau FR Download'!J:J,MATCH('Eligible Components'!M1288,'Tableau FR Download'!G:G,0)))-1) = 0,"",LEFT(INDEX('Tableau FR Download'!J:J,MATCH('Eligible Components'!M1288,'Tableau FR Download'!G:G,0)),FIND(" - ",INDEX('Tableau FR Download'!J:J,MATCH('Eligible Components'!M1288,'Tableau FR Download'!G:G,0)))-1)),"")</f>
        <v/>
      </c>
      <c r="O1288" s="2" t="str">
        <f>IF(T1288="No","",IFERROR(IF(INDEX('Tableau FR Download'!M:M,MATCH('Eligible Components'!M1288,'Tableau FR Download'!G:G,0))=0,"",INDEX('Tableau FR Download'!M:M,MATCH('Eligible Components'!M1288,'Tableau FR Download'!G:G,0))),""))</f>
        <v/>
      </c>
      <c r="P1288" s="37" t="str">
        <f>IF(IFERROR(INDEX('Funding Request Tracker'!$G$6:$G$13,MATCH('Eligible Components'!N1288,'Funding Request Tracker'!$F$6:$F$13,0)),"")=0,"",IFERROR(INDEX('Funding Request Tracker'!$G$6:$G$13,MATCH('Eligible Components'!N1288,'Funding Request Tracker'!$F$6:$F$13,0)),""))</f>
        <v/>
      </c>
      <c r="Q1288" s="37" t="str">
        <f>IF(IFERROR(INDEX('Tableau FR Download'!N:N,MATCH('Eligible Components'!M1288,'Tableau FR Download'!G:G,0)),"")=0,"",IFERROR(INDEX('Tableau FR Download'!N:N,MATCH('Eligible Components'!M1288,'Tableau FR Download'!G:G,0)),""))</f>
        <v/>
      </c>
      <c r="R1288" s="37" t="str">
        <f>IF(IFERROR(INDEX('Tableau FR Download'!O:O,MATCH('Eligible Components'!M1288,'Tableau FR Download'!G:G,0)),"")=0,"",IFERROR(INDEX('Tableau FR Download'!O:O,MATCH('Eligible Components'!M1288,'Tableau FR Download'!G:G,0)),""))</f>
        <v/>
      </c>
      <c r="S1288" s="13" t="str">
        <f t="shared" si="62"/>
        <v/>
      </c>
      <c r="T1288" s="1" t="str">
        <f>IFERROR(INDEX('User Instructions'!$E$3:$E$10,MATCH('Eligible Components'!N1288,'User Instructions'!$D$3:$D$10,0)),"")</f>
        <v/>
      </c>
      <c r="U1288" s="1" t="str">
        <f>IFERROR(IF(INDEX('Tableau FR Download'!M:M,MATCH('Eligible Components'!M1288,'Tableau FR Download'!G:G,0))=0,"",INDEX('Tableau FR Download'!M:M,MATCH('Eligible Components'!M1288,'Tableau FR Download'!G:G,0))),"")</f>
        <v/>
      </c>
    </row>
    <row r="1289" spans="1:21" hidden="1" x14ac:dyDescent="0.2">
      <c r="A1289" s="1">
        <f t="shared" si="60"/>
        <v>0</v>
      </c>
      <c r="B1289" s="1">
        <v>0</v>
      </c>
      <c r="C1289" s="1" t="s">
        <v>85</v>
      </c>
      <c r="D1289" s="1" t="s">
        <v>154</v>
      </c>
      <c r="E1289" s="1" t="s">
        <v>417</v>
      </c>
      <c r="F1289" s="1" t="s">
        <v>95</v>
      </c>
      <c r="G1289" s="1" t="str">
        <f t="shared" si="61"/>
        <v>Sierra Leone-Tuberculosis,Malaria</v>
      </c>
      <c r="H1289" s="1">
        <v>1</v>
      </c>
      <c r="I1289" s="1" t="s">
        <v>51</v>
      </c>
      <c r="J1289" s="1" t="str">
        <f>IF(IFERROR(IF(M1289="",INDEX('Review Approach Lookup'!D:D,MATCH('Eligible Components'!G1289,'Review Approach Lookup'!A:A,0)),INDEX('Tableau FR Download'!I:I,MATCH(M1289,'Tableau FR Download'!G:G,0))),"")=0,"TBC",IFERROR(IF(M1289="",INDEX('Review Approach Lookup'!D:D,MATCH('Eligible Components'!G1289,'Review Approach Lookup'!A:A,0)),INDEX('Tableau FR Download'!I:I,MATCH(M1289,'Tableau FR Download'!G:G,0))),""))</f>
        <v/>
      </c>
      <c r="K1289" s="1" t="s">
        <v>182</v>
      </c>
      <c r="L1289" s="1">
        <f>_xlfn.MAXIFS('Tableau FR Download'!A:A,'Tableau FR Download'!B:B,'Eligible Components'!G1289)</f>
        <v>0</v>
      </c>
      <c r="M1289" s="1" t="str">
        <f>IF(L1289=0,"",INDEX('Tableau FR Download'!G:G,MATCH('Eligible Components'!L1289,'Tableau FR Download'!A:A,0)))</f>
        <v/>
      </c>
      <c r="N1289" s="2" t="str">
        <f>IFERROR(IF(LEFT(INDEX('Tableau FR Download'!J:J,MATCH('Eligible Components'!M1289,'Tableau FR Download'!G:G,0)),FIND(" - ",INDEX('Tableau FR Download'!J:J,MATCH('Eligible Components'!M1289,'Tableau FR Download'!G:G,0)))-1) = 0,"",LEFT(INDEX('Tableau FR Download'!J:J,MATCH('Eligible Components'!M1289,'Tableau FR Download'!G:G,0)),FIND(" - ",INDEX('Tableau FR Download'!J:J,MATCH('Eligible Components'!M1289,'Tableau FR Download'!G:G,0)))-1)),"")</f>
        <v/>
      </c>
      <c r="O1289" s="2" t="str">
        <f>IF(T1289="No","",IFERROR(IF(INDEX('Tableau FR Download'!M:M,MATCH('Eligible Components'!M1289,'Tableau FR Download'!G:G,0))=0,"",INDEX('Tableau FR Download'!M:M,MATCH('Eligible Components'!M1289,'Tableau FR Download'!G:G,0))),""))</f>
        <v/>
      </c>
      <c r="P1289" s="37" t="str">
        <f>IF(IFERROR(INDEX('Funding Request Tracker'!$G$6:$G$13,MATCH('Eligible Components'!N1289,'Funding Request Tracker'!$F$6:$F$13,0)),"")=0,"",IFERROR(INDEX('Funding Request Tracker'!$G$6:$G$13,MATCH('Eligible Components'!N1289,'Funding Request Tracker'!$F$6:$F$13,0)),""))</f>
        <v/>
      </c>
      <c r="Q1289" s="37" t="str">
        <f>IF(IFERROR(INDEX('Tableau FR Download'!N:N,MATCH('Eligible Components'!M1289,'Tableau FR Download'!G:G,0)),"")=0,"",IFERROR(INDEX('Tableau FR Download'!N:N,MATCH('Eligible Components'!M1289,'Tableau FR Download'!G:G,0)),""))</f>
        <v/>
      </c>
      <c r="R1289" s="37" t="str">
        <f>IF(IFERROR(INDEX('Tableau FR Download'!O:O,MATCH('Eligible Components'!M1289,'Tableau FR Download'!G:G,0)),"")=0,"",IFERROR(INDEX('Tableau FR Download'!O:O,MATCH('Eligible Components'!M1289,'Tableau FR Download'!G:G,0)),""))</f>
        <v/>
      </c>
      <c r="S1289" s="13" t="str">
        <f t="shared" si="62"/>
        <v/>
      </c>
      <c r="T1289" s="1" t="str">
        <f>IFERROR(INDEX('User Instructions'!$E$3:$E$10,MATCH('Eligible Components'!N1289,'User Instructions'!$D$3:$D$10,0)),"")</f>
        <v/>
      </c>
      <c r="U1289" s="1" t="str">
        <f>IFERROR(IF(INDEX('Tableau FR Download'!M:M,MATCH('Eligible Components'!M1289,'Tableau FR Download'!G:G,0))=0,"",INDEX('Tableau FR Download'!M:M,MATCH('Eligible Components'!M1289,'Tableau FR Download'!G:G,0))),"")</f>
        <v/>
      </c>
    </row>
    <row r="1290" spans="1:21" hidden="1" x14ac:dyDescent="0.2">
      <c r="A1290" s="1">
        <f t="shared" si="60"/>
        <v>0</v>
      </c>
      <c r="B1290" s="1">
        <v>0</v>
      </c>
      <c r="C1290" s="1" t="s">
        <v>85</v>
      </c>
      <c r="D1290" s="1" t="s">
        <v>154</v>
      </c>
      <c r="E1290" s="1" t="s">
        <v>418</v>
      </c>
      <c r="F1290" s="1" t="s">
        <v>96</v>
      </c>
      <c r="G1290" s="1" t="str">
        <f t="shared" si="61"/>
        <v>Sierra Leone-Tuberculosis,Malaria,RSSH</v>
      </c>
      <c r="H1290" s="1">
        <v>1</v>
      </c>
      <c r="I1290" s="1" t="s">
        <v>51</v>
      </c>
      <c r="J1290" s="1" t="str">
        <f>IF(IFERROR(IF(M1290="",INDEX('Review Approach Lookup'!D:D,MATCH('Eligible Components'!G1290,'Review Approach Lookup'!A:A,0)),INDEX('Tableau FR Download'!I:I,MATCH(M1290,'Tableau FR Download'!G:G,0))),"")=0,"TBC",IFERROR(IF(M1290="",INDEX('Review Approach Lookup'!D:D,MATCH('Eligible Components'!G1290,'Review Approach Lookup'!A:A,0)),INDEX('Tableau FR Download'!I:I,MATCH(M1290,'Tableau FR Download'!G:G,0))),""))</f>
        <v/>
      </c>
      <c r="K1290" s="1" t="s">
        <v>182</v>
      </c>
      <c r="L1290" s="1">
        <f>_xlfn.MAXIFS('Tableau FR Download'!A:A,'Tableau FR Download'!B:B,'Eligible Components'!G1290)</f>
        <v>0</v>
      </c>
      <c r="M1290" s="1" t="str">
        <f>IF(L1290=0,"",INDEX('Tableau FR Download'!G:G,MATCH('Eligible Components'!L1290,'Tableau FR Download'!A:A,0)))</f>
        <v/>
      </c>
      <c r="N1290" s="2" t="str">
        <f>IFERROR(IF(LEFT(INDEX('Tableau FR Download'!J:J,MATCH('Eligible Components'!M1290,'Tableau FR Download'!G:G,0)),FIND(" - ",INDEX('Tableau FR Download'!J:J,MATCH('Eligible Components'!M1290,'Tableau FR Download'!G:G,0)))-1) = 0,"",LEFT(INDEX('Tableau FR Download'!J:J,MATCH('Eligible Components'!M1290,'Tableau FR Download'!G:G,0)),FIND(" - ",INDEX('Tableau FR Download'!J:J,MATCH('Eligible Components'!M1290,'Tableau FR Download'!G:G,0)))-1)),"")</f>
        <v/>
      </c>
      <c r="O1290" s="2" t="str">
        <f>IF(T1290="No","",IFERROR(IF(INDEX('Tableau FR Download'!M:M,MATCH('Eligible Components'!M1290,'Tableau FR Download'!G:G,0))=0,"",INDEX('Tableau FR Download'!M:M,MATCH('Eligible Components'!M1290,'Tableau FR Download'!G:G,0))),""))</f>
        <v/>
      </c>
      <c r="P1290" s="37" t="str">
        <f>IF(IFERROR(INDEX('Funding Request Tracker'!$G$6:$G$13,MATCH('Eligible Components'!N1290,'Funding Request Tracker'!$F$6:$F$13,0)),"")=0,"",IFERROR(INDEX('Funding Request Tracker'!$G$6:$G$13,MATCH('Eligible Components'!N1290,'Funding Request Tracker'!$F$6:$F$13,0)),""))</f>
        <v/>
      </c>
      <c r="Q1290" s="37" t="str">
        <f>IF(IFERROR(INDEX('Tableau FR Download'!N:N,MATCH('Eligible Components'!M1290,'Tableau FR Download'!G:G,0)),"")=0,"",IFERROR(INDEX('Tableau FR Download'!N:N,MATCH('Eligible Components'!M1290,'Tableau FR Download'!G:G,0)),""))</f>
        <v/>
      </c>
      <c r="R1290" s="37" t="str">
        <f>IF(IFERROR(INDEX('Tableau FR Download'!O:O,MATCH('Eligible Components'!M1290,'Tableau FR Download'!G:G,0)),"")=0,"",IFERROR(INDEX('Tableau FR Download'!O:O,MATCH('Eligible Components'!M1290,'Tableau FR Download'!G:G,0)),""))</f>
        <v/>
      </c>
      <c r="S1290" s="13" t="str">
        <f t="shared" si="62"/>
        <v/>
      </c>
      <c r="T1290" s="1" t="str">
        <f>IFERROR(INDEX('User Instructions'!$E$3:$E$10,MATCH('Eligible Components'!N1290,'User Instructions'!$D$3:$D$10,0)),"")</f>
        <v/>
      </c>
      <c r="U1290" s="1" t="str">
        <f>IFERROR(IF(INDEX('Tableau FR Download'!M:M,MATCH('Eligible Components'!M1290,'Tableau FR Download'!G:G,0))=0,"",INDEX('Tableau FR Download'!M:M,MATCH('Eligible Components'!M1290,'Tableau FR Download'!G:G,0))),"")</f>
        <v/>
      </c>
    </row>
    <row r="1291" spans="1:21" hidden="1" x14ac:dyDescent="0.2">
      <c r="A1291" s="1">
        <f t="shared" si="60"/>
        <v>0</v>
      </c>
      <c r="B1291" s="1">
        <v>0</v>
      </c>
      <c r="C1291" s="1" t="s">
        <v>85</v>
      </c>
      <c r="D1291" s="1" t="s">
        <v>154</v>
      </c>
      <c r="E1291" s="1" t="s">
        <v>419</v>
      </c>
      <c r="F1291" s="1" t="s">
        <v>97</v>
      </c>
      <c r="G1291" s="1" t="str">
        <f t="shared" si="61"/>
        <v>Sierra Leone-Tuberculosis,RSSH</v>
      </c>
      <c r="H1291" s="1">
        <v>1</v>
      </c>
      <c r="I1291" s="1" t="s">
        <v>51</v>
      </c>
      <c r="J1291" s="1" t="str">
        <f>IF(IFERROR(IF(M1291="",INDEX('Review Approach Lookup'!D:D,MATCH('Eligible Components'!G1291,'Review Approach Lookup'!A:A,0)),INDEX('Tableau FR Download'!I:I,MATCH(M1291,'Tableau FR Download'!G:G,0))),"")=0,"TBC",IFERROR(IF(M1291="",INDEX('Review Approach Lookup'!D:D,MATCH('Eligible Components'!G1291,'Review Approach Lookup'!A:A,0)),INDEX('Tableau FR Download'!I:I,MATCH(M1291,'Tableau FR Download'!G:G,0))),""))</f>
        <v/>
      </c>
      <c r="K1291" s="1" t="s">
        <v>182</v>
      </c>
      <c r="L1291" s="1">
        <f>_xlfn.MAXIFS('Tableau FR Download'!A:A,'Tableau FR Download'!B:B,'Eligible Components'!G1291)</f>
        <v>0</v>
      </c>
      <c r="M1291" s="1" t="str">
        <f>IF(L1291=0,"",INDEX('Tableau FR Download'!G:G,MATCH('Eligible Components'!L1291,'Tableau FR Download'!A:A,0)))</f>
        <v/>
      </c>
      <c r="N1291" s="2" t="str">
        <f>IFERROR(IF(LEFT(INDEX('Tableau FR Download'!J:J,MATCH('Eligible Components'!M1291,'Tableau FR Download'!G:G,0)),FIND(" - ",INDEX('Tableau FR Download'!J:J,MATCH('Eligible Components'!M1291,'Tableau FR Download'!G:G,0)))-1) = 0,"",LEFT(INDEX('Tableau FR Download'!J:J,MATCH('Eligible Components'!M1291,'Tableau FR Download'!G:G,0)),FIND(" - ",INDEX('Tableau FR Download'!J:J,MATCH('Eligible Components'!M1291,'Tableau FR Download'!G:G,0)))-1)),"")</f>
        <v/>
      </c>
      <c r="O1291" s="2" t="str">
        <f>IF(T1291="No","",IFERROR(IF(INDEX('Tableau FR Download'!M:M,MATCH('Eligible Components'!M1291,'Tableau FR Download'!G:G,0))=0,"",INDEX('Tableau FR Download'!M:M,MATCH('Eligible Components'!M1291,'Tableau FR Download'!G:G,0))),""))</f>
        <v/>
      </c>
      <c r="P1291" s="37" t="str">
        <f>IF(IFERROR(INDEX('Funding Request Tracker'!$G$6:$G$13,MATCH('Eligible Components'!N1291,'Funding Request Tracker'!$F$6:$F$13,0)),"")=0,"",IFERROR(INDEX('Funding Request Tracker'!$G$6:$G$13,MATCH('Eligible Components'!N1291,'Funding Request Tracker'!$F$6:$F$13,0)),""))</f>
        <v/>
      </c>
      <c r="Q1291" s="37" t="str">
        <f>IF(IFERROR(INDEX('Tableau FR Download'!N:N,MATCH('Eligible Components'!M1291,'Tableau FR Download'!G:G,0)),"")=0,"",IFERROR(INDEX('Tableau FR Download'!N:N,MATCH('Eligible Components'!M1291,'Tableau FR Download'!G:G,0)),""))</f>
        <v/>
      </c>
      <c r="R1291" s="37" t="str">
        <f>IF(IFERROR(INDEX('Tableau FR Download'!O:O,MATCH('Eligible Components'!M1291,'Tableau FR Download'!G:G,0)),"")=0,"",IFERROR(INDEX('Tableau FR Download'!O:O,MATCH('Eligible Components'!M1291,'Tableau FR Download'!G:G,0)),""))</f>
        <v/>
      </c>
      <c r="S1291" s="13" t="str">
        <f t="shared" si="62"/>
        <v/>
      </c>
      <c r="T1291" s="1" t="str">
        <f>IFERROR(INDEX('User Instructions'!$E$3:$E$10,MATCH('Eligible Components'!N1291,'User Instructions'!$D$3:$D$10,0)),"")</f>
        <v/>
      </c>
      <c r="U1291" s="1" t="str">
        <f>IFERROR(IF(INDEX('Tableau FR Download'!M:M,MATCH('Eligible Components'!M1291,'Tableau FR Download'!G:G,0))=0,"",INDEX('Tableau FR Download'!M:M,MATCH('Eligible Components'!M1291,'Tableau FR Download'!G:G,0))),"")</f>
        <v/>
      </c>
    </row>
    <row r="1292" spans="1:21" hidden="1" x14ac:dyDescent="0.2">
      <c r="A1292" s="1">
        <f t="shared" si="60"/>
        <v>0</v>
      </c>
      <c r="B1292" s="1">
        <v>0</v>
      </c>
      <c r="C1292" s="1" t="s">
        <v>85</v>
      </c>
      <c r="D1292" s="1" t="s">
        <v>69</v>
      </c>
      <c r="E1292" s="1" t="s">
        <v>26</v>
      </c>
      <c r="F1292" s="1" t="s">
        <v>26</v>
      </c>
      <c r="G1292" s="1" t="str">
        <f t="shared" si="61"/>
        <v>Solomon Islands-HIV/AIDS</v>
      </c>
      <c r="H1292" s="1">
        <v>0</v>
      </c>
      <c r="I1292" s="1" t="s">
        <v>25</v>
      </c>
      <c r="J1292" s="1" t="str">
        <f>IF(IFERROR(IF(M1292="",INDEX('Review Approach Lookup'!D:D,MATCH('Eligible Components'!G1292,'Review Approach Lookup'!A:A,0)),INDEX('Tableau FR Download'!I:I,MATCH(M1292,'Tableau FR Download'!G:G,0))),"")=0,"TBC",IFERROR(IF(M1292="",INDEX('Review Approach Lookup'!D:D,MATCH('Eligible Components'!G1292,'Review Approach Lookup'!A:A,0)),INDEX('Tableau FR Download'!I:I,MATCH(M1292,'Tableau FR Download'!G:G,0))),""))</f>
        <v/>
      </c>
      <c r="K1292" s="1" t="s">
        <v>188</v>
      </c>
      <c r="L1292" s="1">
        <f>_xlfn.MAXIFS('Tableau FR Download'!A:A,'Tableau FR Download'!B:B,'Eligible Components'!G1292)</f>
        <v>0</v>
      </c>
      <c r="M1292" s="1" t="str">
        <f>IF(L1292=0,"",INDEX('Tableau FR Download'!G:G,MATCH('Eligible Components'!L1292,'Tableau FR Download'!A:A,0)))</f>
        <v/>
      </c>
      <c r="N1292" s="2" t="str">
        <f>IFERROR(IF(LEFT(INDEX('Tableau FR Download'!J:J,MATCH('Eligible Components'!M1292,'Tableau FR Download'!G:G,0)),FIND(" - ",INDEX('Tableau FR Download'!J:J,MATCH('Eligible Components'!M1292,'Tableau FR Download'!G:G,0)))-1) = 0,"",LEFT(INDEX('Tableau FR Download'!J:J,MATCH('Eligible Components'!M1292,'Tableau FR Download'!G:G,0)),FIND(" - ",INDEX('Tableau FR Download'!J:J,MATCH('Eligible Components'!M1292,'Tableau FR Download'!G:G,0)))-1)),"")</f>
        <v/>
      </c>
      <c r="O1292" s="2" t="str">
        <f>IF(T1292="No","",IFERROR(IF(INDEX('Tableau FR Download'!M:M,MATCH('Eligible Components'!M1292,'Tableau FR Download'!G:G,0))=0,"",INDEX('Tableau FR Download'!M:M,MATCH('Eligible Components'!M1292,'Tableau FR Download'!G:G,0))),""))</f>
        <v/>
      </c>
      <c r="P1292" s="37" t="str">
        <f>IF(IFERROR(INDEX('Funding Request Tracker'!$G$6:$G$13,MATCH('Eligible Components'!N1292,'Funding Request Tracker'!$F$6:$F$13,0)),"")=0,"",IFERROR(INDEX('Funding Request Tracker'!$G$6:$G$13,MATCH('Eligible Components'!N1292,'Funding Request Tracker'!$F$6:$F$13,0)),""))</f>
        <v/>
      </c>
      <c r="Q1292" s="37" t="str">
        <f>IF(IFERROR(INDEX('Tableau FR Download'!N:N,MATCH('Eligible Components'!M1292,'Tableau FR Download'!G:G,0)),"")=0,"",IFERROR(INDEX('Tableau FR Download'!N:N,MATCH('Eligible Components'!M1292,'Tableau FR Download'!G:G,0)),""))</f>
        <v/>
      </c>
      <c r="R1292" s="37" t="str">
        <f>IF(IFERROR(INDEX('Tableau FR Download'!O:O,MATCH('Eligible Components'!M1292,'Tableau FR Download'!G:G,0)),"")=0,"",IFERROR(INDEX('Tableau FR Download'!O:O,MATCH('Eligible Components'!M1292,'Tableau FR Download'!G:G,0)),""))</f>
        <v/>
      </c>
      <c r="S1292" s="13" t="str">
        <f t="shared" si="62"/>
        <v/>
      </c>
      <c r="T1292" s="1" t="str">
        <f>IFERROR(INDEX('User Instructions'!$E$3:$E$10,MATCH('Eligible Components'!N1292,'User Instructions'!$D$3:$D$10,0)),"")</f>
        <v/>
      </c>
      <c r="U1292" s="1" t="str">
        <f>IFERROR(IF(INDEX('Tableau FR Download'!M:M,MATCH('Eligible Components'!M1292,'Tableau FR Download'!G:G,0))=0,"",INDEX('Tableau FR Download'!M:M,MATCH('Eligible Components'!M1292,'Tableau FR Download'!G:G,0))),"")</f>
        <v/>
      </c>
    </row>
    <row r="1293" spans="1:21" hidden="1" x14ac:dyDescent="0.2">
      <c r="A1293" s="1">
        <f t="shared" si="60"/>
        <v>0</v>
      </c>
      <c r="B1293" s="1">
        <v>0</v>
      </c>
      <c r="C1293" s="1" t="s">
        <v>85</v>
      </c>
      <c r="D1293" s="1" t="s">
        <v>69</v>
      </c>
      <c r="E1293" s="1" t="s">
        <v>409</v>
      </c>
      <c r="F1293" s="1" t="s">
        <v>86</v>
      </c>
      <c r="G1293" s="1" t="str">
        <f t="shared" si="61"/>
        <v>Solomon Islands-HIV/AIDS,Malaria</v>
      </c>
      <c r="H1293" s="1">
        <v>0</v>
      </c>
      <c r="I1293" s="1" t="s">
        <v>25</v>
      </c>
      <c r="J1293" s="1" t="str">
        <f>IF(IFERROR(IF(M1293="",INDEX('Review Approach Lookup'!D:D,MATCH('Eligible Components'!G1293,'Review Approach Lookup'!A:A,0)),INDEX('Tableau FR Download'!I:I,MATCH(M1293,'Tableau FR Download'!G:G,0))),"")=0,"TBC",IFERROR(IF(M1293="",INDEX('Review Approach Lookup'!D:D,MATCH('Eligible Components'!G1293,'Review Approach Lookup'!A:A,0)),INDEX('Tableau FR Download'!I:I,MATCH(M1293,'Tableau FR Download'!G:G,0))),""))</f>
        <v/>
      </c>
      <c r="K1293" s="1" t="s">
        <v>188</v>
      </c>
      <c r="L1293" s="1">
        <f>_xlfn.MAXIFS('Tableau FR Download'!A:A,'Tableau FR Download'!B:B,'Eligible Components'!G1293)</f>
        <v>0</v>
      </c>
      <c r="M1293" s="1" t="str">
        <f>IF(L1293=0,"",INDEX('Tableau FR Download'!G:G,MATCH('Eligible Components'!L1293,'Tableau FR Download'!A:A,0)))</f>
        <v/>
      </c>
      <c r="N1293" s="2" t="str">
        <f>IFERROR(IF(LEFT(INDEX('Tableau FR Download'!J:J,MATCH('Eligible Components'!M1293,'Tableau FR Download'!G:G,0)),FIND(" - ",INDEX('Tableau FR Download'!J:J,MATCH('Eligible Components'!M1293,'Tableau FR Download'!G:G,0)))-1) = 0,"",LEFT(INDEX('Tableau FR Download'!J:J,MATCH('Eligible Components'!M1293,'Tableau FR Download'!G:G,0)),FIND(" - ",INDEX('Tableau FR Download'!J:J,MATCH('Eligible Components'!M1293,'Tableau FR Download'!G:G,0)))-1)),"")</f>
        <v/>
      </c>
      <c r="O1293" s="2" t="str">
        <f>IF(T1293="No","",IFERROR(IF(INDEX('Tableau FR Download'!M:M,MATCH('Eligible Components'!M1293,'Tableau FR Download'!G:G,0))=0,"",INDEX('Tableau FR Download'!M:M,MATCH('Eligible Components'!M1293,'Tableau FR Download'!G:G,0))),""))</f>
        <v/>
      </c>
      <c r="P1293" s="37" t="str">
        <f>IF(IFERROR(INDEX('Funding Request Tracker'!$G$6:$G$13,MATCH('Eligible Components'!N1293,'Funding Request Tracker'!$F$6:$F$13,0)),"")=0,"",IFERROR(INDEX('Funding Request Tracker'!$G$6:$G$13,MATCH('Eligible Components'!N1293,'Funding Request Tracker'!$F$6:$F$13,0)),""))</f>
        <v/>
      </c>
      <c r="Q1293" s="37" t="str">
        <f>IF(IFERROR(INDEX('Tableau FR Download'!N:N,MATCH('Eligible Components'!M1293,'Tableau FR Download'!G:G,0)),"")=0,"",IFERROR(INDEX('Tableau FR Download'!N:N,MATCH('Eligible Components'!M1293,'Tableau FR Download'!G:G,0)),""))</f>
        <v/>
      </c>
      <c r="R1293" s="37" t="str">
        <f>IF(IFERROR(INDEX('Tableau FR Download'!O:O,MATCH('Eligible Components'!M1293,'Tableau FR Download'!G:G,0)),"")=0,"",IFERROR(INDEX('Tableau FR Download'!O:O,MATCH('Eligible Components'!M1293,'Tableau FR Download'!G:G,0)),""))</f>
        <v/>
      </c>
      <c r="S1293" s="13" t="str">
        <f t="shared" si="62"/>
        <v/>
      </c>
      <c r="T1293" s="1" t="str">
        <f>IFERROR(INDEX('User Instructions'!$E$3:$E$10,MATCH('Eligible Components'!N1293,'User Instructions'!$D$3:$D$10,0)),"")</f>
        <v/>
      </c>
      <c r="U1293" s="1" t="str">
        <f>IFERROR(IF(INDEX('Tableau FR Download'!M:M,MATCH('Eligible Components'!M1293,'Tableau FR Download'!G:G,0))=0,"",INDEX('Tableau FR Download'!M:M,MATCH('Eligible Components'!M1293,'Tableau FR Download'!G:G,0))),"")</f>
        <v/>
      </c>
    </row>
    <row r="1294" spans="1:21" hidden="1" x14ac:dyDescent="0.2">
      <c r="A1294" s="1">
        <f t="shared" si="60"/>
        <v>0</v>
      </c>
      <c r="B1294" s="1">
        <v>0</v>
      </c>
      <c r="C1294" s="1" t="s">
        <v>85</v>
      </c>
      <c r="D1294" s="1" t="s">
        <v>69</v>
      </c>
      <c r="E1294" s="1" t="s">
        <v>410</v>
      </c>
      <c r="F1294" s="1" t="s">
        <v>87</v>
      </c>
      <c r="G1294" s="1" t="str">
        <f t="shared" si="61"/>
        <v>Solomon Islands-HIV/AIDS,Malaria,RSSH</v>
      </c>
      <c r="H1294" s="1">
        <v>0</v>
      </c>
      <c r="I1294" s="1" t="s">
        <v>25</v>
      </c>
      <c r="J1294" s="1" t="str">
        <f>IF(IFERROR(IF(M1294="",INDEX('Review Approach Lookup'!D:D,MATCH('Eligible Components'!G1294,'Review Approach Lookup'!A:A,0)),INDEX('Tableau FR Download'!I:I,MATCH(M1294,'Tableau FR Download'!G:G,0))),"")=0,"TBC",IFERROR(IF(M1294="",INDEX('Review Approach Lookup'!D:D,MATCH('Eligible Components'!G1294,'Review Approach Lookup'!A:A,0)),INDEX('Tableau FR Download'!I:I,MATCH(M1294,'Tableau FR Download'!G:G,0))),""))</f>
        <v/>
      </c>
      <c r="K1294" s="1" t="s">
        <v>188</v>
      </c>
      <c r="L1294" s="1">
        <f>_xlfn.MAXIFS('Tableau FR Download'!A:A,'Tableau FR Download'!B:B,'Eligible Components'!G1294)</f>
        <v>0</v>
      </c>
      <c r="M1294" s="1" t="str">
        <f>IF(L1294=0,"",INDEX('Tableau FR Download'!G:G,MATCH('Eligible Components'!L1294,'Tableau FR Download'!A:A,0)))</f>
        <v/>
      </c>
      <c r="N1294" s="2" t="str">
        <f>IFERROR(IF(LEFT(INDEX('Tableau FR Download'!J:J,MATCH('Eligible Components'!M1294,'Tableau FR Download'!G:G,0)),FIND(" - ",INDEX('Tableau FR Download'!J:J,MATCH('Eligible Components'!M1294,'Tableau FR Download'!G:G,0)))-1) = 0,"",LEFT(INDEX('Tableau FR Download'!J:J,MATCH('Eligible Components'!M1294,'Tableau FR Download'!G:G,0)),FIND(" - ",INDEX('Tableau FR Download'!J:J,MATCH('Eligible Components'!M1294,'Tableau FR Download'!G:G,0)))-1)),"")</f>
        <v/>
      </c>
      <c r="O1294" s="2" t="str">
        <f>IF(T1294="No","",IFERROR(IF(INDEX('Tableau FR Download'!M:M,MATCH('Eligible Components'!M1294,'Tableau FR Download'!G:G,0))=0,"",INDEX('Tableau FR Download'!M:M,MATCH('Eligible Components'!M1294,'Tableau FR Download'!G:G,0))),""))</f>
        <v/>
      </c>
      <c r="P1294" s="37" t="str">
        <f>IF(IFERROR(INDEX('Funding Request Tracker'!$G$6:$G$13,MATCH('Eligible Components'!N1294,'Funding Request Tracker'!$F$6:$F$13,0)),"")=0,"",IFERROR(INDEX('Funding Request Tracker'!$G$6:$G$13,MATCH('Eligible Components'!N1294,'Funding Request Tracker'!$F$6:$F$13,0)),""))</f>
        <v/>
      </c>
      <c r="Q1294" s="37" t="str">
        <f>IF(IFERROR(INDEX('Tableau FR Download'!N:N,MATCH('Eligible Components'!M1294,'Tableau FR Download'!G:G,0)),"")=0,"",IFERROR(INDEX('Tableau FR Download'!N:N,MATCH('Eligible Components'!M1294,'Tableau FR Download'!G:G,0)),""))</f>
        <v/>
      </c>
      <c r="R1294" s="37" t="str">
        <f>IF(IFERROR(INDEX('Tableau FR Download'!O:O,MATCH('Eligible Components'!M1294,'Tableau FR Download'!G:G,0)),"")=0,"",IFERROR(INDEX('Tableau FR Download'!O:O,MATCH('Eligible Components'!M1294,'Tableau FR Download'!G:G,0)),""))</f>
        <v/>
      </c>
      <c r="S1294" s="13" t="str">
        <f t="shared" si="62"/>
        <v/>
      </c>
      <c r="T1294" s="1" t="str">
        <f>IFERROR(INDEX('User Instructions'!$E$3:$E$10,MATCH('Eligible Components'!N1294,'User Instructions'!$D$3:$D$10,0)),"")</f>
        <v/>
      </c>
      <c r="U1294" s="1" t="str">
        <f>IFERROR(IF(INDEX('Tableau FR Download'!M:M,MATCH('Eligible Components'!M1294,'Tableau FR Download'!G:G,0))=0,"",INDEX('Tableau FR Download'!M:M,MATCH('Eligible Components'!M1294,'Tableau FR Download'!G:G,0))),"")</f>
        <v/>
      </c>
    </row>
    <row r="1295" spans="1:21" hidden="1" x14ac:dyDescent="0.2">
      <c r="A1295" s="1">
        <f t="shared" si="60"/>
        <v>0</v>
      </c>
      <c r="B1295" s="1">
        <v>0</v>
      </c>
      <c r="C1295" s="1" t="s">
        <v>85</v>
      </c>
      <c r="D1295" s="1" t="s">
        <v>69</v>
      </c>
      <c r="E1295" s="1" t="s">
        <v>411</v>
      </c>
      <c r="F1295" s="1" t="s">
        <v>88</v>
      </c>
      <c r="G1295" s="1" t="str">
        <f t="shared" si="61"/>
        <v>Solomon Islands-HIV/AIDS,RSSH</v>
      </c>
      <c r="H1295" s="1">
        <v>1</v>
      </c>
      <c r="I1295" s="1" t="s">
        <v>25</v>
      </c>
      <c r="J1295" s="1" t="str">
        <f>IF(IFERROR(IF(M1295="",INDEX('Review Approach Lookup'!D:D,MATCH('Eligible Components'!G1295,'Review Approach Lookup'!A:A,0)),INDEX('Tableau FR Download'!I:I,MATCH(M1295,'Tableau FR Download'!G:G,0))),"")=0,"TBC",IFERROR(IF(M1295="",INDEX('Review Approach Lookup'!D:D,MATCH('Eligible Components'!G1295,'Review Approach Lookup'!A:A,0)),INDEX('Tableau FR Download'!I:I,MATCH(M1295,'Tableau FR Download'!G:G,0))),""))</f>
        <v/>
      </c>
      <c r="K1295" s="1" t="s">
        <v>188</v>
      </c>
      <c r="L1295" s="1">
        <f>_xlfn.MAXIFS('Tableau FR Download'!A:A,'Tableau FR Download'!B:B,'Eligible Components'!G1295)</f>
        <v>0</v>
      </c>
      <c r="M1295" s="1" t="str">
        <f>IF(L1295=0,"",INDEX('Tableau FR Download'!G:G,MATCH('Eligible Components'!L1295,'Tableau FR Download'!A:A,0)))</f>
        <v/>
      </c>
      <c r="N1295" s="2" t="str">
        <f>IFERROR(IF(LEFT(INDEX('Tableau FR Download'!J:J,MATCH('Eligible Components'!M1295,'Tableau FR Download'!G:G,0)),FIND(" - ",INDEX('Tableau FR Download'!J:J,MATCH('Eligible Components'!M1295,'Tableau FR Download'!G:G,0)))-1) = 0,"",LEFT(INDEX('Tableau FR Download'!J:J,MATCH('Eligible Components'!M1295,'Tableau FR Download'!G:G,0)),FIND(" - ",INDEX('Tableau FR Download'!J:J,MATCH('Eligible Components'!M1295,'Tableau FR Download'!G:G,0)))-1)),"")</f>
        <v/>
      </c>
      <c r="O1295" s="2" t="str">
        <f>IF(T1295="No","",IFERROR(IF(INDEX('Tableau FR Download'!M:M,MATCH('Eligible Components'!M1295,'Tableau FR Download'!G:G,0))=0,"",INDEX('Tableau FR Download'!M:M,MATCH('Eligible Components'!M1295,'Tableau FR Download'!G:G,0))),""))</f>
        <v/>
      </c>
      <c r="P1295" s="37" t="str">
        <f>IF(IFERROR(INDEX('Funding Request Tracker'!$G$6:$G$13,MATCH('Eligible Components'!N1295,'Funding Request Tracker'!$F$6:$F$13,0)),"")=0,"",IFERROR(INDEX('Funding Request Tracker'!$G$6:$G$13,MATCH('Eligible Components'!N1295,'Funding Request Tracker'!$F$6:$F$13,0)),""))</f>
        <v/>
      </c>
      <c r="Q1295" s="37" t="str">
        <f>IF(IFERROR(INDEX('Tableau FR Download'!N:N,MATCH('Eligible Components'!M1295,'Tableau FR Download'!G:G,0)),"")=0,"",IFERROR(INDEX('Tableau FR Download'!N:N,MATCH('Eligible Components'!M1295,'Tableau FR Download'!G:G,0)),""))</f>
        <v/>
      </c>
      <c r="R1295" s="37" t="str">
        <f>IF(IFERROR(INDEX('Tableau FR Download'!O:O,MATCH('Eligible Components'!M1295,'Tableau FR Download'!G:G,0)),"")=0,"",IFERROR(INDEX('Tableau FR Download'!O:O,MATCH('Eligible Components'!M1295,'Tableau FR Download'!G:G,0)),""))</f>
        <v/>
      </c>
      <c r="S1295" s="13" t="str">
        <f t="shared" si="62"/>
        <v/>
      </c>
      <c r="T1295" s="1" t="str">
        <f>IFERROR(INDEX('User Instructions'!$E$3:$E$10,MATCH('Eligible Components'!N1295,'User Instructions'!$D$3:$D$10,0)),"")</f>
        <v/>
      </c>
      <c r="U1295" s="1" t="str">
        <f>IFERROR(IF(INDEX('Tableau FR Download'!M:M,MATCH('Eligible Components'!M1295,'Tableau FR Download'!G:G,0))=0,"",INDEX('Tableau FR Download'!M:M,MATCH('Eligible Components'!M1295,'Tableau FR Download'!G:G,0))),"")</f>
        <v/>
      </c>
    </row>
    <row r="1296" spans="1:21" hidden="1" x14ac:dyDescent="0.2">
      <c r="A1296" s="1">
        <f t="shared" si="60"/>
        <v>0</v>
      </c>
      <c r="B1296" s="1">
        <v>0</v>
      </c>
      <c r="C1296" s="1" t="s">
        <v>85</v>
      </c>
      <c r="D1296" s="1" t="s">
        <v>69</v>
      </c>
      <c r="E1296" s="1" t="s">
        <v>408</v>
      </c>
      <c r="F1296" s="1" t="s">
        <v>89</v>
      </c>
      <c r="G1296" s="1" t="str">
        <f t="shared" si="61"/>
        <v>Solomon Islands-HIV/AIDS, Tuberculosis</v>
      </c>
      <c r="H1296" s="1">
        <v>1</v>
      </c>
      <c r="I1296" s="1" t="s">
        <v>25</v>
      </c>
      <c r="J1296" s="1" t="str">
        <f>IF(IFERROR(IF(M1296="",INDEX('Review Approach Lookup'!D:D,MATCH('Eligible Components'!G1296,'Review Approach Lookup'!A:A,0)),INDEX('Tableau FR Download'!I:I,MATCH(M1296,'Tableau FR Download'!G:G,0))),"")=0,"TBC",IFERROR(IF(M1296="",INDEX('Review Approach Lookup'!D:D,MATCH('Eligible Components'!G1296,'Review Approach Lookup'!A:A,0)),INDEX('Tableau FR Download'!I:I,MATCH(M1296,'Tableau FR Download'!G:G,0))),""))</f>
        <v/>
      </c>
      <c r="K1296" s="1" t="s">
        <v>188</v>
      </c>
      <c r="L1296" s="1">
        <f>_xlfn.MAXIFS('Tableau FR Download'!A:A,'Tableau FR Download'!B:B,'Eligible Components'!G1296)</f>
        <v>0</v>
      </c>
      <c r="M1296" s="1" t="str">
        <f>IF(L1296=0,"",INDEX('Tableau FR Download'!G:G,MATCH('Eligible Components'!L1296,'Tableau FR Download'!A:A,0)))</f>
        <v/>
      </c>
      <c r="N1296" s="2" t="str">
        <f>IFERROR(IF(LEFT(INDEX('Tableau FR Download'!J:J,MATCH('Eligible Components'!M1296,'Tableau FR Download'!G:G,0)),FIND(" - ",INDEX('Tableau FR Download'!J:J,MATCH('Eligible Components'!M1296,'Tableau FR Download'!G:G,0)))-1) = 0,"",LEFT(INDEX('Tableau FR Download'!J:J,MATCH('Eligible Components'!M1296,'Tableau FR Download'!G:G,0)),FIND(" - ",INDEX('Tableau FR Download'!J:J,MATCH('Eligible Components'!M1296,'Tableau FR Download'!G:G,0)))-1)),"")</f>
        <v/>
      </c>
      <c r="O1296" s="2" t="str">
        <f>IF(T1296="No","",IFERROR(IF(INDEX('Tableau FR Download'!M:M,MATCH('Eligible Components'!M1296,'Tableau FR Download'!G:G,0))=0,"",INDEX('Tableau FR Download'!M:M,MATCH('Eligible Components'!M1296,'Tableau FR Download'!G:G,0))),""))</f>
        <v/>
      </c>
      <c r="P1296" s="37" t="str">
        <f>IF(IFERROR(INDEX('Funding Request Tracker'!$G$6:$G$13,MATCH('Eligible Components'!N1296,'Funding Request Tracker'!$F$6:$F$13,0)),"")=0,"",IFERROR(INDEX('Funding Request Tracker'!$G$6:$G$13,MATCH('Eligible Components'!N1296,'Funding Request Tracker'!$F$6:$F$13,0)),""))</f>
        <v/>
      </c>
      <c r="Q1296" s="37" t="str">
        <f>IF(IFERROR(INDEX('Tableau FR Download'!N:N,MATCH('Eligible Components'!M1296,'Tableau FR Download'!G:G,0)),"")=0,"",IFERROR(INDEX('Tableau FR Download'!N:N,MATCH('Eligible Components'!M1296,'Tableau FR Download'!G:G,0)),""))</f>
        <v/>
      </c>
      <c r="R1296" s="37" t="str">
        <f>IF(IFERROR(INDEX('Tableau FR Download'!O:O,MATCH('Eligible Components'!M1296,'Tableau FR Download'!G:G,0)),"")=0,"",IFERROR(INDEX('Tableau FR Download'!O:O,MATCH('Eligible Components'!M1296,'Tableau FR Download'!G:G,0)),""))</f>
        <v/>
      </c>
      <c r="S1296" s="13" t="str">
        <f t="shared" si="62"/>
        <v/>
      </c>
      <c r="T1296" s="1" t="str">
        <f>IFERROR(INDEX('User Instructions'!$E$3:$E$10,MATCH('Eligible Components'!N1296,'User Instructions'!$D$3:$D$10,0)),"")</f>
        <v/>
      </c>
      <c r="U1296" s="1" t="str">
        <f>IFERROR(IF(INDEX('Tableau FR Download'!M:M,MATCH('Eligible Components'!M1296,'Tableau FR Download'!G:G,0))=0,"",INDEX('Tableau FR Download'!M:M,MATCH('Eligible Components'!M1296,'Tableau FR Download'!G:G,0))),"")</f>
        <v/>
      </c>
    </row>
    <row r="1297" spans="1:21" hidden="1" x14ac:dyDescent="0.2">
      <c r="A1297" s="1">
        <f t="shared" si="60"/>
        <v>0</v>
      </c>
      <c r="B1297" s="1">
        <v>0</v>
      </c>
      <c r="C1297" s="1" t="s">
        <v>85</v>
      </c>
      <c r="D1297" s="1" t="s">
        <v>69</v>
      </c>
      <c r="E1297" s="1" t="s">
        <v>412</v>
      </c>
      <c r="F1297" s="1" t="s">
        <v>90</v>
      </c>
      <c r="G1297" s="1" t="str">
        <f t="shared" si="61"/>
        <v>Solomon Islands-HIV/AIDS,Tuberculosis,Malaria</v>
      </c>
      <c r="H1297" s="1">
        <v>0</v>
      </c>
      <c r="I1297" s="1" t="s">
        <v>25</v>
      </c>
      <c r="J1297" s="1" t="str">
        <f>IF(IFERROR(IF(M1297="",INDEX('Review Approach Lookup'!D:D,MATCH('Eligible Components'!G1297,'Review Approach Lookup'!A:A,0)),INDEX('Tableau FR Download'!I:I,MATCH(M1297,'Tableau FR Download'!G:G,0))),"")=0,"TBC",IFERROR(IF(M1297="",INDEX('Review Approach Lookup'!D:D,MATCH('Eligible Components'!G1297,'Review Approach Lookup'!A:A,0)),INDEX('Tableau FR Download'!I:I,MATCH(M1297,'Tableau FR Download'!G:G,0))),""))</f>
        <v/>
      </c>
      <c r="K1297" s="1" t="s">
        <v>188</v>
      </c>
      <c r="L1297" s="1">
        <f>_xlfn.MAXIFS('Tableau FR Download'!A:A,'Tableau FR Download'!B:B,'Eligible Components'!G1297)</f>
        <v>0</v>
      </c>
      <c r="M1297" s="1" t="str">
        <f>IF(L1297=0,"",INDEX('Tableau FR Download'!G:G,MATCH('Eligible Components'!L1297,'Tableau FR Download'!A:A,0)))</f>
        <v/>
      </c>
      <c r="N1297" s="2" t="str">
        <f>IFERROR(IF(LEFT(INDEX('Tableau FR Download'!J:J,MATCH('Eligible Components'!M1297,'Tableau FR Download'!G:G,0)),FIND(" - ",INDEX('Tableau FR Download'!J:J,MATCH('Eligible Components'!M1297,'Tableau FR Download'!G:G,0)))-1) = 0,"",LEFT(INDEX('Tableau FR Download'!J:J,MATCH('Eligible Components'!M1297,'Tableau FR Download'!G:G,0)),FIND(" - ",INDEX('Tableau FR Download'!J:J,MATCH('Eligible Components'!M1297,'Tableau FR Download'!G:G,0)))-1)),"")</f>
        <v/>
      </c>
      <c r="O1297" s="2" t="str">
        <f>IF(T1297="No","",IFERROR(IF(INDEX('Tableau FR Download'!M:M,MATCH('Eligible Components'!M1297,'Tableau FR Download'!G:G,0))=0,"",INDEX('Tableau FR Download'!M:M,MATCH('Eligible Components'!M1297,'Tableau FR Download'!G:G,0))),""))</f>
        <v/>
      </c>
      <c r="P1297" s="37" t="str">
        <f>IF(IFERROR(INDEX('Funding Request Tracker'!$G$6:$G$13,MATCH('Eligible Components'!N1297,'Funding Request Tracker'!$F$6:$F$13,0)),"")=0,"",IFERROR(INDEX('Funding Request Tracker'!$G$6:$G$13,MATCH('Eligible Components'!N1297,'Funding Request Tracker'!$F$6:$F$13,0)),""))</f>
        <v/>
      </c>
      <c r="Q1297" s="37" t="str">
        <f>IF(IFERROR(INDEX('Tableau FR Download'!N:N,MATCH('Eligible Components'!M1297,'Tableau FR Download'!G:G,0)),"")=0,"",IFERROR(INDEX('Tableau FR Download'!N:N,MATCH('Eligible Components'!M1297,'Tableau FR Download'!G:G,0)),""))</f>
        <v/>
      </c>
      <c r="R1297" s="37" t="str">
        <f>IF(IFERROR(INDEX('Tableau FR Download'!O:O,MATCH('Eligible Components'!M1297,'Tableau FR Download'!G:G,0)),"")=0,"",IFERROR(INDEX('Tableau FR Download'!O:O,MATCH('Eligible Components'!M1297,'Tableau FR Download'!G:G,0)),""))</f>
        <v/>
      </c>
      <c r="S1297" s="13" t="str">
        <f t="shared" si="62"/>
        <v/>
      </c>
      <c r="T1297" s="1" t="str">
        <f>IFERROR(INDEX('User Instructions'!$E$3:$E$10,MATCH('Eligible Components'!N1297,'User Instructions'!$D$3:$D$10,0)),"")</f>
        <v/>
      </c>
      <c r="U1297" s="1" t="str">
        <f>IFERROR(IF(INDEX('Tableau FR Download'!M:M,MATCH('Eligible Components'!M1297,'Tableau FR Download'!G:G,0))=0,"",INDEX('Tableau FR Download'!M:M,MATCH('Eligible Components'!M1297,'Tableau FR Download'!G:G,0))),"")</f>
        <v/>
      </c>
    </row>
    <row r="1298" spans="1:21" hidden="1" x14ac:dyDescent="0.2">
      <c r="A1298" s="1">
        <f t="shared" si="60"/>
        <v>0</v>
      </c>
      <c r="B1298" s="1">
        <v>0</v>
      </c>
      <c r="C1298" s="1" t="s">
        <v>85</v>
      </c>
      <c r="D1298" s="1" t="s">
        <v>69</v>
      </c>
      <c r="E1298" s="1" t="s">
        <v>413</v>
      </c>
      <c r="F1298" s="1" t="s">
        <v>91</v>
      </c>
      <c r="G1298" s="1" t="str">
        <f t="shared" si="61"/>
        <v>Solomon Islands-HIV/AIDS,Tuberculosis,Malaria,RSSH</v>
      </c>
      <c r="H1298" s="1">
        <v>0</v>
      </c>
      <c r="I1298" s="1" t="s">
        <v>25</v>
      </c>
      <c r="J1298" s="1" t="str">
        <f>IF(IFERROR(IF(M1298="",INDEX('Review Approach Lookup'!D:D,MATCH('Eligible Components'!G1298,'Review Approach Lookup'!A:A,0)),INDEX('Tableau FR Download'!I:I,MATCH(M1298,'Tableau FR Download'!G:G,0))),"")=0,"TBC",IFERROR(IF(M1298="",INDEX('Review Approach Lookup'!D:D,MATCH('Eligible Components'!G1298,'Review Approach Lookup'!A:A,0)),INDEX('Tableau FR Download'!I:I,MATCH(M1298,'Tableau FR Download'!G:G,0))),""))</f>
        <v/>
      </c>
      <c r="K1298" s="1" t="s">
        <v>188</v>
      </c>
      <c r="L1298" s="1">
        <f>_xlfn.MAXIFS('Tableau FR Download'!A:A,'Tableau FR Download'!B:B,'Eligible Components'!G1298)</f>
        <v>0</v>
      </c>
      <c r="M1298" s="1" t="str">
        <f>IF(L1298=0,"",INDEX('Tableau FR Download'!G:G,MATCH('Eligible Components'!L1298,'Tableau FR Download'!A:A,0)))</f>
        <v/>
      </c>
      <c r="N1298" s="2" t="str">
        <f>IFERROR(IF(LEFT(INDEX('Tableau FR Download'!J:J,MATCH('Eligible Components'!M1298,'Tableau FR Download'!G:G,0)),FIND(" - ",INDEX('Tableau FR Download'!J:J,MATCH('Eligible Components'!M1298,'Tableau FR Download'!G:G,0)))-1) = 0,"",LEFT(INDEX('Tableau FR Download'!J:J,MATCH('Eligible Components'!M1298,'Tableau FR Download'!G:G,0)),FIND(" - ",INDEX('Tableau FR Download'!J:J,MATCH('Eligible Components'!M1298,'Tableau FR Download'!G:G,0)))-1)),"")</f>
        <v/>
      </c>
      <c r="O1298" s="2" t="str">
        <f>IF(T1298="No","",IFERROR(IF(INDEX('Tableau FR Download'!M:M,MATCH('Eligible Components'!M1298,'Tableau FR Download'!G:G,0))=0,"",INDEX('Tableau FR Download'!M:M,MATCH('Eligible Components'!M1298,'Tableau FR Download'!G:G,0))),""))</f>
        <v/>
      </c>
      <c r="P1298" s="37" t="str">
        <f>IF(IFERROR(INDEX('Funding Request Tracker'!$G$6:$G$13,MATCH('Eligible Components'!N1298,'Funding Request Tracker'!$F$6:$F$13,0)),"")=0,"",IFERROR(INDEX('Funding Request Tracker'!$G$6:$G$13,MATCH('Eligible Components'!N1298,'Funding Request Tracker'!$F$6:$F$13,0)),""))</f>
        <v/>
      </c>
      <c r="Q1298" s="37" t="str">
        <f>IF(IFERROR(INDEX('Tableau FR Download'!N:N,MATCH('Eligible Components'!M1298,'Tableau FR Download'!G:G,0)),"")=0,"",IFERROR(INDEX('Tableau FR Download'!N:N,MATCH('Eligible Components'!M1298,'Tableau FR Download'!G:G,0)),""))</f>
        <v/>
      </c>
      <c r="R1298" s="37" t="str">
        <f>IF(IFERROR(INDEX('Tableau FR Download'!O:O,MATCH('Eligible Components'!M1298,'Tableau FR Download'!G:G,0)),"")=0,"",IFERROR(INDEX('Tableau FR Download'!O:O,MATCH('Eligible Components'!M1298,'Tableau FR Download'!G:G,0)),""))</f>
        <v/>
      </c>
      <c r="S1298" s="13" t="str">
        <f t="shared" si="62"/>
        <v/>
      </c>
      <c r="T1298" s="1" t="str">
        <f>IFERROR(INDEX('User Instructions'!$E$3:$E$10,MATCH('Eligible Components'!N1298,'User Instructions'!$D$3:$D$10,0)),"")</f>
        <v/>
      </c>
      <c r="U1298" s="1" t="str">
        <f>IFERROR(IF(INDEX('Tableau FR Download'!M:M,MATCH('Eligible Components'!M1298,'Tableau FR Download'!G:G,0))=0,"",INDEX('Tableau FR Download'!M:M,MATCH('Eligible Components'!M1298,'Tableau FR Download'!G:G,0))),"")</f>
        <v/>
      </c>
    </row>
    <row r="1299" spans="1:21" hidden="1" x14ac:dyDescent="0.2">
      <c r="A1299" s="1">
        <f t="shared" si="60"/>
        <v>0</v>
      </c>
      <c r="B1299" s="1">
        <v>0</v>
      </c>
      <c r="C1299" s="1" t="s">
        <v>85</v>
      </c>
      <c r="D1299" s="1" t="s">
        <v>69</v>
      </c>
      <c r="E1299" s="1" t="s">
        <v>414</v>
      </c>
      <c r="F1299" s="1" t="s">
        <v>92</v>
      </c>
      <c r="G1299" s="1" t="str">
        <f t="shared" si="61"/>
        <v>Solomon Islands-HIV/AIDS,Tuberculosis,RSSH</v>
      </c>
      <c r="H1299" s="1">
        <v>0</v>
      </c>
      <c r="I1299" s="1" t="s">
        <v>25</v>
      </c>
      <c r="J1299" s="1" t="str">
        <f>IF(IFERROR(IF(M1299="",INDEX('Review Approach Lookup'!D:D,MATCH('Eligible Components'!G1299,'Review Approach Lookup'!A:A,0)),INDEX('Tableau FR Download'!I:I,MATCH(M1299,'Tableau FR Download'!G:G,0))),"")=0,"TBC",IFERROR(IF(M1299="",INDEX('Review Approach Lookup'!D:D,MATCH('Eligible Components'!G1299,'Review Approach Lookup'!A:A,0)),INDEX('Tableau FR Download'!I:I,MATCH(M1299,'Tableau FR Download'!G:G,0))),""))</f>
        <v/>
      </c>
      <c r="K1299" s="1" t="s">
        <v>188</v>
      </c>
      <c r="L1299" s="1">
        <f>_xlfn.MAXIFS('Tableau FR Download'!A:A,'Tableau FR Download'!B:B,'Eligible Components'!G1299)</f>
        <v>0</v>
      </c>
      <c r="M1299" s="1" t="str">
        <f>IF(L1299=0,"",INDEX('Tableau FR Download'!G:G,MATCH('Eligible Components'!L1299,'Tableau FR Download'!A:A,0)))</f>
        <v/>
      </c>
      <c r="N1299" s="2" t="str">
        <f>IFERROR(IF(LEFT(INDEX('Tableau FR Download'!J:J,MATCH('Eligible Components'!M1299,'Tableau FR Download'!G:G,0)),FIND(" - ",INDEX('Tableau FR Download'!J:J,MATCH('Eligible Components'!M1299,'Tableau FR Download'!G:G,0)))-1) = 0,"",LEFT(INDEX('Tableau FR Download'!J:J,MATCH('Eligible Components'!M1299,'Tableau FR Download'!G:G,0)),FIND(" - ",INDEX('Tableau FR Download'!J:J,MATCH('Eligible Components'!M1299,'Tableau FR Download'!G:G,0)))-1)),"")</f>
        <v/>
      </c>
      <c r="O1299" s="2" t="str">
        <f>IF(T1299="No","",IFERROR(IF(INDEX('Tableau FR Download'!M:M,MATCH('Eligible Components'!M1299,'Tableau FR Download'!G:G,0))=0,"",INDEX('Tableau FR Download'!M:M,MATCH('Eligible Components'!M1299,'Tableau FR Download'!G:G,0))),""))</f>
        <v/>
      </c>
      <c r="P1299" s="37" t="str">
        <f>IF(IFERROR(INDEX('Funding Request Tracker'!$G$6:$G$13,MATCH('Eligible Components'!N1299,'Funding Request Tracker'!$F$6:$F$13,0)),"")=0,"",IFERROR(INDEX('Funding Request Tracker'!$G$6:$G$13,MATCH('Eligible Components'!N1299,'Funding Request Tracker'!$F$6:$F$13,0)),""))</f>
        <v/>
      </c>
      <c r="Q1299" s="37" t="str">
        <f>IF(IFERROR(INDEX('Tableau FR Download'!N:N,MATCH('Eligible Components'!M1299,'Tableau FR Download'!G:G,0)),"")=0,"",IFERROR(INDEX('Tableau FR Download'!N:N,MATCH('Eligible Components'!M1299,'Tableau FR Download'!G:G,0)),""))</f>
        <v/>
      </c>
      <c r="R1299" s="37" t="str">
        <f>IF(IFERROR(INDEX('Tableau FR Download'!O:O,MATCH('Eligible Components'!M1299,'Tableau FR Download'!G:G,0)),"")=0,"",IFERROR(INDEX('Tableau FR Download'!O:O,MATCH('Eligible Components'!M1299,'Tableau FR Download'!G:G,0)),""))</f>
        <v/>
      </c>
      <c r="S1299" s="13" t="str">
        <f t="shared" si="62"/>
        <v/>
      </c>
      <c r="T1299" s="1" t="str">
        <f>IFERROR(INDEX('User Instructions'!$E$3:$E$10,MATCH('Eligible Components'!N1299,'User Instructions'!$D$3:$D$10,0)),"")</f>
        <v/>
      </c>
      <c r="U1299" s="1" t="str">
        <f>IFERROR(IF(INDEX('Tableau FR Download'!M:M,MATCH('Eligible Components'!M1299,'Tableau FR Download'!G:G,0))=0,"",INDEX('Tableau FR Download'!M:M,MATCH('Eligible Components'!M1299,'Tableau FR Download'!G:G,0))),"")</f>
        <v/>
      </c>
    </row>
    <row r="1300" spans="1:21" hidden="1" x14ac:dyDescent="0.2">
      <c r="A1300" s="1">
        <f t="shared" si="60"/>
        <v>1</v>
      </c>
      <c r="B1300" s="1">
        <v>0</v>
      </c>
      <c r="C1300" s="1" t="s">
        <v>85</v>
      </c>
      <c r="D1300" s="1" t="s">
        <v>69</v>
      </c>
      <c r="E1300" s="1" t="s">
        <v>28</v>
      </c>
      <c r="F1300" s="1" t="s">
        <v>28</v>
      </c>
      <c r="G1300" s="1" t="str">
        <f t="shared" si="61"/>
        <v>Solomon Islands-Malaria</v>
      </c>
      <c r="H1300" s="1">
        <v>1</v>
      </c>
      <c r="I1300" s="1" t="s">
        <v>25</v>
      </c>
      <c r="J1300" s="1" t="str">
        <f>IF(IFERROR(IF(M1300="",INDEX('Review Approach Lookup'!D:D,MATCH('Eligible Components'!G1300,'Review Approach Lookup'!A:A,0)),INDEX('Tableau FR Download'!I:I,MATCH(M1300,'Tableau FR Download'!G:G,0))),"")=0,"TBC",IFERROR(IF(M1300="",INDEX('Review Approach Lookup'!D:D,MATCH('Eligible Components'!G1300,'Review Approach Lookup'!A:A,0)),INDEX('Tableau FR Download'!I:I,MATCH(M1300,'Tableau FR Download'!G:G,0))),""))</f>
        <v>Tailored for Focused Portfolios</v>
      </c>
      <c r="K1300" s="1" t="s">
        <v>188</v>
      </c>
      <c r="L1300" s="1">
        <f>_xlfn.MAXIFS('Tableau FR Download'!A:A,'Tableau FR Download'!B:B,'Eligible Components'!G1300)</f>
        <v>860</v>
      </c>
      <c r="M1300" s="1" t="str">
        <f>IF(L1300=0,"",INDEX('Tableau FR Download'!G:G,MATCH('Eligible Components'!L1300,'Tableau FR Download'!A:A,0)))</f>
        <v>FR860-SLB-M</v>
      </c>
      <c r="N1300" s="2" t="str">
        <f>IFERROR(IF(LEFT(INDEX('Tableau FR Download'!J:J,MATCH('Eligible Components'!M1300,'Tableau FR Download'!G:G,0)),FIND(" - ",INDEX('Tableau FR Download'!J:J,MATCH('Eligible Components'!M1300,'Tableau FR Download'!G:G,0)))-1) = 0,"",LEFT(INDEX('Tableau FR Download'!J:J,MATCH('Eligible Components'!M1300,'Tableau FR Download'!G:G,0)),FIND(" - ",INDEX('Tableau FR Download'!J:J,MATCH('Eligible Components'!M1300,'Tableau FR Download'!G:G,0)))-1)),"")</f>
        <v>Window 2c</v>
      </c>
      <c r="O1300" s="2" t="str">
        <f>IF(T1300="No","",IFERROR(IF(INDEX('Tableau FR Download'!M:M,MATCH('Eligible Components'!M1300,'Tableau FR Download'!G:G,0))=0,"",INDEX('Tableau FR Download'!M:M,MATCH('Eligible Components'!M1300,'Tableau FR Download'!G:G,0))),""))</f>
        <v>Grant Making</v>
      </c>
      <c r="P1300" s="37">
        <f>IF(IFERROR(INDEX('Funding Request Tracker'!$G$6:$G$13,MATCH('Eligible Components'!N1300,'Funding Request Tracker'!$F$6:$F$13,0)),"")=0,"",IFERROR(INDEX('Funding Request Tracker'!$G$6:$G$13,MATCH('Eligible Components'!N1300,'Funding Request Tracker'!$F$6:$F$13,0)),""))</f>
        <v>44012</v>
      </c>
      <c r="Q1300" s="37">
        <f>IF(IFERROR(INDEX('Tableau FR Download'!N:N,MATCH('Eligible Components'!M1300,'Tableau FR Download'!G:G,0)),"")=0,"",IFERROR(INDEX('Tableau FR Download'!N:N,MATCH('Eligible Components'!M1300,'Tableau FR Download'!G:G,0)),""))</f>
        <v>44175</v>
      </c>
      <c r="R1300" s="37">
        <f>IF(IFERROR(INDEX('Tableau FR Download'!O:O,MATCH('Eligible Components'!M1300,'Tableau FR Download'!G:G,0)),"")=0,"",IFERROR(INDEX('Tableau FR Download'!O:O,MATCH('Eligible Components'!M1300,'Tableau FR Download'!G:G,0)),""))</f>
        <v>44187</v>
      </c>
      <c r="S1300" s="13">
        <f t="shared" si="62"/>
        <v>5.7377049180327866</v>
      </c>
      <c r="T1300" s="1" t="str">
        <f>IFERROR(INDEX('User Instructions'!$E$3:$E$10,MATCH('Eligible Components'!N1300,'User Instructions'!$D$3:$D$10,0)),"")</f>
        <v>Yes</v>
      </c>
      <c r="U1300" s="1" t="str">
        <f>IFERROR(IF(INDEX('Tableau FR Download'!M:M,MATCH('Eligible Components'!M1300,'Tableau FR Download'!G:G,0))=0,"",INDEX('Tableau FR Download'!M:M,MATCH('Eligible Components'!M1300,'Tableau FR Download'!G:G,0))),"")</f>
        <v>Grant Making</v>
      </c>
    </row>
    <row r="1301" spans="1:21" hidden="1" x14ac:dyDescent="0.2">
      <c r="A1301" s="1">
        <f t="shared" si="60"/>
        <v>0</v>
      </c>
      <c r="B1301" s="1">
        <v>0</v>
      </c>
      <c r="C1301" s="1" t="s">
        <v>85</v>
      </c>
      <c r="D1301" s="1" t="s">
        <v>69</v>
      </c>
      <c r="E1301" s="1" t="s">
        <v>415</v>
      </c>
      <c r="F1301" s="1" t="s">
        <v>93</v>
      </c>
      <c r="G1301" s="1" t="str">
        <f t="shared" si="61"/>
        <v>Solomon Islands-Malaria,RSSH</v>
      </c>
      <c r="H1301" s="1">
        <v>1</v>
      </c>
      <c r="I1301" s="1" t="s">
        <v>25</v>
      </c>
      <c r="J1301" s="1" t="str">
        <f>IF(IFERROR(IF(M1301="",INDEX('Review Approach Lookup'!D:D,MATCH('Eligible Components'!G1301,'Review Approach Lookup'!A:A,0)),INDEX('Tableau FR Download'!I:I,MATCH(M1301,'Tableau FR Download'!G:G,0))),"")=0,"TBC",IFERROR(IF(M1301="",INDEX('Review Approach Lookup'!D:D,MATCH('Eligible Components'!G1301,'Review Approach Lookup'!A:A,0)),INDEX('Tableau FR Download'!I:I,MATCH(M1301,'Tableau FR Download'!G:G,0))),""))</f>
        <v/>
      </c>
      <c r="K1301" s="1" t="s">
        <v>188</v>
      </c>
      <c r="L1301" s="1">
        <f>_xlfn.MAXIFS('Tableau FR Download'!A:A,'Tableau FR Download'!B:B,'Eligible Components'!G1301)</f>
        <v>0</v>
      </c>
      <c r="M1301" s="1" t="str">
        <f>IF(L1301=0,"",INDEX('Tableau FR Download'!G:G,MATCH('Eligible Components'!L1301,'Tableau FR Download'!A:A,0)))</f>
        <v/>
      </c>
      <c r="N1301" s="2" t="str">
        <f>IFERROR(IF(LEFT(INDEX('Tableau FR Download'!J:J,MATCH('Eligible Components'!M1301,'Tableau FR Download'!G:G,0)),FIND(" - ",INDEX('Tableau FR Download'!J:J,MATCH('Eligible Components'!M1301,'Tableau FR Download'!G:G,0)))-1) = 0,"",LEFT(INDEX('Tableau FR Download'!J:J,MATCH('Eligible Components'!M1301,'Tableau FR Download'!G:G,0)),FIND(" - ",INDEX('Tableau FR Download'!J:J,MATCH('Eligible Components'!M1301,'Tableau FR Download'!G:G,0)))-1)),"")</f>
        <v/>
      </c>
      <c r="O1301" s="2" t="str">
        <f>IF(T1301="No","",IFERROR(IF(INDEX('Tableau FR Download'!M:M,MATCH('Eligible Components'!M1301,'Tableau FR Download'!G:G,0))=0,"",INDEX('Tableau FR Download'!M:M,MATCH('Eligible Components'!M1301,'Tableau FR Download'!G:G,0))),""))</f>
        <v/>
      </c>
      <c r="P1301" s="37" t="str">
        <f>IF(IFERROR(INDEX('Funding Request Tracker'!$G$6:$G$13,MATCH('Eligible Components'!N1301,'Funding Request Tracker'!$F$6:$F$13,0)),"")=0,"",IFERROR(INDEX('Funding Request Tracker'!$G$6:$G$13,MATCH('Eligible Components'!N1301,'Funding Request Tracker'!$F$6:$F$13,0)),""))</f>
        <v/>
      </c>
      <c r="Q1301" s="37" t="str">
        <f>IF(IFERROR(INDEX('Tableau FR Download'!N:N,MATCH('Eligible Components'!M1301,'Tableau FR Download'!G:G,0)),"")=0,"",IFERROR(INDEX('Tableau FR Download'!N:N,MATCH('Eligible Components'!M1301,'Tableau FR Download'!G:G,0)),""))</f>
        <v/>
      </c>
      <c r="R1301" s="37" t="str">
        <f>IF(IFERROR(INDEX('Tableau FR Download'!O:O,MATCH('Eligible Components'!M1301,'Tableau FR Download'!G:G,0)),"")=0,"",IFERROR(INDEX('Tableau FR Download'!O:O,MATCH('Eligible Components'!M1301,'Tableau FR Download'!G:G,0)),""))</f>
        <v/>
      </c>
      <c r="S1301" s="13" t="str">
        <f t="shared" si="62"/>
        <v/>
      </c>
      <c r="T1301" s="1" t="str">
        <f>IFERROR(INDEX('User Instructions'!$E$3:$E$10,MATCH('Eligible Components'!N1301,'User Instructions'!$D$3:$D$10,0)),"")</f>
        <v/>
      </c>
      <c r="U1301" s="1" t="str">
        <f>IFERROR(IF(INDEX('Tableau FR Download'!M:M,MATCH('Eligible Components'!M1301,'Tableau FR Download'!G:G,0))=0,"",INDEX('Tableau FR Download'!M:M,MATCH('Eligible Components'!M1301,'Tableau FR Download'!G:G,0))),"")</f>
        <v/>
      </c>
    </row>
    <row r="1302" spans="1:21" hidden="1" x14ac:dyDescent="0.2">
      <c r="A1302" s="1">
        <f t="shared" si="60"/>
        <v>0</v>
      </c>
      <c r="B1302" s="1">
        <v>0</v>
      </c>
      <c r="C1302" s="1" t="s">
        <v>85</v>
      </c>
      <c r="D1302" s="1" t="s">
        <v>69</v>
      </c>
      <c r="E1302" s="1" t="s">
        <v>94</v>
      </c>
      <c r="F1302" s="1" t="s">
        <v>94</v>
      </c>
      <c r="G1302" s="1" t="str">
        <f t="shared" si="61"/>
        <v>Solomon Islands-RSSH</v>
      </c>
      <c r="H1302" s="1">
        <v>1</v>
      </c>
      <c r="I1302" s="1" t="s">
        <v>25</v>
      </c>
      <c r="J1302" s="1" t="str">
        <f>IF(IFERROR(IF(M1302="",INDEX('Review Approach Lookup'!D:D,MATCH('Eligible Components'!G1302,'Review Approach Lookup'!A:A,0)),INDEX('Tableau FR Download'!I:I,MATCH(M1302,'Tableau FR Download'!G:G,0))),"")=0,"TBC",IFERROR(IF(M1302="",INDEX('Review Approach Lookup'!D:D,MATCH('Eligible Components'!G1302,'Review Approach Lookup'!A:A,0)),INDEX('Tableau FR Download'!I:I,MATCH(M1302,'Tableau FR Download'!G:G,0))),""))</f>
        <v>TBC</v>
      </c>
      <c r="K1302" s="1" t="s">
        <v>188</v>
      </c>
      <c r="L1302" s="1">
        <f>_xlfn.MAXIFS('Tableau FR Download'!A:A,'Tableau FR Download'!B:B,'Eligible Components'!G1302)</f>
        <v>0</v>
      </c>
      <c r="M1302" s="1" t="str">
        <f>IF(L1302=0,"",INDEX('Tableau FR Download'!G:G,MATCH('Eligible Components'!L1302,'Tableau FR Download'!A:A,0)))</f>
        <v/>
      </c>
      <c r="N1302" s="2" t="str">
        <f>IFERROR(IF(LEFT(INDEX('Tableau FR Download'!J:J,MATCH('Eligible Components'!M1302,'Tableau FR Download'!G:G,0)),FIND(" - ",INDEX('Tableau FR Download'!J:J,MATCH('Eligible Components'!M1302,'Tableau FR Download'!G:G,0)))-1) = 0,"",LEFT(INDEX('Tableau FR Download'!J:J,MATCH('Eligible Components'!M1302,'Tableau FR Download'!G:G,0)),FIND(" - ",INDEX('Tableau FR Download'!J:J,MATCH('Eligible Components'!M1302,'Tableau FR Download'!G:G,0)))-1)),"")</f>
        <v/>
      </c>
      <c r="O1302" s="2" t="str">
        <f>IF(T1302="No","",IFERROR(IF(INDEX('Tableau FR Download'!M:M,MATCH('Eligible Components'!M1302,'Tableau FR Download'!G:G,0))=0,"",INDEX('Tableau FR Download'!M:M,MATCH('Eligible Components'!M1302,'Tableau FR Download'!G:G,0))),""))</f>
        <v/>
      </c>
      <c r="P1302" s="37" t="str">
        <f>IF(IFERROR(INDEX('Funding Request Tracker'!$G$6:$G$13,MATCH('Eligible Components'!N1302,'Funding Request Tracker'!$F$6:$F$13,0)),"")=0,"",IFERROR(INDEX('Funding Request Tracker'!$G$6:$G$13,MATCH('Eligible Components'!N1302,'Funding Request Tracker'!$F$6:$F$13,0)),""))</f>
        <v/>
      </c>
      <c r="Q1302" s="37" t="str">
        <f>IF(IFERROR(INDEX('Tableau FR Download'!N:N,MATCH('Eligible Components'!M1302,'Tableau FR Download'!G:G,0)),"")=0,"",IFERROR(INDEX('Tableau FR Download'!N:N,MATCH('Eligible Components'!M1302,'Tableau FR Download'!G:G,0)),""))</f>
        <v/>
      </c>
      <c r="R1302" s="37" t="str">
        <f>IF(IFERROR(INDEX('Tableau FR Download'!O:O,MATCH('Eligible Components'!M1302,'Tableau FR Download'!G:G,0)),"")=0,"",IFERROR(INDEX('Tableau FR Download'!O:O,MATCH('Eligible Components'!M1302,'Tableau FR Download'!G:G,0)),""))</f>
        <v/>
      </c>
      <c r="S1302" s="13" t="str">
        <f t="shared" si="62"/>
        <v/>
      </c>
      <c r="T1302" s="1" t="str">
        <f>IFERROR(INDEX('User Instructions'!$E$3:$E$10,MATCH('Eligible Components'!N1302,'User Instructions'!$D$3:$D$10,0)),"")</f>
        <v/>
      </c>
      <c r="U1302" s="1" t="str">
        <f>IFERROR(IF(INDEX('Tableau FR Download'!M:M,MATCH('Eligible Components'!M1302,'Tableau FR Download'!G:G,0))=0,"",INDEX('Tableau FR Download'!M:M,MATCH('Eligible Components'!M1302,'Tableau FR Download'!G:G,0))),"")</f>
        <v/>
      </c>
    </row>
    <row r="1303" spans="1:21" hidden="1" x14ac:dyDescent="0.2">
      <c r="A1303" s="1">
        <f t="shared" si="60"/>
        <v>1</v>
      </c>
      <c r="B1303" s="1">
        <v>0</v>
      </c>
      <c r="C1303" s="1" t="s">
        <v>85</v>
      </c>
      <c r="D1303" s="1" t="s">
        <v>69</v>
      </c>
      <c r="E1303" s="1" t="s">
        <v>416</v>
      </c>
      <c r="F1303" s="1" t="s">
        <v>35</v>
      </c>
      <c r="G1303" s="1" t="str">
        <f t="shared" si="61"/>
        <v>Solomon Islands-Tuberculosis</v>
      </c>
      <c r="H1303" s="1">
        <v>1</v>
      </c>
      <c r="I1303" s="1" t="s">
        <v>25</v>
      </c>
      <c r="J1303" s="1" t="str">
        <f>IF(IFERROR(IF(M1303="",INDEX('Review Approach Lookup'!D:D,MATCH('Eligible Components'!G1303,'Review Approach Lookup'!A:A,0)),INDEX('Tableau FR Download'!I:I,MATCH(M1303,'Tableau FR Download'!G:G,0))),"")=0,"TBC",IFERROR(IF(M1303="",INDEX('Review Approach Lookup'!D:D,MATCH('Eligible Components'!G1303,'Review Approach Lookup'!A:A,0)),INDEX('Tableau FR Download'!I:I,MATCH(M1303,'Tableau FR Download'!G:G,0))),""))</f>
        <v>Tailored for Focused Portfolios</v>
      </c>
      <c r="K1303" s="1" t="s">
        <v>188</v>
      </c>
      <c r="L1303" s="1">
        <f>_xlfn.MAXIFS('Tableau FR Download'!A:A,'Tableau FR Download'!B:B,'Eligible Components'!G1303)</f>
        <v>954</v>
      </c>
      <c r="M1303" s="1" t="str">
        <f>IF(L1303=0,"",INDEX('Tableau FR Download'!G:G,MATCH('Eligible Components'!L1303,'Tableau FR Download'!A:A,0)))</f>
        <v>FR954-SLB-T</v>
      </c>
      <c r="N1303" s="2" t="str">
        <f>IFERROR(IF(LEFT(INDEX('Tableau FR Download'!J:J,MATCH('Eligible Components'!M1303,'Tableau FR Download'!G:G,0)),FIND(" - ",INDEX('Tableau FR Download'!J:J,MATCH('Eligible Components'!M1303,'Tableau FR Download'!G:G,0)))-1) = 0,"",LEFT(INDEX('Tableau FR Download'!J:J,MATCH('Eligible Components'!M1303,'Tableau FR Download'!G:G,0)),FIND(" - ",INDEX('Tableau FR Download'!J:J,MATCH('Eligible Components'!M1303,'Tableau FR Download'!G:G,0)))-1)),"")</f>
        <v>Window 2b</v>
      </c>
      <c r="O1303" s="2" t="str">
        <f>IF(T1303="No","",IFERROR(IF(INDEX('Tableau FR Download'!M:M,MATCH('Eligible Components'!M1303,'Tableau FR Download'!G:G,0))=0,"",INDEX('Tableau FR Download'!M:M,MATCH('Eligible Components'!M1303,'Tableau FR Download'!G:G,0))),""))</f>
        <v>Grant Making</v>
      </c>
      <c r="P1303" s="37">
        <f>IF(IFERROR(INDEX('Funding Request Tracker'!$G$6:$G$13,MATCH('Eligible Components'!N1303,'Funding Request Tracker'!$F$6:$F$13,0)),"")=0,"",IFERROR(INDEX('Funding Request Tracker'!$G$6:$G$13,MATCH('Eligible Components'!N1303,'Funding Request Tracker'!$F$6:$F$13,0)),""))</f>
        <v>43982</v>
      </c>
      <c r="Q1303" s="37">
        <f>IF(IFERROR(INDEX('Tableau FR Download'!N:N,MATCH('Eligible Components'!M1303,'Tableau FR Download'!G:G,0)),"")=0,"",IFERROR(INDEX('Tableau FR Download'!N:N,MATCH('Eligible Components'!M1303,'Tableau FR Download'!G:G,0)),""))</f>
        <v>44154</v>
      </c>
      <c r="R1303" s="37">
        <f>IF(IFERROR(INDEX('Tableau FR Download'!O:O,MATCH('Eligible Components'!M1303,'Tableau FR Download'!G:G,0)),"")=0,"",IFERROR(INDEX('Tableau FR Download'!O:O,MATCH('Eligible Components'!M1303,'Tableau FR Download'!G:G,0)),""))</f>
        <v>44175</v>
      </c>
      <c r="S1303" s="13">
        <f t="shared" si="62"/>
        <v>6.3278688524590168</v>
      </c>
      <c r="T1303" s="1" t="str">
        <f>IFERROR(INDEX('User Instructions'!$E$3:$E$10,MATCH('Eligible Components'!N1303,'User Instructions'!$D$3:$D$10,0)),"")</f>
        <v>Yes</v>
      </c>
      <c r="U1303" s="1" t="str">
        <f>IFERROR(IF(INDEX('Tableau FR Download'!M:M,MATCH('Eligible Components'!M1303,'Tableau FR Download'!G:G,0))=0,"",INDEX('Tableau FR Download'!M:M,MATCH('Eligible Components'!M1303,'Tableau FR Download'!G:G,0))),"")</f>
        <v>Grant Making</v>
      </c>
    </row>
    <row r="1304" spans="1:21" hidden="1" x14ac:dyDescent="0.2">
      <c r="A1304" s="1">
        <f t="shared" si="60"/>
        <v>0</v>
      </c>
      <c r="B1304" s="1">
        <v>0</v>
      </c>
      <c r="C1304" s="1" t="s">
        <v>85</v>
      </c>
      <c r="D1304" s="1" t="s">
        <v>69</v>
      </c>
      <c r="E1304" s="1" t="s">
        <v>417</v>
      </c>
      <c r="F1304" s="1" t="s">
        <v>95</v>
      </c>
      <c r="G1304" s="1" t="str">
        <f t="shared" si="61"/>
        <v>Solomon Islands-Tuberculosis,Malaria</v>
      </c>
      <c r="H1304" s="1">
        <v>1</v>
      </c>
      <c r="I1304" s="1" t="s">
        <v>25</v>
      </c>
      <c r="J1304" s="1" t="str">
        <f>IF(IFERROR(IF(M1304="",INDEX('Review Approach Lookup'!D:D,MATCH('Eligible Components'!G1304,'Review Approach Lookup'!A:A,0)),INDEX('Tableau FR Download'!I:I,MATCH(M1304,'Tableau FR Download'!G:G,0))),"")=0,"TBC",IFERROR(IF(M1304="",INDEX('Review Approach Lookup'!D:D,MATCH('Eligible Components'!G1304,'Review Approach Lookup'!A:A,0)),INDEX('Tableau FR Download'!I:I,MATCH(M1304,'Tableau FR Download'!G:G,0))),""))</f>
        <v/>
      </c>
      <c r="K1304" s="1" t="s">
        <v>188</v>
      </c>
      <c r="L1304" s="1">
        <f>_xlfn.MAXIFS('Tableau FR Download'!A:A,'Tableau FR Download'!B:B,'Eligible Components'!G1304)</f>
        <v>0</v>
      </c>
      <c r="M1304" s="1" t="str">
        <f>IF(L1304=0,"",INDEX('Tableau FR Download'!G:G,MATCH('Eligible Components'!L1304,'Tableau FR Download'!A:A,0)))</f>
        <v/>
      </c>
      <c r="N1304" s="2" t="str">
        <f>IFERROR(IF(LEFT(INDEX('Tableau FR Download'!J:J,MATCH('Eligible Components'!M1304,'Tableau FR Download'!G:G,0)),FIND(" - ",INDEX('Tableau FR Download'!J:J,MATCH('Eligible Components'!M1304,'Tableau FR Download'!G:G,0)))-1) = 0,"",LEFT(INDEX('Tableau FR Download'!J:J,MATCH('Eligible Components'!M1304,'Tableau FR Download'!G:G,0)),FIND(" - ",INDEX('Tableau FR Download'!J:J,MATCH('Eligible Components'!M1304,'Tableau FR Download'!G:G,0)))-1)),"")</f>
        <v/>
      </c>
      <c r="O1304" s="2" t="str">
        <f>IF(T1304="No","",IFERROR(IF(INDEX('Tableau FR Download'!M:M,MATCH('Eligible Components'!M1304,'Tableau FR Download'!G:G,0))=0,"",INDEX('Tableau FR Download'!M:M,MATCH('Eligible Components'!M1304,'Tableau FR Download'!G:G,0))),""))</f>
        <v/>
      </c>
      <c r="P1304" s="37" t="str">
        <f>IF(IFERROR(INDEX('Funding Request Tracker'!$G$6:$G$13,MATCH('Eligible Components'!N1304,'Funding Request Tracker'!$F$6:$F$13,0)),"")=0,"",IFERROR(INDEX('Funding Request Tracker'!$G$6:$G$13,MATCH('Eligible Components'!N1304,'Funding Request Tracker'!$F$6:$F$13,0)),""))</f>
        <v/>
      </c>
      <c r="Q1304" s="37" t="str">
        <f>IF(IFERROR(INDEX('Tableau FR Download'!N:N,MATCH('Eligible Components'!M1304,'Tableau FR Download'!G:G,0)),"")=0,"",IFERROR(INDEX('Tableau FR Download'!N:N,MATCH('Eligible Components'!M1304,'Tableau FR Download'!G:G,0)),""))</f>
        <v/>
      </c>
      <c r="R1304" s="37" t="str">
        <f>IF(IFERROR(INDEX('Tableau FR Download'!O:O,MATCH('Eligible Components'!M1304,'Tableau FR Download'!G:G,0)),"")=0,"",IFERROR(INDEX('Tableau FR Download'!O:O,MATCH('Eligible Components'!M1304,'Tableau FR Download'!G:G,0)),""))</f>
        <v/>
      </c>
      <c r="S1304" s="13" t="str">
        <f t="shared" si="62"/>
        <v/>
      </c>
      <c r="T1304" s="1" t="str">
        <f>IFERROR(INDEX('User Instructions'!$E$3:$E$10,MATCH('Eligible Components'!N1304,'User Instructions'!$D$3:$D$10,0)),"")</f>
        <v/>
      </c>
      <c r="U1304" s="1" t="str">
        <f>IFERROR(IF(INDEX('Tableau FR Download'!M:M,MATCH('Eligible Components'!M1304,'Tableau FR Download'!G:G,0))=0,"",INDEX('Tableau FR Download'!M:M,MATCH('Eligible Components'!M1304,'Tableau FR Download'!G:G,0))),"")</f>
        <v/>
      </c>
    </row>
    <row r="1305" spans="1:21" hidden="1" x14ac:dyDescent="0.2">
      <c r="A1305" s="1">
        <f t="shared" si="60"/>
        <v>0</v>
      </c>
      <c r="B1305" s="1">
        <v>0</v>
      </c>
      <c r="C1305" s="1" t="s">
        <v>85</v>
      </c>
      <c r="D1305" s="1" t="s">
        <v>69</v>
      </c>
      <c r="E1305" s="1" t="s">
        <v>418</v>
      </c>
      <c r="F1305" s="1" t="s">
        <v>96</v>
      </c>
      <c r="G1305" s="1" t="str">
        <f t="shared" si="61"/>
        <v>Solomon Islands-Tuberculosis,Malaria,RSSH</v>
      </c>
      <c r="H1305" s="1">
        <v>1</v>
      </c>
      <c r="I1305" s="1" t="s">
        <v>25</v>
      </c>
      <c r="J1305" s="1" t="str">
        <f>IF(IFERROR(IF(M1305="",INDEX('Review Approach Lookup'!D:D,MATCH('Eligible Components'!G1305,'Review Approach Lookup'!A:A,0)),INDEX('Tableau FR Download'!I:I,MATCH(M1305,'Tableau FR Download'!G:G,0))),"")=0,"TBC",IFERROR(IF(M1305="",INDEX('Review Approach Lookup'!D:D,MATCH('Eligible Components'!G1305,'Review Approach Lookup'!A:A,0)),INDEX('Tableau FR Download'!I:I,MATCH(M1305,'Tableau FR Download'!G:G,0))),""))</f>
        <v/>
      </c>
      <c r="K1305" s="1" t="s">
        <v>188</v>
      </c>
      <c r="L1305" s="1">
        <f>_xlfn.MAXIFS('Tableau FR Download'!A:A,'Tableau FR Download'!B:B,'Eligible Components'!G1305)</f>
        <v>0</v>
      </c>
      <c r="M1305" s="1" t="str">
        <f>IF(L1305=0,"",INDEX('Tableau FR Download'!G:G,MATCH('Eligible Components'!L1305,'Tableau FR Download'!A:A,0)))</f>
        <v/>
      </c>
      <c r="N1305" s="2" t="str">
        <f>IFERROR(IF(LEFT(INDEX('Tableau FR Download'!J:J,MATCH('Eligible Components'!M1305,'Tableau FR Download'!G:G,0)),FIND(" - ",INDEX('Tableau FR Download'!J:J,MATCH('Eligible Components'!M1305,'Tableau FR Download'!G:G,0)))-1) = 0,"",LEFT(INDEX('Tableau FR Download'!J:J,MATCH('Eligible Components'!M1305,'Tableau FR Download'!G:G,0)),FIND(" - ",INDEX('Tableau FR Download'!J:J,MATCH('Eligible Components'!M1305,'Tableau FR Download'!G:G,0)))-1)),"")</f>
        <v/>
      </c>
      <c r="O1305" s="2" t="str">
        <f>IF(T1305="No","",IFERROR(IF(INDEX('Tableau FR Download'!M:M,MATCH('Eligible Components'!M1305,'Tableau FR Download'!G:G,0))=0,"",INDEX('Tableau FR Download'!M:M,MATCH('Eligible Components'!M1305,'Tableau FR Download'!G:G,0))),""))</f>
        <v/>
      </c>
      <c r="P1305" s="37" t="str">
        <f>IF(IFERROR(INDEX('Funding Request Tracker'!$G$6:$G$13,MATCH('Eligible Components'!N1305,'Funding Request Tracker'!$F$6:$F$13,0)),"")=0,"",IFERROR(INDEX('Funding Request Tracker'!$G$6:$G$13,MATCH('Eligible Components'!N1305,'Funding Request Tracker'!$F$6:$F$13,0)),""))</f>
        <v/>
      </c>
      <c r="Q1305" s="37" t="str">
        <f>IF(IFERROR(INDEX('Tableau FR Download'!N:N,MATCH('Eligible Components'!M1305,'Tableau FR Download'!G:G,0)),"")=0,"",IFERROR(INDEX('Tableau FR Download'!N:N,MATCH('Eligible Components'!M1305,'Tableau FR Download'!G:G,0)),""))</f>
        <v/>
      </c>
      <c r="R1305" s="37" t="str">
        <f>IF(IFERROR(INDEX('Tableau FR Download'!O:O,MATCH('Eligible Components'!M1305,'Tableau FR Download'!G:G,0)),"")=0,"",IFERROR(INDEX('Tableau FR Download'!O:O,MATCH('Eligible Components'!M1305,'Tableau FR Download'!G:G,0)),""))</f>
        <v/>
      </c>
      <c r="S1305" s="13" t="str">
        <f t="shared" si="62"/>
        <v/>
      </c>
      <c r="T1305" s="1" t="str">
        <f>IFERROR(INDEX('User Instructions'!$E$3:$E$10,MATCH('Eligible Components'!N1305,'User Instructions'!$D$3:$D$10,0)),"")</f>
        <v/>
      </c>
      <c r="U1305" s="1" t="str">
        <f>IFERROR(IF(INDEX('Tableau FR Download'!M:M,MATCH('Eligible Components'!M1305,'Tableau FR Download'!G:G,0))=0,"",INDEX('Tableau FR Download'!M:M,MATCH('Eligible Components'!M1305,'Tableau FR Download'!G:G,0))),"")</f>
        <v/>
      </c>
    </row>
    <row r="1306" spans="1:21" hidden="1" x14ac:dyDescent="0.2">
      <c r="A1306" s="1">
        <f t="shared" si="60"/>
        <v>0</v>
      </c>
      <c r="B1306" s="1">
        <v>0</v>
      </c>
      <c r="C1306" s="1" t="s">
        <v>85</v>
      </c>
      <c r="D1306" s="1" t="s">
        <v>69</v>
      </c>
      <c r="E1306" s="1" t="s">
        <v>419</v>
      </c>
      <c r="F1306" s="1" t="s">
        <v>97</v>
      </c>
      <c r="G1306" s="1" t="str">
        <f t="shared" si="61"/>
        <v>Solomon Islands-Tuberculosis,RSSH</v>
      </c>
      <c r="H1306" s="1">
        <v>1</v>
      </c>
      <c r="I1306" s="1" t="s">
        <v>25</v>
      </c>
      <c r="J1306" s="1" t="str">
        <f>IF(IFERROR(IF(M1306="",INDEX('Review Approach Lookup'!D:D,MATCH('Eligible Components'!G1306,'Review Approach Lookup'!A:A,0)),INDEX('Tableau FR Download'!I:I,MATCH(M1306,'Tableau FR Download'!G:G,0))),"")=0,"TBC",IFERROR(IF(M1306="",INDEX('Review Approach Lookup'!D:D,MATCH('Eligible Components'!G1306,'Review Approach Lookup'!A:A,0)),INDEX('Tableau FR Download'!I:I,MATCH(M1306,'Tableau FR Download'!G:G,0))),""))</f>
        <v/>
      </c>
      <c r="K1306" s="1" t="s">
        <v>188</v>
      </c>
      <c r="L1306" s="1">
        <f>_xlfn.MAXIFS('Tableau FR Download'!A:A,'Tableau FR Download'!B:B,'Eligible Components'!G1306)</f>
        <v>0</v>
      </c>
      <c r="M1306" s="1" t="str">
        <f>IF(L1306=0,"",INDEX('Tableau FR Download'!G:G,MATCH('Eligible Components'!L1306,'Tableau FR Download'!A:A,0)))</f>
        <v/>
      </c>
      <c r="N1306" s="2" t="str">
        <f>IFERROR(IF(LEFT(INDEX('Tableau FR Download'!J:J,MATCH('Eligible Components'!M1306,'Tableau FR Download'!G:G,0)),FIND(" - ",INDEX('Tableau FR Download'!J:J,MATCH('Eligible Components'!M1306,'Tableau FR Download'!G:G,0)))-1) = 0,"",LEFT(INDEX('Tableau FR Download'!J:J,MATCH('Eligible Components'!M1306,'Tableau FR Download'!G:G,0)),FIND(" - ",INDEX('Tableau FR Download'!J:J,MATCH('Eligible Components'!M1306,'Tableau FR Download'!G:G,0)))-1)),"")</f>
        <v/>
      </c>
      <c r="O1306" s="2" t="str">
        <f>IF(T1306="No","",IFERROR(IF(INDEX('Tableau FR Download'!M:M,MATCH('Eligible Components'!M1306,'Tableau FR Download'!G:G,0))=0,"",INDEX('Tableau FR Download'!M:M,MATCH('Eligible Components'!M1306,'Tableau FR Download'!G:G,0))),""))</f>
        <v/>
      </c>
      <c r="P1306" s="37" t="str">
        <f>IF(IFERROR(INDEX('Funding Request Tracker'!$G$6:$G$13,MATCH('Eligible Components'!N1306,'Funding Request Tracker'!$F$6:$F$13,0)),"")=0,"",IFERROR(INDEX('Funding Request Tracker'!$G$6:$G$13,MATCH('Eligible Components'!N1306,'Funding Request Tracker'!$F$6:$F$13,0)),""))</f>
        <v/>
      </c>
      <c r="Q1306" s="37" t="str">
        <f>IF(IFERROR(INDEX('Tableau FR Download'!N:N,MATCH('Eligible Components'!M1306,'Tableau FR Download'!G:G,0)),"")=0,"",IFERROR(INDEX('Tableau FR Download'!N:N,MATCH('Eligible Components'!M1306,'Tableau FR Download'!G:G,0)),""))</f>
        <v/>
      </c>
      <c r="R1306" s="37" t="str">
        <f>IF(IFERROR(INDEX('Tableau FR Download'!O:O,MATCH('Eligible Components'!M1306,'Tableau FR Download'!G:G,0)),"")=0,"",IFERROR(INDEX('Tableau FR Download'!O:O,MATCH('Eligible Components'!M1306,'Tableau FR Download'!G:G,0)),""))</f>
        <v/>
      </c>
      <c r="S1306" s="13" t="str">
        <f t="shared" si="62"/>
        <v/>
      </c>
      <c r="T1306" s="1" t="str">
        <f>IFERROR(INDEX('User Instructions'!$E$3:$E$10,MATCH('Eligible Components'!N1306,'User Instructions'!$D$3:$D$10,0)),"")</f>
        <v/>
      </c>
      <c r="U1306" s="1" t="str">
        <f>IFERROR(IF(INDEX('Tableau FR Download'!M:M,MATCH('Eligible Components'!M1306,'Tableau FR Download'!G:G,0))=0,"",INDEX('Tableau FR Download'!M:M,MATCH('Eligible Components'!M1306,'Tableau FR Download'!G:G,0))),"")</f>
        <v/>
      </c>
    </row>
    <row r="1307" spans="1:21" hidden="1" x14ac:dyDescent="0.2">
      <c r="A1307" s="1">
        <f t="shared" si="60"/>
        <v>1</v>
      </c>
      <c r="B1307" s="1">
        <v>0</v>
      </c>
      <c r="C1307" s="1" t="s">
        <v>85</v>
      </c>
      <c r="D1307" s="1" t="s">
        <v>70</v>
      </c>
      <c r="E1307" s="1" t="s">
        <v>26</v>
      </c>
      <c r="F1307" s="1" t="s">
        <v>26</v>
      </c>
      <c r="G1307" s="1" t="str">
        <f t="shared" si="61"/>
        <v>Somalia-HIV/AIDS</v>
      </c>
      <c r="H1307" s="1">
        <v>1</v>
      </c>
      <c r="I1307" s="1" t="s">
        <v>48</v>
      </c>
      <c r="J1307" s="1" t="str">
        <f>IF(IFERROR(IF(M1307="",INDEX('Review Approach Lookup'!D:D,MATCH('Eligible Components'!G1307,'Review Approach Lookup'!A:A,0)),INDEX('Tableau FR Download'!I:I,MATCH(M1307,'Tableau FR Download'!G:G,0))),"")=0,"TBC",IFERROR(IF(M1307="",INDEX('Review Approach Lookup'!D:D,MATCH('Eligible Components'!G1307,'Review Approach Lookup'!A:A,0)),INDEX('Tableau FR Download'!I:I,MATCH(M1307,'Tableau FR Download'!G:G,0))),""))</f>
        <v>Full Review</v>
      </c>
      <c r="K1307" s="1" t="s">
        <v>182</v>
      </c>
      <c r="L1307" s="1">
        <f>_xlfn.MAXIFS('Tableau FR Download'!A:A,'Tableau FR Download'!B:B,'Eligible Components'!G1307)</f>
        <v>845</v>
      </c>
      <c r="M1307" s="1" t="str">
        <f>IF(L1307=0,"",INDEX('Tableau FR Download'!G:G,MATCH('Eligible Components'!L1307,'Tableau FR Download'!A:A,0)))</f>
        <v>FR845-SOM-H</v>
      </c>
      <c r="N1307" s="2" t="str">
        <f>IFERROR(IF(LEFT(INDEX('Tableau FR Download'!J:J,MATCH('Eligible Components'!M1307,'Tableau FR Download'!G:G,0)),FIND(" - ",INDEX('Tableau FR Download'!J:J,MATCH('Eligible Components'!M1307,'Tableau FR Download'!G:G,0)))-1) = 0,"",LEFT(INDEX('Tableau FR Download'!J:J,MATCH('Eligible Components'!M1307,'Tableau FR Download'!G:G,0)),FIND(" - ",INDEX('Tableau FR Download'!J:J,MATCH('Eligible Components'!M1307,'Tableau FR Download'!G:G,0)))-1)),"")</f>
        <v>Window 1</v>
      </c>
      <c r="O1307" s="2" t="str">
        <f>IF(T1307="No","",IFERROR(IF(INDEX('Tableau FR Download'!M:M,MATCH('Eligible Components'!M1307,'Tableau FR Download'!G:G,0))=0,"",INDEX('Tableau FR Download'!M:M,MATCH('Eligible Components'!M1307,'Tableau FR Download'!G:G,0))),""))</f>
        <v>Grant Making</v>
      </c>
      <c r="P1307" s="37">
        <f>IF(IFERROR(INDEX('Funding Request Tracker'!$G$6:$G$13,MATCH('Eligible Components'!N1307,'Funding Request Tracker'!$F$6:$F$13,0)),"")=0,"",IFERROR(INDEX('Funding Request Tracker'!$G$6:$G$13,MATCH('Eligible Components'!N1307,'Funding Request Tracker'!$F$6:$F$13,0)),""))</f>
        <v>43913</v>
      </c>
      <c r="Q1307" s="37">
        <f>IF(IFERROR(INDEX('Tableau FR Download'!N:N,MATCH('Eligible Components'!M1307,'Tableau FR Download'!G:G,0)),"")=0,"",IFERROR(INDEX('Tableau FR Download'!N:N,MATCH('Eligible Components'!M1307,'Tableau FR Download'!G:G,0)),""))</f>
        <v>44133</v>
      </c>
      <c r="R1307" s="37">
        <f>IF(IFERROR(INDEX('Tableau FR Download'!O:O,MATCH('Eligible Components'!M1307,'Tableau FR Download'!G:G,0)),"")=0,"",IFERROR(INDEX('Tableau FR Download'!O:O,MATCH('Eligible Components'!M1307,'Tableau FR Download'!G:G,0)),""))</f>
        <v>44162</v>
      </c>
      <c r="S1307" s="13">
        <f t="shared" si="62"/>
        <v>8.1639344262295079</v>
      </c>
      <c r="T1307" s="1" t="str">
        <f>IFERROR(INDEX('User Instructions'!$E$3:$E$10,MATCH('Eligible Components'!N1307,'User Instructions'!$D$3:$D$10,0)),"")</f>
        <v>Yes</v>
      </c>
      <c r="U1307" s="1" t="str">
        <f>IFERROR(IF(INDEX('Tableau FR Download'!M:M,MATCH('Eligible Components'!M1307,'Tableau FR Download'!G:G,0))=0,"",INDEX('Tableau FR Download'!M:M,MATCH('Eligible Components'!M1307,'Tableau FR Download'!G:G,0))),"")</f>
        <v>Grant Making</v>
      </c>
    </row>
    <row r="1308" spans="1:21" hidden="1" x14ac:dyDescent="0.2">
      <c r="A1308" s="1">
        <f t="shared" si="60"/>
        <v>0</v>
      </c>
      <c r="B1308" s="1">
        <v>0</v>
      </c>
      <c r="C1308" s="1" t="s">
        <v>85</v>
      </c>
      <c r="D1308" s="1" t="s">
        <v>70</v>
      </c>
      <c r="E1308" s="1" t="s">
        <v>409</v>
      </c>
      <c r="F1308" s="1" t="s">
        <v>86</v>
      </c>
      <c r="G1308" s="1" t="str">
        <f t="shared" si="61"/>
        <v>Somalia-HIV/AIDS,Malaria</v>
      </c>
      <c r="H1308" s="1">
        <v>1</v>
      </c>
      <c r="I1308" s="1" t="s">
        <v>48</v>
      </c>
      <c r="J1308" s="1" t="str">
        <f>IF(IFERROR(IF(M1308="",INDEX('Review Approach Lookup'!D:D,MATCH('Eligible Components'!G1308,'Review Approach Lookup'!A:A,0)),INDEX('Tableau FR Download'!I:I,MATCH(M1308,'Tableau FR Download'!G:G,0))),"")=0,"TBC",IFERROR(IF(M1308="",INDEX('Review Approach Lookup'!D:D,MATCH('Eligible Components'!G1308,'Review Approach Lookup'!A:A,0)),INDEX('Tableau FR Download'!I:I,MATCH(M1308,'Tableau FR Download'!G:G,0))),""))</f>
        <v/>
      </c>
      <c r="K1308" s="1" t="s">
        <v>182</v>
      </c>
      <c r="L1308" s="1">
        <f>_xlfn.MAXIFS('Tableau FR Download'!A:A,'Tableau FR Download'!B:B,'Eligible Components'!G1308)</f>
        <v>0</v>
      </c>
      <c r="M1308" s="1" t="str">
        <f>IF(L1308=0,"",INDEX('Tableau FR Download'!G:G,MATCH('Eligible Components'!L1308,'Tableau FR Download'!A:A,0)))</f>
        <v/>
      </c>
      <c r="N1308" s="2" t="str">
        <f>IFERROR(IF(LEFT(INDEX('Tableau FR Download'!J:J,MATCH('Eligible Components'!M1308,'Tableau FR Download'!G:G,0)),FIND(" - ",INDEX('Tableau FR Download'!J:J,MATCH('Eligible Components'!M1308,'Tableau FR Download'!G:G,0)))-1) = 0,"",LEFT(INDEX('Tableau FR Download'!J:J,MATCH('Eligible Components'!M1308,'Tableau FR Download'!G:G,0)),FIND(" - ",INDEX('Tableau FR Download'!J:J,MATCH('Eligible Components'!M1308,'Tableau FR Download'!G:G,0)))-1)),"")</f>
        <v/>
      </c>
      <c r="O1308" s="2" t="str">
        <f>IF(T1308="No","",IFERROR(IF(INDEX('Tableau FR Download'!M:M,MATCH('Eligible Components'!M1308,'Tableau FR Download'!G:G,0))=0,"",INDEX('Tableau FR Download'!M:M,MATCH('Eligible Components'!M1308,'Tableau FR Download'!G:G,0))),""))</f>
        <v/>
      </c>
      <c r="P1308" s="37" t="str">
        <f>IF(IFERROR(INDEX('Funding Request Tracker'!$G$6:$G$13,MATCH('Eligible Components'!N1308,'Funding Request Tracker'!$F$6:$F$13,0)),"")=0,"",IFERROR(INDEX('Funding Request Tracker'!$G$6:$G$13,MATCH('Eligible Components'!N1308,'Funding Request Tracker'!$F$6:$F$13,0)),""))</f>
        <v/>
      </c>
      <c r="Q1308" s="37" t="str">
        <f>IF(IFERROR(INDEX('Tableau FR Download'!N:N,MATCH('Eligible Components'!M1308,'Tableau FR Download'!G:G,0)),"")=0,"",IFERROR(INDEX('Tableau FR Download'!N:N,MATCH('Eligible Components'!M1308,'Tableau FR Download'!G:G,0)),""))</f>
        <v/>
      </c>
      <c r="R1308" s="37" t="str">
        <f>IF(IFERROR(INDEX('Tableau FR Download'!O:O,MATCH('Eligible Components'!M1308,'Tableau FR Download'!G:G,0)),"")=0,"",IFERROR(INDEX('Tableau FR Download'!O:O,MATCH('Eligible Components'!M1308,'Tableau FR Download'!G:G,0)),""))</f>
        <v/>
      </c>
      <c r="S1308" s="13" t="str">
        <f t="shared" si="62"/>
        <v/>
      </c>
      <c r="T1308" s="1" t="str">
        <f>IFERROR(INDEX('User Instructions'!$E$3:$E$10,MATCH('Eligible Components'!N1308,'User Instructions'!$D$3:$D$10,0)),"")</f>
        <v/>
      </c>
      <c r="U1308" s="1" t="str">
        <f>IFERROR(IF(INDEX('Tableau FR Download'!M:M,MATCH('Eligible Components'!M1308,'Tableau FR Download'!G:G,0))=0,"",INDEX('Tableau FR Download'!M:M,MATCH('Eligible Components'!M1308,'Tableau FR Download'!G:G,0))),"")</f>
        <v/>
      </c>
    </row>
    <row r="1309" spans="1:21" hidden="1" x14ac:dyDescent="0.2">
      <c r="A1309" s="1">
        <f t="shared" si="60"/>
        <v>0</v>
      </c>
      <c r="B1309" s="1">
        <v>0</v>
      </c>
      <c r="C1309" s="1" t="s">
        <v>85</v>
      </c>
      <c r="D1309" s="1" t="s">
        <v>70</v>
      </c>
      <c r="E1309" s="1" t="s">
        <v>410</v>
      </c>
      <c r="F1309" s="1" t="s">
        <v>87</v>
      </c>
      <c r="G1309" s="1" t="str">
        <f t="shared" si="61"/>
        <v>Somalia-HIV/AIDS,Malaria,RSSH</v>
      </c>
      <c r="H1309" s="1">
        <v>1</v>
      </c>
      <c r="I1309" s="1" t="s">
        <v>48</v>
      </c>
      <c r="J1309" s="1" t="str">
        <f>IF(IFERROR(IF(M1309="",INDEX('Review Approach Lookup'!D:D,MATCH('Eligible Components'!G1309,'Review Approach Lookup'!A:A,0)),INDEX('Tableau FR Download'!I:I,MATCH(M1309,'Tableau FR Download'!G:G,0))),"")=0,"TBC",IFERROR(IF(M1309="",INDEX('Review Approach Lookup'!D:D,MATCH('Eligible Components'!G1309,'Review Approach Lookup'!A:A,0)),INDEX('Tableau FR Download'!I:I,MATCH(M1309,'Tableau FR Download'!G:G,0))),""))</f>
        <v/>
      </c>
      <c r="K1309" s="1" t="s">
        <v>182</v>
      </c>
      <c r="L1309" s="1">
        <f>_xlfn.MAXIFS('Tableau FR Download'!A:A,'Tableau FR Download'!B:B,'Eligible Components'!G1309)</f>
        <v>0</v>
      </c>
      <c r="M1309" s="1" t="str">
        <f>IF(L1309=0,"",INDEX('Tableau FR Download'!G:G,MATCH('Eligible Components'!L1309,'Tableau FR Download'!A:A,0)))</f>
        <v/>
      </c>
      <c r="N1309" s="2" t="str">
        <f>IFERROR(IF(LEFT(INDEX('Tableau FR Download'!J:J,MATCH('Eligible Components'!M1309,'Tableau FR Download'!G:G,0)),FIND(" - ",INDEX('Tableau FR Download'!J:J,MATCH('Eligible Components'!M1309,'Tableau FR Download'!G:G,0)))-1) = 0,"",LEFT(INDEX('Tableau FR Download'!J:J,MATCH('Eligible Components'!M1309,'Tableau FR Download'!G:G,0)),FIND(" - ",INDEX('Tableau FR Download'!J:J,MATCH('Eligible Components'!M1309,'Tableau FR Download'!G:G,0)))-1)),"")</f>
        <v/>
      </c>
      <c r="O1309" s="2" t="str">
        <f>IF(T1309="No","",IFERROR(IF(INDEX('Tableau FR Download'!M:M,MATCH('Eligible Components'!M1309,'Tableau FR Download'!G:G,0))=0,"",INDEX('Tableau FR Download'!M:M,MATCH('Eligible Components'!M1309,'Tableau FR Download'!G:G,0))),""))</f>
        <v/>
      </c>
      <c r="P1309" s="37" t="str">
        <f>IF(IFERROR(INDEX('Funding Request Tracker'!$G$6:$G$13,MATCH('Eligible Components'!N1309,'Funding Request Tracker'!$F$6:$F$13,0)),"")=0,"",IFERROR(INDEX('Funding Request Tracker'!$G$6:$G$13,MATCH('Eligible Components'!N1309,'Funding Request Tracker'!$F$6:$F$13,0)),""))</f>
        <v/>
      </c>
      <c r="Q1309" s="37" t="str">
        <f>IF(IFERROR(INDEX('Tableau FR Download'!N:N,MATCH('Eligible Components'!M1309,'Tableau FR Download'!G:G,0)),"")=0,"",IFERROR(INDEX('Tableau FR Download'!N:N,MATCH('Eligible Components'!M1309,'Tableau FR Download'!G:G,0)),""))</f>
        <v/>
      </c>
      <c r="R1309" s="37" t="str">
        <f>IF(IFERROR(INDEX('Tableau FR Download'!O:O,MATCH('Eligible Components'!M1309,'Tableau FR Download'!G:G,0)),"")=0,"",IFERROR(INDEX('Tableau FR Download'!O:O,MATCH('Eligible Components'!M1309,'Tableau FR Download'!G:G,0)),""))</f>
        <v/>
      </c>
      <c r="S1309" s="13" t="str">
        <f t="shared" si="62"/>
        <v/>
      </c>
      <c r="T1309" s="1" t="str">
        <f>IFERROR(INDEX('User Instructions'!$E$3:$E$10,MATCH('Eligible Components'!N1309,'User Instructions'!$D$3:$D$10,0)),"")</f>
        <v/>
      </c>
      <c r="U1309" s="1" t="str">
        <f>IFERROR(IF(INDEX('Tableau FR Download'!M:M,MATCH('Eligible Components'!M1309,'Tableau FR Download'!G:G,0))=0,"",INDEX('Tableau FR Download'!M:M,MATCH('Eligible Components'!M1309,'Tableau FR Download'!G:G,0))),"")</f>
        <v/>
      </c>
    </row>
    <row r="1310" spans="1:21" hidden="1" x14ac:dyDescent="0.2">
      <c r="A1310" s="1">
        <f t="shared" si="60"/>
        <v>0</v>
      </c>
      <c r="B1310" s="1">
        <v>0</v>
      </c>
      <c r="C1310" s="1" t="s">
        <v>85</v>
      </c>
      <c r="D1310" s="1" t="s">
        <v>70</v>
      </c>
      <c r="E1310" s="1" t="s">
        <v>411</v>
      </c>
      <c r="F1310" s="1" t="s">
        <v>88</v>
      </c>
      <c r="G1310" s="1" t="str">
        <f t="shared" si="61"/>
        <v>Somalia-HIV/AIDS,RSSH</v>
      </c>
      <c r="H1310" s="1">
        <v>1</v>
      </c>
      <c r="I1310" s="1" t="s">
        <v>48</v>
      </c>
      <c r="J1310" s="1" t="str">
        <f>IF(IFERROR(IF(M1310="",INDEX('Review Approach Lookup'!D:D,MATCH('Eligible Components'!G1310,'Review Approach Lookup'!A:A,0)),INDEX('Tableau FR Download'!I:I,MATCH(M1310,'Tableau FR Download'!G:G,0))),"")=0,"TBC",IFERROR(IF(M1310="",INDEX('Review Approach Lookup'!D:D,MATCH('Eligible Components'!G1310,'Review Approach Lookup'!A:A,0)),INDEX('Tableau FR Download'!I:I,MATCH(M1310,'Tableau FR Download'!G:G,0))),""))</f>
        <v/>
      </c>
      <c r="K1310" s="1" t="s">
        <v>182</v>
      </c>
      <c r="L1310" s="1">
        <f>_xlfn.MAXIFS('Tableau FR Download'!A:A,'Tableau FR Download'!B:B,'Eligible Components'!G1310)</f>
        <v>0</v>
      </c>
      <c r="M1310" s="1" t="str">
        <f>IF(L1310=0,"",INDEX('Tableau FR Download'!G:G,MATCH('Eligible Components'!L1310,'Tableau FR Download'!A:A,0)))</f>
        <v/>
      </c>
      <c r="N1310" s="2" t="str">
        <f>IFERROR(IF(LEFT(INDEX('Tableau FR Download'!J:J,MATCH('Eligible Components'!M1310,'Tableau FR Download'!G:G,0)),FIND(" - ",INDEX('Tableau FR Download'!J:J,MATCH('Eligible Components'!M1310,'Tableau FR Download'!G:G,0)))-1) = 0,"",LEFT(INDEX('Tableau FR Download'!J:J,MATCH('Eligible Components'!M1310,'Tableau FR Download'!G:G,0)),FIND(" - ",INDEX('Tableau FR Download'!J:J,MATCH('Eligible Components'!M1310,'Tableau FR Download'!G:G,0)))-1)),"")</f>
        <v/>
      </c>
      <c r="O1310" s="2" t="str">
        <f>IF(T1310="No","",IFERROR(IF(INDEX('Tableau FR Download'!M:M,MATCH('Eligible Components'!M1310,'Tableau FR Download'!G:G,0))=0,"",INDEX('Tableau FR Download'!M:M,MATCH('Eligible Components'!M1310,'Tableau FR Download'!G:G,0))),""))</f>
        <v/>
      </c>
      <c r="P1310" s="37" t="str">
        <f>IF(IFERROR(INDEX('Funding Request Tracker'!$G$6:$G$13,MATCH('Eligible Components'!N1310,'Funding Request Tracker'!$F$6:$F$13,0)),"")=0,"",IFERROR(INDEX('Funding Request Tracker'!$G$6:$G$13,MATCH('Eligible Components'!N1310,'Funding Request Tracker'!$F$6:$F$13,0)),""))</f>
        <v/>
      </c>
      <c r="Q1310" s="37" t="str">
        <f>IF(IFERROR(INDEX('Tableau FR Download'!N:N,MATCH('Eligible Components'!M1310,'Tableau FR Download'!G:G,0)),"")=0,"",IFERROR(INDEX('Tableau FR Download'!N:N,MATCH('Eligible Components'!M1310,'Tableau FR Download'!G:G,0)),""))</f>
        <v/>
      </c>
      <c r="R1310" s="37" t="str">
        <f>IF(IFERROR(INDEX('Tableau FR Download'!O:O,MATCH('Eligible Components'!M1310,'Tableau FR Download'!G:G,0)),"")=0,"",IFERROR(INDEX('Tableau FR Download'!O:O,MATCH('Eligible Components'!M1310,'Tableau FR Download'!G:G,0)),""))</f>
        <v/>
      </c>
      <c r="S1310" s="13" t="str">
        <f t="shared" si="62"/>
        <v/>
      </c>
      <c r="T1310" s="1" t="str">
        <f>IFERROR(INDEX('User Instructions'!$E$3:$E$10,MATCH('Eligible Components'!N1310,'User Instructions'!$D$3:$D$10,0)),"")</f>
        <v/>
      </c>
      <c r="U1310" s="1" t="str">
        <f>IFERROR(IF(INDEX('Tableau FR Download'!M:M,MATCH('Eligible Components'!M1310,'Tableau FR Download'!G:G,0))=0,"",INDEX('Tableau FR Download'!M:M,MATCH('Eligible Components'!M1310,'Tableau FR Download'!G:G,0))),"")</f>
        <v/>
      </c>
    </row>
    <row r="1311" spans="1:21" hidden="1" x14ac:dyDescent="0.2">
      <c r="A1311" s="1">
        <f t="shared" si="60"/>
        <v>0</v>
      </c>
      <c r="B1311" s="1">
        <v>0</v>
      </c>
      <c r="C1311" s="1" t="s">
        <v>85</v>
      </c>
      <c r="D1311" s="1" t="s">
        <v>70</v>
      </c>
      <c r="E1311" s="1" t="s">
        <v>408</v>
      </c>
      <c r="F1311" s="1" t="s">
        <v>89</v>
      </c>
      <c r="G1311" s="1" t="str">
        <f t="shared" si="61"/>
        <v>Somalia-HIV/AIDS, Tuberculosis</v>
      </c>
      <c r="H1311" s="1">
        <v>1</v>
      </c>
      <c r="I1311" s="1" t="s">
        <v>48</v>
      </c>
      <c r="J1311" s="1" t="str">
        <f>IF(IFERROR(IF(M1311="",INDEX('Review Approach Lookup'!D:D,MATCH('Eligible Components'!G1311,'Review Approach Lookup'!A:A,0)),INDEX('Tableau FR Download'!I:I,MATCH(M1311,'Tableau FR Download'!G:G,0))),"")=0,"TBC",IFERROR(IF(M1311="",INDEX('Review Approach Lookup'!D:D,MATCH('Eligible Components'!G1311,'Review Approach Lookup'!A:A,0)),INDEX('Tableau FR Download'!I:I,MATCH(M1311,'Tableau FR Download'!G:G,0))),""))</f>
        <v/>
      </c>
      <c r="K1311" s="1" t="s">
        <v>182</v>
      </c>
      <c r="L1311" s="1">
        <f>_xlfn.MAXIFS('Tableau FR Download'!A:A,'Tableau FR Download'!B:B,'Eligible Components'!G1311)</f>
        <v>0</v>
      </c>
      <c r="M1311" s="1" t="str">
        <f>IF(L1311=0,"",INDEX('Tableau FR Download'!G:G,MATCH('Eligible Components'!L1311,'Tableau FR Download'!A:A,0)))</f>
        <v/>
      </c>
      <c r="N1311" s="2" t="str">
        <f>IFERROR(IF(LEFT(INDEX('Tableau FR Download'!J:J,MATCH('Eligible Components'!M1311,'Tableau FR Download'!G:G,0)),FIND(" - ",INDEX('Tableau FR Download'!J:J,MATCH('Eligible Components'!M1311,'Tableau FR Download'!G:G,0)))-1) = 0,"",LEFT(INDEX('Tableau FR Download'!J:J,MATCH('Eligible Components'!M1311,'Tableau FR Download'!G:G,0)),FIND(" - ",INDEX('Tableau FR Download'!J:J,MATCH('Eligible Components'!M1311,'Tableau FR Download'!G:G,0)))-1)),"")</f>
        <v/>
      </c>
      <c r="O1311" s="2" t="str">
        <f>IF(T1311="No","",IFERROR(IF(INDEX('Tableau FR Download'!M:M,MATCH('Eligible Components'!M1311,'Tableau FR Download'!G:G,0))=0,"",INDEX('Tableau FR Download'!M:M,MATCH('Eligible Components'!M1311,'Tableau FR Download'!G:G,0))),""))</f>
        <v/>
      </c>
      <c r="P1311" s="37" t="str">
        <f>IF(IFERROR(INDEX('Funding Request Tracker'!$G$6:$G$13,MATCH('Eligible Components'!N1311,'Funding Request Tracker'!$F$6:$F$13,0)),"")=0,"",IFERROR(INDEX('Funding Request Tracker'!$G$6:$G$13,MATCH('Eligible Components'!N1311,'Funding Request Tracker'!$F$6:$F$13,0)),""))</f>
        <v/>
      </c>
      <c r="Q1311" s="37" t="str">
        <f>IF(IFERROR(INDEX('Tableau FR Download'!N:N,MATCH('Eligible Components'!M1311,'Tableau FR Download'!G:G,0)),"")=0,"",IFERROR(INDEX('Tableau FR Download'!N:N,MATCH('Eligible Components'!M1311,'Tableau FR Download'!G:G,0)),""))</f>
        <v/>
      </c>
      <c r="R1311" s="37" t="str">
        <f>IF(IFERROR(INDEX('Tableau FR Download'!O:O,MATCH('Eligible Components'!M1311,'Tableau FR Download'!G:G,0)),"")=0,"",IFERROR(INDEX('Tableau FR Download'!O:O,MATCH('Eligible Components'!M1311,'Tableau FR Download'!G:G,0)),""))</f>
        <v/>
      </c>
      <c r="S1311" s="13" t="str">
        <f t="shared" si="62"/>
        <v/>
      </c>
      <c r="T1311" s="1" t="str">
        <f>IFERROR(INDEX('User Instructions'!$E$3:$E$10,MATCH('Eligible Components'!N1311,'User Instructions'!$D$3:$D$10,0)),"")</f>
        <v/>
      </c>
      <c r="U1311" s="1" t="str">
        <f>IFERROR(IF(INDEX('Tableau FR Download'!M:M,MATCH('Eligible Components'!M1311,'Tableau FR Download'!G:G,0))=0,"",INDEX('Tableau FR Download'!M:M,MATCH('Eligible Components'!M1311,'Tableau FR Download'!G:G,0))),"")</f>
        <v/>
      </c>
    </row>
    <row r="1312" spans="1:21" hidden="1" x14ac:dyDescent="0.2">
      <c r="A1312" s="1">
        <f t="shared" si="60"/>
        <v>0</v>
      </c>
      <c r="B1312" s="1">
        <v>0</v>
      </c>
      <c r="C1312" s="1" t="s">
        <v>85</v>
      </c>
      <c r="D1312" s="1" t="s">
        <v>70</v>
      </c>
      <c r="E1312" s="1" t="s">
        <v>412</v>
      </c>
      <c r="F1312" s="1" t="s">
        <v>90</v>
      </c>
      <c r="G1312" s="1" t="str">
        <f t="shared" si="61"/>
        <v>Somalia-HIV/AIDS,Tuberculosis,Malaria</v>
      </c>
      <c r="H1312" s="1">
        <v>1</v>
      </c>
      <c r="I1312" s="1" t="s">
        <v>48</v>
      </c>
      <c r="J1312" s="1" t="str">
        <f>IF(IFERROR(IF(M1312="",INDEX('Review Approach Lookup'!D:D,MATCH('Eligible Components'!G1312,'Review Approach Lookup'!A:A,0)),INDEX('Tableau FR Download'!I:I,MATCH(M1312,'Tableau FR Download'!G:G,0))),"")=0,"TBC",IFERROR(IF(M1312="",INDEX('Review Approach Lookup'!D:D,MATCH('Eligible Components'!G1312,'Review Approach Lookup'!A:A,0)),INDEX('Tableau FR Download'!I:I,MATCH(M1312,'Tableau FR Download'!G:G,0))),""))</f>
        <v/>
      </c>
      <c r="K1312" s="1" t="s">
        <v>182</v>
      </c>
      <c r="L1312" s="1">
        <f>_xlfn.MAXIFS('Tableau FR Download'!A:A,'Tableau FR Download'!B:B,'Eligible Components'!G1312)</f>
        <v>0</v>
      </c>
      <c r="M1312" s="1" t="str">
        <f>IF(L1312=0,"",INDEX('Tableau FR Download'!G:G,MATCH('Eligible Components'!L1312,'Tableau FR Download'!A:A,0)))</f>
        <v/>
      </c>
      <c r="N1312" s="2" t="str">
        <f>IFERROR(IF(LEFT(INDEX('Tableau FR Download'!J:J,MATCH('Eligible Components'!M1312,'Tableau FR Download'!G:G,0)),FIND(" - ",INDEX('Tableau FR Download'!J:J,MATCH('Eligible Components'!M1312,'Tableau FR Download'!G:G,0)))-1) = 0,"",LEFT(INDEX('Tableau FR Download'!J:J,MATCH('Eligible Components'!M1312,'Tableau FR Download'!G:G,0)),FIND(" - ",INDEX('Tableau FR Download'!J:J,MATCH('Eligible Components'!M1312,'Tableau FR Download'!G:G,0)))-1)),"")</f>
        <v/>
      </c>
      <c r="O1312" s="2" t="str">
        <f>IF(T1312="No","",IFERROR(IF(INDEX('Tableau FR Download'!M:M,MATCH('Eligible Components'!M1312,'Tableau FR Download'!G:G,0))=0,"",INDEX('Tableau FR Download'!M:M,MATCH('Eligible Components'!M1312,'Tableau FR Download'!G:G,0))),""))</f>
        <v/>
      </c>
      <c r="P1312" s="37" t="str">
        <f>IF(IFERROR(INDEX('Funding Request Tracker'!$G$6:$G$13,MATCH('Eligible Components'!N1312,'Funding Request Tracker'!$F$6:$F$13,0)),"")=0,"",IFERROR(INDEX('Funding Request Tracker'!$G$6:$G$13,MATCH('Eligible Components'!N1312,'Funding Request Tracker'!$F$6:$F$13,0)),""))</f>
        <v/>
      </c>
      <c r="Q1312" s="37" t="str">
        <f>IF(IFERROR(INDEX('Tableau FR Download'!N:N,MATCH('Eligible Components'!M1312,'Tableau FR Download'!G:G,0)),"")=0,"",IFERROR(INDEX('Tableau FR Download'!N:N,MATCH('Eligible Components'!M1312,'Tableau FR Download'!G:G,0)),""))</f>
        <v/>
      </c>
      <c r="R1312" s="37" t="str">
        <f>IF(IFERROR(INDEX('Tableau FR Download'!O:O,MATCH('Eligible Components'!M1312,'Tableau FR Download'!G:G,0)),"")=0,"",IFERROR(INDEX('Tableau FR Download'!O:O,MATCH('Eligible Components'!M1312,'Tableau FR Download'!G:G,0)),""))</f>
        <v/>
      </c>
      <c r="S1312" s="13" t="str">
        <f t="shared" si="62"/>
        <v/>
      </c>
      <c r="T1312" s="1" t="str">
        <f>IFERROR(INDEX('User Instructions'!$E$3:$E$10,MATCH('Eligible Components'!N1312,'User Instructions'!$D$3:$D$10,0)),"")</f>
        <v/>
      </c>
      <c r="U1312" s="1" t="str">
        <f>IFERROR(IF(INDEX('Tableau FR Download'!M:M,MATCH('Eligible Components'!M1312,'Tableau FR Download'!G:G,0))=0,"",INDEX('Tableau FR Download'!M:M,MATCH('Eligible Components'!M1312,'Tableau FR Download'!G:G,0))),"")</f>
        <v/>
      </c>
    </row>
    <row r="1313" spans="1:21" hidden="1" x14ac:dyDescent="0.2">
      <c r="A1313" s="1">
        <f t="shared" si="60"/>
        <v>0</v>
      </c>
      <c r="B1313" s="1">
        <v>0</v>
      </c>
      <c r="C1313" s="1" t="s">
        <v>85</v>
      </c>
      <c r="D1313" s="1" t="s">
        <v>70</v>
      </c>
      <c r="E1313" s="1" t="s">
        <v>413</v>
      </c>
      <c r="F1313" s="1" t="s">
        <v>91</v>
      </c>
      <c r="G1313" s="1" t="str">
        <f t="shared" si="61"/>
        <v>Somalia-HIV/AIDS,Tuberculosis,Malaria,RSSH</v>
      </c>
      <c r="H1313" s="1">
        <v>1</v>
      </c>
      <c r="I1313" s="1" t="s">
        <v>48</v>
      </c>
      <c r="J1313" s="1" t="str">
        <f>IF(IFERROR(IF(M1313="",INDEX('Review Approach Lookup'!D:D,MATCH('Eligible Components'!G1313,'Review Approach Lookup'!A:A,0)),INDEX('Tableau FR Download'!I:I,MATCH(M1313,'Tableau FR Download'!G:G,0))),"")=0,"TBC",IFERROR(IF(M1313="",INDEX('Review Approach Lookup'!D:D,MATCH('Eligible Components'!G1313,'Review Approach Lookup'!A:A,0)),INDEX('Tableau FR Download'!I:I,MATCH(M1313,'Tableau FR Download'!G:G,0))),""))</f>
        <v/>
      </c>
      <c r="K1313" s="1" t="s">
        <v>182</v>
      </c>
      <c r="L1313" s="1">
        <f>_xlfn.MAXIFS('Tableau FR Download'!A:A,'Tableau FR Download'!B:B,'Eligible Components'!G1313)</f>
        <v>0</v>
      </c>
      <c r="M1313" s="1" t="str">
        <f>IF(L1313=0,"",INDEX('Tableau FR Download'!G:G,MATCH('Eligible Components'!L1313,'Tableau FR Download'!A:A,0)))</f>
        <v/>
      </c>
      <c r="N1313" s="2" t="str">
        <f>IFERROR(IF(LEFT(INDEX('Tableau FR Download'!J:J,MATCH('Eligible Components'!M1313,'Tableau FR Download'!G:G,0)),FIND(" - ",INDEX('Tableau FR Download'!J:J,MATCH('Eligible Components'!M1313,'Tableau FR Download'!G:G,0)))-1) = 0,"",LEFT(INDEX('Tableau FR Download'!J:J,MATCH('Eligible Components'!M1313,'Tableau FR Download'!G:G,0)),FIND(" - ",INDEX('Tableau FR Download'!J:J,MATCH('Eligible Components'!M1313,'Tableau FR Download'!G:G,0)))-1)),"")</f>
        <v/>
      </c>
      <c r="O1313" s="2" t="str">
        <f>IF(T1313="No","",IFERROR(IF(INDEX('Tableau FR Download'!M:M,MATCH('Eligible Components'!M1313,'Tableau FR Download'!G:G,0))=0,"",INDEX('Tableau FR Download'!M:M,MATCH('Eligible Components'!M1313,'Tableau FR Download'!G:G,0))),""))</f>
        <v/>
      </c>
      <c r="P1313" s="37" t="str">
        <f>IF(IFERROR(INDEX('Funding Request Tracker'!$G$6:$G$13,MATCH('Eligible Components'!N1313,'Funding Request Tracker'!$F$6:$F$13,0)),"")=0,"",IFERROR(INDEX('Funding Request Tracker'!$G$6:$G$13,MATCH('Eligible Components'!N1313,'Funding Request Tracker'!$F$6:$F$13,0)),""))</f>
        <v/>
      </c>
      <c r="Q1313" s="37" t="str">
        <f>IF(IFERROR(INDEX('Tableau FR Download'!N:N,MATCH('Eligible Components'!M1313,'Tableau FR Download'!G:G,0)),"")=0,"",IFERROR(INDEX('Tableau FR Download'!N:N,MATCH('Eligible Components'!M1313,'Tableau FR Download'!G:G,0)),""))</f>
        <v/>
      </c>
      <c r="R1313" s="37" t="str">
        <f>IF(IFERROR(INDEX('Tableau FR Download'!O:O,MATCH('Eligible Components'!M1313,'Tableau FR Download'!G:G,0)),"")=0,"",IFERROR(INDEX('Tableau FR Download'!O:O,MATCH('Eligible Components'!M1313,'Tableau FR Download'!G:G,0)),""))</f>
        <v/>
      </c>
      <c r="S1313" s="13" t="str">
        <f t="shared" si="62"/>
        <v/>
      </c>
      <c r="T1313" s="1" t="str">
        <f>IFERROR(INDEX('User Instructions'!$E$3:$E$10,MATCH('Eligible Components'!N1313,'User Instructions'!$D$3:$D$10,0)),"")</f>
        <v/>
      </c>
      <c r="U1313" s="1" t="str">
        <f>IFERROR(IF(INDEX('Tableau FR Download'!M:M,MATCH('Eligible Components'!M1313,'Tableau FR Download'!G:G,0))=0,"",INDEX('Tableau FR Download'!M:M,MATCH('Eligible Components'!M1313,'Tableau FR Download'!G:G,0))),"")</f>
        <v/>
      </c>
    </row>
    <row r="1314" spans="1:21" hidden="1" x14ac:dyDescent="0.2">
      <c r="A1314" s="1">
        <f t="shared" si="60"/>
        <v>0</v>
      </c>
      <c r="B1314" s="1">
        <v>0</v>
      </c>
      <c r="C1314" s="1" t="s">
        <v>85</v>
      </c>
      <c r="D1314" s="1" t="s">
        <v>70</v>
      </c>
      <c r="E1314" s="1" t="s">
        <v>414</v>
      </c>
      <c r="F1314" s="1" t="s">
        <v>92</v>
      </c>
      <c r="G1314" s="1" t="str">
        <f t="shared" si="61"/>
        <v>Somalia-HIV/AIDS,Tuberculosis,RSSH</v>
      </c>
      <c r="H1314" s="1">
        <v>1</v>
      </c>
      <c r="I1314" s="1" t="s">
        <v>48</v>
      </c>
      <c r="J1314" s="1" t="str">
        <f>IF(IFERROR(IF(M1314="",INDEX('Review Approach Lookup'!D:D,MATCH('Eligible Components'!G1314,'Review Approach Lookup'!A:A,0)),INDEX('Tableau FR Download'!I:I,MATCH(M1314,'Tableau FR Download'!G:G,0))),"")=0,"TBC",IFERROR(IF(M1314="",INDEX('Review Approach Lookup'!D:D,MATCH('Eligible Components'!G1314,'Review Approach Lookup'!A:A,0)),INDEX('Tableau FR Download'!I:I,MATCH(M1314,'Tableau FR Download'!G:G,0))),""))</f>
        <v/>
      </c>
      <c r="K1314" s="1" t="s">
        <v>182</v>
      </c>
      <c r="L1314" s="1">
        <f>_xlfn.MAXIFS('Tableau FR Download'!A:A,'Tableau FR Download'!B:B,'Eligible Components'!G1314)</f>
        <v>0</v>
      </c>
      <c r="M1314" s="1" t="str">
        <f>IF(L1314=0,"",INDEX('Tableau FR Download'!G:G,MATCH('Eligible Components'!L1314,'Tableau FR Download'!A:A,0)))</f>
        <v/>
      </c>
      <c r="N1314" s="2" t="str">
        <f>IFERROR(IF(LEFT(INDEX('Tableau FR Download'!J:J,MATCH('Eligible Components'!M1314,'Tableau FR Download'!G:G,0)),FIND(" - ",INDEX('Tableau FR Download'!J:J,MATCH('Eligible Components'!M1314,'Tableau FR Download'!G:G,0)))-1) = 0,"",LEFT(INDEX('Tableau FR Download'!J:J,MATCH('Eligible Components'!M1314,'Tableau FR Download'!G:G,0)),FIND(" - ",INDEX('Tableau FR Download'!J:J,MATCH('Eligible Components'!M1314,'Tableau FR Download'!G:G,0)))-1)),"")</f>
        <v/>
      </c>
      <c r="O1314" s="2" t="str">
        <f>IF(T1314="No","",IFERROR(IF(INDEX('Tableau FR Download'!M:M,MATCH('Eligible Components'!M1314,'Tableau FR Download'!G:G,0))=0,"",INDEX('Tableau FR Download'!M:M,MATCH('Eligible Components'!M1314,'Tableau FR Download'!G:G,0))),""))</f>
        <v/>
      </c>
      <c r="P1314" s="37" t="str">
        <f>IF(IFERROR(INDEX('Funding Request Tracker'!$G$6:$G$13,MATCH('Eligible Components'!N1314,'Funding Request Tracker'!$F$6:$F$13,0)),"")=0,"",IFERROR(INDEX('Funding Request Tracker'!$G$6:$G$13,MATCH('Eligible Components'!N1314,'Funding Request Tracker'!$F$6:$F$13,0)),""))</f>
        <v/>
      </c>
      <c r="Q1314" s="37" t="str">
        <f>IF(IFERROR(INDEX('Tableau FR Download'!N:N,MATCH('Eligible Components'!M1314,'Tableau FR Download'!G:G,0)),"")=0,"",IFERROR(INDEX('Tableau FR Download'!N:N,MATCH('Eligible Components'!M1314,'Tableau FR Download'!G:G,0)),""))</f>
        <v/>
      </c>
      <c r="R1314" s="37" t="str">
        <f>IF(IFERROR(INDEX('Tableau FR Download'!O:O,MATCH('Eligible Components'!M1314,'Tableau FR Download'!G:G,0)),"")=0,"",IFERROR(INDEX('Tableau FR Download'!O:O,MATCH('Eligible Components'!M1314,'Tableau FR Download'!G:G,0)),""))</f>
        <v/>
      </c>
      <c r="S1314" s="13" t="str">
        <f t="shared" si="62"/>
        <v/>
      </c>
      <c r="T1314" s="1" t="str">
        <f>IFERROR(INDEX('User Instructions'!$E$3:$E$10,MATCH('Eligible Components'!N1314,'User Instructions'!$D$3:$D$10,0)),"")</f>
        <v/>
      </c>
      <c r="U1314" s="1" t="str">
        <f>IFERROR(IF(INDEX('Tableau FR Download'!M:M,MATCH('Eligible Components'!M1314,'Tableau FR Download'!G:G,0))=0,"",INDEX('Tableau FR Download'!M:M,MATCH('Eligible Components'!M1314,'Tableau FR Download'!G:G,0))),"")</f>
        <v/>
      </c>
    </row>
    <row r="1315" spans="1:21" hidden="1" x14ac:dyDescent="0.2">
      <c r="A1315" s="1">
        <f t="shared" si="60"/>
        <v>1</v>
      </c>
      <c r="B1315" s="1">
        <v>0</v>
      </c>
      <c r="C1315" s="1" t="s">
        <v>85</v>
      </c>
      <c r="D1315" s="1" t="s">
        <v>70</v>
      </c>
      <c r="E1315" s="1" t="s">
        <v>28</v>
      </c>
      <c r="F1315" s="1" t="s">
        <v>28</v>
      </c>
      <c r="G1315" s="1" t="str">
        <f t="shared" si="61"/>
        <v>Somalia-Malaria</v>
      </c>
      <c r="H1315" s="1">
        <v>1</v>
      </c>
      <c r="I1315" s="1" t="s">
        <v>48</v>
      </c>
      <c r="J1315" s="1" t="str">
        <f>IF(IFERROR(IF(M1315="",INDEX('Review Approach Lookup'!D:D,MATCH('Eligible Components'!G1315,'Review Approach Lookup'!A:A,0)),INDEX('Tableau FR Download'!I:I,MATCH(M1315,'Tableau FR Download'!G:G,0))),"")=0,"TBC",IFERROR(IF(M1315="",INDEX('Review Approach Lookup'!D:D,MATCH('Eligible Components'!G1315,'Review Approach Lookup'!A:A,0)),INDEX('Tableau FR Download'!I:I,MATCH(M1315,'Tableau FR Download'!G:G,0))),""))</f>
        <v>Full Review</v>
      </c>
      <c r="K1315" s="1" t="s">
        <v>182</v>
      </c>
      <c r="L1315" s="1">
        <f>_xlfn.MAXIFS('Tableau FR Download'!A:A,'Tableau FR Download'!B:B,'Eligible Components'!G1315)</f>
        <v>868</v>
      </c>
      <c r="M1315" s="1" t="str">
        <f>IF(L1315=0,"",INDEX('Tableau FR Download'!G:G,MATCH('Eligible Components'!L1315,'Tableau FR Download'!A:A,0)))</f>
        <v>FR868-SOM-M</v>
      </c>
      <c r="N1315" s="2" t="str">
        <f>IFERROR(IF(LEFT(INDEX('Tableau FR Download'!J:J,MATCH('Eligible Components'!M1315,'Tableau FR Download'!G:G,0)),FIND(" - ",INDEX('Tableau FR Download'!J:J,MATCH('Eligible Components'!M1315,'Tableau FR Download'!G:G,0)))-1) = 0,"",LEFT(INDEX('Tableau FR Download'!J:J,MATCH('Eligible Components'!M1315,'Tableau FR Download'!G:G,0)),FIND(" - ",INDEX('Tableau FR Download'!J:J,MATCH('Eligible Components'!M1315,'Tableau FR Download'!G:G,0)))-1)),"")</f>
        <v>Window 2c</v>
      </c>
      <c r="O1315" s="2" t="str">
        <f>IF(T1315="No","",IFERROR(IF(INDEX('Tableau FR Download'!M:M,MATCH('Eligible Components'!M1315,'Tableau FR Download'!G:G,0))=0,"",INDEX('Tableau FR Download'!M:M,MATCH('Eligible Components'!M1315,'Tableau FR Download'!G:G,0))),""))</f>
        <v>Grant Making</v>
      </c>
      <c r="P1315" s="37">
        <f>IF(IFERROR(INDEX('Funding Request Tracker'!$G$6:$G$13,MATCH('Eligible Components'!N1315,'Funding Request Tracker'!$F$6:$F$13,0)),"")=0,"",IFERROR(INDEX('Funding Request Tracker'!$G$6:$G$13,MATCH('Eligible Components'!N1315,'Funding Request Tracker'!$F$6:$F$13,0)),""))</f>
        <v>44012</v>
      </c>
      <c r="Q1315" s="37">
        <f>IF(IFERROR(INDEX('Tableau FR Download'!N:N,MATCH('Eligible Components'!M1315,'Tableau FR Download'!G:G,0)),"")=0,"",IFERROR(INDEX('Tableau FR Download'!N:N,MATCH('Eligible Components'!M1315,'Tableau FR Download'!G:G,0)),""))</f>
        <v>44161</v>
      </c>
      <c r="R1315" s="37">
        <f>IF(IFERROR(INDEX('Tableau FR Download'!O:O,MATCH('Eligible Components'!M1315,'Tableau FR Download'!G:G,0)),"")=0,"",IFERROR(INDEX('Tableau FR Download'!O:O,MATCH('Eligible Components'!M1315,'Tableau FR Download'!G:G,0)),""))</f>
        <v>44182</v>
      </c>
      <c r="S1315" s="13">
        <f t="shared" si="62"/>
        <v>5.5737704918032787</v>
      </c>
      <c r="T1315" s="1" t="str">
        <f>IFERROR(INDEX('User Instructions'!$E$3:$E$10,MATCH('Eligible Components'!N1315,'User Instructions'!$D$3:$D$10,0)),"")</f>
        <v>Yes</v>
      </c>
      <c r="U1315" s="1" t="str">
        <f>IFERROR(IF(INDEX('Tableau FR Download'!M:M,MATCH('Eligible Components'!M1315,'Tableau FR Download'!G:G,0))=0,"",INDEX('Tableau FR Download'!M:M,MATCH('Eligible Components'!M1315,'Tableau FR Download'!G:G,0))),"")</f>
        <v>Grant Making</v>
      </c>
    </row>
    <row r="1316" spans="1:21" hidden="1" x14ac:dyDescent="0.2">
      <c r="A1316" s="1">
        <f t="shared" si="60"/>
        <v>0</v>
      </c>
      <c r="B1316" s="1">
        <v>0</v>
      </c>
      <c r="C1316" s="1" t="s">
        <v>85</v>
      </c>
      <c r="D1316" s="1" t="s">
        <v>70</v>
      </c>
      <c r="E1316" s="1" t="s">
        <v>415</v>
      </c>
      <c r="F1316" s="1" t="s">
        <v>93</v>
      </c>
      <c r="G1316" s="1" t="str">
        <f t="shared" si="61"/>
        <v>Somalia-Malaria,RSSH</v>
      </c>
      <c r="H1316" s="1">
        <v>1</v>
      </c>
      <c r="I1316" s="1" t="s">
        <v>48</v>
      </c>
      <c r="J1316" s="1" t="str">
        <f>IF(IFERROR(IF(M1316="",INDEX('Review Approach Lookup'!D:D,MATCH('Eligible Components'!G1316,'Review Approach Lookup'!A:A,0)),INDEX('Tableau FR Download'!I:I,MATCH(M1316,'Tableau FR Download'!G:G,0))),"")=0,"TBC",IFERROR(IF(M1316="",INDEX('Review Approach Lookup'!D:D,MATCH('Eligible Components'!G1316,'Review Approach Lookup'!A:A,0)),INDEX('Tableau FR Download'!I:I,MATCH(M1316,'Tableau FR Download'!G:G,0))),""))</f>
        <v/>
      </c>
      <c r="K1316" s="1" t="s">
        <v>182</v>
      </c>
      <c r="L1316" s="1">
        <f>_xlfn.MAXIFS('Tableau FR Download'!A:A,'Tableau FR Download'!B:B,'Eligible Components'!G1316)</f>
        <v>0</v>
      </c>
      <c r="M1316" s="1" t="str">
        <f>IF(L1316=0,"",INDEX('Tableau FR Download'!G:G,MATCH('Eligible Components'!L1316,'Tableau FR Download'!A:A,0)))</f>
        <v/>
      </c>
      <c r="N1316" s="2" t="str">
        <f>IFERROR(IF(LEFT(INDEX('Tableau FR Download'!J:J,MATCH('Eligible Components'!M1316,'Tableau FR Download'!G:G,0)),FIND(" - ",INDEX('Tableau FR Download'!J:J,MATCH('Eligible Components'!M1316,'Tableau FR Download'!G:G,0)))-1) = 0,"",LEFT(INDEX('Tableau FR Download'!J:J,MATCH('Eligible Components'!M1316,'Tableau FR Download'!G:G,0)),FIND(" - ",INDEX('Tableau FR Download'!J:J,MATCH('Eligible Components'!M1316,'Tableau FR Download'!G:G,0)))-1)),"")</f>
        <v/>
      </c>
      <c r="O1316" s="2" t="str">
        <f>IF(T1316="No","",IFERROR(IF(INDEX('Tableau FR Download'!M:M,MATCH('Eligible Components'!M1316,'Tableau FR Download'!G:G,0))=0,"",INDEX('Tableau FR Download'!M:M,MATCH('Eligible Components'!M1316,'Tableau FR Download'!G:G,0))),""))</f>
        <v/>
      </c>
      <c r="P1316" s="37" t="str">
        <f>IF(IFERROR(INDEX('Funding Request Tracker'!$G$6:$G$13,MATCH('Eligible Components'!N1316,'Funding Request Tracker'!$F$6:$F$13,0)),"")=0,"",IFERROR(INDEX('Funding Request Tracker'!$G$6:$G$13,MATCH('Eligible Components'!N1316,'Funding Request Tracker'!$F$6:$F$13,0)),""))</f>
        <v/>
      </c>
      <c r="Q1316" s="37" t="str">
        <f>IF(IFERROR(INDEX('Tableau FR Download'!N:N,MATCH('Eligible Components'!M1316,'Tableau FR Download'!G:G,0)),"")=0,"",IFERROR(INDEX('Tableau FR Download'!N:N,MATCH('Eligible Components'!M1316,'Tableau FR Download'!G:G,0)),""))</f>
        <v/>
      </c>
      <c r="R1316" s="37" t="str">
        <f>IF(IFERROR(INDEX('Tableau FR Download'!O:O,MATCH('Eligible Components'!M1316,'Tableau FR Download'!G:G,0)),"")=0,"",IFERROR(INDEX('Tableau FR Download'!O:O,MATCH('Eligible Components'!M1316,'Tableau FR Download'!G:G,0)),""))</f>
        <v/>
      </c>
      <c r="S1316" s="13" t="str">
        <f t="shared" si="62"/>
        <v/>
      </c>
      <c r="T1316" s="1" t="str">
        <f>IFERROR(INDEX('User Instructions'!$E$3:$E$10,MATCH('Eligible Components'!N1316,'User Instructions'!$D$3:$D$10,0)),"")</f>
        <v/>
      </c>
      <c r="U1316" s="1" t="str">
        <f>IFERROR(IF(INDEX('Tableau FR Download'!M:M,MATCH('Eligible Components'!M1316,'Tableau FR Download'!G:G,0))=0,"",INDEX('Tableau FR Download'!M:M,MATCH('Eligible Components'!M1316,'Tableau FR Download'!G:G,0))),"")</f>
        <v/>
      </c>
    </row>
    <row r="1317" spans="1:21" hidden="1" x14ac:dyDescent="0.2">
      <c r="A1317" s="1">
        <f t="shared" si="60"/>
        <v>0</v>
      </c>
      <c r="B1317" s="1">
        <v>0</v>
      </c>
      <c r="C1317" s="1" t="s">
        <v>85</v>
      </c>
      <c r="D1317" s="1" t="s">
        <v>70</v>
      </c>
      <c r="E1317" s="1" t="s">
        <v>94</v>
      </c>
      <c r="F1317" s="1" t="s">
        <v>94</v>
      </c>
      <c r="G1317" s="1" t="str">
        <f t="shared" si="61"/>
        <v>Somalia-RSSH</v>
      </c>
      <c r="H1317" s="1">
        <v>1</v>
      </c>
      <c r="I1317" s="1" t="s">
        <v>48</v>
      </c>
      <c r="J1317" s="1" t="str">
        <f>IF(IFERROR(IF(M1317="",INDEX('Review Approach Lookup'!D:D,MATCH('Eligible Components'!G1317,'Review Approach Lookup'!A:A,0)),INDEX('Tableau FR Download'!I:I,MATCH(M1317,'Tableau FR Download'!G:G,0))),"")=0,"TBC",IFERROR(IF(M1317="",INDEX('Review Approach Lookup'!D:D,MATCH('Eligible Components'!G1317,'Review Approach Lookup'!A:A,0)),INDEX('Tableau FR Download'!I:I,MATCH(M1317,'Tableau FR Download'!G:G,0))),""))</f>
        <v>TBC</v>
      </c>
      <c r="K1317" s="1" t="s">
        <v>182</v>
      </c>
      <c r="L1317" s="1">
        <f>_xlfn.MAXIFS('Tableau FR Download'!A:A,'Tableau FR Download'!B:B,'Eligible Components'!G1317)</f>
        <v>0</v>
      </c>
      <c r="M1317" s="1" t="str">
        <f>IF(L1317=0,"",INDEX('Tableau FR Download'!G:G,MATCH('Eligible Components'!L1317,'Tableau FR Download'!A:A,0)))</f>
        <v/>
      </c>
      <c r="N1317" s="2" t="str">
        <f>IFERROR(IF(LEFT(INDEX('Tableau FR Download'!J:J,MATCH('Eligible Components'!M1317,'Tableau FR Download'!G:G,0)),FIND(" - ",INDEX('Tableau FR Download'!J:J,MATCH('Eligible Components'!M1317,'Tableau FR Download'!G:G,0)))-1) = 0,"",LEFT(INDEX('Tableau FR Download'!J:J,MATCH('Eligible Components'!M1317,'Tableau FR Download'!G:G,0)),FIND(" - ",INDEX('Tableau FR Download'!J:J,MATCH('Eligible Components'!M1317,'Tableau FR Download'!G:G,0)))-1)),"")</f>
        <v/>
      </c>
      <c r="O1317" s="2" t="str">
        <f>IF(T1317="No","",IFERROR(IF(INDEX('Tableau FR Download'!M:M,MATCH('Eligible Components'!M1317,'Tableau FR Download'!G:G,0))=0,"",INDEX('Tableau FR Download'!M:M,MATCH('Eligible Components'!M1317,'Tableau FR Download'!G:G,0))),""))</f>
        <v/>
      </c>
      <c r="P1317" s="37" t="str">
        <f>IF(IFERROR(INDEX('Funding Request Tracker'!$G$6:$G$13,MATCH('Eligible Components'!N1317,'Funding Request Tracker'!$F$6:$F$13,0)),"")=0,"",IFERROR(INDEX('Funding Request Tracker'!$G$6:$G$13,MATCH('Eligible Components'!N1317,'Funding Request Tracker'!$F$6:$F$13,0)),""))</f>
        <v/>
      </c>
      <c r="Q1317" s="37" t="str">
        <f>IF(IFERROR(INDEX('Tableau FR Download'!N:N,MATCH('Eligible Components'!M1317,'Tableau FR Download'!G:G,0)),"")=0,"",IFERROR(INDEX('Tableau FR Download'!N:N,MATCH('Eligible Components'!M1317,'Tableau FR Download'!G:G,0)),""))</f>
        <v/>
      </c>
      <c r="R1317" s="37" t="str">
        <f>IF(IFERROR(INDEX('Tableau FR Download'!O:O,MATCH('Eligible Components'!M1317,'Tableau FR Download'!G:G,0)),"")=0,"",IFERROR(INDEX('Tableau FR Download'!O:O,MATCH('Eligible Components'!M1317,'Tableau FR Download'!G:G,0)),""))</f>
        <v/>
      </c>
      <c r="S1317" s="13" t="str">
        <f t="shared" si="62"/>
        <v/>
      </c>
      <c r="T1317" s="1" t="str">
        <f>IFERROR(INDEX('User Instructions'!$E$3:$E$10,MATCH('Eligible Components'!N1317,'User Instructions'!$D$3:$D$10,0)),"")</f>
        <v/>
      </c>
      <c r="U1317" s="1" t="str">
        <f>IFERROR(IF(INDEX('Tableau FR Download'!M:M,MATCH('Eligible Components'!M1317,'Tableau FR Download'!G:G,0))=0,"",INDEX('Tableau FR Download'!M:M,MATCH('Eligible Components'!M1317,'Tableau FR Download'!G:G,0))),"")</f>
        <v/>
      </c>
    </row>
    <row r="1318" spans="1:21" hidden="1" x14ac:dyDescent="0.2">
      <c r="A1318" s="1">
        <f t="shared" si="60"/>
        <v>1</v>
      </c>
      <c r="B1318" s="1">
        <v>0</v>
      </c>
      <c r="C1318" s="1" t="s">
        <v>85</v>
      </c>
      <c r="D1318" s="1" t="s">
        <v>70</v>
      </c>
      <c r="E1318" s="1" t="s">
        <v>416</v>
      </c>
      <c r="F1318" s="1" t="s">
        <v>35</v>
      </c>
      <c r="G1318" s="1" t="str">
        <f t="shared" si="61"/>
        <v>Somalia-Tuberculosis</v>
      </c>
      <c r="H1318" s="1">
        <v>1</v>
      </c>
      <c r="I1318" s="1" t="s">
        <v>48</v>
      </c>
      <c r="J1318" s="1" t="str">
        <f>IF(IFERROR(IF(M1318="",INDEX('Review Approach Lookup'!D:D,MATCH('Eligible Components'!G1318,'Review Approach Lookup'!A:A,0)),INDEX('Tableau FR Download'!I:I,MATCH(M1318,'Tableau FR Download'!G:G,0))),"")=0,"TBC",IFERROR(IF(M1318="",INDEX('Review Approach Lookup'!D:D,MATCH('Eligible Components'!G1318,'Review Approach Lookup'!A:A,0)),INDEX('Tableau FR Download'!I:I,MATCH(M1318,'Tableau FR Download'!G:G,0))),""))</f>
        <v>Full Review</v>
      </c>
      <c r="K1318" s="1" t="s">
        <v>182</v>
      </c>
      <c r="L1318" s="1">
        <f>_xlfn.MAXIFS('Tableau FR Download'!A:A,'Tableau FR Download'!B:B,'Eligible Components'!G1318)</f>
        <v>723</v>
      </c>
      <c r="M1318" s="1" t="str">
        <f>IF(L1318=0,"",INDEX('Tableau FR Download'!G:G,MATCH('Eligible Components'!L1318,'Tableau FR Download'!A:A,0)))</f>
        <v>FR723-SOM-T</v>
      </c>
      <c r="N1318" s="2" t="str">
        <f>IFERROR(IF(LEFT(INDEX('Tableau FR Download'!J:J,MATCH('Eligible Components'!M1318,'Tableau FR Download'!G:G,0)),FIND(" - ",INDEX('Tableau FR Download'!J:J,MATCH('Eligible Components'!M1318,'Tableau FR Download'!G:G,0)))-1) = 0,"",LEFT(INDEX('Tableau FR Download'!J:J,MATCH('Eligible Components'!M1318,'Tableau FR Download'!G:G,0)),FIND(" - ",INDEX('Tableau FR Download'!J:J,MATCH('Eligible Components'!M1318,'Tableau FR Download'!G:G,0)))-1)),"")</f>
        <v>Window 2c</v>
      </c>
      <c r="O1318" s="2" t="str">
        <f>IF(T1318="No","",IFERROR(IF(INDEX('Tableau FR Download'!M:M,MATCH('Eligible Components'!M1318,'Tableau FR Download'!G:G,0))=0,"",INDEX('Tableau FR Download'!M:M,MATCH('Eligible Components'!M1318,'Tableau FR Download'!G:G,0))),""))</f>
        <v>Grant Making</v>
      </c>
      <c r="P1318" s="37">
        <f>IF(IFERROR(INDEX('Funding Request Tracker'!$G$6:$G$13,MATCH('Eligible Components'!N1318,'Funding Request Tracker'!$F$6:$F$13,0)),"")=0,"",IFERROR(INDEX('Funding Request Tracker'!$G$6:$G$13,MATCH('Eligible Components'!N1318,'Funding Request Tracker'!$F$6:$F$13,0)),""))</f>
        <v>44012</v>
      </c>
      <c r="Q1318" s="37">
        <f>IF(IFERROR(INDEX('Tableau FR Download'!N:N,MATCH('Eligible Components'!M1318,'Tableau FR Download'!G:G,0)),"")=0,"",IFERROR(INDEX('Tableau FR Download'!N:N,MATCH('Eligible Components'!M1318,'Tableau FR Download'!G:G,0)),""))</f>
        <v>44161</v>
      </c>
      <c r="R1318" s="37">
        <f>IF(IFERROR(INDEX('Tableau FR Download'!O:O,MATCH('Eligible Components'!M1318,'Tableau FR Download'!G:G,0)),"")=0,"",IFERROR(INDEX('Tableau FR Download'!O:O,MATCH('Eligible Components'!M1318,'Tableau FR Download'!G:G,0)),""))</f>
        <v>44182</v>
      </c>
      <c r="S1318" s="13">
        <f t="shared" si="62"/>
        <v>5.5737704918032787</v>
      </c>
      <c r="T1318" s="1" t="str">
        <f>IFERROR(INDEX('User Instructions'!$E$3:$E$10,MATCH('Eligible Components'!N1318,'User Instructions'!$D$3:$D$10,0)),"")</f>
        <v>Yes</v>
      </c>
      <c r="U1318" s="1" t="str">
        <f>IFERROR(IF(INDEX('Tableau FR Download'!M:M,MATCH('Eligible Components'!M1318,'Tableau FR Download'!G:G,0))=0,"",INDEX('Tableau FR Download'!M:M,MATCH('Eligible Components'!M1318,'Tableau FR Download'!G:G,0))),"")</f>
        <v>Grant Making</v>
      </c>
    </row>
    <row r="1319" spans="1:21" hidden="1" x14ac:dyDescent="0.2">
      <c r="A1319" s="1">
        <f t="shared" si="60"/>
        <v>0</v>
      </c>
      <c r="B1319" s="1">
        <v>0</v>
      </c>
      <c r="C1319" s="1" t="s">
        <v>85</v>
      </c>
      <c r="D1319" s="1" t="s">
        <v>70</v>
      </c>
      <c r="E1319" s="1" t="s">
        <v>417</v>
      </c>
      <c r="F1319" s="1" t="s">
        <v>95</v>
      </c>
      <c r="G1319" s="1" t="str">
        <f t="shared" si="61"/>
        <v>Somalia-Tuberculosis,Malaria</v>
      </c>
      <c r="H1319" s="1">
        <v>1</v>
      </c>
      <c r="I1319" s="1" t="s">
        <v>48</v>
      </c>
      <c r="J1319" s="1" t="str">
        <f>IF(IFERROR(IF(M1319="",INDEX('Review Approach Lookup'!D:D,MATCH('Eligible Components'!G1319,'Review Approach Lookup'!A:A,0)),INDEX('Tableau FR Download'!I:I,MATCH(M1319,'Tableau FR Download'!G:G,0))),"")=0,"TBC",IFERROR(IF(M1319="",INDEX('Review Approach Lookup'!D:D,MATCH('Eligible Components'!G1319,'Review Approach Lookup'!A:A,0)),INDEX('Tableau FR Download'!I:I,MATCH(M1319,'Tableau FR Download'!G:G,0))),""))</f>
        <v/>
      </c>
      <c r="K1319" s="1" t="s">
        <v>182</v>
      </c>
      <c r="L1319" s="1">
        <f>_xlfn.MAXIFS('Tableau FR Download'!A:A,'Tableau FR Download'!B:B,'Eligible Components'!G1319)</f>
        <v>0</v>
      </c>
      <c r="M1319" s="1" t="str">
        <f>IF(L1319=0,"",INDEX('Tableau FR Download'!G:G,MATCH('Eligible Components'!L1319,'Tableau FR Download'!A:A,0)))</f>
        <v/>
      </c>
      <c r="N1319" s="2" t="str">
        <f>IFERROR(IF(LEFT(INDEX('Tableau FR Download'!J:J,MATCH('Eligible Components'!M1319,'Tableau FR Download'!G:G,0)),FIND(" - ",INDEX('Tableau FR Download'!J:J,MATCH('Eligible Components'!M1319,'Tableau FR Download'!G:G,0)))-1) = 0,"",LEFT(INDEX('Tableau FR Download'!J:J,MATCH('Eligible Components'!M1319,'Tableau FR Download'!G:G,0)),FIND(" - ",INDEX('Tableau FR Download'!J:J,MATCH('Eligible Components'!M1319,'Tableau FR Download'!G:G,0)))-1)),"")</f>
        <v/>
      </c>
      <c r="O1319" s="2" t="str">
        <f>IF(T1319="No","",IFERROR(IF(INDEX('Tableau FR Download'!M:M,MATCH('Eligible Components'!M1319,'Tableau FR Download'!G:G,0))=0,"",INDEX('Tableau FR Download'!M:M,MATCH('Eligible Components'!M1319,'Tableau FR Download'!G:G,0))),""))</f>
        <v/>
      </c>
      <c r="P1319" s="37" t="str">
        <f>IF(IFERROR(INDEX('Funding Request Tracker'!$G$6:$G$13,MATCH('Eligible Components'!N1319,'Funding Request Tracker'!$F$6:$F$13,0)),"")=0,"",IFERROR(INDEX('Funding Request Tracker'!$G$6:$G$13,MATCH('Eligible Components'!N1319,'Funding Request Tracker'!$F$6:$F$13,0)),""))</f>
        <v/>
      </c>
      <c r="Q1319" s="37" t="str">
        <f>IF(IFERROR(INDEX('Tableau FR Download'!N:N,MATCH('Eligible Components'!M1319,'Tableau FR Download'!G:G,0)),"")=0,"",IFERROR(INDEX('Tableau FR Download'!N:N,MATCH('Eligible Components'!M1319,'Tableau FR Download'!G:G,0)),""))</f>
        <v/>
      </c>
      <c r="R1319" s="37" t="str">
        <f>IF(IFERROR(INDEX('Tableau FR Download'!O:O,MATCH('Eligible Components'!M1319,'Tableau FR Download'!G:G,0)),"")=0,"",IFERROR(INDEX('Tableau FR Download'!O:O,MATCH('Eligible Components'!M1319,'Tableau FR Download'!G:G,0)),""))</f>
        <v/>
      </c>
      <c r="S1319" s="13" t="str">
        <f t="shared" si="62"/>
        <v/>
      </c>
      <c r="T1319" s="1" t="str">
        <f>IFERROR(INDEX('User Instructions'!$E$3:$E$10,MATCH('Eligible Components'!N1319,'User Instructions'!$D$3:$D$10,0)),"")</f>
        <v/>
      </c>
      <c r="U1319" s="1" t="str">
        <f>IFERROR(IF(INDEX('Tableau FR Download'!M:M,MATCH('Eligible Components'!M1319,'Tableau FR Download'!G:G,0))=0,"",INDEX('Tableau FR Download'!M:M,MATCH('Eligible Components'!M1319,'Tableau FR Download'!G:G,0))),"")</f>
        <v/>
      </c>
    </row>
    <row r="1320" spans="1:21" hidden="1" x14ac:dyDescent="0.2">
      <c r="A1320" s="1">
        <f t="shared" si="60"/>
        <v>0</v>
      </c>
      <c r="B1320" s="1">
        <v>0</v>
      </c>
      <c r="C1320" s="1" t="s">
        <v>85</v>
      </c>
      <c r="D1320" s="1" t="s">
        <v>70</v>
      </c>
      <c r="E1320" s="1" t="s">
        <v>418</v>
      </c>
      <c r="F1320" s="1" t="s">
        <v>96</v>
      </c>
      <c r="G1320" s="1" t="str">
        <f t="shared" si="61"/>
        <v>Somalia-Tuberculosis,Malaria,RSSH</v>
      </c>
      <c r="H1320" s="1">
        <v>1</v>
      </c>
      <c r="I1320" s="1" t="s">
        <v>48</v>
      </c>
      <c r="J1320" s="1" t="str">
        <f>IF(IFERROR(IF(M1320="",INDEX('Review Approach Lookup'!D:D,MATCH('Eligible Components'!G1320,'Review Approach Lookup'!A:A,0)),INDEX('Tableau FR Download'!I:I,MATCH(M1320,'Tableau FR Download'!G:G,0))),"")=0,"TBC",IFERROR(IF(M1320="",INDEX('Review Approach Lookup'!D:D,MATCH('Eligible Components'!G1320,'Review Approach Lookup'!A:A,0)),INDEX('Tableau FR Download'!I:I,MATCH(M1320,'Tableau FR Download'!G:G,0))),""))</f>
        <v/>
      </c>
      <c r="K1320" s="1" t="s">
        <v>182</v>
      </c>
      <c r="L1320" s="1">
        <f>_xlfn.MAXIFS('Tableau FR Download'!A:A,'Tableau FR Download'!B:B,'Eligible Components'!G1320)</f>
        <v>0</v>
      </c>
      <c r="M1320" s="1" t="str">
        <f>IF(L1320=0,"",INDEX('Tableau FR Download'!G:G,MATCH('Eligible Components'!L1320,'Tableau FR Download'!A:A,0)))</f>
        <v/>
      </c>
      <c r="N1320" s="2" t="str">
        <f>IFERROR(IF(LEFT(INDEX('Tableau FR Download'!J:J,MATCH('Eligible Components'!M1320,'Tableau FR Download'!G:G,0)),FIND(" - ",INDEX('Tableau FR Download'!J:J,MATCH('Eligible Components'!M1320,'Tableau FR Download'!G:G,0)))-1) = 0,"",LEFT(INDEX('Tableau FR Download'!J:J,MATCH('Eligible Components'!M1320,'Tableau FR Download'!G:G,0)),FIND(" - ",INDEX('Tableau FR Download'!J:J,MATCH('Eligible Components'!M1320,'Tableau FR Download'!G:G,0)))-1)),"")</f>
        <v/>
      </c>
      <c r="O1320" s="2" t="str">
        <f>IF(T1320="No","",IFERROR(IF(INDEX('Tableau FR Download'!M:M,MATCH('Eligible Components'!M1320,'Tableau FR Download'!G:G,0))=0,"",INDEX('Tableau FR Download'!M:M,MATCH('Eligible Components'!M1320,'Tableau FR Download'!G:G,0))),""))</f>
        <v/>
      </c>
      <c r="P1320" s="37" t="str">
        <f>IF(IFERROR(INDEX('Funding Request Tracker'!$G$6:$G$13,MATCH('Eligible Components'!N1320,'Funding Request Tracker'!$F$6:$F$13,0)),"")=0,"",IFERROR(INDEX('Funding Request Tracker'!$G$6:$G$13,MATCH('Eligible Components'!N1320,'Funding Request Tracker'!$F$6:$F$13,0)),""))</f>
        <v/>
      </c>
      <c r="Q1320" s="37" t="str">
        <f>IF(IFERROR(INDEX('Tableau FR Download'!N:N,MATCH('Eligible Components'!M1320,'Tableau FR Download'!G:G,0)),"")=0,"",IFERROR(INDEX('Tableau FR Download'!N:N,MATCH('Eligible Components'!M1320,'Tableau FR Download'!G:G,0)),""))</f>
        <v/>
      </c>
      <c r="R1320" s="37" t="str">
        <f>IF(IFERROR(INDEX('Tableau FR Download'!O:O,MATCH('Eligible Components'!M1320,'Tableau FR Download'!G:G,0)),"")=0,"",IFERROR(INDEX('Tableau FR Download'!O:O,MATCH('Eligible Components'!M1320,'Tableau FR Download'!G:G,0)),""))</f>
        <v/>
      </c>
      <c r="S1320" s="13" t="str">
        <f t="shared" si="62"/>
        <v/>
      </c>
      <c r="T1320" s="1" t="str">
        <f>IFERROR(INDEX('User Instructions'!$E$3:$E$10,MATCH('Eligible Components'!N1320,'User Instructions'!$D$3:$D$10,0)),"")</f>
        <v/>
      </c>
      <c r="U1320" s="1" t="str">
        <f>IFERROR(IF(INDEX('Tableau FR Download'!M:M,MATCH('Eligible Components'!M1320,'Tableau FR Download'!G:G,0))=0,"",INDEX('Tableau FR Download'!M:M,MATCH('Eligible Components'!M1320,'Tableau FR Download'!G:G,0))),"")</f>
        <v/>
      </c>
    </row>
    <row r="1321" spans="1:21" hidden="1" x14ac:dyDescent="0.2">
      <c r="A1321" s="1">
        <f t="shared" si="60"/>
        <v>0</v>
      </c>
      <c r="B1321" s="1">
        <v>0</v>
      </c>
      <c r="C1321" s="1" t="s">
        <v>85</v>
      </c>
      <c r="D1321" s="1" t="s">
        <v>70</v>
      </c>
      <c r="E1321" s="1" t="s">
        <v>419</v>
      </c>
      <c r="F1321" s="1" t="s">
        <v>97</v>
      </c>
      <c r="G1321" s="1" t="str">
        <f t="shared" si="61"/>
        <v>Somalia-Tuberculosis,RSSH</v>
      </c>
      <c r="H1321" s="1">
        <v>1</v>
      </c>
      <c r="I1321" s="1" t="s">
        <v>48</v>
      </c>
      <c r="J1321" s="1" t="str">
        <f>IF(IFERROR(IF(M1321="",INDEX('Review Approach Lookup'!D:D,MATCH('Eligible Components'!G1321,'Review Approach Lookup'!A:A,0)),INDEX('Tableau FR Download'!I:I,MATCH(M1321,'Tableau FR Download'!G:G,0))),"")=0,"TBC",IFERROR(IF(M1321="",INDEX('Review Approach Lookup'!D:D,MATCH('Eligible Components'!G1321,'Review Approach Lookup'!A:A,0)),INDEX('Tableau FR Download'!I:I,MATCH(M1321,'Tableau FR Download'!G:G,0))),""))</f>
        <v/>
      </c>
      <c r="K1321" s="1" t="s">
        <v>182</v>
      </c>
      <c r="L1321" s="1">
        <f>_xlfn.MAXIFS('Tableau FR Download'!A:A,'Tableau FR Download'!B:B,'Eligible Components'!G1321)</f>
        <v>0</v>
      </c>
      <c r="M1321" s="1" t="str">
        <f>IF(L1321=0,"",INDEX('Tableau FR Download'!G:G,MATCH('Eligible Components'!L1321,'Tableau FR Download'!A:A,0)))</f>
        <v/>
      </c>
      <c r="N1321" s="2" t="str">
        <f>IFERROR(IF(LEFT(INDEX('Tableau FR Download'!J:J,MATCH('Eligible Components'!M1321,'Tableau FR Download'!G:G,0)),FIND(" - ",INDEX('Tableau FR Download'!J:J,MATCH('Eligible Components'!M1321,'Tableau FR Download'!G:G,0)))-1) = 0,"",LEFT(INDEX('Tableau FR Download'!J:J,MATCH('Eligible Components'!M1321,'Tableau FR Download'!G:G,0)),FIND(" - ",INDEX('Tableau FR Download'!J:J,MATCH('Eligible Components'!M1321,'Tableau FR Download'!G:G,0)))-1)),"")</f>
        <v/>
      </c>
      <c r="O1321" s="2" t="str">
        <f>IF(T1321="No","",IFERROR(IF(INDEX('Tableau FR Download'!M:M,MATCH('Eligible Components'!M1321,'Tableau FR Download'!G:G,0))=0,"",INDEX('Tableau FR Download'!M:M,MATCH('Eligible Components'!M1321,'Tableau FR Download'!G:G,0))),""))</f>
        <v/>
      </c>
      <c r="P1321" s="37" t="str">
        <f>IF(IFERROR(INDEX('Funding Request Tracker'!$G$6:$G$13,MATCH('Eligible Components'!N1321,'Funding Request Tracker'!$F$6:$F$13,0)),"")=0,"",IFERROR(INDEX('Funding Request Tracker'!$G$6:$G$13,MATCH('Eligible Components'!N1321,'Funding Request Tracker'!$F$6:$F$13,0)),""))</f>
        <v/>
      </c>
      <c r="Q1321" s="37" t="str">
        <f>IF(IFERROR(INDEX('Tableau FR Download'!N:N,MATCH('Eligible Components'!M1321,'Tableau FR Download'!G:G,0)),"")=0,"",IFERROR(INDEX('Tableau FR Download'!N:N,MATCH('Eligible Components'!M1321,'Tableau FR Download'!G:G,0)),""))</f>
        <v/>
      </c>
      <c r="R1321" s="37" t="str">
        <f>IF(IFERROR(INDEX('Tableau FR Download'!O:O,MATCH('Eligible Components'!M1321,'Tableau FR Download'!G:G,0)),"")=0,"",IFERROR(INDEX('Tableau FR Download'!O:O,MATCH('Eligible Components'!M1321,'Tableau FR Download'!G:G,0)),""))</f>
        <v/>
      </c>
      <c r="S1321" s="13" t="str">
        <f t="shared" si="62"/>
        <v/>
      </c>
      <c r="T1321" s="1" t="str">
        <f>IFERROR(INDEX('User Instructions'!$E$3:$E$10,MATCH('Eligible Components'!N1321,'User Instructions'!$D$3:$D$10,0)),"")</f>
        <v/>
      </c>
      <c r="U1321" s="1" t="str">
        <f>IFERROR(IF(INDEX('Tableau FR Download'!M:M,MATCH('Eligible Components'!M1321,'Tableau FR Download'!G:G,0))=0,"",INDEX('Tableau FR Download'!M:M,MATCH('Eligible Components'!M1321,'Tableau FR Download'!G:G,0))),"")</f>
        <v/>
      </c>
    </row>
    <row r="1322" spans="1:21" hidden="1" x14ac:dyDescent="0.2">
      <c r="A1322" s="1">
        <f t="shared" si="60"/>
        <v>0</v>
      </c>
      <c r="B1322" s="1">
        <v>1</v>
      </c>
      <c r="C1322" s="1" t="s">
        <v>85</v>
      </c>
      <c r="D1322" s="1" t="s">
        <v>155</v>
      </c>
      <c r="E1322" s="1" t="s">
        <v>26</v>
      </c>
      <c r="F1322" s="1" t="s">
        <v>26</v>
      </c>
      <c r="G1322" s="1" t="str">
        <f t="shared" si="61"/>
        <v>South Africa-HIV/AIDS</v>
      </c>
      <c r="H1322" s="1">
        <v>1</v>
      </c>
      <c r="I1322" s="1" t="s">
        <v>74</v>
      </c>
      <c r="J1322" s="1" t="str">
        <f>IF(IFERROR(IF(M1322="",INDEX('Review Approach Lookup'!D:D,MATCH('Eligible Components'!G1322,'Review Approach Lookup'!A:A,0)),INDEX('Tableau FR Download'!I:I,MATCH(M1322,'Tableau FR Download'!G:G,0))),"")=0,"TBC",IFERROR(IF(M1322="",INDEX('Review Approach Lookup'!D:D,MATCH('Eligible Components'!G1322,'Review Approach Lookup'!A:A,0)),INDEX('Tableau FR Download'!I:I,MATCH(M1322,'Tableau FR Download'!G:G,0))),""))</f>
        <v>TBC</v>
      </c>
      <c r="K1322" s="1" t="s">
        <v>184</v>
      </c>
      <c r="L1322" s="1">
        <f>_xlfn.MAXIFS('Tableau FR Download'!A:A,'Tableau FR Download'!B:B,'Eligible Components'!G1322)</f>
        <v>0</v>
      </c>
      <c r="M1322" s="1" t="str">
        <f>IF(L1322=0,"",INDEX('Tableau FR Download'!G:G,MATCH('Eligible Components'!L1322,'Tableau FR Download'!A:A,0)))</f>
        <v/>
      </c>
      <c r="N1322" s="2" t="str">
        <f>IFERROR(IF(LEFT(INDEX('Tableau FR Download'!J:J,MATCH('Eligible Components'!M1322,'Tableau FR Download'!G:G,0)),FIND(" - ",INDEX('Tableau FR Download'!J:J,MATCH('Eligible Components'!M1322,'Tableau FR Download'!G:G,0)))-1) = 0,"",LEFT(INDEX('Tableau FR Download'!J:J,MATCH('Eligible Components'!M1322,'Tableau FR Download'!G:G,0)),FIND(" - ",INDEX('Tableau FR Download'!J:J,MATCH('Eligible Components'!M1322,'Tableau FR Download'!G:G,0)))-1)),"")</f>
        <v/>
      </c>
      <c r="O1322" s="2" t="str">
        <f>IF(T1322="No","",IFERROR(IF(INDEX('Tableau FR Download'!M:M,MATCH('Eligible Components'!M1322,'Tableau FR Download'!G:G,0))=0,"",INDEX('Tableau FR Download'!M:M,MATCH('Eligible Components'!M1322,'Tableau FR Download'!G:G,0))),""))</f>
        <v/>
      </c>
      <c r="P1322" s="37" t="str">
        <f>IF(IFERROR(INDEX('Funding Request Tracker'!$G$6:$G$13,MATCH('Eligible Components'!N1322,'Funding Request Tracker'!$F$6:$F$13,0)),"")=0,"",IFERROR(INDEX('Funding Request Tracker'!$G$6:$G$13,MATCH('Eligible Components'!N1322,'Funding Request Tracker'!$F$6:$F$13,0)),""))</f>
        <v/>
      </c>
      <c r="Q1322" s="37" t="str">
        <f>IF(IFERROR(INDEX('Tableau FR Download'!N:N,MATCH('Eligible Components'!M1322,'Tableau FR Download'!G:G,0)),"")=0,"",IFERROR(INDEX('Tableau FR Download'!N:N,MATCH('Eligible Components'!M1322,'Tableau FR Download'!G:G,0)),""))</f>
        <v/>
      </c>
      <c r="R1322" s="37" t="str">
        <f>IF(IFERROR(INDEX('Tableau FR Download'!O:O,MATCH('Eligible Components'!M1322,'Tableau FR Download'!G:G,0)),"")=0,"",IFERROR(INDEX('Tableau FR Download'!O:O,MATCH('Eligible Components'!M1322,'Tableau FR Download'!G:G,0)),""))</f>
        <v/>
      </c>
      <c r="S1322" s="13" t="str">
        <f t="shared" si="62"/>
        <v/>
      </c>
      <c r="T1322" s="1" t="str">
        <f>IFERROR(INDEX('User Instructions'!$E$3:$E$10,MATCH('Eligible Components'!N1322,'User Instructions'!$D$3:$D$10,0)),"")</f>
        <v/>
      </c>
      <c r="U1322" s="1" t="str">
        <f>IFERROR(IF(INDEX('Tableau FR Download'!M:M,MATCH('Eligible Components'!M1322,'Tableau FR Download'!G:G,0))=0,"",INDEX('Tableau FR Download'!M:M,MATCH('Eligible Components'!M1322,'Tableau FR Download'!G:G,0))),"")</f>
        <v/>
      </c>
    </row>
    <row r="1323" spans="1:21" hidden="1" x14ac:dyDescent="0.2">
      <c r="A1323" s="1">
        <f t="shared" si="60"/>
        <v>0</v>
      </c>
      <c r="B1323" s="1">
        <v>0</v>
      </c>
      <c r="C1323" s="1" t="s">
        <v>85</v>
      </c>
      <c r="D1323" s="1" t="s">
        <v>155</v>
      </c>
      <c r="E1323" s="1" t="s">
        <v>409</v>
      </c>
      <c r="F1323" s="1" t="s">
        <v>86</v>
      </c>
      <c r="G1323" s="1" t="str">
        <f t="shared" si="61"/>
        <v>South Africa-HIV/AIDS,Malaria</v>
      </c>
      <c r="H1323" s="1">
        <v>0</v>
      </c>
      <c r="I1323" s="1" t="s">
        <v>74</v>
      </c>
      <c r="J1323" s="1" t="str">
        <f>IF(IFERROR(IF(M1323="",INDEX('Review Approach Lookup'!D:D,MATCH('Eligible Components'!G1323,'Review Approach Lookup'!A:A,0)),INDEX('Tableau FR Download'!I:I,MATCH(M1323,'Tableau FR Download'!G:G,0))),"")=0,"TBC",IFERROR(IF(M1323="",INDEX('Review Approach Lookup'!D:D,MATCH('Eligible Components'!G1323,'Review Approach Lookup'!A:A,0)),INDEX('Tableau FR Download'!I:I,MATCH(M1323,'Tableau FR Download'!G:G,0))),""))</f>
        <v/>
      </c>
      <c r="K1323" s="1" t="s">
        <v>184</v>
      </c>
      <c r="L1323" s="1">
        <f>_xlfn.MAXIFS('Tableau FR Download'!A:A,'Tableau FR Download'!B:B,'Eligible Components'!G1323)</f>
        <v>0</v>
      </c>
      <c r="M1323" s="1" t="str">
        <f>IF(L1323=0,"",INDEX('Tableau FR Download'!G:G,MATCH('Eligible Components'!L1323,'Tableau FR Download'!A:A,0)))</f>
        <v/>
      </c>
      <c r="N1323" s="2" t="str">
        <f>IFERROR(IF(LEFT(INDEX('Tableau FR Download'!J:J,MATCH('Eligible Components'!M1323,'Tableau FR Download'!G:G,0)),FIND(" - ",INDEX('Tableau FR Download'!J:J,MATCH('Eligible Components'!M1323,'Tableau FR Download'!G:G,0)))-1) = 0,"",LEFT(INDEX('Tableau FR Download'!J:J,MATCH('Eligible Components'!M1323,'Tableau FR Download'!G:G,0)),FIND(" - ",INDEX('Tableau FR Download'!J:J,MATCH('Eligible Components'!M1323,'Tableau FR Download'!G:G,0)))-1)),"")</f>
        <v/>
      </c>
      <c r="O1323" s="2" t="str">
        <f>IF(T1323="No","",IFERROR(IF(INDEX('Tableau FR Download'!M:M,MATCH('Eligible Components'!M1323,'Tableau FR Download'!G:G,0))=0,"",INDEX('Tableau FR Download'!M:M,MATCH('Eligible Components'!M1323,'Tableau FR Download'!G:G,0))),""))</f>
        <v/>
      </c>
      <c r="P1323" s="37" t="str">
        <f>IF(IFERROR(INDEX('Funding Request Tracker'!$G$6:$G$13,MATCH('Eligible Components'!N1323,'Funding Request Tracker'!$F$6:$F$13,0)),"")=0,"",IFERROR(INDEX('Funding Request Tracker'!$G$6:$G$13,MATCH('Eligible Components'!N1323,'Funding Request Tracker'!$F$6:$F$13,0)),""))</f>
        <v/>
      </c>
      <c r="Q1323" s="37" t="str">
        <f>IF(IFERROR(INDEX('Tableau FR Download'!N:N,MATCH('Eligible Components'!M1323,'Tableau FR Download'!G:G,0)),"")=0,"",IFERROR(INDEX('Tableau FR Download'!N:N,MATCH('Eligible Components'!M1323,'Tableau FR Download'!G:G,0)),""))</f>
        <v/>
      </c>
      <c r="R1323" s="37" t="str">
        <f>IF(IFERROR(INDEX('Tableau FR Download'!O:O,MATCH('Eligible Components'!M1323,'Tableau FR Download'!G:G,0)),"")=0,"",IFERROR(INDEX('Tableau FR Download'!O:O,MATCH('Eligible Components'!M1323,'Tableau FR Download'!G:G,0)),""))</f>
        <v/>
      </c>
      <c r="S1323" s="13" t="str">
        <f t="shared" si="62"/>
        <v/>
      </c>
      <c r="T1323" s="1" t="str">
        <f>IFERROR(INDEX('User Instructions'!$E$3:$E$10,MATCH('Eligible Components'!N1323,'User Instructions'!$D$3:$D$10,0)),"")</f>
        <v/>
      </c>
      <c r="U1323" s="1" t="str">
        <f>IFERROR(IF(INDEX('Tableau FR Download'!M:M,MATCH('Eligible Components'!M1323,'Tableau FR Download'!G:G,0))=0,"",INDEX('Tableau FR Download'!M:M,MATCH('Eligible Components'!M1323,'Tableau FR Download'!G:G,0))),"")</f>
        <v/>
      </c>
    </row>
    <row r="1324" spans="1:21" hidden="1" x14ac:dyDescent="0.2">
      <c r="A1324" s="1">
        <f t="shared" si="60"/>
        <v>0</v>
      </c>
      <c r="B1324" s="1">
        <v>0</v>
      </c>
      <c r="C1324" s="1" t="s">
        <v>85</v>
      </c>
      <c r="D1324" s="1" t="s">
        <v>155</v>
      </c>
      <c r="E1324" s="1" t="s">
        <v>410</v>
      </c>
      <c r="F1324" s="1" t="s">
        <v>87</v>
      </c>
      <c r="G1324" s="1" t="str">
        <f t="shared" si="61"/>
        <v>South Africa-HIV/AIDS,Malaria,RSSH</v>
      </c>
      <c r="H1324" s="1">
        <v>0</v>
      </c>
      <c r="I1324" s="1" t="s">
        <v>74</v>
      </c>
      <c r="J1324" s="1" t="str">
        <f>IF(IFERROR(IF(M1324="",INDEX('Review Approach Lookup'!D:D,MATCH('Eligible Components'!G1324,'Review Approach Lookup'!A:A,0)),INDEX('Tableau FR Download'!I:I,MATCH(M1324,'Tableau FR Download'!G:G,0))),"")=0,"TBC",IFERROR(IF(M1324="",INDEX('Review Approach Lookup'!D:D,MATCH('Eligible Components'!G1324,'Review Approach Lookup'!A:A,0)),INDEX('Tableau FR Download'!I:I,MATCH(M1324,'Tableau FR Download'!G:G,0))),""))</f>
        <v/>
      </c>
      <c r="K1324" s="1" t="s">
        <v>184</v>
      </c>
      <c r="L1324" s="1">
        <f>_xlfn.MAXIFS('Tableau FR Download'!A:A,'Tableau FR Download'!B:B,'Eligible Components'!G1324)</f>
        <v>0</v>
      </c>
      <c r="M1324" s="1" t="str">
        <f>IF(L1324=0,"",INDEX('Tableau FR Download'!G:G,MATCH('Eligible Components'!L1324,'Tableau FR Download'!A:A,0)))</f>
        <v/>
      </c>
      <c r="N1324" s="2" t="str">
        <f>IFERROR(IF(LEFT(INDEX('Tableau FR Download'!J:J,MATCH('Eligible Components'!M1324,'Tableau FR Download'!G:G,0)),FIND(" - ",INDEX('Tableau FR Download'!J:J,MATCH('Eligible Components'!M1324,'Tableau FR Download'!G:G,0)))-1) = 0,"",LEFT(INDEX('Tableau FR Download'!J:J,MATCH('Eligible Components'!M1324,'Tableau FR Download'!G:G,0)),FIND(" - ",INDEX('Tableau FR Download'!J:J,MATCH('Eligible Components'!M1324,'Tableau FR Download'!G:G,0)))-1)),"")</f>
        <v/>
      </c>
      <c r="O1324" s="2" t="str">
        <f>IF(T1324="No","",IFERROR(IF(INDEX('Tableau FR Download'!M:M,MATCH('Eligible Components'!M1324,'Tableau FR Download'!G:G,0))=0,"",INDEX('Tableau FR Download'!M:M,MATCH('Eligible Components'!M1324,'Tableau FR Download'!G:G,0))),""))</f>
        <v/>
      </c>
      <c r="P1324" s="37" t="str">
        <f>IF(IFERROR(INDEX('Funding Request Tracker'!$G$6:$G$13,MATCH('Eligible Components'!N1324,'Funding Request Tracker'!$F$6:$F$13,0)),"")=0,"",IFERROR(INDEX('Funding Request Tracker'!$G$6:$G$13,MATCH('Eligible Components'!N1324,'Funding Request Tracker'!$F$6:$F$13,0)),""))</f>
        <v/>
      </c>
      <c r="Q1324" s="37" t="str">
        <f>IF(IFERROR(INDEX('Tableau FR Download'!N:N,MATCH('Eligible Components'!M1324,'Tableau FR Download'!G:G,0)),"")=0,"",IFERROR(INDEX('Tableau FR Download'!N:N,MATCH('Eligible Components'!M1324,'Tableau FR Download'!G:G,0)),""))</f>
        <v/>
      </c>
      <c r="R1324" s="37" t="str">
        <f>IF(IFERROR(INDEX('Tableau FR Download'!O:O,MATCH('Eligible Components'!M1324,'Tableau FR Download'!G:G,0)),"")=0,"",IFERROR(INDEX('Tableau FR Download'!O:O,MATCH('Eligible Components'!M1324,'Tableau FR Download'!G:G,0)),""))</f>
        <v/>
      </c>
      <c r="S1324" s="13" t="str">
        <f t="shared" si="62"/>
        <v/>
      </c>
      <c r="T1324" s="1" t="str">
        <f>IFERROR(INDEX('User Instructions'!$E$3:$E$10,MATCH('Eligible Components'!N1324,'User Instructions'!$D$3:$D$10,0)),"")</f>
        <v/>
      </c>
      <c r="U1324" s="1" t="str">
        <f>IFERROR(IF(INDEX('Tableau FR Download'!M:M,MATCH('Eligible Components'!M1324,'Tableau FR Download'!G:G,0))=0,"",INDEX('Tableau FR Download'!M:M,MATCH('Eligible Components'!M1324,'Tableau FR Download'!G:G,0))),"")</f>
        <v/>
      </c>
    </row>
    <row r="1325" spans="1:21" hidden="1" x14ac:dyDescent="0.2">
      <c r="A1325" s="1">
        <f t="shared" si="60"/>
        <v>0</v>
      </c>
      <c r="B1325" s="1">
        <v>0</v>
      </c>
      <c r="C1325" s="1" t="s">
        <v>85</v>
      </c>
      <c r="D1325" s="1" t="s">
        <v>155</v>
      </c>
      <c r="E1325" s="1" t="s">
        <v>411</v>
      </c>
      <c r="F1325" s="1" t="s">
        <v>88</v>
      </c>
      <c r="G1325" s="1" t="str">
        <f t="shared" si="61"/>
        <v>South Africa-HIV/AIDS,RSSH</v>
      </c>
      <c r="H1325" s="1">
        <v>1</v>
      </c>
      <c r="I1325" s="1" t="s">
        <v>74</v>
      </c>
      <c r="J1325" s="1" t="str">
        <f>IF(IFERROR(IF(M1325="",INDEX('Review Approach Lookup'!D:D,MATCH('Eligible Components'!G1325,'Review Approach Lookup'!A:A,0)),INDEX('Tableau FR Download'!I:I,MATCH(M1325,'Tableau FR Download'!G:G,0))),"")=0,"TBC",IFERROR(IF(M1325="",INDEX('Review Approach Lookup'!D:D,MATCH('Eligible Components'!G1325,'Review Approach Lookup'!A:A,0)),INDEX('Tableau FR Download'!I:I,MATCH(M1325,'Tableau FR Download'!G:G,0))),""))</f>
        <v/>
      </c>
      <c r="K1325" s="1" t="s">
        <v>184</v>
      </c>
      <c r="L1325" s="1">
        <f>_xlfn.MAXIFS('Tableau FR Download'!A:A,'Tableau FR Download'!B:B,'Eligible Components'!G1325)</f>
        <v>0</v>
      </c>
      <c r="M1325" s="1" t="str">
        <f>IF(L1325=0,"",INDEX('Tableau FR Download'!G:G,MATCH('Eligible Components'!L1325,'Tableau FR Download'!A:A,0)))</f>
        <v/>
      </c>
      <c r="N1325" s="2" t="str">
        <f>IFERROR(IF(LEFT(INDEX('Tableau FR Download'!J:J,MATCH('Eligible Components'!M1325,'Tableau FR Download'!G:G,0)),FIND(" - ",INDEX('Tableau FR Download'!J:J,MATCH('Eligible Components'!M1325,'Tableau FR Download'!G:G,0)))-1) = 0,"",LEFT(INDEX('Tableau FR Download'!J:J,MATCH('Eligible Components'!M1325,'Tableau FR Download'!G:G,0)),FIND(" - ",INDEX('Tableau FR Download'!J:J,MATCH('Eligible Components'!M1325,'Tableau FR Download'!G:G,0)))-1)),"")</f>
        <v/>
      </c>
      <c r="O1325" s="2" t="str">
        <f>IF(T1325="No","",IFERROR(IF(INDEX('Tableau FR Download'!M:M,MATCH('Eligible Components'!M1325,'Tableau FR Download'!G:G,0))=0,"",INDEX('Tableau FR Download'!M:M,MATCH('Eligible Components'!M1325,'Tableau FR Download'!G:G,0))),""))</f>
        <v/>
      </c>
      <c r="P1325" s="37" t="str">
        <f>IF(IFERROR(INDEX('Funding Request Tracker'!$G$6:$G$13,MATCH('Eligible Components'!N1325,'Funding Request Tracker'!$F$6:$F$13,0)),"")=0,"",IFERROR(INDEX('Funding Request Tracker'!$G$6:$G$13,MATCH('Eligible Components'!N1325,'Funding Request Tracker'!$F$6:$F$13,0)),""))</f>
        <v/>
      </c>
      <c r="Q1325" s="37" t="str">
        <f>IF(IFERROR(INDEX('Tableau FR Download'!N:N,MATCH('Eligible Components'!M1325,'Tableau FR Download'!G:G,0)),"")=0,"",IFERROR(INDEX('Tableau FR Download'!N:N,MATCH('Eligible Components'!M1325,'Tableau FR Download'!G:G,0)),""))</f>
        <v/>
      </c>
      <c r="R1325" s="37" t="str">
        <f>IF(IFERROR(INDEX('Tableau FR Download'!O:O,MATCH('Eligible Components'!M1325,'Tableau FR Download'!G:G,0)),"")=0,"",IFERROR(INDEX('Tableau FR Download'!O:O,MATCH('Eligible Components'!M1325,'Tableau FR Download'!G:G,0)),""))</f>
        <v/>
      </c>
      <c r="S1325" s="13" t="str">
        <f t="shared" si="62"/>
        <v/>
      </c>
      <c r="T1325" s="1" t="str">
        <f>IFERROR(INDEX('User Instructions'!$E$3:$E$10,MATCH('Eligible Components'!N1325,'User Instructions'!$D$3:$D$10,0)),"")</f>
        <v/>
      </c>
      <c r="U1325" s="1" t="str">
        <f>IFERROR(IF(INDEX('Tableau FR Download'!M:M,MATCH('Eligible Components'!M1325,'Tableau FR Download'!G:G,0))=0,"",INDEX('Tableau FR Download'!M:M,MATCH('Eligible Components'!M1325,'Tableau FR Download'!G:G,0))),"")</f>
        <v/>
      </c>
    </row>
    <row r="1326" spans="1:21" hidden="1" x14ac:dyDescent="0.2">
      <c r="A1326" s="1">
        <f t="shared" si="60"/>
        <v>1</v>
      </c>
      <c r="B1326" s="1">
        <v>0</v>
      </c>
      <c r="C1326" s="1" t="s">
        <v>85</v>
      </c>
      <c r="D1326" s="1" t="s">
        <v>155</v>
      </c>
      <c r="E1326" s="1" t="s">
        <v>408</v>
      </c>
      <c r="F1326" s="1" t="s">
        <v>89</v>
      </c>
      <c r="G1326" s="1" t="str">
        <f t="shared" si="61"/>
        <v>South Africa-HIV/AIDS, Tuberculosis</v>
      </c>
      <c r="H1326" s="1">
        <v>1</v>
      </c>
      <c r="I1326" s="1" t="s">
        <v>74</v>
      </c>
      <c r="J1326" s="1" t="str">
        <f>IF(IFERROR(IF(M1326="",INDEX('Review Approach Lookup'!D:D,MATCH('Eligible Components'!G1326,'Review Approach Lookup'!A:A,0)),INDEX('Tableau FR Download'!I:I,MATCH(M1326,'Tableau FR Download'!G:G,0))),"")=0,"TBC",IFERROR(IF(M1326="",INDEX('Review Approach Lookup'!D:D,MATCH('Eligible Components'!G1326,'Review Approach Lookup'!A:A,0)),INDEX('Tableau FR Download'!I:I,MATCH(M1326,'Tableau FR Download'!G:G,0))),""))</f>
        <v>Full Review</v>
      </c>
      <c r="K1326" s="1" t="s">
        <v>184</v>
      </c>
      <c r="L1326" s="1">
        <f>_xlfn.MAXIFS('Tableau FR Download'!A:A,'Tableau FR Download'!B:B,'Eligible Components'!G1326)</f>
        <v>1042</v>
      </c>
      <c r="M1326" s="1" t="str">
        <f>IF(L1326=0,"",INDEX('Tableau FR Download'!G:G,MATCH('Eligible Components'!L1326,'Tableau FR Download'!A:A,0)))</f>
        <v>FR1042-ZAF-C</v>
      </c>
      <c r="N1326" s="2" t="str">
        <f>IFERROR(IF(LEFT(INDEX('Tableau FR Download'!J:J,MATCH('Eligible Components'!M1326,'Tableau FR Download'!G:G,0)),FIND(" - ",INDEX('Tableau FR Download'!J:J,MATCH('Eligible Components'!M1326,'Tableau FR Download'!G:G,0)))-1) = 0,"",LEFT(INDEX('Tableau FR Download'!J:J,MATCH('Eligible Components'!M1326,'Tableau FR Download'!G:G,0)),FIND(" - ",INDEX('Tableau FR Download'!J:J,MATCH('Eligible Components'!M1326,'Tableau FR Download'!G:G,0)))-1)),"")</f>
        <v>Window 6</v>
      </c>
      <c r="O1326" s="2" t="str">
        <f>IF(T1326="No","",IFERROR(IF(INDEX('Tableau FR Download'!M:M,MATCH('Eligible Components'!M1326,'Tableau FR Download'!G:G,0))=0,"",INDEX('Tableau FR Download'!M:M,MATCH('Eligible Components'!M1326,'Tableau FR Download'!G:G,0))),""))</f>
        <v>Grant Making</v>
      </c>
      <c r="P1326" s="37">
        <f>IF(IFERROR(INDEX('Funding Request Tracker'!$G$6:$G$13,MATCH('Eligible Components'!N1326,'Funding Request Tracker'!$F$6:$F$13,0)),"")=0,"",IFERROR(INDEX('Funding Request Tracker'!$G$6:$G$13,MATCH('Eligible Components'!N1326,'Funding Request Tracker'!$F$6:$F$13,0)),""))</f>
        <v>44449</v>
      </c>
      <c r="Q1326" s="37">
        <f>IF(IFERROR(INDEX('Tableau FR Download'!N:N,MATCH('Eligible Components'!M1326,'Tableau FR Download'!G:G,0)),"")=0,"",IFERROR(INDEX('Tableau FR Download'!N:N,MATCH('Eligible Components'!M1326,'Tableau FR Download'!G:G,0)),""))</f>
        <v>44651</v>
      </c>
      <c r="R1326" s="37">
        <f>IF(IFERROR(INDEX('Tableau FR Download'!O:O,MATCH('Eligible Components'!M1326,'Tableau FR Download'!G:G,0)),"")=0,"",IFERROR(INDEX('Tableau FR Download'!O:O,MATCH('Eligible Components'!M1326,'Tableau FR Download'!G:G,0)),""))</f>
        <v>44679</v>
      </c>
      <c r="S1326" s="13">
        <f t="shared" si="62"/>
        <v>7.5409836065573774</v>
      </c>
      <c r="T1326" s="1" t="str">
        <f>IFERROR(INDEX('User Instructions'!$E$3:$E$10,MATCH('Eligible Components'!N1326,'User Instructions'!$D$3:$D$10,0)),"")</f>
        <v>Yes</v>
      </c>
      <c r="U1326" s="1" t="str">
        <f>IFERROR(IF(INDEX('Tableau FR Download'!M:M,MATCH('Eligible Components'!M1326,'Tableau FR Download'!G:G,0))=0,"",INDEX('Tableau FR Download'!M:M,MATCH('Eligible Components'!M1326,'Tableau FR Download'!G:G,0))),"")</f>
        <v>Grant Making</v>
      </c>
    </row>
    <row r="1327" spans="1:21" hidden="1" x14ac:dyDescent="0.2">
      <c r="A1327" s="1">
        <f t="shared" si="60"/>
        <v>0</v>
      </c>
      <c r="B1327" s="1">
        <v>0</v>
      </c>
      <c r="C1327" s="1" t="s">
        <v>85</v>
      </c>
      <c r="D1327" s="1" t="s">
        <v>155</v>
      </c>
      <c r="E1327" s="1" t="s">
        <v>412</v>
      </c>
      <c r="F1327" s="1" t="s">
        <v>90</v>
      </c>
      <c r="G1327" s="1" t="str">
        <f t="shared" si="61"/>
        <v>South Africa-HIV/AIDS,Tuberculosis,Malaria</v>
      </c>
      <c r="H1327" s="1">
        <v>0</v>
      </c>
      <c r="I1327" s="1" t="s">
        <v>74</v>
      </c>
      <c r="J1327" s="1" t="str">
        <f>IF(IFERROR(IF(M1327="",INDEX('Review Approach Lookup'!D:D,MATCH('Eligible Components'!G1327,'Review Approach Lookup'!A:A,0)),INDEX('Tableau FR Download'!I:I,MATCH(M1327,'Tableau FR Download'!G:G,0))),"")=0,"TBC",IFERROR(IF(M1327="",INDEX('Review Approach Lookup'!D:D,MATCH('Eligible Components'!G1327,'Review Approach Lookup'!A:A,0)),INDEX('Tableau FR Download'!I:I,MATCH(M1327,'Tableau FR Download'!G:G,0))),""))</f>
        <v/>
      </c>
      <c r="K1327" s="1" t="s">
        <v>184</v>
      </c>
      <c r="L1327" s="1">
        <f>_xlfn.MAXIFS('Tableau FR Download'!A:A,'Tableau FR Download'!B:B,'Eligible Components'!G1327)</f>
        <v>0</v>
      </c>
      <c r="M1327" s="1" t="str">
        <f>IF(L1327=0,"",INDEX('Tableau FR Download'!G:G,MATCH('Eligible Components'!L1327,'Tableau FR Download'!A:A,0)))</f>
        <v/>
      </c>
      <c r="N1327" s="2" t="str">
        <f>IFERROR(IF(LEFT(INDEX('Tableau FR Download'!J:J,MATCH('Eligible Components'!M1327,'Tableau FR Download'!G:G,0)),FIND(" - ",INDEX('Tableau FR Download'!J:J,MATCH('Eligible Components'!M1327,'Tableau FR Download'!G:G,0)))-1) = 0,"",LEFT(INDEX('Tableau FR Download'!J:J,MATCH('Eligible Components'!M1327,'Tableau FR Download'!G:G,0)),FIND(" - ",INDEX('Tableau FR Download'!J:J,MATCH('Eligible Components'!M1327,'Tableau FR Download'!G:G,0)))-1)),"")</f>
        <v/>
      </c>
      <c r="O1327" s="2" t="str">
        <f>IF(T1327="No","",IFERROR(IF(INDEX('Tableau FR Download'!M:M,MATCH('Eligible Components'!M1327,'Tableau FR Download'!G:G,0))=0,"",INDEX('Tableau FR Download'!M:M,MATCH('Eligible Components'!M1327,'Tableau FR Download'!G:G,0))),""))</f>
        <v/>
      </c>
      <c r="P1327" s="37" t="str">
        <f>IF(IFERROR(INDEX('Funding Request Tracker'!$G$6:$G$13,MATCH('Eligible Components'!N1327,'Funding Request Tracker'!$F$6:$F$13,0)),"")=0,"",IFERROR(INDEX('Funding Request Tracker'!$G$6:$G$13,MATCH('Eligible Components'!N1327,'Funding Request Tracker'!$F$6:$F$13,0)),""))</f>
        <v/>
      </c>
      <c r="Q1327" s="37" t="str">
        <f>IF(IFERROR(INDEX('Tableau FR Download'!N:N,MATCH('Eligible Components'!M1327,'Tableau FR Download'!G:G,0)),"")=0,"",IFERROR(INDEX('Tableau FR Download'!N:N,MATCH('Eligible Components'!M1327,'Tableau FR Download'!G:G,0)),""))</f>
        <v/>
      </c>
      <c r="R1327" s="37" t="str">
        <f>IF(IFERROR(INDEX('Tableau FR Download'!O:O,MATCH('Eligible Components'!M1327,'Tableau FR Download'!G:G,0)),"")=0,"",IFERROR(INDEX('Tableau FR Download'!O:O,MATCH('Eligible Components'!M1327,'Tableau FR Download'!G:G,0)),""))</f>
        <v/>
      </c>
      <c r="S1327" s="13" t="str">
        <f t="shared" si="62"/>
        <v/>
      </c>
      <c r="T1327" s="1" t="str">
        <f>IFERROR(INDEX('User Instructions'!$E$3:$E$10,MATCH('Eligible Components'!N1327,'User Instructions'!$D$3:$D$10,0)),"")</f>
        <v/>
      </c>
      <c r="U1327" s="1" t="str">
        <f>IFERROR(IF(INDEX('Tableau FR Download'!M:M,MATCH('Eligible Components'!M1327,'Tableau FR Download'!G:G,0))=0,"",INDEX('Tableau FR Download'!M:M,MATCH('Eligible Components'!M1327,'Tableau FR Download'!G:G,0))),"")</f>
        <v/>
      </c>
    </row>
    <row r="1328" spans="1:21" hidden="1" x14ac:dyDescent="0.2">
      <c r="A1328" s="1">
        <f t="shared" si="60"/>
        <v>0</v>
      </c>
      <c r="B1328" s="1">
        <v>0</v>
      </c>
      <c r="C1328" s="1" t="s">
        <v>85</v>
      </c>
      <c r="D1328" s="1" t="s">
        <v>155</v>
      </c>
      <c r="E1328" s="1" t="s">
        <v>413</v>
      </c>
      <c r="F1328" s="1" t="s">
        <v>91</v>
      </c>
      <c r="G1328" s="1" t="str">
        <f t="shared" si="61"/>
        <v>South Africa-HIV/AIDS,Tuberculosis,Malaria,RSSH</v>
      </c>
      <c r="H1328" s="1">
        <v>0</v>
      </c>
      <c r="I1328" s="1" t="s">
        <v>74</v>
      </c>
      <c r="J1328" s="1" t="str">
        <f>IF(IFERROR(IF(M1328="",INDEX('Review Approach Lookup'!D:D,MATCH('Eligible Components'!G1328,'Review Approach Lookup'!A:A,0)),INDEX('Tableau FR Download'!I:I,MATCH(M1328,'Tableau FR Download'!G:G,0))),"")=0,"TBC",IFERROR(IF(M1328="",INDEX('Review Approach Lookup'!D:D,MATCH('Eligible Components'!G1328,'Review Approach Lookup'!A:A,0)),INDEX('Tableau FR Download'!I:I,MATCH(M1328,'Tableau FR Download'!G:G,0))),""))</f>
        <v/>
      </c>
      <c r="K1328" s="1" t="s">
        <v>184</v>
      </c>
      <c r="L1328" s="1">
        <f>_xlfn.MAXIFS('Tableau FR Download'!A:A,'Tableau FR Download'!B:B,'Eligible Components'!G1328)</f>
        <v>0</v>
      </c>
      <c r="M1328" s="1" t="str">
        <f>IF(L1328=0,"",INDEX('Tableau FR Download'!G:G,MATCH('Eligible Components'!L1328,'Tableau FR Download'!A:A,0)))</f>
        <v/>
      </c>
      <c r="N1328" s="2" t="str">
        <f>IFERROR(IF(LEFT(INDEX('Tableau FR Download'!J:J,MATCH('Eligible Components'!M1328,'Tableau FR Download'!G:G,0)),FIND(" - ",INDEX('Tableau FR Download'!J:J,MATCH('Eligible Components'!M1328,'Tableau FR Download'!G:G,0)))-1) = 0,"",LEFT(INDEX('Tableau FR Download'!J:J,MATCH('Eligible Components'!M1328,'Tableau FR Download'!G:G,0)),FIND(" - ",INDEX('Tableau FR Download'!J:J,MATCH('Eligible Components'!M1328,'Tableau FR Download'!G:G,0)))-1)),"")</f>
        <v/>
      </c>
      <c r="O1328" s="2" t="str">
        <f>IF(T1328="No","",IFERROR(IF(INDEX('Tableau FR Download'!M:M,MATCH('Eligible Components'!M1328,'Tableau FR Download'!G:G,0))=0,"",INDEX('Tableau FR Download'!M:M,MATCH('Eligible Components'!M1328,'Tableau FR Download'!G:G,0))),""))</f>
        <v/>
      </c>
      <c r="P1328" s="37" t="str">
        <f>IF(IFERROR(INDEX('Funding Request Tracker'!$G$6:$G$13,MATCH('Eligible Components'!N1328,'Funding Request Tracker'!$F$6:$F$13,0)),"")=0,"",IFERROR(INDEX('Funding Request Tracker'!$G$6:$G$13,MATCH('Eligible Components'!N1328,'Funding Request Tracker'!$F$6:$F$13,0)),""))</f>
        <v/>
      </c>
      <c r="Q1328" s="37" t="str">
        <f>IF(IFERROR(INDEX('Tableau FR Download'!N:N,MATCH('Eligible Components'!M1328,'Tableau FR Download'!G:G,0)),"")=0,"",IFERROR(INDEX('Tableau FR Download'!N:N,MATCH('Eligible Components'!M1328,'Tableau FR Download'!G:G,0)),""))</f>
        <v/>
      </c>
      <c r="R1328" s="37" t="str">
        <f>IF(IFERROR(INDEX('Tableau FR Download'!O:O,MATCH('Eligible Components'!M1328,'Tableau FR Download'!G:G,0)),"")=0,"",IFERROR(INDEX('Tableau FR Download'!O:O,MATCH('Eligible Components'!M1328,'Tableau FR Download'!G:G,0)),""))</f>
        <v/>
      </c>
      <c r="S1328" s="13" t="str">
        <f t="shared" si="62"/>
        <v/>
      </c>
      <c r="T1328" s="1" t="str">
        <f>IFERROR(INDEX('User Instructions'!$E$3:$E$10,MATCH('Eligible Components'!N1328,'User Instructions'!$D$3:$D$10,0)),"")</f>
        <v/>
      </c>
      <c r="U1328" s="1" t="str">
        <f>IFERROR(IF(INDEX('Tableau FR Download'!M:M,MATCH('Eligible Components'!M1328,'Tableau FR Download'!G:G,0))=0,"",INDEX('Tableau FR Download'!M:M,MATCH('Eligible Components'!M1328,'Tableau FR Download'!G:G,0))),"")</f>
        <v/>
      </c>
    </row>
    <row r="1329" spans="1:21" hidden="1" x14ac:dyDescent="0.2">
      <c r="A1329" s="1">
        <f t="shared" si="60"/>
        <v>0</v>
      </c>
      <c r="B1329" s="1">
        <v>0</v>
      </c>
      <c r="C1329" s="1" t="s">
        <v>85</v>
      </c>
      <c r="D1329" s="1" t="s">
        <v>155</v>
      </c>
      <c r="E1329" s="1" t="s">
        <v>414</v>
      </c>
      <c r="F1329" s="1" t="s">
        <v>92</v>
      </c>
      <c r="G1329" s="1" t="str">
        <f t="shared" si="61"/>
        <v>South Africa-HIV/AIDS,Tuberculosis,RSSH</v>
      </c>
      <c r="H1329" s="1">
        <v>1</v>
      </c>
      <c r="I1329" s="1" t="s">
        <v>74</v>
      </c>
      <c r="J1329" s="1" t="str">
        <f>IF(IFERROR(IF(M1329="",INDEX('Review Approach Lookup'!D:D,MATCH('Eligible Components'!G1329,'Review Approach Lookup'!A:A,0)),INDEX('Tableau FR Download'!I:I,MATCH(M1329,'Tableau FR Download'!G:G,0))),"")=0,"TBC",IFERROR(IF(M1329="",INDEX('Review Approach Lookup'!D:D,MATCH('Eligible Components'!G1329,'Review Approach Lookup'!A:A,0)),INDEX('Tableau FR Download'!I:I,MATCH(M1329,'Tableau FR Download'!G:G,0))),""))</f>
        <v/>
      </c>
      <c r="K1329" s="1" t="s">
        <v>184</v>
      </c>
      <c r="L1329" s="1">
        <f>_xlfn.MAXIFS('Tableau FR Download'!A:A,'Tableau FR Download'!B:B,'Eligible Components'!G1329)</f>
        <v>0</v>
      </c>
      <c r="M1329" s="1" t="str">
        <f>IF(L1329=0,"",INDEX('Tableau FR Download'!G:G,MATCH('Eligible Components'!L1329,'Tableau FR Download'!A:A,0)))</f>
        <v/>
      </c>
      <c r="N1329" s="2" t="str">
        <f>IFERROR(IF(LEFT(INDEX('Tableau FR Download'!J:J,MATCH('Eligible Components'!M1329,'Tableau FR Download'!G:G,0)),FIND(" - ",INDEX('Tableau FR Download'!J:J,MATCH('Eligible Components'!M1329,'Tableau FR Download'!G:G,0)))-1) = 0,"",LEFT(INDEX('Tableau FR Download'!J:J,MATCH('Eligible Components'!M1329,'Tableau FR Download'!G:G,0)),FIND(" - ",INDEX('Tableau FR Download'!J:J,MATCH('Eligible Components'!M1329,'Tableau FR Download'!G:G,0)))-1)),"")</f>
        <v/>
      </c>
      <c r="O1329" s="2" t="str">
        <f>IF(T1329="No","",IFERROR(IF(INDEX('Tableau FR Download'!M:M,MATCH('Eligible Components'!M1329,'Tableau FR Download'!G:G,0))=0,"",INDEX('Tableau FR Download'!M:M,MATCH('Eligible Components'!M1329,'Tableau FR Download'!G:G,0))),""))</f>
        <v/>
      </c>
      <c r="P1329" s="37" t="str">
        <f>IF(IFERROR(INDEX('Funding Request Tracker'!$G$6:$G$13,MATCH('Eligible Components'!N1329,'Funding Request Tracker'!$F$6:$F$13,0)),"")=0,"",IFERROR(INDEX('Funding Request Tracker'!$G$6:$G$13,MATCH('Eligible Components'!N1329,'Funding Request Tracker'!$F$6:$F$13,0)),""))</f>
        <v/>
      </c>
      <c r="Q1329" s="37" t="str">
        <f>IF(IFERROR(INDEX('Tableau FR Download'!N:N,MATCH('Eligible Components'!M1329,'Tableau FR Download'!G:G,0)),"")=0,"",IFERROR(INDEX('Tableau FR Download'!N:N,MATCH('Eligible Components'!M1329,'Tableau FR Download'!G:G,0)),""))</f>
        <v/>
      </c>
      <c r="R1329" s="37" t="str">
        <f>IF(IFERROR(INDEX('Tableau FR Download'!O:O,MATCH('Eligible Components'!M1329,'Tableau FR Download'!G:G,0)),"")=0,"",IFERROR(INDEX('Tableau FR Download'!O:O,MATCH('Eligible Components'!M1329,'Tableau FR Download'!G:G,0)),""))</f>
        <v/>
      </c>
      <c r="S1329" s="13" t="str">
        <f t="shared" si="62"/>
        <v/>
      </c>
      <c r="T1329" s="1" t="str">
        <f>IFERROR(INDEX('User Instructions'!$E$3:$E$10,MATCH('Eligible Components'!N1329,'User Instructions'!$D$3:$D$10,0)),"")</f>
        <v/>
      </c>
      <c r="U1329" s="1" t="str">
        <f>IFERROR(IF(INDEX('Tableau FR Download'!M:M,MATCH('Eligible Components'!M1329,'Tableau FR Download'!G:G,0))=0,"",INDEX('Tableau FR Download'!M:M,MATCH('Eligible Components'!M1329,'Tableau FR Download'!G:G,0))),"")</f>
        <v/>
      </c>
    </row>
    <row r="1330" spans="1:21" hidden="1" x14ac:dyDescent="0.2">
      <c r="A1330" s="1">
        <f t="shared" si="60"/>
        <v>0</v>
      </c>
      <c r="B1330" s="1">
        <v>0</v>
      </c>
      <c r="C1330" s="1" t="s">
        <v>85</v>
      </c>
      <c r="D1330" s="1" t="s">
        <v>155</v>
      </c>
      <c r="E1330" s="1" t="s">
        <v>28</v>
      </c>
      <c r="F1330" s="1" t="s">
        <v>28</v>
      </c>
      <c r="G1330" s="1" t="str">
        <f t="shared" si="61"/>
        <v>South Africa-Malaria</v>
      </c>
      <c r="H1330" s="1">
        <v>0</v>
      </c>
      <c r="I1330" s="1" t="s">
        <v>74</v>
      </c>
      <c r="J1330" s="1" t="str">
        <f>IF(IFERROR(IF(M1330="",INDEX('Review Approach Lookup'!D:D,MATCH('Eligible Components'!G1330,'Review Approach Lookup'!A:A,0)),INDEX('Tableau FR Download'!I:I,MATCH(M1330,'Tableau FR Download'!G:G,0))),"")=0,"TBC",IFERROR(IF(M1330="",INDEX('Review Approach Lookup'!D:D,MATCH('Eligible Components'!G1330,'Review Approach Lookup'!A:A,0)),INDEX('Tableau FR Download'!I:I,MATCH(M1330,'Tableau FR Download'!G:G,0))),""))</f>
        <v/>
      </c>
      <c r="K1330" s="1" t="s">
        <v>184</v>
      </c>
      <c r="L1330" s="1">
        <f>_xlfn.MAXIFS('Tableau FR Download'!A:A,'Tableau FR Download'!B:B,'Eligible Components'!G1330)</f>
        <v>0</v>
      </c>
      <c r="M1330" s="1" t="str">
        <f>IF(L1330=0,"",INDEX('Tableau FR Download'!G:G,MATCH('Eligible Components'!L1330,'Tableau FR Download'!A:A,0)))</f>
        <v/>
      </c>
      <c r="N1330" s="2" t="str">
        <f>IFERROR(IF(LEFT(INDEX('Tableau FR Download'!J:J,MATCH('Eligible Components'!M1330,'Tableau FR Download'!G:G,0)),FIND(" - ",INDEX('Tableau FR Download'!J:J,MATCH('Eligible Components'!M1330,'Tableau FR Download'!G:G,0)))-1) = 0,"",LEFT(INDEX('Tableau FR Download'!J:J,MATCH('Eligible Components'!M1330,'Tableau FR Download'!G:G,0)),FIND(" - ",INDEX('Tableau FR Download'!J:J,MATCH('Eligible Components'!M1330,'Tableau FR Download'!G:G,0)))-1)),"")</f>
        <v/>
      </c>
      <c r="O1330" s="2" t="str">
        <f>IF(T1330="No","",IFERROR(IF(INDEX('Tableau FR Download'!M:M,MATCH('Eligible Components'!M1330,'Tableau FR Download'!G:G,0))=0,"",INDEX('Tableau FR Download'!M:M,MATCH('Eligible Components'!M1330,'Tableau FR Download'!G:G,0))),""))</f>
        <v/>
      </c>
      <c r="P1330" s="37" t="str">
        <f>IF(IFERROR(INDEX('Funding Request Tracker'!$G$6:$G$13,MATCH('Eligible Components'!N1330,'Funding Request Tracker'!$F$6:$F$13,0)),"")=0,"",IFERROR(INDEX('Funding Request Tracker'!$G$6:$G$13,MATCH('Eligible Components'!N1330,'Funding Request Tracker'!$F$6:$F$13,0)),""))</f>
        <v/>
      </c>
      <c r="Q1330" s="37" t="str">
        <f>IF(IFERROR(INDEX('Tableau FR Download'!N:N,MATCH('Eligible Components'!M1330,'Tableau FR Download'!G:G,0)),"")=0,"",IFERROR(INDEX('Tableau FR Download'!N:N,MATCH('Eligible Components'!M1330,'Tableau FR Download'!G:G,0)),""))</f>
        <v/>
      </c>
      <c r="R1330" s="37" t="str">
        <f>IF(IFERROR(INDEX('Tableau FR Download'!O:O,MATCH('Eligible Components'!M1330,'Tableau FR Download'!G:G,0)),"")=0,"",IFERROR(INDEX('Tableau FR Download'!O:O,MATCH('Eligible Components'!M1330,'Tableau FR Download'!G:G,0)),""))</f>
        <v/>
      </c>
      <c r="S1330" s="13" t="str">
        <f t="shared" si="62"/>
        <v/>
      </c>
      <c r="T1330" s="1" t="str">
        <f>IFERROR(INDEX('User Instructions'!$E$3:$E$10,MATCH('Eligible Components'!N1330,'User Instructions'!$D$3:$D$10,0)),"")</f>
        <v/>
      </c>
      <c r="U1330" s="1" t="str">
        <f>IFERROR(IF(INDEX('Tableau FR Download'!M:M,MATCH('Eligible Components'!M1330,'Tableau FR Download'!G:G,0))=0,"",INDEX('Tableau FR Download'!M:M,MATCH('Eligible Components'!M1330,'Tableau FR Download'!G:G,0))),"")</f>
        <v/>
      </c>
    </row>
    <row r="1331" spans="1:21" hidden="1" x14ac:dyDescent="0.2">
      <c r="A1331" s="1">
        <f t="shared" si="60"/>
        <v>0</v>
      </c>
      <c r="B1331" s="1">
        <v>0</v>
      </c>
      <c r="C1331" s="1" t="s">
        <v>85</v>
      </c>
      <c r="D1331" s="1" t="s">
        <v>155</v>
      </c>
      <c r="E1331" s="1" t="s">
        <v>415</v>
      </c>
      <c r="F1331" s="1" t="s">
        <v>93</v>
      </c>
      <c r="G1331" s="1" t="str">
        <f t="shared" si="61"/>
        <v>South Africa-Malaria,RSSH</v>
      </c>
      <c r="H1331" s="1">
        <v>0</v>
      </c>
      <c r="I1331" s="1" t="s">
        <v>74</v>
      </c>
      <c r="J1331" s="1" t="str">
        <f>IF(IFERROR(IF(M1331="",INDEX('Review Approach Lookup'!D:D,MATCH('Eligible Components'!G1331,'Review Approach Lookup'!A:A,0)),INDEX('Tableau FR Download'!I:I,MATCH(M1331,'Tableau FR Download'!G:G,0))),"")=0,"TBC",IFERROR(IF(M1331="",INDEX('Review Approach Lookup'!D:D,MATCH('Eligible Components'!G1331,'Review Approach Lookup'!A:A,0)),INDEX('Tableau FR Download'!I:I,MATCH(M1331,'Tableau FR Download'!G:G,0))),""))</f>
        <v/>
      </c>
      <c r="K1331" s="1" t="s">
        <v>184</v>
      </c>
      <c r="L1331" s="1">
        <f>_xlfn.MAXIFS('Tableau FR Download'!A:A,'Tableau FR Download'!B:B,'Eligible Components'!G1331)</f>
        <v>0</v>
      </c>
      <c r="M1331" s="1" t="str">
        <f>IF(L1331=0,"",INDEX('Tableau FR Download'!G:G,MATCH('Eligible Components'!L1331,'Tableau FR Download'!A:A,0)))</f>
        <v/>
      </c>
      <c r="N1331" s="2" t="str">
        <f>IFERROR(IF(LEFT(INDEX('Tableau FR Download'!J:J,MATCH('Eligible Components'!M1331,'Tableau FR Download'!G:G,0)),FIND(" - ",INDEX('Tableau FR Download'!J:J,MATCH('Eligible Components'!M1331,'Tableau FR Download'!G:G,0)))-1) = 0,"",LEFT(INDEX('Tableau FR Download'!J:J,MATCH('Eligible Components'!M1331,'Tableau FR Download'!G:G,0)),FIND(" - ",INDEX('Tableau FR Download'!J:J,MATCH('Eligible Components'!M1331,'Tableau FR Download'!G:G,0)))-1)),"")</f>
        <v/>
      </c>
      <c r="O1331" s="2" t="str">
        <f>IF(T1331="No","",IFERROR(IF(INDEX('Tableau FR Download'!M:M,MATCH('Eligible Components'!M1331,'Tableau FR Download'!G:G,0))=0,"",INDEX('Tableau FR Download'!M:M,MATCH('Eligible Components'!M1331,'Tableau FR Download'!G:G,0))),""))</f>
        <v/>
      </c>
      <c r="P1331" s="37" t="str">
        <f>IF(IFERROR(INDEX('Funding Request Tracker'!$G$6:$G$13,MATCH('Eligible Components'!N1331,'Funding Request Tracker'!$F$6:$F$13,0)),"")=0,"",IFERROR(INDEX('Funding Request Tracker'!$G$6:$G$13,MATCH('Eligible Components'!N1331,'Funding Request Tracker'!$F$6:$F$13,0)),""))</f>
        <v/>
      </c>
      <c r="Q1331" s="37" t="str">
        <f>IF(IFERROR(INDEX('Tableau FR Download'!N:N,MATCH('Eligible Components'!M1331,'Tableau FR Download'!G:G,0)),"")=0,"",IFERROR(INDEX('Tableau FR Download'!N:N,MATCH('Eligible Components'!M1331,'Tableau FR Download'!G:G,0)),""))</f>
        <v/>
      </c>
      <c r="R1331" s="37" t="str">
        <f>IF(IFERROR(INDEX('Tableau FR Download'!O:O,MATCH('Eligible Components'!M1331,'Tableau FR Download'!G:G,0)),"")=0,"",IFERROR(INDEX('Tableau FR Download'!O:O,MATCH('Eligible Components'!M1331,'Tableau FR Download'!G:G,0)),""))</f>
        <v/>
      </c>
      <c r="S1331" s="13" t="str">
        <f t="shared" si="62"/>
        <v/>
      </c>
      <c r="T1331" s="1" t="str">
        <f>IFERROR(INDEX('User Instructions'!$E$3:$E$10,MATCH('Eligible Components'!N1331,'User Instructions'!$D$3:$D$10,0)),"")</f>
        <v/>
      </c>
      <c r="U1331" s="1" t="str">
        <f>IFERROR(IF(INDEX('Tableau FR Download'!M:M,MATCH('Eligible Components'!M1331,'Tableau FR Download'!G:G,0))=0,"",INDEX('Tableau FR Download'!M:M,MATCH('Eligible Components'!M1331,'Tableau FR Download'!G:G,0))),"")</f>
        <v/>
      </c>
    </row>
    <row r="1332" spans="1:21" hidden="1" x14ac:dyDescent="0.2">
      <c r="A1332" s="1">
        <f t="shared" si="60"/>
        <v>0</v>
      </c>
      <c r="B1332" s="1">
        <v>0</v>
      </c>
      <c r="C1332" s="1" t="s">
        <v>85</v>
      </c>
      <c r="D1332" s="1" t="s">
        <v>155</v>
      </c>
      <c r="E1332" s="1" t="s">
        <v>94</v>
      </c>
      <c r="F1332" s="1" t="s">
        <v>94</v>
      </c>
      <c r="G1332" s="1" t="str">
        <f t="shared" si="61"/>
        <v>South Africa-RSSH</v>
      </c>
      <c r="H1332" s="1">
        <v>1</v>
      </c>
      <c r="I1332" s="1" t="s">
        <v>74</v>
      </c>
      <c r="J1332" s="1" t="str">
        <f>IF(IFERROR(IF(M1332="",INDEX('Review Approach Lookup'!D:D,MATCH('Eligible Components'!G1332,'Review Approach Lookup'!A:A,0)),INDEX('Tableau FR Download'!I:I,MATCH(M1332,'Tableau FR Download'!G:G,0))),"")=0,"TBC",IFERROR(IF(M1332="",INDEX('Review Approach Lookup'!D:D,MATCH('Eligible Components'!G1332,'Review Approach Lookup'!A:A,0)),INDEX('Tableau FR Download'!I:I,MATCH(M1332,'Tableau FR Download'!G:G,0))),""))</f>
        <v>TBC</v>
      </c>
      <c r="K1332" s="1" t="s">
        <v>184</v>
      </c>
      <c r="L1332" s="1">
        <f>_xlfn.MAXIFS('Tableau FR Download'!A:A,'Tableau FR Download'!B:B,'Eligible Components'!G1332)</f>
        <v>0</v>
      </c>
      <c r="M1332" s="1" t="str">
        <f>IF(L1332=0,"",INDEX('Tableau FR Download'!G:G,MATCH('Eligible Components'!L1332,'Tableau FR Download'!A:A,0)))</f>
        <v/>
      </c>
      <c r="N1332" s="2" t="str">
        <f>IFERROR(IF(LEFT(INDEX('Tableau FR Download'!J:J,MATCH('Eligible Components'!M1332,'Tableau FR Download'!G:G,0)),FIND(" - ",INDEX('Tableau FR Download'!J:J,MATCH('Eligible Components'!M1332,'Tableau FR Download'!G:G,0)))-1) = 0,"",LEFT(INDEX('Tableau FR Download'!J:J,MATCH('Eligible Components'!M1332,'Tableau FR Download'!G:G,0)),FIND(" - ",INDEX('Tableau FR Download'!J:J,MATCH('Eligible Components'!M1332,'Tableau FR Download'!G:G,0)))-1)),"")</f>
        <v/>
      </c>
      <c r="O1332" s="2" t="str">
        <f>IF(T1332="No","",IFERROR(IF(INDEX('Tableau FR Download'!M:M,MATCH('Eligible Components'!M1332,'Tableau FR Download'!G:G,0))=0,"",INDEX('Tableau FR Download'!M:M,MATCH('Eligible Components'!M1332,'Tableau FR Download'!G:G,0))),""))</f>
        <v/>
      </c>
      <c r="P1332" s="37" t="str">
        <f>IF(IFERROR(INDEX('Funding Request Tracker'!$G$6:$G$13,MATCH('Eligible Components'!N1332,'Funding Request Tracker'!$F$6:$F$13,0)),"")=0,"",IFERROR(INDEX('Funding Request Tracker'!$G$6:$G$13,MATCH('Eligible Components'!N1332,'Funding Request Tracker'!$F$6:$F$13,0)),""))</f>
        <v/>
      </c>
      <c r="Q1332" s="37" t="str">
        <f>IF(IFERROR(INDEX('Tableau FR Download'!N:N,MATCH('Eligible Components'!M1332,'Tableau FR Download'!G:G,0)),"")=0,"",IFERROR(INDEX('Tableau FR Download'!N:N,MATCH('Eligible Components'!M1332,'Tableau FR Download'!G:G,0)),""))</f>
        <v/>
      </c>
      <c r="R1332" s="37" t="str">
        <f>IF(IFERROR(INDEX('Tableau FR Download'!O:O,MATCH('Eligible Components'!M1332,'Tableau FR Download'!G:G,0)),"")=0,"",IFERROR(INDEX('Tableau FR Download'!O:O,MATCH('Eligible Components'!M1332,'Tableau FR Download'!G:G,0)),""))</f>
        <v/>
      </c>
      <c r="S1332" s="13" t="str">
        <f t="shared" si="62"/>
        <v/>
      </c>
      <c r="T1332" s="1" t="str">
        <f>IFERROR(INDEX('User Instructions'!$E$3:$E$10,MATCH('Eligible Components'!N1332,'User Instructions'!$D$3:$D$10,0)),"")</f>
        <v/>
      </c>
      <c r="U1332" s="1" t="str">
        <f>IFERROR(IF(INDEX('Tableau FR Download'!M:M,MATCH('Eligible Components'!M1332,'Tableau FR Download'!G:G,0))=0,"",INDEX('Tableau FR Download'!M:M,MATCH('Eligible Components'!M1332,'Tableau FR Download'!G:G,0))),"")</f>
        <v/>
      </c>
    </row>
    <row r="1333" spans="1:21" hidden="1" x14ac:dyDescent="0.2">
      <c r="A1333" s="1">
        <f t="shared" si="60"/>
        <v>0</v>
      </c>
      <c r="B1333" s="1">
        <v>1</v>
      </c>
      <c r="C1333" s="1" t="s">
        <v>85</v>
      </c>
      <c r="D1333" s="1" t="s">
        <v>155</v>
      </c>
      <c r="E1333" s="1" t="s">
        <v>416</v>
      </c>
      <c r="F1333" s="1" t="s">
        <v>35</v>
      </c>
      <c r="G1333" s="1" t="str">
        <f t="shared" si="61"/>
        <v>South Africa-Tuberculosis</v>
      </c>
      <c r="H1333" s="1">
        <v>1</v>
      </c>
      <c r="I1333" s="1" t="s">
        <v>74</v>
      </c>
      <c r="J1333" s="1" t="str">
        <f>IF(IFERROR(IF(M1333="",INDEX('Review Approach Lookup'!D:D,MATCH('Eligible Components'!G1333,'Review Approach Lookup'!A:A,0)),INDEX('Tableau FR Download'!I:I,MATCH(M1333,'Tableau FR Download'!G:G,0))),"")=0,"TBC",IFERROR(IF(M1333="",INDEX('Review Approach Lookup'!D:D,MATCH('Eligible Components'!G1333,'Review Approach Lookup'!A:A,0)),INDEX('Tableau FR Download'!I:I,MATCH(M1333,'Tableau FR Download'!G:G,0))),""))</f>
        <v>TBC</v>
      </c>
      <c r="K1333" s="1" t="s">
        <v>184</v>
      </c>
      <c r="L1333" s="1">
        <f>_xlfn.MAXIFS('Tableau FR Download'!A:A,'Tableau FR Download'!B:B,'Eligible Components'!G1333)</f>
        <v>0</v>
      </c>
      <c r="M1333" s="1" t="str">
        <f>IF(L1333=0,"",INDEX('Tableau FR Download'!G:G,MATCH('Eligible Components'!L1333,'Tableau FR Download'!A:A,0)))</f>
        <v/>
      </c>
      <c r="N1333" s="2" t="str">
        <f>IFERROR(IF(LEFT(INDEX('Tableau FR Download'!J:J,MATCH('Eligible Components'!M1333,'Tableau FR Download'!G:G,0)),FIND(" - ",INDEX('Tableau FR Download'!J:J,MATCH('Eligible Components'!M1333,'Tableau FR Download'!G:G,0)))-1) = 0,"",LEFT(INDEX('Tableau FR Download'!J:J,MATCH('Eligible Components'!M1333,'Tableau FR Download'!G:G,0)),FIND(" - ",INDEX('Tableau FR Download'!J:J,MATCH('Eligible Components'!M1333,'Tableau FR Download'!G:G,0)))-1)),"")</f>
        <v/>
      </c>
      <c r="O1333" s="2" t="str">
        <f>IF(T1333="No","",IFERROR(IF(INDEX('Tableau FR Download'!M:M,MATCH('Eligible Components'!M1333,'Tableau FR Download'!G:G,0))=0,"",INDEX('Tableau FR Download'!M:M,MATCH('Eligible Components'!M1333,'Tableau FR Download'!G:G,0))),""))</f>
        <v/>
      </c>
      <c r="P1333" s="37" t="str">
        <f>IF(IFERROR(INDEX('Funding Request Tracker'!$G$6:$G$13,MATCH('Eligible Components'!N1333,'Funding Request Tracker'!$F$6:$F$13,0)),"")=0,"",IFERROR(INDEX('Funding Request Tracker'!$G$6:$G$13,MATCH('Eligible Components'!N1333,'Funding Request Tracker'!$F$6:$F$13,0)),""))</f>
        <v/>
      </c>
      <c r="Q1333" s="37" t="str">
        <f>IF(IFERROR(INDEX('Tableau FR Download'!N:N,MATCH('Eligible Components'!M1333,'Tableau FR Download'!G:G,0)),"")=0,"",IFERROR(INDEX('Tableau FR Download'!N:N,MATCH('Eligible Components'!M1333,'Tableau FR Download'!G:G,0)),""))</f>
        <v/>
      </c>
      <c r="R1333" s="37" t="str">
        <f>IF(IFERROR(INDEX('Tableau FR Download'!O:O,MATCH('Eligible Components'!M1333,'Tableau FR Download'!G:G,0)),"")=0,"",IFERROR(INDEX('Tableau FR Download'!O:O,MATCH('Eligible Components'!M1333,'Tableau FR Download'!G:G,0)),""))</f>
        <v/>
      </c>
      <c r="S1333" s="13" t="str">
        <f t="shared" si="62"/>
        <v/>
      </c>
      <c r="T1333" s="1" t="str">
        <f>IFERROR(INDEX('User Instructions'!$E$3:$E$10,MATCH('Eligible Components'!N1333,'User Instructions'!$D$3:$D$10,0)),"")</f>
        <v/>
      </c>
      <c r="U1333" s="1" t="str">
        <f>IFERROR(IF(INDEX('Tableau FR Download'!M:M,MATCH('Eligible Components'!M1333,'Tableau FR Download'!G:G,0))=0,"",INDEX('Tableau FR Download'!M:M,MATCH('Eligible Components'!M1333,'Tableau FR Download'!G:G,0))),"")</f>
        <v/>
      </c>
    </row>
    <row r="1334" spans="1:21" hidden="1" x14ac:dyDescent="0.2">
      <c r="A1334" s="1">
        <f t="shared" si="60"/>
        <v>0</v>
      </c>
      <c r="B1334" s="1">
        <v>0</v>
      </c>
      <c r="C1334" s="1" t="s">
        <v>85</v>
      </c>
      <c r="D1334" s="1" t="s">
        <v>155</v>
      </c>
      <c r="E1334" s="1" t="s">
        <v>417</v>
      </c>
      <c r="F1334" s="1" t="s">
        <v>95</v>
      </c>
      <c r="G1334" s="1" t="str">
        <f t="shared" si="61"/>
        <v>South Africa-Tuberculosis,Malaria</v>
      </c>
      <c r="H1334" s="1">
        <v>0</v>
      </c>
      <c r="I1334" s="1" t="s">
        <v>74</v>
      </c>
      <c r="J1334" s="1" t="str">
        <f>IF(IFERROR(IF(M1334="",INDEX('Review Approach Lookup'!D:D,MATCH('Eligible Components'!G1334,'Review Approach Lookup'!A:A,0)),INDEX('Tableau FR Download'!I:I,MATCH(M1334,'Tableau FR Download'!G:G,0))),"")=0,"TBC",IFERROR(IF(M1334="",INDEX('Review Approach Lookup'!D:D,MATCH('Eligible Components'!G1334,'Review Approach Lookup'!A:A,0)),INDEX('Tableau FR Download'!I:I,MATCH(M1334,'Tableau FR Download'!G:G,0))),""))</f>
        <v/>
      </c>
      <c r="K1334" s="1" t="s">
        <v>184</v>
      </c>
      <c r="L1334" s="1">
        <f>_xlfn.MAXIFS('Tableau FR Download'!A:A,'Tableau FR Download'!B:B,'Eligible Components'!G1334)</f>
        <v>0</v>
      </c>
      <c r="M1334" s="1" t="str">
        <f>IF(L1334=0,"",INDEX('Tableau FR Download'!G:G,MATCH('Eligible Components'!L1334,'Tableau FR Download'!A:A,0)))</f>
        <v/>
      </c>
      <c r="N1334" s="2" t="str">
        <f>IFERROR(IF(LEFT(INDEX('Tableau FR Download'!J:J,MATCH('Eligible Components'!M1334,'Tableau FR Download'!G:G,0)),FIND(" - ",INDEX('Tableau FR Download'!J:J,MATCH('Eligible Components'!M1334,'Tableau FR Download'!G:G,0)))-1) = 0,"",LEFT(INDEX('Tableau FR Download'!J:J,MATCH('Eligible Components'!M1334,'Tableau FR Download'!G:G,0)),FIND(" - ",INDEX('Tableau FR Download'!J:J,MATCH('Eligible Components'!M1334,'Tableau FR Download'!G:G,0)))-1)),"")</f>
        <v/>
      </c>
      <c r="O1334" s="2" t="str">
        <f>IF(T1334="No","",IFERROR(IF(INDEX('Tableau FR Download'!M:M,MATCH('Eligible Components'!M1334,'Tableau FR Download'!G:G,0))=0,"",INDEX('Tableau FR Download'!M:M,MATCH('Eligible Components'!M1334,'Tableau FR Download'!G:G,0))),""))</f>
        <v/>
      </c>
      <c r="P1334" s="37" t="str">
        <f>IF(IFERROR(INDEX('Funding Request Tracker'!$G$6:$G$13,MATCH('Eligible Components'!N1334,'Funding Request Tracker'!$F$6:$F$13,0)),"")=0,"",IFERROR(INDEX('Funding Request Tracker'!$G$6:$G$13,MATCH('Eligible Components'!N1334,'Funding Request Tracker'!$F$6:$F$13,0)),""))</f>
        <v/>
      </c>
      <c r="Q1334" s="37" t="str">
        <f>IF(IFERROR(INDEX('Tableau FR Download'!N:N,MATCH('Eligible Components'!M1334,'Tableau FR Download'!G:G,0)),"")=0,"",IFERROR(INDEX('Tableau FR Download'!N:N,MATCH('Eligible Components'!M1334,'Tableau FR Download'!G:G,0)),""))</f>
        <v/>
      </c>
      <c r="R1334" s="37" t="str">
        <f>IF(IFERROR(INDEX('Tableau FR Download'!O:O,MATCH('Eligible Components'!M1334,'Tableau FR Download'!G:G,0)),"")=0,"",IFERROR(INDEX('Tableau FR Download'!O:O,MATCH('Eligible Components'!M1334,'Tableau FR Download'!G:G,0)),""))</f>
        <v/>
      </c>
      <c r="S1334" s="13" t="str">
        <f t="shared" si="62"/>
        <v/>
      </c>
      <c r="T1334" s="1" t="str">
        <f>IFERROR(INDEX('User Instructions'!$E$3:$E$10,MATCH('Eligible Components'!N1334,'User Instructions'!$D$3:$D$10,0)),"")</f>
        <v/>
      </c>
      <c r="U1334" s="1" t="str">
        <f>IFERROR(IF(INDEX('Tableau FR Download'!M:M,MATCH('Eligible Components'!M1334,'Tableau FR Download'!G:G,0))=0,"",INDEX('Tableau FR Download'!M:M,MATCH('Eligible Components'!M1334,'Tableau FR Download'!G:G,0))),"")</f>
        <v/>
      </c>
    </row>
    <row r="1335" spans="1:21" hidden="1" x14ac:dyDescent="0.2">
      <c r="A1335" s="1">
        <f t="shared" si="60"/>
        <v>0</v>
      </c>
      <c r="B1335" s="1">
        <v>0</v>
      </c>
      <c r="C1335" s="1" t="s">
        <v>85</v>
      </c>
      <c r="D1335" s="1" t="s">
        <v>155</v>
      </c>
      <c r="E1335" s="1" t="s">
        <v>418</v>
      </c>
      <c r="F1335" s="1" t="s">
        <v>96</v>
      </c>
      <c r="G1335" s="1" t="str">
        <f t="shared" si="61"/>
        <v>South Africa-Tuberculosis,Malaria,RSSH</v>
      </c>
      <c r="H1335" s="1">
        <v>0</v>
      </c>
      <c r="I1335" s="1" t="s">
        <v>74</v>
      </c>
      <c r="J1335" s="1" t="str">
        <f>IF(IFERROR(IF(M1335="",INDEX('Review Approach Lookup'!D:D,MATCH('Eligible Components'!G1335,'Review Approach Lookup'!A:A,0)),INDEX('Tableau FR Download'!I:I,MATCH(M1335,'Tableau FR Download'!G:G,0))),"")=0,"TBC",IFERROR(IF(M1335="",INDEX('Review Approach Lookup'!D:D,MATCH('Eligible Components'!G1335,'Review Approach Lookup'!A:A,0)),INDEX('Tableau FR Download'!I:I,MATCH(M1335,'Tableau FR Download'!G:G,0))),""))</f>
        <v/>
      </c>
      <c r="K1335" s="1" t="s">
        <v>184</v>
      </c>
      <c r="L1335" s="1">
        <f>_xlfn.MAXIFS('Tableau FR Download'!A:A,'Tableau FR Download'!B:B,'Eligible Components'!G1335)</f>
        <v>0</v>
      </c>
      <c r="M1335" s="1" t="str">
        <f>IF(L1335=0,"",INDEX('Tableau FR Download'!G:G,MATCH('Eligible Components'!L1335,'Tableau FR Download'!A:A,0)))</f>
        <v/>
      </c>
      <c r="N1335" s="2" t="str">
        <f>IFERROR(IF(LEFT(INDEX('Tableau FR Download'!J:J,MATCH('Eligible Components'!M1335,'Tableau FR Download'!G:G,0)),FIND(" - ",INDEX('Tableau FR Download'!J:J,MATCH('Eligible Components'!M1335,'Tableau FR Download'!G:G,0)))-1) = 0,"",LEFT(INDEX('Tableau FR Download'!J:J,MATCH('Eligible Components'!M1335,'Tableau FR Download'!G:G,0)),FIND(" - ",INDEX('Tableau FR Download'!J:J,MATCH('Eligible Components'!M1335,'Tableau FR Download'!G:G,0)))-1)),"")</f>
        <v/>
      </c>
      <c r="O1335" s="2" t="str">
        <f>IF(T1335="No","",IFERROR(IF(INDEX('Tableau FR Download'!M:M,MATCH('Eligible Components'!M1335,'Tableau FR Download'!G:G,0))=0,"",INDEX('Tableau FR Download'!M:M,MATCH('Eligible Components'!M1335,'Tableau FR Download'!G:G,0))),""))</f>
        <v/>
      </c>
      <c r="P1335" s="37" t="str">
        <f>IF(IFERROR(INDEX('Funding Request Tracker'!$G$6:$G$13,MATCH('Eligible Components'!N1335,'Funding Request Tracker'!$F$6:$F$13,0)),"")=0,"",IFERROR(INDEX('Funding Request Tracker'!$G$6:$G$13,MATCH('Eligible Components'!N1335,'Funding Request Tracker'!$F$6:$F$13,0)),""))</f>
        <v/>
      </c>
      <c r="Q1335" s="37" t="str">
        <f>IF(IFERROR(INDEX('Tableau FR Download'!N:N,MATCH('Eligible Components'!M1335,'Tableau FR Download'!G:G,0)),"")=0,"",IFERROR(INDEX('Tableau FR Download'!N:N,MATCH('Eligible Components'!M1335,'Tableau FR Download'!G:G,0)),""))</f>
        <v/>
      </c>
      <c r="R1335" s="37" t="str">
        <f>IF(IFERROR(INDEX('Tableau FR Download'!O:O,MATCH('Eligible Components'!M1335,'Tableau FR Download'!G:G,0)),"")=0,"",IFERROR(INDEX('Tableau FR Download'!O:O,MATCH('Eligible Components'!M1335,'Tableau FR Download'!G:G,0)),""))</f>
        <v/>
      </c>
      <c r="S1335" s="13" t="str">
        <f t="shared" si="62"/>
        <v/>
      </c>
      <c r="T1335" s="1" t="str">
        <f>IFERROR(INDEX('User Instructions'!$E$3:$E$10,MATCH('Eligible Components'!N1335,'User Instructions'!$D$3:$D$10,0)),"")</f>
        <v/>
      </c>
      <c r="U1335" s="1" t="str">
        <f>IFERROR(IF(INDEX('Tableau FR Download'!M:M,MATCH('Eligible Components'!M1335,'Tableau FR Download'!G:G,0))=0,"",INDEX('Tableau FR Download'!M:M,MATCH('Eligible Components'!M1335,'Tableau FR Download'!G:G,0))),"")</f>
        <v/>
      </c>
    </row>
    <row r="1336" spans="1:21" hidden="1" x14ac:dyDescent="0.2">
      <c r="A1336" s="1">
        <f t="shared" si="60"/>
        <v>0</v>
      </c>
      <c r="B1336" s="1">
        <v>0</v>
      </c>
      <c r="C1336" s="1" t="s">
        <v>85</v>
      </c>
      <c r="D1336" s="1" t="s">
        <v>155</v>
      </c>
      <c r="E1336" s="1" t="s">
        <v>419</v>
      </c>
      <c r="F1336" s="1" t="s">
        <v>97</v>
      </c>
      <c r="G1336" s="1" t="str">
        <f t="shared" si="61"/>
        <v>South Africa-Tuberculosis,RSSH</v>
      </c>
      <c r="H1336" s="1">
        <v>1</v>
      </c>
      <c r="I1336" s="1" t="s">
        <v>74</v>
      </c>
      <c r="J1336" s="1" t="str">
        <f>IF(IFERROR(IF(M1336="",INDEX('Review Approach Lookup'!D:D,MATCH('Eligible Components'!G1336,'Review Approach Lookup'!A:A,0)),INDEX('Tableau FR Download'!I:I,MATCH(M1336,'Tableau FR Download'!G:G,0))),"")=0,"TBC",IFERROR(IF(M1336="",INDEX('Review Approach Lookup'!D:D,MATCH('Eligible Components'!G1336,'Review Approach Lookup'!A:A,0)),INDEX('Tableau FR Download'!I:I,MATCH(M1336,'Tableau FR Download'!G:G,0))),""))</f>
        <v/>
      </c>
      <c r="K1336" s="1" t="s">
        <v>184</v>
      </c>
      <c r="L1336" s="1">
        <f>_xlfn.MAXIFS('Tableau FR Download'!A:A,'Tableau FR Download'!B:B,'Eligible Components'!G1336)</f>
        <v>0</v>
      </c>
      <c r="M1336" s="1" t="str">
        <f>IF(L1336=0,"",INDEX('Tableau FR Download'!G:G,MATCH('Eligible Components'!L1336,'Tableau FR Download'!A:A,0)))</f>
        <v/>
      </c>
      <c r="N1336" s="2" t="str">
        <f>IFERROR(IF(LEFT(INDEX('Tableau FR Download'!J:J,MATCH('Eligible Components'!M1336,'Tableau FR Download'!G:G,0)),FIND(" - ",INDEX('Tableau FR Download'!J:J,MATCH('Eligible Components'!M1336,'Tableau FR Download'!G:G,0)))-1) = 0,"",LEFT(INDEX('Tableau FR Download'!J:J,MATCH('Eligible Components'!M1336,'Tableau FR Download'!G:G,0)),FIND(" - ",INDEX('Tableau FR Download'!J:J,MATCH('Eligible Components'!M1336,'Tableau FR Download'!G:G,0)))-1)),"")</f>
        <v/>
      </c>
      <c r="O1336" s="2" t="str">
        <f>IF(T1336="No","",IFERROR(IF(INDEX('Tableau FR Download'!M:M,MATCH('Eligible Components'!M1336,'Tableau FR Download'!G:G,0))=0,"",INDEX('Tableau FR Download'!M:M,MATCH('Eligible Components'!M1336,'Tableau FR Download'!G:G,0))),""))</f>
        <v/>
      </c>
      <c r="P1336" s="37" t="str">
        <f>IF(IFERROR(INDEX('Funding Request Tracker'!$G$6:$G$13,MATCH('Eligible Components'!N1336,'Funding Request Tracker'!$F$6:$F$13,0)),"")=0,"",IFERROR(INDEX('Funding Request Tracker'!$G$6:$G$13,MATCH('Eligible Components'!N1336,'Funding Request Tracker'!$F$6:$F$13,0)),""))</f>
        <v/>
      </c>
      <c r="Q1336" s="37" t="str">
        <f>IF(IFERROR(INDEX('Tableau FR Download'!N:N,MATCH('Eligible Components'!M1336,'Tableau FR Download'!G:G,0)),"")=0,"",IFERROR(INDEX('Tableau FR Download'!N:N,MATCH('Eligible Components'!M1336,'Tableau FR Download'!G:G,0)),""))</f>
        <v/>
      </c>
      <c r="R1336" s="37" t="str">
        <f>IF(IFERROR(INDEX('Tableau FR Download'!O:O,MATCH('Eligible Components'!M1336,'Tableau FR Download'!G:G,0)),"")=0,"",IFERROR(INDEX('Tableau FR Download'!O:O,MATCH('Eligible Components'!M1336,'Tableau FR Download'!G:G,0)),""))</f>
        <v/>
      </c>
      <c r="S1336" s="13" t="str">
        <f t="shared" si="62"/>
        <v/>
      </c>
      <c r="T1336" s="1" t="str">
        <f>IFERROR(INDEX('User Instructions'!$E$3:$E$10,MATCH('Eligible Components'!N1336,'User Instructions'!$D$3:$D$10,0)),"")</f>
        <v/>
      </c>
      <c r="U1336" s="1" t="str">
        <f>IFERROR(IF(INDEX('Tableau FR Download'!M:M,MATCH('Eligible Components'!M1336,'Tableau FR Download'!G:G,0))=0,"",INDEX('Tableau FR Download'!M:M,MATCH('Eligible Components'!M1336,'Tableau FR Download'!G:G,0))),"")</f>
        <v/>
      </c>
    </row>
    <row r="1337" spans="1:21" hidden="1" x14ac:dyDescent="0.2">
      <c r="A1337" s="1">
        <f t="shared" si="60"/>
        <v>0</v>
      </c>
      <c r="B1337" s="1">
        <v>1</v>
      </c>
      <c r="C1337" s="1" t="s">
        <v>85</v>
      </c>
      <c r="D1337" s="1" t="s">
        <v>156</v>
      </c>
      <c r="E1337" s="1" t="s">
        <v>26</v>
      </c>
      <c r="F1337" s="1" t="s">
        <v>26</v>
      </c>
      <c r="G1337" s="1" t="str">
        <f t="shared" si="61"/>
        <v>South Sudan-HIV/AIDS</v>
      </c>
      <c r="H1337" s="1">
        <v>1</v>
      </c>
      <c r="I1337" s="1" t="s">
        <v>48</v>
      </c>
      <c r="J1337" s="1" t="str">
        <f>IF(IFERROR(IF(M1337="",INDEX('Review Approach Lookup'!D:D,MATCH('Eligible Components'!G1337,'Review Approach Lookup'!A:A,0)),INDEX('Tableau FR Download'!I:I,MATCH(M1337,'Tableau FR Download'!G:G,0))),"")=0,"TBC",IFERROR(IF(M1337="",INDEX('Review Approach Lookup'!D:D,MATCH('Eligible Components'!G1337,'Review Approach Lookup'!A:A,0)),INDEX('Tableau FR Download'!I:I,MATCH(M1337,'Tableau FR Download'!G:G,0))),""))</f>
        <v>Full Review</v>
      </c>
      <c r="K1337" s="1" t="s">
        <v>182</v>
      </c>
      <c r="L1337" s="1">
        <f>_xlfn.MAXIFS('Tableau FR Download'!A:A,'Tableau FR Download'!B:B,'Eligible Components'!G1337)</f>
        <v>0</v>
      </c>
      <c r="M1337" s="1" t="str">
        <f>IF(L1337=0,"",INDEX('Tableau FR Download'!G:G,MATCH('Eligible Components'!L1337,'Tableau FR Download'!A:A,0)))</f>
        <v/>
      </c>
      <c r="N1337" s="2" t="str">
        <f>IFERROR(IF(LEFT(INDEX('Tableau FR Download'!J:J,MATCH('Eligible Components'!M1337,'Tableau FR Download'!G:G,0)),FIND(" - ",INDEX('Tableau FR Download'!J:J,MATCH('Eligible Components'!M1337,'Tableau FR Download'!G:G,0)))-1) = 0,"",LEFT(INDEX('Tableau FR Download'!J:J,MATCH('Eligible Components'!M1337,'Tableau FR Download'!G:G,0)),FIND(" - ",INDEX('Tableau FR Download'!J:J,MATCH('Eligible Components'!M1337,'Tableau FR Download'!G:G,0)))-1)),"")</f>
        <v/>
      </c>
      <c r="O1337" s="2" t="str">
        <f>IF(T1337="No","",IFERROR(IF(INDEX('Tableau FR Download'!M:M,MATCH('Eligible Components'!M1337,'Tableau FR Download'!G:G,0))=0,"",INDEX('Tableau FR Download'!M:M,MATCH('Eligible Components'!M1337,'Tableau FR Download'!G:G,0))),""))</f>
        <v/>
      </c>
      <c r="P1337" s="37" t="str">
        <f>IF(IFERROR(INDEX('Funding Request Tracker'!$G$6:$G$13,MATCH('Eligible Components'!N1337,'Funding Request Tracker'!$F$6:$F$13,0)),"")=0,"",IFERROR(INDEX('Funding Request Tracker'!$G$6:$G$13,MATCH('Eligible Components'!N1337,'Funding Request Tracker'!$F$6:$F$13,0)),""))</f>
        <v/>
      </c>
      <c r="Q1337" s="37" t="str">
        <f>IF(IFERROR(INDEX('Tableau FR Download'!N:N,MATCH('Eligible Components'!M1337,'Tableau FR Download'!G:G,0)),"")=0,"",IFERROR(INDEX('Tableau FR Download'!N:N,MATCH('Eligible Components'!M1337,'Tableau FR Download'!G:G,0)),""))</f>
        <v/>
      </c>
      <c r="R1337" s="37" t="str">
        <f>IF(IFERROR(INDEX('Tableau FR Download'!O:O,MATCH('Eligible Components'!M1337,'Tableau FR Download'!G:G,0)),"")=0,"",IFERROR(INDEX('Tableau FR Download'!O:O,MATCH('Eligible Components'!M1337,'Tableau FR Download'!G:G,0)),""))</f>
        <v/>
      </c>
      <c r="S1337" s="13" t="str">
        <f t="shared" si="62"/>
        <v/>
      </c>
      <c r="T1337" s="1" t="str">
        <f>IFERROR(INDEX('User Instructions'!$E$3:$E$10,MATCH('Eligible Components'!N1337,'User Instructions'!$D$3:$D$10,0)),"")</f>
        <v/>
      </c>
      <c r="U1337" s="1" t="str">
        <f>IFERROR(IF(INDEX('Tableau FR Download'!M:M,MATCH('Eligible Components'!M1337,'Tableau FR Download'!G:G,0))=0,"",INDEX('Tableau FR Download'!M:M,MATCH('Eligible Components'!M1337,'Tableau FR Download'!G:G,0))),"")</f>
        <v/>
      </c>
    </row>
    <row r="1338" spans="1:21" hidden="1" x14ac:dyDescent="0.2">
      <c r="A1338" s="1">
        <f t="shared" si="60"/>
        <v>0</v>
      </c>
      <c r="B1338" s="1">
        <v>0</v>
      </c>
      <c r="C1338" s="1" t="s">
        <v>85</v>
      </c>
      <c r="D1338" s="1" t="s">
        <v>156</v>
      </c>
      <c r="E1338" s="1" t="s">
        <v>409</v>
      </c>
      <c r="F1338" s="1" t="s">
        <v>86</v>
      </c>
      <c r="G1338" s="1" t="str">
        <f t="shared" si="61"/>
        <v>South Sudan-HIV/AIDS,Malaria</v>
      </c>
      <c r="H1338" s="1">
        <v>1</v>
      </c>
      <c r="I1338" s="1" t="s">
        <v>48</v>
      </c>
      <c r="J1338" s="1" t="str">
        <f>IF(IFERROR(IF(M1338="",INDEX('Review Approach Lookup'!D:D,MATCH('Eligible Components'!G1338,'Review Approach Lookup'!A:A,0)),INDEX('Tableau FR Download'!I:I,MATCH(M1338,'Tableau FR Download'!G:G,0))),"")=0,"TBC",IFERROR(IF(M1338="",INDEX('Review Approach Lookup'!D:D,MATCH('Eligible Components'!G1338,'Review Approach Lookup'!A:A,0)),INDEX('Tableau FR Download'!I:I,MATCH(M1338,'Tableau FR Download'!G:G,0))),""))</f>
        <v/>
      </c>
      <c r="K1338" s="1" t="s">
        <v>182</v>
      </c>
      <c r="L1338" s="1">
        <f>_xlfn.MAXIFS('Tableau FR Download'!A:A,'Tableau FR Download'!B:B,'Eligible Components'!G1338)</f>
        <v>0</v>
      </c>
      <c r="M1338" s="1" t="str">
        <f>IF(L1338=0,"",INDEX('Tableau FR Download'!G:G,MATCH('Eligible Components'!L1338,'Tableau FR Download'!A:A,0)))</f>
        <v/>
      </c>
      <c r="N1338" s="2" t="str">
        <f>IFERROR(IF(LEFT(INDEX('Tableau FR Download'!J:J,MATCH('Eligible Components'!M1338,'Tableau FR Download'!G:G,0)),FIND(" - ",INDEX('Tableau FR Download'!J:J,MATCH('Eligible Components'!M1338,'Tableau FR Download'!G:G,0)))-1) = 0,"",LEFT(INDEX('Tableau FR Download'!J:J,MATCH('Eligible Components'!M1338,'Tableau FR Download'!G:G,0)),FIND(" - ",INDEX('Tableau FR Download'!J:J,MATCH('Eligible Components'!M1338,'Tableau FR Download'!G:G,0)))-1)),"")</f>
        <v/>
      </c>
      <c r="O1338" s="2" t="str">
        <f>IF(T1338="No","",IFERROR(IF(INDEX('Tableau FR Download'!M:M,MATCH('Eligible Components'!M1338,'Tableau FR Download'!G:G,0))=0,"",INDEX('Tableau FR Download'!M:M,MATCH('Eligible Components'!M1338,'Tableau FR Download'!G:G,0))),""))</f>
        <v/>
      </c>
      <c r="P1338" s="37" t="str">
        <f>IF(IFERROR(INDEX('Funding Request Tracker'!$G$6:$G$13,MATCH('Eligible Components'!N1338,'Funding Request Tracker'!$F$6:$F$13,0)),"")=0,"",IFERROR(INDEX('Funding Request Tracker'!$G$6:$G$13,MATCH('Eligible Components'!N1338,'Funding Request Tracker'!$F$6:$F$13,0)),""))</f>
        <v/>
      </c>
      <c r="Q1338" s="37" t="str">
        <f>IF(IFERROR(INDEX('Tableau FR Download'!N:N,MATCH('Eligible Components'!M1338,'Tableau FR Download'!G:G,0)),"")=0,"",IFERROR(INDEX('Tableau FR Download'!N:N,MATCH('Eligible Components'!M1338,'Tableau FR Download'!G:G,0)),""))</f>
        <v/>
      </c>
      <c r="R1338" s="37" t="str">
        <f>IF(IFERROR(INDEX('Tableau FR Download'!O:O,MATCH('Eligible Components'!M1338,'Tableau FR Download'!G:G,0)),"")=0,"",IFERROR(INDEX('Tableau FR Download'!O:O,MATCH('Eligible Components'!M1338,'Tableau FR Download'!G:G,0)),""))</f>
        <v/>
      </c>
      <c r="S1338" s="13" t="str">
        <f t="shared" si="62"/>
        <v/>
      </c>
      <c r="T1338" s="1" t="str">
        <f>IFERROR(INDEX('User Instructions'!$E$3:$E$10,MATCH('Eligible Components'!N1338,'User Instructions'!$D$3:$D$10,0)),"")</f>
        <v/>
      </c>
      <c r="U1338" s="1" t="str">
        <f>IFERROR(IF(INDEX('Tableau FR Download'!M:M,MATCH('Eligible Components'!M1338,'Tableau FR Download'!G:G,0))=0,"",INDEX('Tableau FR Download'!M:M,MATCH('Eligible Components'!M1338,'Tableau FR Download'!G:G,0))),"")</f>
        <v/>
      </c>
    </row>
    <row r="1339" spans="1:21" hidden="1" x14ac:dyDescent="0.2">
      <c r="A1339" s="1">
        <f t="shared" si="60"/>
        <v>0</v>
      </c>
      <c r="B1339" s="1">
        <v>0</v>
      </c>
      <c r="C1339" s="1" t="s">
        <v>85</v>
      </c>
      <c r="D1339" s="1" t="s">
        <v>156</v>
      </c>
      <c r="E1339" s="1" t="s">
        <v>410</v>
      </c>
      <c r="F1339" s="1" t="s">
        <v>87</v>
      </c>
      <c r="G1339" s="1" t="str">
        <f t="shared" si="61"/>
        <v>South Sudan-HIV/AIDS,Malaria,RSSH</v>
      </c>
      <c r="H1339" s="1">
        <v>1</v>
      </c>
      <c r="I1339" s="1" t="s">
        <v>48</v>
      </c>
      <c r="J1339" s="1" t="str">
        <f>IF(IFERROR(IF(M1339="",INDEX('Review Approach Lookup'!D:D,MATCH('Eligible Components'!G1339,'Review Approach Lookup'!A:A,0)),INDEX('Tableau FR Download'!I:I,MATCH(M1339,'Tableau FR Download'!G:G,0))),"")=0,"TBC",IFERROR(IF(M1339="",INDEX('Review Approach Lookup'!D:D,MATCH('Eligible Components'!G1339,'Review Approach Lookup'!A:A,0)),INDEX('Tableau FR Download'!I:I,MATCH(M1339,'Tableau FR Download'!G:G,0))),""))</f>
        <v/>
      </c>
      <c r="K1339" s="1" t="s">
        <v>182</v>
      </c>
      <c r="L1339" s="1">
        <f>_xlfn.MAXIFS('Tableau FR Download'!A:A,'Tableau FR Download'!B:B,'Eligible Components'!G1339)</f>
        <v>0</v>
      </c>
      <c r="M1339" s="1" t="str">
        <f>IF(L1339=0,"",INDEX('Tableau FR Download'!G:G,MATCH('Eligible Components'!L1339,'Tableau FR Download'!A:A,0)))</f>
        <v/>
      </c>
      <c r="N1339" s="2" t="str">
        <f>IFERROR(IF(LEFT(INDEX('Tableau FR Download'!J:J,MATCH('Eligible Components'!M1339,'Tableau FR Download'!G:G,0)),FIND(" - ",INDEX('Tableau FR Download'!J:J,MATCH('Eligible Components'!M1339,'Tableau FR Download'!G:G,0)))-1) = 0,"",LEFT(INDEX('Tableau FR Download'!J:J,MATCH('Eligible Components'!M1339,'Tableau FR Download'!G:G,0)),FIND(" - ",INDEX('Tableau FR Download'!J:J,MATCH('Eligible Components'!M1339,'Tableau FR Download'!G:G,0)))-1)),"")</f>
        <v/>
      </c>
      <c r="O1339" s="2" t="str">
        <f>IF(T1339="No","",IFERROR(IF(INDEX('Tableau FR Download'!M:M,MATCH('Eligible Components'!M1339,'Tableau FR Download'!G:G,0))=0,"",INDEX('Tableau FR Download'!M:M,MATCH('Eligible Components'!M1339,'Tableau FR Download'!G:G,0))),""))</f>
        <v/>
      </c>
      <c r="P1339" s="37" t="str">
        <f>IF(IFERROR(INDEX('Funding Request Tracker'!$G$6:$G$13,MATCH('Eligible Components'!N1339,'Funding Request Tracker'!$F$6:$F$13,0)),"")=0,"",IFERROR(INDEX('Funding Request Tracker'!$G$6:$G$13,MATCH('Eligible Components'!N1339,'Funding Request Tracker'!$F$6:$F$13,0)),""))</f>
        <v/>
      </c>
      <c r="Q1339" s="37" t="str">
        <f>IF(IFERROR(INDEX('Tableau FR Download'!N:N,MATCH('Eligible Components'!M1339,'Tableau FR Download'!G:G,0)),"")=0,"",IFERROR(INDEX('Tableau FR Download'!N:N,MATCH('Eligible Components'!M1339,'Tableau FR Download'!G:G,0)),""))</f>
        <v/>
      </c>
      <c r="R1339" s="37" t="str">
        <f>IF(IFERROR(INDEX('Tableau FR Download'!O:O,MATCH('Eligible Components'!M1339,'Tableau FR Download'!G:G,0)),"")=0,"",IFERROR(INDEX('Tableau FR Download'!O:O,MATCH('Eligible Components'!M1339,'Tableau FR Download'!G:G,0)),""))</f>
        <v/>
      </c>
      <c r="S1339" s="13" t="str">
        <f t="shared" si="62"/>
        <v/>
      </c>
      <c r="T1339" s="1" t="str">
        <f>IFERROR(INDEX('User Instructions'!$E$3:$E$10,MATCH('Eligible Components'!N1339,'User Instructions'!$D$3:$D$10,0)),"")</f>
        <v/>
      </c>
      <c r="U1339" s="1" t="str">
        <f>IFERROR(IF(INDEX('Tableau FR Download'!M:M,MATCH('Eligible Components'!M1339,'Tableau FR Download'!G:G,0))=0,"",INDEX('Tableau FR Download'!M:M,MATCH('Eligible Components'!M1339,'Tableau FR Download'!G:G,0))),"")</f>
        <v/>
      </c>
    </row>
    <row r="1340" spans="1:21" hidden="1" x14ac:dyDescent="0.2">
      <c r="A1340" s="1">
        <f t="shared" si="60"/>
        <v>0</v>
      </c>
      <c r="B1340" s="1">
        <v>0</v>
      </c>
      <c r="C1340" s="1" t="s">
        <v>85</v>
      </c>
      <c r="D1340" s="1" t="s">
        <v>156</v>
      </c>
      <c r="E1340" s="1" t="s">
        <v>411</v>
      </c>
      <c r="F1340" s="1" t="s">
        <v>88</v>
      </c>
      <c r="G1340" s="1" t="str">
        <f t="shared" si="61"/>
        <v>South Sudan-HIV/AIDS,RSSH</v>
      </c>
      <c r="H1340" s="1">
        <v>1</v>
      </c>
      <c r="I1340" s="1" t="s">
        <v>48</v>
      </c>
      <c r="J1340" s="1" t="str">
        <f>IF(IFERROR(IF(M1340="",INDEX('Review Approach Lookup'!D:D,MATCH('Eligible Components'!G1340,'Review Approach Lookup'!A:A,0)),INDEX('Tableau FR Download'!I:I,MATCH(M1340,'Tableau FR Download'!G:G,0))),"")=0,"TBC",IFERROR(IF(M1340="",INDEX('Review Approach Lookup'!D:D,MATCH('Eligible Components'!G1340,'Review Approach Lookup'!A:A,0)),INDEX('Tableau FR Download'!I:I,MATCH(M1340,'Tableau FR Download'!G:G,0))),""))</f>
        <v/>
      </c>
      <c r="K1340" s="1" t="s">
        <v>182</v>
      </c>
      <c r="L1340" s="1">
        <f>_xlfn.MAXIFS('Tableau FR Download'!A:A,'Tableau FR Download'!B:B,'Eligible Components'!G1340)</f>
        <v>0</v>
      </c>
      <c r="M1340" s="1" t="str">
        <f>IF(L1340=0,"",INDEX('Tableau FR Download'!G:G,MATCH('Eligible Components'!L1340,'Tableau FR Download'!A:A,0)))</f>
        <v/>
      </c>
      <c r="N1340" s="2" t="str">
        <f>IFERROR(IF(LEFT(INDEX('Tableau FR Download'!J:J,MATCH('Eligible Components'!M1340,'Tableau FR Download'!G:G,0)),FIND(" - ",INDEX('Tableau FR Download'!J:J,MATCH('Eligible Components'!M1340,'Tableau FR Download'!G:G,0)))-1) = 0,"",LEFT(INDEX('Tableau FR Download'!J:J,MATCH('Eligible Components'!M1340,'Tableau FR Download'!G:G,0)),FIND(" - ",INDEX('Tableau FR Download'!J:J,MATCH('Eligible Components'!M1340,'Tableau FR Download'!G:G,0)))-1)),"")</f>
        <v/>
      </c>
      <c r="O1340" s="2" t="str">
        <f>IF(T1340="No","",IFERROR(IF(INDEX('Tableau FR Download'!M:M,MATCH('Eligible Components'!M1340,'Tableau FR Download'!G:G,0))=0,"",INDEX('Tableau FR Download'!M:M,MATCH('Eligible Components'!M1340,'Tableau FR Download'!G:G,0))),""))</f>
        <v/>
      </c>
      <c r="P1340" s="37" t="str">
        <f>IF(IFERROR(INDEX('Funding Request Tracker'!$G$6:$G$13,MATCH('Eligible Components'!N1340,'Funding Request Tracker'!$F$6:$F$13,0)),"")=0,"",IFERROR(INDEX('Funding Request Tracker'!$G$6:$G$13,MATCH('Eligible Components'!N1340,'Funding Request Tracker'!$F$6:$F$13,0)),""))</f>
        <v/>
      </c>
      <c r="Q1340" s="37" t="str">
        <f>IF(IFERROR(INDEX('Tableau FR Download'!N:N,MATCH('Eligible Components'!M1340,'Tableau FR Download'!G:G,0)),"")=0,"",IFERROR(INDEX('Tableau FR Download'!N:N,MATCH('Eligible Components'!M1340,'Tableau FR Download'!G:G,0)),""))</f>
        <v/>
      </c>
      <c r="R1340" s="37" t="str">
        <f>IF(IFERROR(INDEX('Tableau FR Download'!O:O,MATCH('Eligible Components'!M1340,'Tableau FR Download'!G:G,0)),"")=0,"",IFERROR(INDEX('Tableau FR Download'!O:O,MATCH('Eligible Components'!M1340,'Tableau FR Download'!G:G,0)),""))</f>
        <v/>
      </c>
      <c r="S1340" s="13" t="str">
        <f t="shared" si="62"/>
        <v/>
      </c>
      <c r="T1340" s="1" t="str">
        <f>IFERROR(INDEX('User Instructions'!$E$3:$E$10,MATCH('Eligible Components'!N1340,'User Instructions'!$D$3:$D$10,0)),"")</f>
        <v/>
      </c>
      <c r="U1340" s="1" t="str">
        <f>IFERROR(IF(INDEX('Tableau FR Download'!M:M,MATCH('Eligible Components'!M1340,'Tableau FR Download'!G:G,0))=0,"",INDEX('Tableau FR Download'!M:M,MATCH('Eligible Components'!M1340,'Tableau FR Download'!G:G,0))),"")</f>
        <v/>
      </c>
    </row>
    <row r="1341" spans="1:21" hidden="1" x14ac:dyDescent="0.2">
      <c r="A1341" s="1">
        <f t="shared" si="60"/>
        <v>1</v>
      </c>
      <c r="B1341" s="1">
        <v>0</v>
      </c>
      <c r="C1341" s="1" t="s">
        <v>85</v>
      </c>
      <c r="D1341" s="1" t="s">
        <v>156</v>
      </c>
      <c r="E1341" s="1" t="s">
        <v>408</v>
      </c>
      <c r="F1341" s="1" t="s">
        <v>89</v>
      </c>
      <c r="G1341" s="1" t="str">
        <f t="shared" si="61"/>
        <v>South Sudan-HIV/AIDS, Tuberculosis</v>
      </c>
      <c r="H1341" s="1">
        <v>1</v>
      </c>
      <c r="I1341" s="1" t="s">
        <v>48</v>
      </c>
      <c r="J1341" s="1" t="str">
        <f>IF(IFERROR(IF(M1341="",INDEX('Review Approach Lookup'!D:D,MATCH('Eligible Components'!G1341,'Review Approach Lookup'!A:A,0)),INDEX('Tableau FR Download'!I:I,MATCH(M1341,'Tableau FR Download'!G:G,0))),"")=0,"TBC",IFERROR(IF(M1341="",INDEX('Review Approach Lookup'!D:D,MATCH('Eligible Components'!G1341,'Review Approach Lookup'!A:A,0)),INDEX('Tableau FR Download'!I:I,MATCH(M1341,'Tableau FR Download'!G:G,0))),""))</f>
        <v>Full Review</v>
      </c>
      <c r="K1341" s="1" t="s">
        <v>182</v>
      </c>
      <c r="L1341" s="1">
        <f>_xlfn.MAXIFS('Tableau FR Download'!A:A,'Tableau FR Download'!B:B,'Eligible Components'!G1341)</f>
        <v>962</v>
      </c>
      <c r="M1341" s="1" t="str">
        <f>IF(L1341=0,"",INDEX('Tableau FR Download'!G:G,MATCH('Eligible Components'!L1341,'Tableau FR Download'!A:A,0)))</f>
        <v>FR962-SSD-C</v>
      </c>
      <c r="N1341" s="2" t="str">
        <f>IFERROR(IF(LEFT(INDEX('Tableau FR Download'!J:J,MATCH('Eligible Components'!M1341,'Tableau FR Download'!G:G,0)),FIND(" - ",INDEX('Tableau FR Download'!J:J,MATCH('Eligible Components'!M1341,'Tableau FR Download'!G:G,0)))-1) = 0,"",LEFT(INDEX('Tableau FR Download'!J:J,MATCH('Eligible Components'!M1341,'Tableau FR Download'!G:G,0)),FIND(" - ",INDEX('Tableau FR Download'!J:J,MATCH('Eligible Components'!M1341,'Tableau FR Download'!G:G,0)))-1)),"")</f>
        <v>Window 2b</v>
      </c>
      <c r="O1341" s="2" t="str">
        <f>IF(T1341="No","",IFERROR(IF(INDEX('Tableau FR Download'!M:M,MATCH('Eligible Components'!M1341,'Tableau FR Download'!G:G,0))=0,"",INDEX('Tableau FR Download'!M:M,MATCH('Eligible Components'!M1341,'Tableau FR Download'!G:G,0))),""))</f>
        <v>Grant Making</v>
      </c>
      <c r="P1341" s="37">
        <f>IF(IFERROR(INDEX('Funding Request Tracker'!$G$6:$G$13,MATCH('Eligible Components'!N1341,'Funding Request Tracker'!$F$6:$F$13,0)),"")=0,"",IFERROR(INDEX('Funding Request Tracker'!$G$6:$G$13,MATCH('Eligible Components'!N1341,'Funding Request Tracker'!$F$6:$F$13,0)),""))</f>
        <v>43982</v>
      </c>
      <c r="Q1341" s="37">
        <f>IF(IFERROR(INDEX('Tableau FR Download'!N:N,MATCH('Eligible Components'!M1341,'Tableau FR Download'!G:G,0)),"")=0,"",IFERROR(INDEX('Tableau FR Download'!N:N,MATCH('Eligible Components'!M1341,'Tableau FR Download'!G:G,0)),""))</f>
        <v>44133</v>
      </c>
      <c r="R1341" s="37">
        <f>IF(IFERROR(INDEX('Tableau FR Download'!O:O,MATCH('Eligible Components'!M1341,'Tableau FR Download'!G:G,0)),"")=0,"",IFERROR(INDEX('Tableau FR Download'!O:O,MATCH('Eligible Components'!M1341,'Tableau FR Download'!G:G,0)),""))</f>
        <v>44162</v>
      </c>
      <c r="S1341" s="13">
        <f t="shared" si="62"/>
        <v>5.9016393442622954</v>
      </c>
      <c r="T1341" s="1" t="str">
        <f>IFERROR(INDEX('User Instructions'!$E$3:$E$10,MATCH('Eligible Components'!N1341,'User Instructions'!$D$3:$D$10,0)),"")</f>
        <v>Yes</v>
      </c>
      <c r="U1341" s="1" t="str">
        <f>IFERROR(IF(INDEX('Tableau FR Download'!M:M,MATCH('Eligible Components'!M1341,'Tableau FR Download'!G:G,0))=0,"",INDEX('Tableau FR Download'!M:M,MATCH('Eligible Components'!M1341,'Tableau FR Download'!G:G,0))),"")</f>
        <v>Grant Making</v>
      </c>
    </row>
    <row r="1342" spans="1:21" hidden="1" x14ac:dyDescent="0.2">
      <c r="A1342" s="1">
        <f t="shared" si="60"/>
        <v>0</v>
      </c>
      <c r="B1342" s="1">
        <v>0</v>
      </c>
      <c r="C1342" s="1" t="s">
        <v>85</v>
      </c>
      <c r="D1342" s="1" t="s">
        <v>156</v>
      </c>
      <c r="E1342" s="1" t="s">
        <v>412</v>
      </c>
      <c r="F1342" s="1" t="s">
        <v>90</v>
      </c>
      <c r="G1342" s="1" t="str">
        <f t="shared" si="61"/>
        <v>South Sudan-HIV/AIDS,Tuberculosis,Malaria</v>
      </c>
      <c r="H1342" s="1">
        <v>1</v>
      </c>
      <c r="I1342" s="1" t="s">
        <v>48</v>
      </c>
      <c r="J1342" s="1" t="str">
        <f>IF(IFERROR(IF(M1342="",INDEX('Review Approach Lookup'!D:D,MATCH('Eligible Components'!G1342,'Review Approach Lookup'!A:A,0)),INDEX('Tableau FR Download'!I:I,MATCH(M1342,'Tableau FR Download'!G:G,0))),"")=0,"TBC",IFERROR(IF(M1342="",INDEX('Review Approach Lookup'!D:D,MATCH('Eligible Components'!G1342,'Review Approach Lookup'!A:A,0)),INDEX('Tableau FR Download'!I:I,MATCH(M1342,'Tableau FR Download'!G:G,0))),""))</f>
        <v/>
      </c>
      <c r="K1342" s="1" t="s">
        <v>182</v>
      </c>
      <c r="L1342" s="1">
        <f>_xlfn.MAXIFS('Tableau FR Download'!A:A,'Tableau FR Download'!B:B,'Eligible Components'!G1342)</f>
        <v>0</v>
      </c>
      <c r="M1342" s="1" t="str">
        <f>IF(L1342=0,"",INDEX('Tableau FR Download'!G:G,MATCH('Eligible Components'!L1342,'Tableau FR Download'!A:A,0)))</f>
        <v/>
      </c>
      <c r="N1342" s="2" t="str">
        <f>IFERROR(IF(LEFT(INDEX('Tableau FR Download'!J:J,MATCH('Eligible Components'!M1342,'Tableau FR Download'!G:G,0)),FIND(" - ",INDEX('Tableau FR Download'!J:J,MATCH('Eligible Components'!M1342,'Tableau FR Download'!G:G,0)))-1) = 0,"",LEFT(INDEX('Tableau FR Download'!J:J,MATCH('Eligible Components'!M1342,'Tableau FR Download'!G:G,0)),FIND(" - ",INDEX('Tableau FR Download'!J:J,MATCH('Eligible Components'!M1342,'Tableau FR Download'!G:G,0)))-1)),"")</f>
        <v/>
      </c>
      <c r="O1342" s="2" t="str">
        <f>IF(T1342="No","",IFERROR(IF(INDEX('Tableau FR Download'!M:M,MATCH('Eligible Components'!M1342,'Tableau FR Download'!G:G,0))=0,"",INDEX('Tableau FR Download'!M:M,MATCH('Eligible Components'!M1342,'Tableau FR Download'!G:G,0))),""))</f>
        <v/>
      </c>
      <c r="P1342" s="37" t="str">
        <f>IF(IFERROR(INDEX('Funding Request Tracker'!$G$6:$G$13,MATCH('Eligible Components'!N1342,'Funding Request Tracker'!$F$6:$F$13,0)),"")=0,"",IFERROR(INDEX('Funding Request Tracker'!$G$6:$G$13,MATCH('Eligible Components'!N1342,'Funding Request Tracker'!$F$6:$F$13,0)),""))</f>
        <v/>
      </c>
      <c r="Q1342" s="37" t="str">
        <f>IF(IFERROR(INDEX('Tableau FR Download'!N:N,MATCH('Eligible Components'!M1342,'Tableau FR Download'!G:G,0)),"")=0,"",IFERROR(INDEX('Tableau FR Download'!N:N,MATCH('Eligible Components'!M1342,'Tableau FR Download'!G:G,0)),""))</f>
        <v/>
      </c>
      <c r="R1342" s="37" t="str">
        <f>IF(IFERROR(INDEX('Tableau FR Download'!O:O,MATCH('Eligible Components'!M1342,'Tableau FR Download'!G:G,0)),"")=0,"",IFERROR(INDEX('Tableau FR Download'!O:O,MATCH('Eligible Components'!M1342,'Tableau FR Download'!G:G,0)),""))</f>
        <v/>
      </c>
      <c r="S1342" s="13" t="str">
        <f t="shared" si="62"/>
        <v/>
      </c>
      <c r="T1342" s="1" t="str">
        <f>IFERROR(INDEX('User Instructions'!$E$3:$E$10,MATCH('Eligible Components'!N1342,'User Instructions'!$D$3:$D$10,0)),"")</f>
        <v/>
      </c>
      <c r="U1342" s="1" t="str">
        <f>IFERROR(IF(INDEX('Tableau FR Download'!M:M,MATCH('Eligible Components'!M1342,'Tableau FR Download'!G:G,0))=0,"",INDEX('Tableau FR Download'!M:M,MATCH('Eligible Components'!M1342,'Tableau FR Download'!G:G,0))),"")</f>
        <v/>
      </c>
    </row>
    <row r="1343" spans="1:21" hidden="1" x14ac:dyDescent="0.2">
      <c r="A1343" s="1">
        <f t="shared" si="60"/>
        <v>0</v>
      </c>
      <c r="B1343" s="1">
        <v>0</v>
      </c>
      <c r="C1343" s="1" t="s">
        <v>85</v>
      </c>
      <c r="D1343" s="1" t="s">
        <v>156</v>
      </c>
      <c r="E1343" s="1" t="s">
        <v>413</v>
      </c>
      <c r="F1343" s="1" t="s">
        <v>91</v>
      </c>
      <c r="G1343" s="1" t="str">
        <f t="shared" si="61"/>
        <v>South Sudan-HIV/AIDS,Tuberculosis,Malaria,RSSH</v>
      </c>
      <c r="H1343" s="1">
        <v>1</v>
      </c>
      <c r="I1343" s="1" t="s">
        <v>48</v>
      </c>
      <c r="J1343" s="1" t="str">
        <f>IF(IFERROR(IF(M1343="",INDEX('Review Approach Lookup'!D:D,MATCH('Eligible Components'!G1343,'Review Approach Lookup'!A:A,0)),INDEX('Tableau FR Download'!I:I,MATCH(M1343,'Tableau FR Download'!G:G,0))),"")=0,"TBC",IFERROR(IF(M1343="",INDEX('Review Approach Lookup'!D:D,MATCH('Eligible Components'!G1343,'Review Approach Lookup'!A:A,0)),INDEX('Tableau FR Download'!I:I,MATCH(M1343,'Tableau FR Download'!G:G,0))),""))</f>
        <v/>
      </c>
      <c r="K1343" s="1" t="s">
        <v>182</v>
      </c>
      <c r="L1343" s="1">
        <f>_xlfn.MAXIFS('Tableau FR Download'!A:A,'Tableau FR Download'!B:B,'Eligible Components'!G1343)</f>
        <v>0</v>
      </c>
      <c r="M1343" s="1" t="str">
        <f>IF(L1343=0,"",INDEX('Tableau FR Download'!G:G,MATCH('Eligible Components'!L1343,'Tableau FR Download'!A:A,0)))</f>
        <v/>
      </c>
      <c r="N1343" s="2" t="str">
        <f>IFERROR(IF(LEFT(INDEX('Tableau FR Download'!J:J,MATCH('Eligible Components'!M1343,'Tableau FR Download'!G:G,0)),FIND(" - ",INDEX('Tableau FR Download'!J:J,MATCH('Eligible Components'!M1343,'Tableau FR Download'!G:G,0)))-1) = 0,"",LEFT(INDEX('Tableau FR Download'!J:J,MATCH('Eligible Components'!M1343,'Tableau FR Download'!G:G,0)),FIND(" - ",INDEX('Tableau FR Download'!J:J,MATCH('Eligible Components'!M1343,'Tableau FR Download'!G:G,0)))-1)),"")</f>
        <v/>
      </c>
      <c r="O1343" s="2" t="str">
        <f>IF(T1343="No","",IFERROR(IF(INDEX('Tableau FR Download'!M:M,MATCH('Eligible Components'!M1343,'Tableau FR Download'!G:G,0))=0,"",INDEX('Tableau FR Download'!M:M,MATCH('Eligible Components'!M1343,'Tableau FR Download'!G:G,0))),""))</f>
        <v/>
      </c>
      <c r="P1343" s="37" t="str">
        <f>IF(IFERROR(INDEX('Funding Request Tracker'!$G$6:$G$13,MATCH('Eligible Components'!N1343,'Funding Request Tracker'!$F$6:$F$13,0)),"")=0,"",IFERROR(INDEX('Funding Request Tracker'!$G$6:$G$13,MATCH('Eligible Components'!N1343,'Funding Request Tracker'!$F$6:$F$13,0)),""))</f>
        <v/>
      </c>
      <c r="Q1343" s="37" t="str">
        <f>IF(IFERROR(INDEX('Tableau FR Download'!N:N,MATCH('Eligible Components'!M1343,'Tableau FR Download'!G:G,0)),"")=0,"",IFERROR(INDEX('Tableau FR Download'!N:N,MATCH('Eligible Components'!M1343,'Tableau FR Download'!G:G,0)),""))</f>
        <v/>
      </c>
      <c r="R1343" s="37" t="str">
        <f>IF(IFERROR(INDEX('Tableau FR Download'!O:O,MATCH('Eligible Components'!M1343,'Tableau FR Download'!G:G,0)),"")=0,"",IFERROR(INDEX('Tableau FR Download'!O:O,MATCH('Eligible Components'!M1343,'Tableau FR Download'!G:G,0)),""))</f>
        <v/>
      </c>
      <c r="S1343" s="13" t="str">
        <f t="shared" si="62"/>
        <v/>
      </c>
      <c r="T1343" s="1" t="str">
        <f>IFERROR(INDEX('User Instructions'!$E$3:$E$10,MATCH('Eligible Components'!N1343,'User Instructions'!$D$3:$D$10,0)),"")</f>
        <v/>
      </c>
      <c r="U1343" s="1" t="str">
        <f>IFERROR(IF(INDEX('Tableau FR Download'!M:M,MATCH('Eligible Components'!M1343,'Tableau FR Download'!G:G,0))=0,"",INDEX('Tableau FR Download'!M:M,MATCH('Eligible Components'!M1343,'Tableau FR Download'!G:G,0))),"")</f>
        <v/>
      </c>
    </row>
    <row r="1344" spans="1:21" hidden="1" x14ac:dyDescent="0.2">
      <c r="A1344" s="1">
        <f t="shared" si="60"/>
        <v>0</v>
      </c>
      <c r="B1344" s="1">
        <v>0</v>
      </c>
      <c r="C1344" s="1" t="s">
        <v>85</v>
      </c>
      <c r="D1344" s="1" t="s">
        <v>156</v>
      </c>
      <c r="E1344" s="1" t="s">
        <v>414</v>
      </c>
      <c r="F1344" s="1" t="s">
        <v>92</v>
      </c>
      <c r="G1344" s="1" t="str">
        <f t="shared" si="61"/>
        <v>South Sudan-HIV/AIDS,Tuberculosis,RSSH</v>
      </c>
      <c r="H1344" s="1">
        <v>1</v>
      </c>
      <c r="I1344" s="1" t="s">
        <v>48</v>
      </c>
      <c r="J1344" s="1" t="str">
        <f>IF(IFERROR(IF(M1344="",INDEX('Review Approach Lookup'!D:D,MATCH('Eligible Components'!G1344,'Review Approach Lookup'!A:A,0)),INDEX('Tableau FR Download'!I:I,MATCH(M1344,'Tableau FR Download'!G:G,0))),"")=0,"TBC",IFERROR(IF(M1344="",INDEX('Review Approach Lookup'!D:D,MATCH('Eligible Components'!G1344,'Review Approach Lookup'!A:A,0)),INDEX('Tableau FR Download'!I:I,MATCH(M1344,'Tableau FR Download'!G:G,0))),""))</f>
        <v/>
      </c>
      <c r="K1344" s="1" t="s">
        <v>182</v>
      </c>
      <c r="L1344" s="1">
        <f>_xlfn.MAXIFS('Tableau FR Download'!A:A,'Tableau FR Download'!B:B,'Eligible Components'!G1344)</f>
        <v>0</v>
      </c>
      <c r="M1344" s="1" t="str">
        <f>IF(L1344=0,"",INDEX('Tableau FR Download'!G:G,MATCH('Eligible Components'!L1344,'Tableau FR Download'!A:A,0)))</f>
        <v/>
      </c>
      <c r="N1344" s="2" t="str">
        <f>IFERROR(IF(LEFT(INDEX('Tableau FR Download'!J:J,MATCH('Eligible Components'!M1344,'Tableau FR Download'!G:G,0)),FIND(" - ",INDEX('Tableau FR Download'!J:J,MATCH('Eligible Components'!M1344,'Tableau FR Download'!G:G,0)))-1) = 0,"",LEFT(INDEX('Tableau FR Download'!J:J,MATCH('Eligible Components'!M1344,'Tableau FR Download'!G:G,0)),FIND(" - ",INDEX('Tableau FR Download'!J:J,MATCH('Eligible Components'!M1344,'Tableau FR Download'!G:G,0)))-1)),"")</f>
        <v/>
      </c>
      <c r="O1344" s="2" t="str">
        <f>IF(T1344="No","",IFERROR(IF(INDEX('Tableau FR Download'!M:M,MATCH('Eligible Components'!M1344,'Tableau FR Download'!G:G,0))=0,"",INDEX('Tableau FR Download'!M:M,MATCH('Eligible Components'!M1344,'Tableau FR Download'!G:G,0))),""))</f>
        <v/>
      </c>
      <c r="P1344" s="37" t="str">
        <f>IF(IFERROR(INDEX('Funding Request Tracker'!$G$6:$G$13,MATCH('Eligible Components'!N1344,'Funding Request Tracker'!$F$6:$F$13,0)),"")=0,"",IFERROR(INDEX('Funding Request Tracker'!$G$6:$G$13,MATCH('Eligible Components'!N1344,'Funding Request Tracker'!$F$6:$F$13,0)),""))</f>
        <v/>
      </c>
      <c r="Q1344" s="37" t="str">
        <f>IF(IFERROR(INDEX('Tableau FR Download'!N:N,MATCH('Eligible Components'!M1344,'Tableau FR Download'!G:G,0)),"")=0,"",IFERROR(INDEX('Tableau FR Download'!N:N,MATCH('Eligible Components'!M1344,'Tableau FR Download'!G:G,0)),""))</f>
        <v/>
      </c>
      <c r="R1344" s="37" t="str">
        <f>IF(IFERROR(INDEX('Tableau FR Download'!O:O,MATCH('Eligible Components'!M1344,'Tableau FR Download'!G:G,0)),"")=0,"",IFERROR(INDEX('Tableau FR Download'!O:O,MATCH('Eligible Components'!M1344,'Tableau FR Download'!G:G,0)),""))</f>
        <v/>
      </c>
      <c r="S1344" s="13" t="str">
        <f t="shared" si="62"/>
        <v/>
      </c>
      <c r="T1344" s="1" t="str">
        <f>IFERROR(INDEX('User Instructions'!$E$3:$E$10,MATCH('Eligible Components'!N1344,'User Instructions'!$D$3:$D$10,0)),"")</f>
        <v/>
      </c>
      <c r="U1344" s="1" t="str">
        <f>IFERROR(IF(INDEX('Tableau FR Download'!M:M,MATCH('Eligible Components'!M1344,'Tableau FR Download'!G:G,0))=0,"",INDEX('Tableau FR Download'!M:M,MATCH('Eligible Components'!M1344,'Tableau FR Download'!G:G,0))),"")</f>
        <v/>
      </c>
    </row>
    <row r="1345" spans="1:21" hidden="1" x14ac:dyDescent="0.2">
      <c r="A1345" s="1">
        <f t="shared" si="60"/>
        <v>1</v>
      </c>
      <c r="B1345" s="1">
        <v>0</v>
      </c>
      <c r="C1345" s="1" t="s">
        <v>85</v>
      </c>
      <c r="D1345" s="1" t="s">
        <v>156</v>
      </c>
      <c r="E1345" s="1" t="s">
        <v>28</v>
      </c>
      <c r="F1345" s="1" t="s">
        <v>28</v>
      </c>
      <c r="G1345" s="1" t="str">
        <f t="shared" si="61"/>
        <v>South Sudan-Malaria</v>
      </c>
      <c r="H1345" s="1">
        <v>1</v>
      </c>
      <c r="I1345" s="1" t="s">
        <v>48</v>
      </c>
      <c r="J1345" s="1" t="str">
        <f>IF(IFERROR(IF(M1345="",INDEX('Review Approach Lookup'!D:D,MATCH('Eligible Components'!G1345,'Review Approach Lookup'!A:A,0)),INDEX('Tableau FR Download'!I:I,MATCH(M1345,'Tableau FR Download'!G:G,0))),"")=0,"TBC",IFERROR(IF(M1345="",INDEX('Review Approach Lookup'!D:D,MATCH('Eligible Components'!G1345,'Review Approach Lookup'!A:A,0)),INDEX('Tableau FR Download'!I:I,MATCH(M1345,'Tableau FR Download'!G:G,0))),""))</f>
        <v>Full Review</v>
      </c>
      <c r="K1345" s="1" t="s">
        <v>182</v>
      </c>
      <c r="L1345" s="1">
        <f>_xlfn.MAXIFS('Tableau FR Download'!A:A,'Tableau FR Download'!B:B,'Eligible Components'!G1345)</f>
        <v>781</v>
      </c>
      <c r="M1345" s="1" t="str">
        <f>IF(L1345=0,"",INDEX('Tableau FR Download'!G:G,MATCH('Eligible Components'!L1345,'Tableau FR Download'!A:A,0)))</f>
        <v>FR781-SSD-M</v>
      </c>
      <c r="N1345" s="2" t="str">
        <f>IFERROR(IF(LEFT(INDEX('Tableau FR Download'!J:J,MATCH('Eligible Components'!M1345,'Tableau FR Download'!G:G,0)),FIND(" - ",INDEX('Tableau FR Download'!J:J,MATCH('Eligible Components'!M1345,'Tableau FR Download'!G:G,0)))-1) = 0,"",LEFT(INDEX('Tableau FR Download'!J:J,MATCH('Eligible Components'!M1345,'Tableau FR Download'!G:G,0)),FIND(" - ",INDEX('Tableau FR Download'!J:J,MATCH('Eligible Components'!M1345,'Tableau FR Download'!G:G,0)))-1)),"")</f>
        <v>Window 2c</v>
      </c>
      <c r="O1345" s="2" t="str">
        <f>IF(T1345="No","",IFERROR(IF(INDEX('Tableau FR Download'!M:M,MATCH('Eligible Components'!M1345,'Tableau FR Download'!G:G,0))=0,"",INDEX('Tableau FR Download'!M:M,MATCH('Eligible Components'!M1345,'Tableau FR Download'!G:G,0))),""))</f>
        <v>Grant Making</v>
      </c>
      <c r="P1345" s="37">
        <f>IF(IFERROR(INDEX('Funding Request Tracker'!$G$6:$G$13,MATCH('Eligible Components'!N1345,'Funding Request Tracker'!$F$6:$F$13,0)),"")=0,"",IFERROR(INDEX('Funding Request Tracker'!$G$6:$G$13,MATCH('Eligible Components'!N1345,'Funding Request Tracker'!$F$6:$F$13,0)),""))</f>
        <v>44012</v>
      </c>
      <c r="Q1345" s="37">
        <f>IF(IFERROR(INDEX('Tableau FR Download'!N:N,MATCH('Eligible Components'!M1345,'Tableau FR Download'!G:G,0)),"")=0,"",IFERROR(INDEX('Tableau FR Download'!N:N,MATCH('Eligible Components'!M1345,'Tableau FR Download'!G:G,0)),""))</f>
        <v>44462</v>
      </c>
      <c r="R1345" s="37">
        <f>IF(IFERROR(INDEX('Tableau FR Download'!O:O,MATCH('Eligible Components'!M1345,'Tableau FR Download'!G:G,0)),"")=0,"",IFERROR(INDEX('Tableau FR Download'!O:O,MATCH('Eligible Components'!M1345,'Tableau FR Download'!G:G,0)),""))</f>
        <v>44488</v>
      </c>
      <c r="S1345" s="13">
        <f t="shared" ref="S1345" si="63">IFERROR((R1345-P1345)/30.5,"")</f>
        <v>15.60655737704918</v>
      </c>
      <c r="T1345" s="1" t="str">
        <f>IFERROR(INDEX('User Instructions'!$E$3:$E$10,MATCH('Eligible Components'!N1345,'User Instructions'!$D$3:$D$10,0)),"")</f>
        <v>Yes</v>
      </c>
      <c r="U1345" s="1" t="str">
        <f>IFERROR(IF(INDEX('Tableau FR Download'!M:M,MATCH('Eligible Components'!M1345,'Tableau FR Download'!G:G,0))=0,"",INDEX('Tableau FR Download'!M:M,MATCH('Eligible Components'!M1345,'Tableau FR Download'!G:G,0))),"")</f>
        <v>Grant Making</v>
      </c>
    </row>
    <row r="1346" spans="1:21" hidden="1" x14ac:dyDescent="0.2">
      <c r="A1346" s="1">
        <f t="shared" ref="A1346:A1409" si="64">IF(B1346=1,0,IF(AND(H1346=1,OR(F1346="HIV/AIDS",F1346="Tuberculosis",F1346="Malaria",M1346&lt;&gt;"")),1,0))</f>
        <v>0</v>
      </c>
      <c r="B1346" s="1">
        <v>0</v>
      </c>
      <c r="C1346" s="1" t="s">
        <v>85</v>
      </c>
      <c r="D1346" s="1" t="s">
        <v>156</v>
      </c>
      <c r="E1346" s="1" t="s">
        <v>415</v>
      </c>
      <c r="F1346" s="1" t="s">
        <v>93</v>
      </c>
      <c r="G1346" s="1" t="str">
        <f t="shared" ref="G1346:G1409" si="65">_xlfn.CONCAT(D1346,"-",F1346)</f>
        <v>South Sudan-Malaria,RSSH</v>
      </c>
      <c r="H1346" s="1">
        <v>1</v>
      </c>
      <c r="I1346" s="1" t="s">
        <v>48</v>
      </c>
      <c r="J1346" s="1" t="str">
        <f>IF(IFERROR(IF(M1346="",INDEX('Review Approach Lookup'!D:D,MATCH('Eligible Components'!G1346,'Review Approach Lookup'!A:A,0)),INDEX('Tableau FR Download'!I:I,MATCH(M1346,'Tableau FR Download'!G:G,0))),"")=0,"TBC",IFERROR(IF(M1346="",INDEX('Review Approach Lookup'!D:D,MATCH('Eligible Components'!G1346,'Review Approach Lookup'!A:A,0)),INDEX('Tableau FR Download'!I:I,MATCH(M1346,'Tableau FR Download'!G:G,0))),""))</f>
        <v/>
      </c>
      <c r="K1346" s="1" t="s">
        <v>182</v>
      </c>
      <c r="L1346" s="1">
        <f>_xlfn.MAXIFS('Tableau FR Download'!A:A,'Tableau FR Download'!B:B,'Eligible Components'!G1346)</f>
        <v>0</v>
      </c>
      <c r="M1346" s="1" t="str">
        <f>IF(L1346=0,"",INDEX('Tableau FR Download'!G:G,MATCH('Eligible Components'!L1346,'Tableau FR Download'!A:A,0)))</f>
        <v/>
      </c>
      <c r="N1346" s="2" t="str">
        <f>IFERROR(IF(LEFT(INDEX('Tableau FR Download'!J:J,MATCH('Eligible Components'!M1346,'Tableau FR Download'!G:G,0)),FIND(" - ",INDEX('Tableau FR Download'!J:J,MATCH('Eligible Components'!M1346,'Tableau FR Download'!G:G,0)))-1) = 0,"",LEFT(INDEX('Tableau FR Download'!J:J,MATCH('Eligible Components'!M1346,'Tableau FR Download'!G:G,0)),FIND(" - ",INDEX('Tableau FR Download'!J:J,MATCH('Eligible Components'!M1346,'Tableau FR Download'!G:G,0)))-1)),"")</f>
        <v/>
      </c>
      <c r="O1346" s="2" t="str">
        <f>IF(T1346="No","",IFERROR(IF(INDEX('Tableau FR Download'!M:M,MATCH('Eligible Components'!M1346,'Tableau FR Download'!G:G,0))=0,"",INDEX('Tableau FR Download'!M:M,MATCH('Eligible Components'!M1346,'Tableau FR Download'!G:G,0))),""))</f>
        <v/>
      </c>
      <c r="P1346" s="37" t="str">
        <f>IF(IFERROR(INDEX('Funding Request Tracker'!$G$6:$G$13,MATCH('Eligible Components'!N1346,'Funding Request Tracker'!$F$6:$F$13,0)),"")=0,"",IFERROR(INDEX('Funding Request Tracker'!$G$6:$G$13,MATCH('Eligible Components'!N1346,'Funding Request Tracker'!$F$6:$F$13,0)),""))</f>
        <v/>
      </c>
      <c r="Q1346" s="37" t="str">
        <f>IF(IFERROR(INDEX('Tableau FR Download'!N:N,MATCH('Eligible Components'!M1346,'Tableau FR Download'!G:G,0)),"")=0,"",IFERROR(INDEX('Tableau FR Download'!N:N,MATCH('Eligible Components'!M1346,'Tableau FR Download'!G:G,0)),""))</f>
        <v/>
      </c>
      <c r="R1346" s="37" t="str">
        <f>IF(IFERROR(INDEX('Tableau FR Download'!O:O,MATCH('Eligible Components'!M1346,'Tableau FR Download'!G:G,0)),"")=0,"",IFERROR(INDEX('Tableau FR Download'!O:O,MATCH('Eligible Components'!M1346,'Tableau FR Download'!G:G,0)),""))</f>
        <v/>
      </c>
      <c r="S1346" s="13" t="str">
        <f t="shared" ref="S1346:S1409" si="66">IFERROR((R1346-P1346)/30.5,"")</f>
        <v/>
      </c>
      <c r="T1346" s="1" t="str">
        <f>IFERROR(INDEX('User Instructions'!$E$3:$E$10,MATCH('Eligible Components'!N1346,'User Instructions'!$D$3:$D$10,0)),"")</f>
        <v/>
      </c>
      <c r="U1346" s="1" t="str">
        <f>IFERROR(IF(INDEX('Tableau FR Download'!M:M,MATCH('Eligible Components'!M1346,'Tableau FR Download'!G:G,0))=0,"",INDEX('Tableau FR Download'!M:M,MATCH('Eligible Components'!M1346,'Tableau FR Download'!G:G,0))),"")</f>
        <v/>
      </c>
    </row>
    <row r="1347" spans="1:21" hidden="1" x14ac:dyDescent="0.2">
      <c r="A1347" s="1">
        <f t="shared" si="64"/>
        <v>0</v>
      </c>
      <c r="B1347" s="1">
        <v>0</v>
      </c>
      <c r="C1347" s="1" t="s">
        <v>85</v>
      </c>
      <c r="D1347" s="1" t="s">
        <v>156</v>
      </c>
      <c r="E1347" s="1" t="s">
        <v>94</v>
      </c>
      <c r="F1347" s="1" t="s">
        <v>94</v>
      </c>
      <c r="G1347" s="1" t="str">
        <f t="shared" si="65"/>
        <v>South Sudan-RSSH</v>
      </c>
      <c r="H1347" s="1">
        <v>1</v>
      </c>
      <c r="I1347" s="1" t="s">
        <v>48</v>
      </c>
      <c r="J1347" s="1" t="str">
        <f>IF(IFERROR(IF(M1347="",INDEX('Review Approach Lookup'!D:D,MATCH('Eligible Components'!G1347,'Review Approach Lookup'!A:A,0)),INDEX('Tableau FR Download'!I:I,MATCH(M1347,'Tableau FR Download'!G:G,0))),"")=0,"TBC",IFERROR(IF(M1347="",INDEX('Review Approach Lookup'!D:D,MATCH('Eligible Components'!G1347,'Review Approach Lookup'!A:A,0)),INDEX('Tableau FR Download'!I:I,MATCH(M1347,'Tableau FR Download'!G:G,0))),""))</f>
        <v>TBC</v>
      </c>
      <c r="K1347" s="1" t="s">
        <v>182</v>
      </c>
      <c r="L1347" s="1">
        <f>_xlfn.MAXIFS('Tableau FR Download'!A:A,'Tableau FR Download'!B:B,'Eligible Components'!G1347)</f>
        <v>0</v>
      </c>
      <c r="M1347" s="1" t="str">
        <f>IF(L1347=0,"",INDEX('Tableau FR Download'!G:G,MATCH('Eligible Components'!L1347,'Tableau FR Download'!A:A,0)))</f>
        <v/>
      </c>
      <c r="N1347" s="2" t="str">
        <f>IFERROR(IF(LEFT(INDEX('Tableau FR Download'!J:J,MATCH('Eligible Components'!M1347,'Tableau FR Download'!G:G,0)),FIND(" - ",INDEX('Tableau FR Download'!J:J,MATCH('Eligible Components'!M1347,'Tableau FR Download'!G:G,0)))-1) = 0,"",LEFT(INDEX('Tableau FR Download'!J:J,MATCH('Eligible Components'!M1347,'Tableau FR Download'!G:G,0)),FIND(" - ",INDEX('Tableau FR Download'!J:J,MATCH('Eligible Components'!M1347,'Tableau FR Download'!G:G,0)))-1)),"")</f>
        <v/>
      </c>
      <c r="O1347" s="2" t="str">
        <f>IF(T1347="No","",IFERROR(IF(INDEX('Tableau FR Download'!M:M,MATCH('Eligible Components'!M1347,'Tableau FR Download'!G:G,0))=0,"",INDEX('Tableau FR Download'!M:M,MATCH('Eligible Components'!M1347,'Tableau FR Download'!G:G,0))),""))</f>
        <v/>
      </c>
      <c r="P1347" s="37" t="str">
        <f>IF(IFERROR(INDEX('Funding Request Tracker'!$G$6:$G$13,MATCH('Eligible Components'!N1347,'Funding Request Tracker'!$F$6:$F$13,0)),"")=0,"",IFERROR(INDEX('Funding Request Tracker'!$G$6:$G$13,MATCH('Eligible Components'!N1347,'Funding Request Tracker'!$F$6:$F$13,0)),""))</f>
        <v/>
      </c>
      <c r="Q1347" s="37" t="str">
        <f>IF(IFERROR(INDEX('Tableau FR Download'!N:N,MATCH('Eligible Components'!M1347,'Tableau FR Download'!G:G,0)),"")=0,"",IFERROR(INDEX('Tableau FR Download'!N:N,MATCH('Eligible Components'!M1347,'Tableau FR Download'!G:G,0)),""))</f>
        <v/>
      </c>
      <c r="R1347" s="37" t="str">
        <f>IF(IFERROR(INDEX('Tableau FR Download'!O:O,MATCH('Eligible Components'!M1347,'Tableau FR Download'!G:G,0)),"")=0,"",IFERROR(INDEX('Tableau FR Download'!O:O,MATCH('Eligible Components'!M1347,'Tableau FR Download'!G:G,0)),""))</f>
        <v/>
      </c>
      <c r="S1347" s="13" t="str">
        <f t="shared" si="66"/>
        <v/>
      </c>
      <c r="T1347" s="1" t="str">
        <f>IFERROR(INDEX('User Instructions'!$E$3:$E$10,MATCH('Eligible Components'!N1347,'User Instructions'!$D$3:$D$10,0)),"")</f>
        <v/>
      </c>
      <c r="U1347" s="1" t="str">
        <f>IFERROR(IF(INDEX('Tableau FR Download'!M:M,MATCH('Eligible Components'!M1347,'Tableau FR Download'!G:G,0))=0,"",INDEX('Tableau FR Download'!M:M,MATCH('Eligible Components'!M1347,'Tableau FR Download'!G:G,0))),"")</f>
        <v/>
      </c>
    </row>
    <row r="1348" spans="1:21" hidden="1" x14ac:dyDescent="0.2">
      <c r="A1348" s="1">
        <f t="shared" si="64"/>
        <v>0</v>
      </c>
      <c r="B1348" s="1">
        <v>1</v>
      </c>
      <c r="C1348" s="1" t="s">
        <v>85</v>
      </c>
      <c r="D1348" s="1" t="s">
        <v>156</v>
      </c>
      <c r="E1348" s="1" t="s">
        <v>416</v>
      </c>
      <c r="F1348" s="1" t="s">
        <v>35</v>
      </c>
      <c r="G1348" s="1" t="str">
        <f t="shared" si="65"/>
        <v>South Sudan-Tuberculosis</v>
      </c>
      <c r="H1348" s="1">
        <v>1</v>
      </c>
      <c r="I1348" s="1" t="s">
        <v>48</v>
      </c>
      <c r="J1348" s="1" t="str">
        <f>IF(IFERROR(IF(M1348="",INDEX('Review Approach Lookup'!D:D,MATCH('Eligible Components'!G1348,'Review Approach Lookup'!A:A,0)),INDEX('Tableau FR Download'!I:I,MATCH(M1348,'Tableau FR Download'!G:G,0))),"")=0,"TBC",IFERROR(IF(M1348="",INDEX('Review Approach Lookup'!D:D,MATCH('Eligible Components'!G1348,'Review Approach Lookup'!A:A,0)),INDEX('Tableau FR Download'!I:I,MATCH(M1348,'Tableau FR Download'!G:G,0))),""))</f>
        <v>Full Review</v>
      </c>
      <c r="K1348" s="1" t="s">
        <v>182</v>
      </c>
      <c r="L1348" s="1">
        <f>_xlfn.MAXIFS('Tableau FR Download'!A:A,'Tableau FR Download'!B:B,'Eligible Components'!G1348)</f>
        <v>0</v>
      </c>
      <c r="M1348" s="1" t="str">
        <f>IF(L1348=0,"",INDEX('Tableau FR Download'!G:G,MATCH('Eligible Components'!L1348,'Tableau FR Download'!A:A,0)))</f>
        <v/>
      </c>
      <c r="N1348" s="2" t="str">
        <f>IFERROR(IF(LEFT(INDEX('Tableau FR Download'!J:J,MATCH('Eligible Components'!M1348,'Tableau FR Download'!G:G,0)),FIND(" - ",INDEX('Tableau FR Download'!J:J,MATCH('Eligible Components'!M1348,'Tableau FR Download'!G:G,0)))-1) = 0,"",LEFT(INDEX('Tableau FR Download'!J:J,MATCH('Eligible Components'!M1348,'Tableau FR Download'!G:G,0)),FIND(" - ",INDEX('Tableau FR Download'!J:J,MATCH('Eligible Components'!M1348,'Tableau FR Download'!G:G,0)))-1)),"")</f>
        <v/>
      </c>
      <c r="O1348" s="2" t="str">
        <f>IF(T1348="No","",IFERROR(IF(INDEX('Tableau FR Download'!M:M,MATCH('Eligible Components'!M1348,'Tableau FR Download'!G:G,0))=0,"",INDEX('Tableau FR Download'!M:M,MATCH('Eligible Components'!M1348,'Tableau FR Download'!G:G,0))),""))</f>
        <v/>
      </c>
      <c r="P1348" s="37" t="str">
        <f>IF(IFERROR(INDEX('Funding Request Tracker'!$G$6:$G$13,MATCH('Eligible Components'!N1348,'Funding Request Tracker'!$F$6:$F$13,0)),"")=0,"",IFERROR(INDEX('Funding Request Tracker'!$G$6:$G$13,MATCH('Eligible Components'!N1348,'Funding Request Tracker'!$F$6:$F$13,0)),""))</f>
        <v/>
      </c>
      <c r="Q1348" s="37" t="str">
        <f>IF(IFERROR(INDEX('Tableau FR Download'!N:N,MATCH('Eligible Components'!M1348,'Tableau FR Download'!G:G,0)),"")=0,"",IFERROR(INDEX('Tableau FR Download'!N:N,MATCH('Eligible Components'!M1348,'Tableau FR Download'!G:G,0)),""))</f>
        <v/>
      </c>
      <c r="R1348" s="37" t="str">
        <f>IF(IFERROR(INDEX('Tableau FR Download'!O:O,MATCH('Eligible Components'!M1348,'Tableau FR Download'!G:G,0)),"")=0,"",IFERROR(INDEX('Tableau FR Download'!O:O,MATCH('Eligible Components'!M1348,'Tableau FR Download'!G:G,0)),""))</f>
        <v/>
      </c>
      <c r="S1348" s="13" t="str">
        <f t="shared" si="66"/>
        <v/>
      </c>
      <c r="T1348" s="1" t="str">
        <f>IFERROR(INDEX('User Instructions'!$E$3:$E$10,MATCH('Eligible Components'!N1348,'User Instructions'!$D$3:$D$10,0)),"")</f>
        <v/>
      </c>
      <c r="U1348" s="1" t="str">
        <f>IFERROR(IF(INDEX('Tableau FR Download'!M:M,MATCH('Eligible Components'!M1348,'Tableau FR Download'!G:G,0))=0,"",INDEX('Tableau FR Download'!M:M,MATCH('Eligible Components'!M1348,'Tableau FR Download'!G:G,0))),"")</f>
        <v/>
      </c>
    </row>
    <row r="1349" spans="1:21" hidden="1" x14ac:dyDescent="0.2">
      <c r="A1349" s="1">
        <f t="shared" si="64"/>
        <v>0</v>
      </c>
      <c r="B1349" s="1">
        <v>0</v>
      </c>
      <c r="C1349" s="1" t="s">
        <v>85</v>
      </c>
      <c r="D1349" s="1" t="s">
        <v>156</v>
      </c>
      <c r="E1349" s="1" t="s">
        <v>417</v>
      </c>
      <c r="F1349" s="1" t="s">
        <v>95</v>
      </c>
      <c r="G1349" s="1" t="str">
        <f t="shared" si="65"/>
        <v>South Sudan-Tuberculosis,Malaria</v>
      </c>
      <c r="H1349" s="1">
        <v>1</v>
      </c>
      <c r="I1349" s="1" t="s">
        <v>48</v>
      </c>
      <c r="J1349" s="1" t="str">
        <f>IF(IFERROR(IF(M1349="",INDEX('Review Approach Lookup'!D:D,MATCH('Eligible Components'!G1349,'Review Approach Lookup'!A:A,0)),INDEX('Tableau FR Download'!I:I,MATCH(M1349,'Tableau FR Download'!G:G,0))),"")=0,"TBC",IFERROR(IF(M1349="",INDEX('Review Approach Lookup'!D:D,MATCH('Eligible Components'!G1349,'Review Approach Lookup'!A:A,0)),INDEX('Tableau FR Download'!I:I,MATCH(M1349,'Tableau FR Download'!G:G,0))),""))</f>
        <v/>
      </c>
      <c r="K1349" s="1" t="s">
        <v>182</v>
      </c>
      <c r="L1349" s="1">
        <f>_xlfn.MAXIFS('Tableau FR Download'!A:A,'Tableau FR Download'!B:B,'Eligible Components'!G1349)</f>
        <v>0</v>
      </c>
      <c r="M1349" s="1" t="str">
        <f>IF(L1349=0,"",INDEX('Tableau FR Download'!G:G,MATCH('Eligible Components'!L1349,'Tableau FR Download'!A:A,0)))</f>
        <v/>
      </c>
      <c r="N1349" s="2" t="str">
        <f>IFERROR(IF(LEFT(INDEX('Tableau FR Download'!J:J,MATCH('Eligible Components'!M1349,'Tableau FR Download'!G:G,0)),FIND(" - ",INDEX('Tableau FR Download'!J:J,MATCH('Eligible Components'!M1349,'Tableau FR Download'!G:G,0)))-1) = 0,"",LEFT(INDEX('Tableau FR Download'!J:J,MATCH('Eligible Components'!M1349,'Tableau FR Download'!G:G,0)),FIND(" - ",INDEX('Tableau FR Download'!J:J,MATCH('Eligible Components'!M1349,'Tableau FR Download'!G:G,0)))-1)),"")</f>
        <v/>
      </c>
      <c r="O1349" s="2" t="str">
        <f>IF(T1349="No","",IFERROR(IF(INDEX('Tableau FR Download'!M:M,MATCH('Eligible Components'!M1349,'Tableau FR Download'!G:G,0))=0,"",INDEX('Tableau FR Download'!M:M,MATCH('Eligible Components'!M1349,'Tableau FR Download'!G:G,0))),""))</f>
        <v/>
      </c>
      <c r="P1349" s="37" t="str">
        <f>IF(IFERROR(INDEX('Funding Request Tracker'!$G$6:$G$13,MATCH('Eligible Components'!N1349,'Funding Request Tracker'!$F$6:$F$13,0)),"")=0,"",IFERROR(INDEX('Funding Request Tracker'!$G$6:$G$13,MATCH('Eligible Components'!N1349,'Funding Request Tracker'!$F$6:$F$13,0)),""))</f>
        <v/>
      </c>
      <c r="Q1349" s="37" t="str">
        <f>IF(IFERROR(INDEX('Tableau FR Download'!N:N,MATCH('Eligible Components'!M1349,'Tableau FR Download'!G:G,0)),"")=0,"",IFERROR(INDEX('Tableau FR Download'!N:N,MATCH('Eligible Components'!M1349,'Tableau FR Download'!G:G,0)),""))</f>
        <v/>
      </c>
      <c r="R1349" s="37" t="str">
        <f>IF(IFERROR(INDEX('Tableau FR Download'!O:O,MATCH('Eligible Components'!M1349,'Tableau FR Download'!G:G,0)),"")=0,"",IFERROR(INDEX('Tableau FR Download'!O:O,MATCH('Eligible Components'!M1349,'Tableau FR Download'!G:G,0)),""))</f>
        <v/>
      </c>
      <c r="S1349" s="13" t="str">
        <f t="shared" si="66"/>
        <v/>
      </c>
      <c r="T1349" s="1" t="str">
        <f>IFERROR(INDEX('User Instructions'!$E$3:$E$10,MATCH('Eligible Components'!N1349,'User Instructions'!$D$3:$D$10,0)),"")</f>
        <v/>
      </c>
      <c r="U1349" s="1" t="str">
        <f>IFERROR(IF(INDEX('Tableau FR Download'!M:M,MATCH('Eligible Components'!M1349,'Tableau FR Download'!G:G,0))=0,"",INDEX('Tableau FR Download'!M:M,MATCH('Eligible Components'!M1349,'Tableau FR Download'!G:G,0))),"")</f>
        <v/>
      </c>
    </row>
    <row r="1350" spans="1:21" hidden="1" x14ac:dyDescent="0.2">
      <c r="A1350" s="1">
        <f t="shared" si="64"/>
        <v>0</v>
      </c>
      <c r="B1350" s="1">
        <v>0</v>
      </c>
      <c r="C1350" s="1" t="s">
        <v>85</v>
      </c>
      <c r="D1350" s="1" t="s">
        <v>156</v>
      </c>
      <c r="E1350" s="1" t="s">
        <v>418</v>
      </c>
      <c r="F1350" s="1" t="s">
        <v>96</v>
      </c>
      <c r="G1350" s="1" t="str">
        <f t="shared" si="65"/>
        <v>South Sudan-Tuberculosis,Malaria,RSSH</v>
      </c>
      <c r="H1350" s="1">
        <v>1</v>
      </c>
      <c r="I1350" s="1" t="s">
        <v>48</v>
      </c>
      <c r="J1350" s="1" t="str">
        <f>IF(IFERROR(IF(M1350="",INDEX('Review Approach Lookup'!D:D,MATCH('Eligible Components'!G1350,'Review Approach Lookup'!A:A,0)),INDEX('Tableau FR Download'!I:I,MATCH(M1350,'Tableau FR Download'!G:G,0))),"")=0,"TBC",IFERROR(IF(M1350="",INDEX('Review Approach Lookup'!D:D,MATCH('Eligible Components'!G1350,'Review Approach Lookup'!A:A,0)),INDEX('Tableau FR Download'!I:I,MATCH(M1350,'Tableau FR Download'!G:G,0))),""))</f>
        <v/>
      </c>
      <c r="K1350" s="1" t="s">
        <v>182</v>
      </c>
      <c r="L1350" s="1">
        <f>_xlfn.MAXIFS('Tableau FR Download'!A:A,'Tableau FR Download'!B:B,'Eligible Components'!G1350)</f>
        <v>0</v>
      </c>
      <c r="M1350" s="1" t="str">
        <f>IF(L1350=0,"",INDEX('Tableau FR Download'!G:G,MATCH('Eligible Components'!L1350,'Tableau FR Download'!A:A,0)))</f>
        <v/>
      </c>
      <c r="N1350" s="2" t="str">
        <f>IFERROR(IF(LEFT(INDEX('Tableau FR Download'!J:J,MATCH('Eligible Components'!M1350,'Tableau FR Download'!G:G,0)),FIND(" - ",INDEX('Tableau FR Download'!J:J,MATCH('Eligible Components'!M1350,'Tableau FR Download'!G:G,0)))-1) = 0,"",LEFT(INDEX('Tableau FR Download'!J:J,MATCH('Eligible Components'!M1350,'Tableau FR Download'!G:G,0)),FIND(" - ",INDEX('Tableau FR Download'!J:J,MATCH('Eligible Components'!M1350,'Tableau FR Download'!G:G,0)))-1)),"")</f>
        <v/>
      </c>
      <c r="O1350" s="2" t="str">
        <f>IF(T1350="No","",IFERROR(IF(INDEX('Tableau FR Download'!M:M,MATCH('Eligible Components'!M1350,'Tableau FR Download'!G:G,0))=0,"",INDEX('Tableau FR Download'!M:M,MATCH('Eligible Components'!M1350,'Tableau FR Download'!G:G,0))),""))</f>
        <v/>
      </c>
      <c r="P1350" s="37" t="str">
        <f>IF(IFERROR(INDEX('Funding Request Tracker'!$G$6:$G$13,MATCH('Eligible Components'!N1350,'Funding Request Tracker'!$F$6:$F$13,0)),"")=0,"",IFERROR(INDEX('Funding Request Tracker'!$G$6:$G$13,MATCH('Eligible Components'!N1350,'Funding Request Tracker'!$F$6:$F$13,0)),""))</f>
        <v/>
      </c>
      <c r="Q1350" s="37" t="str">
        <f>IF(IFERROR(INDEX('Tableau FR Download'!N:N,MATCH('Eligible Components'!M1350,'Tableau FR Download'!G:G,0)),"")=0,"",IFERROR(INDEX('Tableau FR Download'!N:N,MATCH('Eligible Components'!M1350,'Tableau FR Download'!G:G,0)),""))</f>
        <v/>
      </c>
      <c r="R1350" s="37" t="str">
        <f>IF(IFERROR(INDEX('Tableau FR Download'!O:O,MATCH('Eligible Components'!M1350,'Tableau FR Download'!G:G,0)),"")=0,"",IFERROR(INDEX('Tableau FR Download'!O:O,MATCH('Eligible Components'!M1350,'Tableau FR Download'!G:G,0)),""))</f>
        <v/>
      </c>
      <c r="S1350" s="13" t="str">
        <f t="shared" si="66"/>
        <v/>
      </c>
      <c r="T1350" s="1" t="str">
        <f>IFERROR(INDEX('User Instructions'!$E$3:$E$10,MATCH('Eligible Components'!N1350,'User Instructions'!$D$3:$D$10,0)),"")</f>
        <v/>
      </c>
      <c r="U1350" s="1" t="str">
        <f>IFERROR(IF(INDEX('Tableau FR Download'!M:M,MATCH('Eligible Components'!M1350,'Tableau FR Download'!G:G,0))=0,"",INDEX('Tableau FR Download'!M:M,MATCH('Eligible Components'!M1350,'Tableau FR Download'!G:G,0))),"")</f>
        <v/>
      </c>
    </row>
    <row r="1351" spans="1:21" hidden="1" x14ac:dyDescent="0.2">
      <c r="A1351" s="1">
        <f t="shared" si="64"/>
        <v>0</v>
      </c>
      <c r="B1351" s="1">
        <v>0</v>
      </c>
      <c r="C1351" s="1" t="s">
        <v>85</v>
      </c>
      <c r="D1351" s="1" t="s">
        <v>156</v>
      </c>
      <c r="E1351" s="1" t="s">
        <v>419</v>
      </c>
      <c r="F1351" s="1" t="s">
        <v>97</v>
      </c>
      <c r="G1351" s="1" t="str">
        <f t="shared" si="65"/>
        <v>South Sudan-Tuberculosis,RSSH</v>
      </c>
      <c r="H1351" s="1">
        <v>1</v>
      </c>
      <c r="I1351" s="1" t="s">
        <v>48</v>
      </c>
      <c r="J1351" s="1" t="str">
        <f>IF(IFERROR(IF(M1351="",INDEX('Review Approach Lookup'!D:D,MATCH('Eligible Components'!G1351,'Review Approach Lookup'!A:A,0)),INDEX('Tableau FR Download'!I:I,MATCH(M1351,'Tableau FR Download'!G:G,0))),"")=0,"TBC",IFERROR(IF(M1351="",INDEX('Review Approach Lookup'!D:D,MATCH('Eligible Components'!G1351,'Review Approach Lookup'!A:A,0)),INDEX('Tableau FR Download'!I:I,MATCH(M1351,'Tableau FR Download'!G:G,0))),""))</f>
        <v/>
      </c>
      <c r="K1351" s="1" t="s">
        <v>182</v>
      </c>
      <c r="L1351" s="1">
        <f>_xlfn.MAXIFS('Tableau FR Download'!A:A,'Tableau FR Download'!B:B,'Eligible Components'!G1351)</f>
        <v>0</v>
      </c>
      <c r="M1351" s="1" t="str">
        <f>IF(L1351=0,"",INDEX('Tableau FR Download'!G:G,MATCH('Eligible Components'!L1351,'Tableau FR Download'!A:A,0)))</f>
        <v/>
      </c>
      <c r="N1351" s="2" t="str">
        <f>IFERROR(IF(LEFT(INDEX('Tableau FR Download'!J:J,MATCH('Eligible Components'!M1351,'Tableau FR Download'!G:G,0)),FIND(" - ",INDEX('Tableau FR Download'!J:J,MATCH('Eligible Components'!M1351,'Tableau FR Download'!G:G,0)))-1) = 0,"",LEFT(INDEX('Tableau FR Download'!J:J,MATCH('Eligible Components'!M1351,'Tableau FR Download'!G:G,0)),FIND(" - ",INDEX('Tableau FR Download'!J:J,MATCH('Eligible Components'!M1351,'Tableau FR Download'!G:G,0)))-1)),"")</f>
        <v/>
      </c>
      <c r="O1351" s="2" t="str">
        <f>IF(T1351="No","",IFERROR(IF(INDEX('Tableau FR Download'!M:M,MATCH('Eligible Components'!M1351,'Tableau FR Download'!G:G,0))=0,"",INDEX('Tableau FR Download'!M:M,MATCH('Eligible Components'!M1351,'Tableau FR Download'!G:G,0))),""))</f>
        <v/>
      </c>
      <c r="P1351" s="37" t="str">
        <f>IF(IFERROR(INDEX('Funding Request Tracker'!$G$6:$G$13,MATCH('Eligible Components'!N1351,'Funding Request Tracker'!$F$6:$F$13,0)),"")=0,"",IFERROR(INDEX('Funding Request Tracker'!$G$6:$G$13,MATCH('Eligible Components'!N1351,'Funding Request Tracker'!$F$6:$F$13,0)),""))</f>
        <v/>
      </c>
      <c r="Q1351" s="37" t="str">
        <f>IF(IFERROR(INDEX('Tableau FR Download'!N:N,MATCH('Eligible Components'!M1351,'Tableau FR Download'!G:G,0)),"")=0,"",IFERROR(INDEX('Tableau FR Download'!N:N,MATCH('Eligible Components'!M1351,'Tableau FR Download'!G:G,0)),""))</f>
        <v/>
      </c>
      <c r="R1351" s="37" t="str">
        <f>IF(IFERROR(INDEX('Tableau FR Download'!O:O,MATCH('Eligible Components'!M1351,'Tableau FR Download'!G:G,0)),"")=0,"",IFERROR(INDEX('Tableau FR Download'!O:O,MATCH('Eligible Components'!M1351,'Tableau FR Download'!G:G,0)),""))</f>
        <v/>
      </c>
      <c r="S1351" s="13" t="str">
        <f t="shared" si="66"/>
        <v/>
      </c>
      <c r="T1351" s="1" t="str">
        <f>IFERROR(INDEX('User Instructions'!$E$3:$E$10,MATCH('Eligible Components'!N1351,'User Instructions'!$D$3:$D$10,0)),"")</f>
        <v/>
      </c>
      <c r="U1351" s="1" t="str">
        <f>IFERROR(IF(INDEX('Tableau FR Download'!M:M,MATCH('Eligible Components'!M1351,'Tableau FR Download'!G:G,0))=0,"",INDEX('Tableau FR Download'!M:M,MATCH('Eligible Components'!M1351,'Tableau FR Download'!G:G,0))),"")</f>
        <v/>
      </c>
    </row>
    <row r="1352" spans="1:21" hidden="1" x14ac:dyDescent="0.2">
      <c r="A1352" s="1">
        <f t="shared" si="64"/>
        <v>1</v>
      </c>
      <c r="B1352" s="1">
        <v>0</v>
      </c>
      <c r="C1352" s="1" t="s">
        <v>85</v>
      </c>
      <c r="D1352" s="1" t="s">
        <v>71</v>
      </c>
      <c r="E1352" s="1" t="s">
        <v>26</v>
      </c>
      <c r="F1352" s="1" t="s">
        <v>26</v>
      </c>
      <c r="G1352" s="1" t="str">
        <f t="shared" si="65"/>
        <v>Sri Lanka-HIV/AIDS</v>
      </c>
      <c r="H1352" s="1">
        <v>1</v>
      </c>
      <c r="I1352" s="1" t="s">
        <v>25</v>
      </c>
      <c r="J1352" s="1" t="str">
        <f>IF(IFERROR(IF(M1352="",INDEX('Review Approach Lookup'!D:D,MATCH('Eligible Components'!G1352,'Review Approach Lookup'!A:A,0)),INDEX('Tableau FR Download'!I:I,MATCH(M1352,'Tableau FR Download'!G:G,0))),"")=0,"TBC",IFERROR(IF(M1352="",INDEX('Review Approach Lookup'!D:D,MATCH('Eligible Components'!G1352,'Review Approach Lookup'!A:A,0)),INDEX('Tableau FR Download'!I:I,MATCH(M1352,'Tableau FR Download'!G:G,0))),""))</f>
        <v>Tailored for Focused Portfolios</v>
      </c>
      <c r="K1352" s="1" t="s">
        <v>188</v>
      </c>
      <c r="L1352" s="1">
        <f>_xlfn.MAXIFS('Tableau FR Download'!A:A,'Tableau FR Download'!B:B,'Eligible Components'!G1352)</f>
        <v>1008</v>
      </c>
      <c r="M1352" s="1" t="str">
        <f>IF(L1352=0,"",INDEX('Tableau FR Download'!G:G,MATCH('Eligible Components'!L1352,'Tableau FR Download'!A:A,0)))</f>
        <v>FR1008-LKA-H</v>
      </c>
      <c r="N1352" s="2" t="str">
        <f>IFERROR(IF(LEFT(INDEX('Tableau FR Download'!J:J,MATCH('Eligible Components'!M1352,'Tableau FR Download'!G:G,0)),FIND(" - ",INDEX('Tableau FR Download'!J:J,MATCH('Eligible Components'!M1352,'Tableau FR Download'!G:G,0)))-1) = 0,"",LEFT(INDEX('Tableau FR Download'!J:J,MATCH('Eligible Components'!M1352,'Tableau FR Download'!G:G,0)),FIND(" - ",INDEX('Tableau FR Download'!J:J,MATCH('Eligible Components'!M1352,'Tableau FR Download'!G:G,0)))-1)),"")</f>
        <v>Window 4</v>
      </c>
      <c r="O1352" s="2" t="str">
        <f>IF(T1352="No","",IFERROR(IF(INDEX('Tableau FR Download'!M:M,MATCH('Eligible Components'!M1352,'Tableau FR Download'!G:G,0))=0,"",INDEX('Tableau FR Download'!M:M,MATCH('Eligible Components'!M1352,'Tableau FR Download'!G:G,0))),""))</f>
        <v>Grant Making</v>
      </c>
      <c r="P1352" s="37">
        <f>IF(IFERROR(INDEX('Funding Request Tracker'!$G$6:$G$13,MATCH('Eligible Components'!N1352,'Funding Request Tracker'!$F$6:$F$13,0)),"")=0,"",IFERROR(INDEX('Funding Request Tracker'!$G$6:$G$13,MATCH('Eligible Components'!N1352,'Funding Request Tracker'!$F$6:$F$13,0)),""))</f>
        <v>44235</v>
      </c>
      <c r="Q1352" s="37">
        <f>IF(IFERROR(INDEX('Tableau FR Download'!N:N,MATCH('Eligible Components'!M1352,'Tableau FR Download'!G:G,0)),"")=0,"",IFERROR(INDEX('Tableau FR Download'!N:N,MATCH('Eligible Components'!M1352,'Tableau FR Download'!G:G,0)),""))</f>
        <v>44462</v>
      </c>
      <c r="R1352" s="37">
        <f>IF(IFERROR(INDEX('Tableau FR Download'!O:O,MATCH('Eligible Components'!M1352,'Tableau FR Download'!G:G,0)),"")=0,"",IFERROR(INDEX('Tableau FR Download'!O:O,MATCH('Eligible Components'!M1352,'Tableau FR Download'!G:G,0)),""))</f>
        <v>44488</v>
      </c>
      <c r="S1352" s="13">
        <f t="shared" si="66"/>
        <v>8.2950819672131146</v>
      </c>
      <c r="T1352" s="1" t="str">
        <f>IFERROR(INDEX('User Instructions'!$E$3:$E$10,MATCH('Eligible Components'!N1352,'User Instructions'!$D$3:$D$10,0)),"")</f>
        <v>Yes</v>
      </c>
      <c r="U1352" s="1" t="str">
        <f>IFERROR(IF(INDEX('Tableau FR Download'!M:M,MATCH('Eligible Components'!M1352,'Tableau FR Download'!G:G,0))=0,"",INDEX('Tableau FR Download'!M:M,MATCH('Eligible Components'!M1352,'Tableau FR Download'!G:G,0))),"")</f>
        <v>Grant Making</v>
      </c>
    </row>
    <row r="1353" spans="1:21" hidden="1" x14ac:dyDescent="0.2">
      <c r="A1353" s="1">
        <f t="shared" si="64"/>
        <v>0</v>
      </c>
      <c r="B1353" s="1">
        <v>0</v>
      </c>
      <c r="C1353" s="1" t="s">
        <v>85</v>
      </c>
      <c r="D1353" s="1" t="s">
        <v>71</v>
      </c>
      <c r="E1353" s="1" t="s">
        <v>409</v>
      </c>
      <c r="F1353" s="1" t="s">
        <v>86</v>
      </c>
      <c r="G1353" s="1" t="str">
        <f t="shared" si="65"/>
        <v>Sri Lanka-HIV/AIDS,Malaria</v>
      </c>
      <c r="H1353" s="1">
        <v>0</v>
      </c>
      <c r="I1353" s="1" t="s">
        <v>25</v>
      </c>
      <c r="J1353" s="1" t="str">
        <f>IF(IFERROR(IF(M1353="",INDEX('Review Approach Lookup'!D:D,MATCH('Eligible Components'!G1353,'Review Approach Lookup'!A:A,0)),INDEX('Tableau FR Download'!I:I,MATCH(M1353,'Tableau FR Download'!G:G,0))),"")=0,"TBC",IFERROR(IF(M1353="",INDEX('Review Approach Lookup'!D:D,MATCH('Eligible Components'!G1353,'Review Approach Lookup'!A:A,0)),INDEX('Tableau FR Download'!I:I,MATCH(M1353,'Tableau FR Download'!G:G,0))),""))</f>
        <v/>
      </c>
      <c r="K1353" s="1" t="s">
        <v>188</v>
      </c>
      <c r="L1353" s="1">
        <f>_xlfn.MAXIFS('Tableau FR Download'!A:A,'Tableau FR Download'!B:B,'Eligible Components'!G1353)</f>
        <v>0</v>
      </c>
      <c r="M1353" s="1" t="str">
        <f>IF(L1353=0,"",INDEX('Tableau FR Download'!G:G,MATCH('Eligible Components'!L1353,'Tableau FR Download'!A:A,0)))</f>
        <v/>
      </c>
      <c r="N1353" s="2" t="str">
        <f>IFERROR(IF(LEFT(INDEX('Tableau FR Download'!J:J,MATCH('Eligible Components'!M1353,'Tableau FR Download'!G:G,0)),FIND(" - ",INDEX('Tableau FR Download'!J:J,MATCH('Eligible Components'!M1353,'Tableau FR Download'!G:G,0)))-1) = 0,"",LEFT(INDEX('Tableau FR Download'!J:J,MATCH('Eligible Components'!M1353,'Tableau FR Download'!G:G,0)),FIND(" - ",INDEX('Tableau FR Download'!J:J,MATCH('Eligible Components'!M1353,'Tableau FR Download'!G:G,0)))-1)),"")</f>
        <v/>
      </c>
      <c r="O1353" s="2" t="str">
        <f>IF(T1353="No","",IFERROR(IF(INDEX('Tableau FR Download'!M:M,MATCH('Eligible Components'!M1353,'Tableau FR Download'!G:G,0))=0,"",INDEX('Tableau FR Download'!M:M,MATCH('Eligible Components'!M1353,'Tableau FR Download'!G:G,0))),""))</f>
        <v/>
      </c>
      <c r="P1353" s="37" t="str">
        <f>IF(IFERROR(INDEX('Funding Request Tracker'!$G$6:$G$13,MATCH('Eligible Components'!N1353,'Funding Request Tracker'!$F$6:$F$13,0)),"")=0,"",IFERROR(INDEX('Funding Request Tracker'!$G$6:$G$13,MATCH('Eligible Components'!N1353,'Funding Request Tracker'!$F$6:$F$13,0)),""))</f>
        <v/>
      </c>
      <c r="Q1353" s="37" t="str">
        <f>IF(IFERROR(INDEX('Tableau FR Download'!N:N,MATCH('Eligible Components'!M1353,'Tableau FR Download'!G:G,0)),"")=0,"",IFERROR(INDEX('Tableau FR Download'!N:N,MATCH('Eligible Components'!M1353,'Tableau FR Download'!G:G,0)),""))</f>
        <v/>
      </c>
      <c r="R1353" s="37" t="str">
        <f>IF(IFERROR(INDEX('Tableau FR Download'!O:O,MATCH('Eligible Components'!M1353,'Tableau FR Download'!G:G,0)),"")=0,"",IFERROR(INDEX('Tableau FR Download'!O:O,MATCH('Eligible Components'!M1353,'Tableau FR Download'!G:G,0)),""))</f>
        <v/>
      </c>
      <c r="S1353" s="13" t="str">
        <f t="shared" si="66"/>
        <v/>
      </c>
      <c r="T1353" s="1" t="str">
        <f>IFERROR(INDEX('User Instructions'!$E$3:$E$10,MATCH('Eligible Components'!N1353,'User Instructions'!$D$3:$D$10,0)),"")</f>
        <v/>
      </c>
      <c r="U1353" s="1" t="str">
        <f>IFERROR(IF(INDEX('Tableau FR Download'!M:M,MATCH('Eligible Components'!M1353,'Tableau FR Download'!G:G,0))=0,"",INDEX('Tableau FR Download'!M:M,MATCH('Eligible Components'!M1353,'Tableau FR Download'!G:G,0))),"")</f>
        <v/>
      </c>
    </row>
    <row r="1354" spans="1:21" hidden="1" x14ac:dyDescent="0.2">
      <c r="A1354" s="1">
        <f t="shared" si="64"/>
        <v>0</v>
      </c>
      <c r="B1354" s="1">
        <v>0</v>
      </c>
      <c r="C1354" s="1" t="s">
        <v>85</v>
      </c>
      <c r="D1354" s="1" t="s">
        <v>71</v>
      </c>
      <c r="E1354" s="1" t="s">
        <v>410</v>
      </c>
      <c r="F1354" s="1" t="s">
        <v>87</v>
      </c>
      <c r="G1354" s="1" t="str">
        <f t="shared" si="65"/>
        <v>Sri Lanka-HIV/AIDS,Malaria,RSSH</v>
      </c>
      <c r="H1354" s="1">
        <v>0</v>
      </c>
      <c r="I1354" s="1" t="s">
        <v>25</v>
      </c>
      <c r="J1354" s="1" t="str">
        <f>IF(IFERROR(IF(M1354="",INDEX('Review Approach Lookup'!D:D,MATCH('Eligible Components'!G1354,'Review Approach Lookup'!A:A,0)),INDEX('Tableau FR Download'!I:I,MATCH(M1354,'Tableau FR Download'!G:G,0))),"")=0,"TBC",IFERROR(IF(M1354="",INDEX('Review Approach Lookup'!D:D,MATCH('Eligible Components'!G1354,'Review Approach Lookup'!A:A,0)),INDEX('Tableau FR Download'!I:I,MATCH(M1354,'Tableau FR Download'!G:G,0))),""))</f>
        <v/>
      </c>
      <c r="K1354" s="1" t="s">
        <v>188</v>
      </c>
      <c r="L1354" s="1">
        <f>_xlfn.MAXIFS('Tableau FR Download'!A:A,'Tableau FR Download'!B:B,'Eligible Components'!G1354)</f>
        <v>0</v>
      </c>
      <c r="M1354" s="1" t="str">
        <f>IF(L1354=0,"",INDEX('Tableau FR Download'!G:G,MATCH('Eligible Components'!L1354,'Tableau FR Download'!A:A,0)))</f>
        <v/>
      </c>
      <c r="N1354" s="2" t="str">
        <f>IFERROR(IF(LEFT(INDEX('Tableau FR Download'!J:J,MATCH('Eligible Components'!M1354,'Tableau FR Download'!G:G,0)),FIND(" - ",INDEX('Tableau FR Download'!J:J,MATCH('Eligible Components'!M1354,'Tableau FR Download'!G:G,0)))-1) = 0,"",LEFT(INDEX('Tableau FR Download'!J:J,MATCH('Eligible Components'!M1354,'Tableau FR Download'!G:G,0)),FIND(" - ",INDEX('Tableau FR Download'!J:J,MATCH('Eligible Components'!M1354,'Tableau FR Download'!G:G,0)))-1)),"")</f>
        <v/>
      </c>
      <c r="O1354" s="2" t="str">
        <f>IF(T1354="No","",IFERROR(IF(INDEX('Tableau FR Download'!M:M,MATCH('Eligible Components'!M1354,'Tableau FR Download'!G:G,0))=0,"",INDEX('Tableau FR Download'!M:M,MATCH('Eligible Components'!M1354,'Tableau FR Download'!G:G,0))),""))</f>
        <v/>
      </c>
      <c r="P1354" s="37" t="str">
        <f>IF(IFERROR(INDEX('Funding Request Tracker'!$G$6:$G$13,MATCH('Eligible Components'!N1354,'Funding Request Tracker'!$F$6:$F$13,0)),"")=0,"",IFERROR(INDEX('Funding Request Tracker'!$G$6:$G$13,MATCH('Eligible Components'!N1354,'Funding Request Tracker'!$F$6:$F$13,0)),""))</f>
        <v/>
      </c>
      <c r="Q1354" s="37" t="str">
        <f>IF(IFERROR(INDEX('Tableau FR Download'!N:N,MATCH('Eligible Components'!M1354,'Tableau FR Download'!G:G,0)),"")=0,"",IFERROR(INDEX('Tableau FR Download'!N:N,MATCH('Eligible Components'!M1354,'Tableau FR Download'!G:G,0)),""))</f>
        <v/>
      </c>
      <c r="R1354" s="37" t="str">
        <f>IF(IFERROR(INDEX('Tableau FR Download'!O:O,MATCH('Eligible Components'!M1354,'Tableau FR Download'!G:G,0)),"")=0,"",IFERROR(INDEX('Tableau FR Download'!O:O,MATCH('Eligible Components'!M1354,'Tableau FR Download'!G:G,0)),""))</f>
        <v/>
      </c>
      <c r="S1354" s="13" t="str">
        <f t="shared" si="66"/>
        <v/>
      </c>
      <c r="T1354" s="1" t="str">
        <f>IFERROR(INDEX('User Instructions'!$E$3:$E$10,MATCH('Eligible Components'!N1354,'User Instructions'!$D$3:$D$10,0)),"")</f>
        <v/>
      </c>
      <c r="U1354" s="1" t="str">
        <f>IFERROR(IF(INDEX('Tableau FR Download'!M:M,MATCH('Eligible Components'!M1354,'Tableau FR Download'!G:G,0))=0,"",INDEX('Tableau FR Download'!M:M,MATCH('Eligible Components'!M1354,'Tableau FR Download'!G:G,0))),"")</f>
        <v/>
      </c>
    </row>
    <row r="1355" spans="1:21" hidden="1" x14ac:dyDescent="0.2">
      <c r="A1355" s="1">
        <f t="shared" si="64"/>
        <v>0</v>
      </c>
      <c r="B1355" s="1">
        <v>0</v>
      </c>
      <c r="C1355" s="1" t="s">
        <v>85</v>
      </c>
      <c r="D1355" s="1" t="s">
        <v>71</v>
      </c>
      <c r="E1355" s="1" t="s">
        <v>411</v>
      </c>
      <c r="F1355" s="1" t="s">
        <v>88</v>
      </c>
      <c r="G1355" s="1" t="str">
        <f t="shared" si="65"/>
        <v>Sri Lanka-HIV/AIDS,RSSH</v>
      </c>
      <c r="H1355" s="1">
        <v>1</v>
      </c>
      <c r="I1355" s="1" t="s">
        <v>25</v>
      </c>
      <c r="J1355" s="1" t="str">
        <f>IF(IFERROR(IF(M1355="",INDEX('Review Approach Lookup'!D:D,MATCH('Eligible Components'!G1355,'Review Approach Lookup'!A:A,0)),INDEX('Tableau FR Download'!I:I,MATCH(M1355,'Tableau FR Download'!G:G,0))),"")=0,"TBC",IFERROR(IF(M1355="",INDEX('Review Approach Lookup'!D:D,MATCH('Eligible Components'!G1355,'Review Approach Lookup'!A:A,0)),INDEX('Tableau FR Download'!I:I,MATCH(M1355,'Tableau FR Download'!G:G,0))),""))</f>
        <v/>
      </c>
      <c r="K1355" s="1" t="s">
        <v>188</v>
      </c>
      <c r="L1355" s="1">
        <f>_xlfn.MAXIFS('Tableau FR Download'!A:A,'Tableau FR Download'!B:B,'Eligible Components'!G1355)</f>
        <v>0</v>
      </c>
      <c r="M1355" s="1" t="str">
        <f>IF(L1355=0,"",INDEX('Tableau FR Download'!G:G,MATCH('Eligible Components'!L1355,'Tableau FR Download'!A:A,0)))</f>
        <v/>
      </c>
      <c r="N1355" s="2" t="str">
        <f>IFERROR(IF(LEFT(INDEX('Tableau FR Download'!J:J,MATCH('Eligible Components'!M1355,'Tableau FR Download'!G:G,0)),FIND(" - ",INDEX('Tableau FR Download'!J:J,MATCH('Eligible Components'!M1355,'Tableau FR Download'!G:G,0)))-1) = 0,"",LEFT(INDEX('Tableau FR Download'!J:J,MATCH('Eligible Components'!M1355,'Tableau FR Download'!G:G,0)),FIND(" - ",INDEX('Tableau FR Download'!J:J,MATCH('Eligible Components'!M1355,'Tableau FR Download'!G:G,0)))-1)),"")</f>
        <v/>
      </c>
      <c r="O1355" s="2" t="str">
        <f>IF(T1355="No","",IFERROR(IF(INDEX('Tableau FR Download'!M:M,MATCH('Eligible Components'!M1355,'Tableau FR Download'!G:G,0))=0,"",INDEX('Tableau FR Download'!M:M,MATCH('Eligible Components'!M1355,'Tableau FR Download'!G:G,0))),""))</f>
        <v/>
      </c>
      <c r="P1355" s="37" t="str">
        <f>IF(IFERROR(INDEX('Funding Request Tracker'!$G$6:$G$13,MATCH('Eligible Components'!N1355,'Funding Request Tracker'!$F$6:$F$13,0)),"")=0,"",IFERROR(INDEX('Funding Request Tracker'!$G$6:$G$13,MATCH('Eligible Components'!N1355,'Funding Request Tracker'!$F$6:$F$13,0)),""))</f>
        <v/>
      </c>
      <c r="Q1355" s="37" t="str">
        <f>IF(IFERROR(INDEX('Tableau FR Download'!N:N,MATCH('Eligible Components'!M1355,'Tableau FR Download'!G:G,0)),"")=0,"",IFERROR(INDEX('Tableau FR Download'!N:N,MATCH('Eligible Components'!M1355,'Tableau FR Download'!G:G,0)),""))</f>
        <v/>
      </c>
      <c r="R1355" s="37" t="str">
        <f>IF(IFERROR(INDEX('Tableau FR Download'!O:O,MATCH('Eligible Components'!M1355,'Tableau FR Download'!G:G,0)),"")=0,"",IFERROR(INDEX('Tableau FR Download'!O:O,MATCH('Eligible Components'!M1355,'Tableau FR Download'!G:G,0)),""))</f>
        <v/>
      </c>
      <c r="S1355" s="13" t="str">
        <f t="shared" si="66"/>
        <v/>
      </c>
      <c r="T1355" s="1" t="str">
        <f>IFERROR(INDEX('User Instructions'!$E$3:$E$10,MATCH('Eligible Components'!N1355,'User Instructions'!$D$3:$D$10,0)),"")</f>
        <v/>
      </c>
      <c r="U1355" s="1" t="str">
        <f>IFERROR(IF(INDEX('Tableau FR Download'!M:M,MATCH('Eligible Components'!M1355,'Tableau FR Download'!G:G,0))=0,"",INDEX('Tableau FR Download'!M:M,MATCH('Eligible Components'!M1355,'Tableau FR Download'!G:G,0))),"")</f>
        <v/>
      </c>
    </row>
    <row r="1356" spans="1:21" hidden="1" x14ac:dyDescent="0.2">
      <c r="A1356" s="1">
        <f t="shared" si="64"/>
        <v>0</v>
      </c>
      <c r="B1356" s="1">
        <v>0</v>
      </c>
      <c r="C1356" s="1" t="s">
        <v>85</v>
      </c>
      <c r="D1356" s="1" t="s">
        <v>71</v>
      </c>
      <c r="E1356" s="1" t="s">
        <v>408</v>
      </c>
      <c r="F1356" s="1" t="s">
        <v>89</v>
      </c>
      <c r="G1356" s="1" t="str">
        <f t="shared" si="65"/>
        <v>Sri Lanka-HIV/AIDS, Tuberculosis</v>
      </c>
      <c r="H1356" s="1">
        <v>1</v>
      </c>
      <c r="I1356" s="1" t="s">
        <v>25</v>
      </c>
      <c r="J1356" s="1" t="str">
        <f>IF(IFERROR(IF(M1356="",INDEX('Review Approach Lookup'!D:D,MATCH('Eligible Components'!G1356,'Review Approach Lookup'!A:A,0)),INDEX('Tableau FR Download'!I:I,MATCH(M1356,'Tableau FR Download'!G:G,0))),"")=0,"TBC",IFERROR(IF(M1356="",INDEX('Review Approach Lookup'!D:D,MATCH('Eligible Components'!G1356,'Review Approach Lookup'!A:A,0)),INDEX('Tableau FR Download'!I:I,MATCH(M1356,'Tableau FR Download'!G:G,0))),""))</f>
        <v/>
      </c>
      <c r="K1356" s="1" t="s">
        <v>188</v>
      </c>
      <c r="L1356" s="1">
        <f>_xlfn.MAXIFS('Tableau FR Download'!A:A,'Tableau FR Download'!B:B,'Eligible Components'!G1356)</f>
        <v>0</v>
      </c>
      <c r="M1356" s="1" t="str">
        <f>IF(L1356=0,"",INDEX('Tableau FR Download'!G:G,MATCH('Eligible Components'!L1356,'Tableau FR Download'!A:A,0)))</f>
        <v/>
      </c>
      <c r="N1356" s="2" t="str">
        <f>IFERROR(IF(LEFT(INDEX('Tableau FR Download'!J:J,MATCH('Eligible Components'!M1356,'Tableau FR Download'!G:G,0)),FIND(" - ",INDEX('Tableau FR Download'!J:J,MATCH('Eligible Components'!M1356,'Tableau FR Download'!G:G,0)))-1) = 0,"",LEFT(INDEX('Tableau FR Download'!J:J,MATCH('Eligible Components'!M1356,'Tableau FR Download'!G:G,0)),FIND(" - ",INDEX('Tableau FR Download'!J:J,MATCH('Eligible Components'!M1356,'Tableau FR Download'!G:G,0)))-1)),"")</f>
        <v/>
      </c>
      <c r="O1356" s="2" t="str">
        <f>IF(T1356="No","",IFERROR(IF(INDEX('Tableau FR Download'!M:M,MATCH('Eligible Components'!M1356,'Tableau FR Download'!G:G,0))=0,"",INDEX('Tableau FR Download'!M:M,MATCH('Eligible Components'!M1356,'Tableau FR Download'!G:G,0))),""))</f>
        <v/>
      </c>
      <c r="P1356" s="37" t="str">
        <f>IF(IFERROR(INDEX('Funding Request Tracker'!$G$6:$G$13,MATCH('Eligible Components'!N1356,'Funding Request Tracker'!$F$6:$F$13,0)),"")=0,"",IFERROR(INDEX('Funding Request Tracker'!$G$6:$G$13,MATCH('Eligible Components'!N1356,'Funding Request Tracker'!$F$6:$F$13,0)),""))</f>
        <v/>
      </c>
      <c r="Q1356" s="37" t="str">
        <f>IF(IFERROR(INDEX('Tableau FR Download'!N:N,MATCH('Eligible Components'!M1356,'Tableau FR Download'!G:G,0)),"")=0,"",IFERROR(INDEX('Tableau FR Download'!N:N,MATCH('Eligible Components'!M1356,'Tableau FR Download'!G:G,0)),""))</f>
        <v/>
      </c>
      <c r="R1356" s="37" t="str">
        <f>IF(IFERROR(INDEX('Tableau FR Download'!O:O,MATCH('Eligible Components'!M1356,'Tableau FR Download'!G:G,0)),"")=0,"",IFERROR(INDEX('Tableau FR Download'!O:O,MATCH('Eligible Components'!M1356,'Tableau FR Download'!G:G,0)),""))</f>
        <v/>
      </c>
      <c r="S1356" s="13" t="str">
        <f t="shared" si="66"/>
        <v/>
      </c>
      <c r="T1356" s="1" t="str">
        <f>IFERROR(INDEX('User Instructions'!$E$3:$E$10,MATCH('Eligible Components'!N1356,'User Instructions'!$D$3:$D$10,0)),"")</f>
        <v/>
      </c>
      <c r="U1356" s="1" t="str">
        <f>IFERROR(IF(INDEX('Tableau FR Download'!M:M,MATCH('Eligible Components'!M1356,'Tableau FR Download'!G:G,0))=0,"",INDEX('Tableau FR Download'!M:M,MATCH('Eligible Components'!M1356,'Tableau FR Download'!G:G,0))),"")</f>
        <v/>
      </c>
    </row>
    <row r="1357" spans="1:21" hidden="1" x14ac:dyDescent="0.2">
      <c r="A1357" s="1">
        <f t="shared" si="64"/>
        <v>0</v>
      </c>
      <c r="B1357" s="1">
        <v>0</v>
      </c>
      <c r="C1357" s="1" t="s">
        <v>85</v>
      </c>
      <c r="D1357" s="1" t="s">
        <v>71</v>
      </c>
      <c r="E1357" s="1" t="s">
        <v>412</v>
      </c>
      <c r="F1357" s="1" t="s">
        <v>90</v>
      </c>
      <c r="G1357" s="1" t="str">
        <f t="shared" si="65"/>
        <v>Sri Lanka-HIV/AIDS,Tuberculosis,Malaria</v>
      </c>
      <c r="H1357" s="1">
        <v>0</v>
      </c>
      <c r="I1357" s="1" t="s">
        <v>25</v>
      </c>
      <c r="J1357" s="1" t="str">
        <f>IF(IFERROR(IF(M1357="",INDEX('Review Approach Lookup'!D:D,MATCH('Eligible Components'!G1357,'Review Approach Lookup'!A:A,0)),INDEX('Tableau FR Download'!I:I,MATCH(M1357,'Tableau FR Download'!G:G,0))),"")=0,"TBC",IFERROR(IF(M1357="",INDEX('Review Approach Lookup'!D:D,MATCH('Eligible Components'!G1357,'Review Approach Lookup'!A:A,0)),INDEX('Tableau FR Download'!I:I,MATCH(M1357,'Tableau FR Download'!G:G,0))),""))</f>
        <v/>
      </c>
      <c r="K1357" s="1" t="s">
        <v>188</v>
      </c>
      <c r="L1357" s="1">
        <f>_xlfn.MAXIFS('Tableau FR Download'!A:A,'Tableau FR Download'!B:B,'Eligible Components'!G1357)</f>
        <v>0</v>
      </c>
      <c r="M1357" s="1" t="str">
        <f>IF(L1357=0,"",INDEX('Tableau FR Download'!G:G,MATCH('Eligible Components'!L1357,'Tableau FR Download'!A:A,0)))</f>
        <v/>
      </c>
      <c r="N1357" s="2" t="str">
        <f>IFERROR(IF(LEFT(INDEX('Tableau FR Download'!J:J,MATCH('Eligible Components'!M1357,'Tableau FR Download'!G:G,0)),FIND(" - ",INDEX('Tableau FR Download'!J:J,MATCH('Eligible Components'!M1357,'Tableau FR Download'!G:G,0)))-1) = 0,"",LEFT(INDEX('Tableau FR Download'!J:J,MATCH('Eligible Components'!M1357,'Tableau FR Download'!G:G,0)),FIND(" - ",INDEX('Tableau FR Download'!J:J,MATCH('Eligible Components'!M1357,'Tableau FR Download'!G:G,0)))-1)),"")</f>
        <v/>
      </c>
      <c r="O1357" s="2" t="str">
        <f>IF(T1357="No","",IFERROR(IF(INDEX('Tableau FR Download'!M:M,MATCH('Eligible Components'!M1357,'Tableau FR Download'!G:G,0))=0,"",INDEX('Tableau FR Download'!M:M,MATCH('Eligible Components'!M1357,'Tableau FR Download'!G:G,0))),""))</f>
        <v/>
      </c>
      <c r="P1357" s="37" t="str">
        <f>IF(IFERROR(INDEX('Funding Request Tracker'!$G$6:$G$13,MATCH('Eligible Components'!N1357,'Funding Request Tracker'!$F$6:$F$13,0)),"")=0,"",IFERROR(INDEX('Funding Request Tracker'!$G$6:$G$13,MATCH('Eligible Components'!N1357,'Funding Request Tracker'!$F$6:$F$13,0)),""))</f>
        <v/>
      </c>
      <c r="Q1357" s="37" t="str">
        <f>IF(IFERROR(INDEX('Tableau FR Download'!N:N,MATCH('Eligible Components'!M1357,'Tableau FR Download'!G:G,0)),"")=0,"",IFERROR(INDEX('Tableau FR Download'!N:N,MATCH('Eligible Components'!M1357,'Tableau FR Download'!G:G,0)),""))</f>
        <v/>
      </c>
      <c r="R1357" s="37" t="str">
        <f>IF(IFERROR(INDEX('Tableau FR Download'!O:O,MATCH('Eligible Components'!M1357,'Tableau FR Download'!G:G,0)),"")=0,"",IFERROR(INDEX('Tableau FR Download'!O:O,MATCH('Eligible Components'!M1357,'Tableau FR Download'!G:G,0)),""))</f>
        <v/>
      </c>
      <c r="S1357" s="13" t="str">
        <f t="shared" si="66"/>
        <v/>
      </c>
      <c r="T1357" s="1" t="str">
        <f>IFERROR(INDEX('User Instructions'!$E$3:$E$10,MATCH('Eligible Components'!N1357,'User Instructions'!$D$3:$D$10,0)),"")</f>
        <v/>
      </c>
      <c r="U1357" s="1" t="str">
        <f>IFERROR(IF(INDEX('Tableau FR Download'!M:M,MATCH('Eligible Components'!M1357,'Tableau FR Download'!G:G,0))=0,"",INDEX('Tableau FR Download'!M:M,MATCH('Eligible Components'!M1357,'Tableau FR Download'!G:G,0))),"")</f>
        <v/>
      </c>
    </row>
    <row r="1358" spans="1:21" hidden="1" x14ac:dyDescent="0.2">
      <c r="A1358" s="1">
        <f t="shared" si="64"/>
        <v>0</v>
      </c>
      <c r="B1358" s="1">
        <v>0</v>
      </c>
      <c r="C1358" s="1" t="s">
        <v>85</v>
      </c>
      <c r="D1358" s="1" t="s">
        <v>71</v>
      </c>
      <c r="E1358" s="1" t="s">
        <v>413</v>
      </c>
      <c r="F1358" s="1" t="s">
        <v>91</v>
      </c>
      <c r="G1358" s="1" t="str">
        <f t="shared" si="65"/>
        <v>Sri Lanka-HIV/AIDS,Tuberculosis,Malaria,RSSH</v>
      </c>
      <c r="H1358" s="1">
        <v>0</v>
      </c>
      <c r="I1358" s="1" t="s">
        <v>25</v>
      </c>
      <c r="J1358" s="1" t="str">
        <f>IF(IFERROR(IF(M1358="",INDEX('Review Approach Lookup'!D:D,MATCH('Eligible Components'!G1358,'Review Approach Lookup'!A:A,0)),INDEX('Tableau FR Download'!I:I,MATCH(M1358,'Tableau FR Download'!G:G,0))),"")=0,"TBC",IFERROR(IF(M1358="",INDEX('Review Approach Lookup'!D:D,MATCH('Eligible Components'!G1358,'Review Approach Lookup'!A:A,0)),INDEX('Tableau FR Download'!I:I,MATCH(M1358,'Tableau FR Download'!G:G,0))),""))</f>
        <v/>
      </c>
      <c r="K1358" s="1" t="s">
        <v>188</v>
      </c>
      <c r="L1358" s="1">
        <f>_xlfn.MAXIFS('Tableau FR Download'!A:A,'Tableau FR Download'!B:B,'Eligible Components'!G1358)</f>
        <v>0</v>
      </c>
      <c r="M1358" s="1" t="str">
        <f>IF(L1358=0,"",INDEX('Tableau FR Download'!G:G,MATCH('Eligible Components'!L1358,'Tableau FR Download'!A:A,0)))</f>
        <v/>
      </c>
      <c r="N1358" s="2" t="str">
        <f>IFERROR(IF(LEFT(INDEX('Tableau FR Download'!J:J,MATCH('Eligible Components'!M1358,'Tableau FR Download'!G:G,0)),FIND(" - ",INDEX('Tableau FR Download'!J:J,MATCH('Eligible Components'!M1358,'Tableau FR Download'!G:G,0)))-1) = 0,"",LEFT(INDEX('Tableau FR Download'!J:J,MATCH('Eligible Components'!M1358,'Tableau FR Download'!G:G,0)),FIND(" - ",INDEX('Tableau FR Download'!J:J,MATCH('Eligible Components'!M1358,'Tableau FR Download'!G:G,0)))-1)),"")</f>
        <v/>
      </c>
      <c r="O1358" s="2" t="str">
        <f>IF(T1358="No","",IFERROR(IF(INDEX('Tableau FR Download'!M:M,MATCH('Eligible Components'!M1358,'Tableau FR Download'!G:G,0))=0,"",INDEX('Tableau FR Download'!M:M,MATCH('Eligible Components'!M1358,'Tableau FR Download'!G:G,0))),""))</f>
        <v/>
      </c>
      <c r="P1358" s="37" t="str">
        <f>IF(IFERROR(INDEX('Funding Request Tracker'!$G$6:$G$13,MATCH('Eligible Components'!N1358,'Funding Request Tracker'!$F$6:$F$13,0)),"")=0,"",IFERROR(INDEX('Funding Request Tracker'!$G$6:$G$13,MATCH('Eligible Components'!N1358,'Funding Request Tracker'!$F$6:$F$13,0)),""))</f>
        <v/>
      </c>
      <c r="Q1358" s="37" t="str">
        <f>IF(IFERROR(INDEX('Tableau FR Download'!N:N,MATCH('Eligible Components'!M1358,'Tableau FR Download'!G:G,0)),"")=0,"",IFERROR(INDEX('Tableau FR Download'!N:N,MATCH('Eligible Components'!M1358,'Tableau FR Download'!G:G,0)),""))</f>
        <v/>
      </c>
      <c r="R1358" s="37" t="str">
        <f>IF(IFERROR(INDEX('Tableau FR Download'!O:O,MATCH('Eligible Components'!M1358,'Tableau FR Download'!G:G,0)),"")=0,"",IFERROR(INDEX('Tableau FR Download'!O:O,MATCH('Eligible Components'!M1358,'Tableau FR Download'!G:G,0)),""))</f>
        <v/>
      </c>
      <c r="S1358" s="13" t="str">
        <f t="shared" si="66"/>
        <v/>
      </c>
      <c r="T1358" s="1" t="str">
        <f>IFERROR(INDEX('User Instructions'!$E$3:$E$10,MATCH('Eligible Components'!N1358,'User Instructions'!$D$3:$D$10,0)),"")</f>
        <v/>
      </c>
      <c r="U1358" s="1" t="str">
        <f>IFERROR(IF(INDEX('Tableau FR Download'!M:M,MATCH('Eligible Components'!M1358,'Tableau FR Download'!G:G,0))=0,"",INDEX('Tableau FR Download'!M:M,MATCH('Eligible Components'!M1358,'Tableau FR Download'!G:G,0))),"")</f>
        <v/>
      </c>
    </row>
    <row r="1359" spans="1:21" hidden="1" x14ac:dyDescent="0.2">
      <c r="A1359" s="1">
        <f t="shared" si="64"/>
        <v>0</v>
      </c>
      <c r="B1359" s="1">
        <v>0</v>
      </c>
      <c r="C1359" s="1" t="s">
        <v>85</v>
      </c>
      <c r="D1359" s="1" t="s">
        <v>71</v>
      </c>
      <c r="E1359" s="1" t="s">
        <v>414</v>
      </c>
      <c r="F1359" s="1" t="s">
        <v>92</v>
      </c>
      <c r="G1359" s="1" t="str">
        <f t="shared" si="65"/>
        <v>Sri Lanka-HIV/AIDS,Tuberculosis,RSSH</v>
      </c>
      <c r="H1359" s="1">
        <v>1</v>
      </c>
      <c r="I1359" s="1" t="s">
        <v>25</v>
      </c>
      <c r="J1359" s="1" t="str">
        <f>IF(IFERROR(IF(M1359="",INDEX('Review Approach Lookup'!D:D,MATCH('Eligible Components'!G1359,'Review Approach Lookup'!A:A,0)),INDEX('Tableau FR Download'!I:I,MATCH(M1359,'Tableau FR Download'!G:G,0))),"")=0,"TBC",IFERROR(IF(M1359="",INDEX('Review Approach Lookup'!D:D,MATCH('Eligible Components'!G1359,'Review Approach Lookup'!A:A,0)),INDEX('Tableau FR Download'!I:I,MATCH(M1359,'Tableau FR Download'!G:G,0))),""))</f>
        <v/>
      </c>
      <c r="K1359" s="1" t="s">
        <v>188</v>
      </c>
      <c r="L1359" s="1">
        <f>_xlfn.MAXIFS('Tableau FR Download'!A:A,'Tableau FR Download'!B:B,'Eligible Components'!G1359)</f>
        <v>0</v>
      </c>
      <c r="M1359" s="1" t="str">
        <f>IF(L1359=0,"",INDEX('Tableau FR Download'!G:G,MATCH('Eligible Components'!L1359,'Tableau FR Download'!A:A,0)))</f>
        <v/>
      </c>
      <c r="N1359" s="2" t="str">
        <f>IFERROR(IF(LEFT(INDEX('Tableau FR Download'!J:J,MATCH('Eligible Components'!M1359,'Tableau FR Download'!G:G,0)),FIND(" - ",INDEX('Tableau FR Download'!J:J,MATCH('Eligible Components'!M1359,'Tableau FR Download'!G:G,0)))-1) = 0,"",LEFT(INDEX('Tableau FR Download'!J:J,MATCH('Eligible Components'!M1359,'Tableau FR Download'!G:G,0)),FIND(" - ",INDEX('Tableau FR Download'!J:J,MATCH('Eligible Components'!M1359,'Tableau FR Download'!G:G,0)))-1)),"")</f>
        <v/>
      </c>
      <c r="O1359" s="2" t="str">
        <f>IF(T1359="No","",IFERROR(IF(INDEX('Tableau FR Download'!M:M,MATCH('Eligible Components'!M1359,'Tableau FR Download'!G:G,0))=0,"",INDEX('Tableau FR Download'!M:M,MATCH('Eligible Components'!M1359,'Tableau FR Download'!G:G,0))),""))</f>
        <v/>
      </c>
      <c r="P1359" s="37" t="str">
        <f>IF(IFERROR(INDEX('Funding Request Tracker'!$G$6:$G$13,MATCH('Eligible Components'!N1359,'Funding Request Tracker'!$F$6:$F$13,0)),"")=0,"",IFERROR(INDEX('Funding Request Tracker'!$G$6:$G$13,MATCH('Eligible Components'!N1359,'Funding Request Tracker'!$F$6:$F$13,0)),""))</f>
        <v/>
      </c>
      <c r="Q1359" s="37" t="str">
        <f>IF(IFERROR(INDEX('Tableau FR Download'!N:N,MATCH('Eligible Components'!M1359,'Tableau FR Download'!G:G,0)),"")=0,"",IFERROR(INDEX('Tableau FR Download'!N:N,MATCH('Eligible Components'!M1359,'Tableau FR Download'!G:G,0)),""))</f>
        <v/>
      </c>
      <c r="R1359" s="37" t="str">
        <f>IF(IFERROR(INDEX('Tableau FR Download'!O:O,MATCH('Eligible Components'!M1359,'Tableau FR Download'!G:G,0)),"")=0,"",IFERROR(INDEX('Tableau FR Download'!O:O,MATCH('Eligible Components'!M1359,'Tableau FR Download'!G:G,0)),""))</f>
        <v/>
      </c>
      <c r="S1359" s="13" t="str">
        <f t="shared" si="66"/>
        <v/>
      </c>
      <c r="T1359" s="1" t="str">
        <f>IFERROR(INDEX('User Instructions'!$E$3:$E$10,MATCH('Eligible Components'!N1359,'User Instructions'!$D$3:$D$10,0)),"")</f>
        <v/>
      </c>
      <c r="U1359" s="1" t="str">
        <f>IFERROR(IF(INDEX('Tableau FR Download'!M:M,MATCH('Eligible Components'!M1359,'Tableau FR Download'!G:G,0))=0,"",INDEX('Tableau FR Download'!M:M,MATCH('Eligible Components'!M1359,'Tableau FR Download'!G:G,0))),"")</f>
        <v/>
      </c>
    </row>
    <row r="1360" spans="1:21" hidden="1" x14ac:dyDescent="0.2">
      <c r="A1360" s="1">
        <f t="shared" si="64"/>
        <v>0</v>
      </c>
      <c r="B1360" s="1">
        <v>0</v>
      </c>
      <c r="C1360" s="1" t="s">
        <v>85</v>
      </c>
      <c r="D1360" s="1" t="s">
        <v>71</v>
      </c>
      <c r="E1360" s="1" t="s">
        <v>28</v>
      </c>
      <c r="F1360" s="1" t="s">
        <v>28</v>
      </c>
      <c r="G1360" s="1" t="str">
        <f t="shared" si="65"/>
        <v>Sri Lanka-Malaria</v>
      </c>
      <c r="H1360" s="1">
        <v>0</v>
      </c>
      <c r="I1360" s="1" t="s">
        <v>25</v>
      </c>
      <c r="J1360" s="1" t="str">
        <f>IF(IFERROR(IF(M1360="",INDEX('Review Approach Lookup'!D:D,MATCH('Eligible Components'!G1360,'Review Approach Lookup'!A:A,0)),INDEX('Tableau FR Download'!I:I,MATCH(M1360,'Tableau FR Download'!G:G,0))),"")=0,"TBC",IFERROR(IF(M1360="",INDEX('Review Approach Lookup'!D:D,MATCH('Eligible Components'!G1360,'Review Approach Lookup'!A:A,0)),INDEX('Tableau FR Download'!I:I,MATCH(M1360,'Tableau FR Download'!G:G,0))),""))</f>
        <v/>
      </c>
      <c r="K1360" s="1" t="s">
        <v>188</v>
      </c>
      <c r="L1360" s="1">
        <f>_xlfn.MAXIFS('Tableau FR Download'!A:A,'Tableau FR Download'!B:B,'Eligible Components'!G1360)</f>
        <v>0</v>
      </c>
      <c r="M1360" s="1" t="str">
        <f>IF(L1360=0,"",INDEX('Tableau FR Download'!G:G,MATCH('Eligible Components'!L1360,'Tableau FR Download'!A:A,0)))</f>
        <v/>
      </c>
      <c r="N1360" s="2" t="str">
        <f>IFERROR(IF(LEFT(INDEX('Tableau FR Download'!J:J,MATCH('Eligible Components'!M1360,'Tableau FR Download'!G:G,0)),FIND(" - ",INDEX('Tableau FR Download'!J:J,MATCH('Eligible Components'!M1360,'Tableau FR Download'!G:G,0)))-1) = 0,"",LEFT(INDEX('Tableau FR Download'!J:J,MATCH('Eligible Components'!M1360,'Tableau FR Download'!G:G,0)),FIND(" - ",INDEX('Tableau FR Download'!J:J,MATCH('Eligible Components'!M1360,'Tableau FR Download'!G:G,0)))-1)),"")</f>
        <v/>
      </c>
      <c r="O1360" s="2" t="str">
        <f>IF(T1360="No","",IFERROR(IF(INDEX('Tableau FR Download'!M:M,MATCH('Eligible Components'!M1360,'Tableau FR Download'!G:G,0))=0,"",INDEX('Tableau FR Download'!M:M,MATCH('Eligible Components'!M1360,'Tableau FR Download'!G:G,0))),""))</f>
        <v/>
      </c>
      <c r="P1360" s="37" t="str">
        <f>IF(IFERROR(INDEX('Funding Request Tracker'!$G$6:$G$13,MATCH('Eligible Components'!N1360,'Funding Request Tracker'!$F$6:$F$13,0)),"")=0,"",IFERROR(INDEX('Funding Request Tracker'!$G$6:$G$13,MATCH('Eligible Components'!N1360,'Funding Request Tracker'!$F$6:$F$13,0)),""))</f>
        <v/>
      </c>
      <c r="Q1360" s="37" t="str">
        <f>IF(IFERROR(INDEX('Tableau FR Download'!N:N,MATCH('Eligible Components'!M1360,'Tableau FR Download'!G:G,0)),"")=0,"",IFERROR(INDEX('Tableau FR Download'!N:N,MATCH('Eligible Components'!M1360,'Tableau FR Download'!G:G,0)),""))</f>
        <v/>
      </c>
      <c r="R1360" s="37" t="str">
        <f>IF(IFERROR(INDEX('Tableau FR Download'!O:O,MATCH('Eligible Components'!M1360,'Tableau FR Download'!G:G,0)),"")=0,"",IFERROR(INDEX('Tableau FR Download'!O:O,MATCH('Eligible Components'!M1360,'Tableau FR Download'!G:G,0)),""))</f>
        <v/>
      </c>
      <c r="S1360" s="13" t="str">
        <f t="shared" si="66"/>
        <v/>
      </c>
      <c r="T1360" s="1" t="str">
        <f>IFERROR(INDEX('User Instructions'!$E$3:$E$10,MATCH('Eligible Components'!N1360,'User Instructions'!$D$3:$D$10,0)),"")</f>
        <v/>
      </c>
      <c r="U1360" s="1" t="str">
        <f>IFERROR(IF(INDEX('Tableau FR Download'!M:M,MATCH('Eligible Components'!M1360,'Tableau FR Download'!G:G,0))=0,"",INDEX('Tableau FR Download'!M:M,MATCH('Eligible Components'!M1360,'Tableau FR Download'!G:G,0))),"")</f>
        <v/>
      </c>
    </row>
    <row r="1361" spans="1:21" hidden="1" x14ac:dyDescent="0.2">
      <c r="A1361" s="1">
        <f t="shared" si="64"/>
        <v>0</v>
      </c>
      <c r="B1361" s="1">
        <v>0</v>
      </c>
      <c r="C1361" s="1" t="s">
        <v>85</v>
      </c>
      <c r="D1361" s="1" t="s">
        <v>71</v>
      </c>
      <c r="E1361" s="1" t="s">
        <v>415</v>
      </c>
      <c r="F1361" s="1" t="s">
        <v>93</v>
      </c>
      <c r="G1361" s="1" t="str">
        <f t="shared" si="65"/>
        <v>Sri Lanka-Malaria,RSSH</v>
      </c>
      <c r="H1361" s="1">
        <v>0</v>
      </c>
      <c r="I1361" s="1" t="s">
        <v>25</v>
      </c>
      <c r="J1361" s="1" t="str">
        <f>IF(IFERROR(IF(M1361="",INDEX('Review Approach Lookup'!D:D,MATCH('Eligible Components'!G1361,'Review Approach Lookup'!A:A,0)),INDEX('Tableau FR Download'!I:I,MATCH(M1361,'Tableau FR Download'!G:G,0))),"")=0,"TBC",IFERROR(IF(M1361="",INDEX('Review Approach Lookup'!D:D,MATCH('Eligible Components'!G1361,'Review Approach Lookup'!A:A,0)),INDEX('Tableau FR Download'!I:I,MATCH(M1361,'Tableau FR Download'!G:G,0))),""))</f>
        <v/>
      </c>
      <c r="K1361" s="1" t="s">
        <v>188</v>
      </c>
      <c r="L1361" s="1">
        <f>_xlfn.MAXIFS('Tableau FR Download'!A:A,'Tableau FR Download'!B:B,'Eligible Components'!G1361)</f>
        <v>0</v>
      </c>
      <c r="M1361" s="1" t="str">
        <f>IF(L1361=0,"",INDEX('Tableau FR Download'!G:G,MATCH('Eligible Components'!L1361,'Tableau FR Download'!A:A,0)))</f>
        <v/>
      </c>
      <c r="N1361" s="2" t="str">
        <f>IFERROR(IF(LEFT(INDEX('Tableau FR Download'!J:J,MATCH('Eligible Components'!M1361,'Tableau FR Download'!G:G,0)),FIND(" - ",INDEX('Tableau FR Download'!J:J,MATCH('Eligible Components'!M1361,'Tableau FR Download'!G:G,0)))-1) = 0,"",LEFT(INDEX('Tableau FR Download'!J:J,MATCH('Eligible Components'!M1361,'Tableau FR Download'!G:G,0)),FIND(" - ",INDEX('Tableau FR Download'!J:J,MATCH('Eligible Components'!M1361,'Tableau FR Download'!G:G,0)))-1)),"")</f>
        <v/>
      </c>
      <c r="O1361" s="2" t="str">
        <f>IF(T1361="No","",IFERROR(IF(INDEX('Tableau FR Download'!M:M,MATCH('Eligible Components'!M1361,'Tableau FR Download'!G:G,0))=0,"",INDEX('Tableau FR Download'!M:M,MATCH('Eligible Components'!M1361,'Tableau FR Download'!G:G,0))),""))</f>
        <v/>
      </c>
      <c r="P1361" s="37" t="str">
        <f>IF(IFERROR(INDEX('Funding Request Tracker'!$G$6:$G$13,MATCH('Eligible Components'!N1361,'Funding Request Tracker'!$F$6:$F$13,0)),"")=0,"",IFERROR(INDEX('Funding Request Tracker'!$G$6:$G$13,MATCH('Eligible Components'!N1361,'Funding Request Tracker'!$F$6:$F$13,0)),""))</f>
        <v/>
      </c>
      <c r="Q1361" s="37" t="str">
        <f>IF(IFERROR(INDEX('Tableau FR Download'!N:N,MATCH('Eligible Components'!M1361,'Tableau FR Download'!G:G,0)),"")=0,"",IFERROR(INDEX('Tableau FR Download'!N:N,MATCH('Eligible Components'!M1361,'Tableau FR Download'!G:G,0)),""))</f>
        <v/>
      </c>
      <c r="R1361" s="37" t="str">
        <f>IF(IFERROR(INDEX('Tableau FR Download'!O:O,MATCH('Eligible Components'!M1361,'Tableau FR Download'!G:G,0)),"")=0,"",IFERROR(INDEX('Tableau FR Download'!O:O,MATCH('Eligible Components'!M1361,'Tableau FR Download'!G:G,0)),""))</f>
        <v/>
      </c>
      <c r="S1361" s="13" t="str">
        <f t="shared" si="66"/>
        <v/>
      </c>
      <c r="T1361" s="1" t="str">
        <f>IFERROR(INDEX('User Instructions'!$E$3:$E$10,MATCH('Eligible Components'!N1361,'User Instructions'!$D$3:$D$10,0)),"")</f>
        <v/>
      </c>
      <c r="U1361" s="1" t="str">
        <f>IFERROR(IF(INDEX('Tableau FR Download'!M:M,MATCH('Eligible Components'!M1361,'Tableau FR Download'!G:G,0))=0,"",INDEX('Tableau FR Download'!M:M,MATCH('Eligible Components'!M1361,'Tableau FR Download'!G:G,0))),"")</f>
        <v/>
      </c>
    </row>
    <row r="1362" spans="1:21" hidden="1" x14ac:dyDescent="0.2">
      <c r="A1362" s="1">
        <f t="shared" si="64"/>
        <v>1</v>
      </c>
      <c r="B1362" s="1">
        <v>0</v>
      </c>
      <c r="C1362" s="1" t="s">
        <v>85</v>
      </c>
      <c r="D1362" s="1" t="s">
        <v>71</v>
      </c>
      <c r="E1362" s="1" t="s">
        <v>94</v>
      </c>
      <c r="F1362" s="1" t="s">
        <v>94</v>
      </c>
      <c r="G1362" s="1" t="str">
        <f t="shared" si="65"/>
        <v>Sri Lanka-RSSH</v>
      </c>
      <c r="H1362" s="1">
        <v>1</v>
      </c>
      <c r="I1362" s="1" t="s">
        <v>25</v>
      </c>
      <c r="J1362" s="1" t="str">
        <f>IF(IFERROR(IF(M1362="",INDEX('Review Approach Lookup'!D:D,MATCH('Eligible Components'!G1362,'Review Approach Lookup'!A:A,0)),INDEX('Tableau FR Download'!I:I,MATCH(M1362,'Tableau FR Download'!G:G,0))),"")=0,"TBC",IFERROR(IF(M1362="",INDEX('Review Approach Lookup'!D:D,MATCH('Eligible Components'!G1362,'Review Approach Lookup'!A:A,0)),INDEX('Tableau FR Download'!I:I,MATCH(M1362,'Tableau FR Download'!G:G,0))),""))</f>
        <v>Tailored for Focused Portfolios</v>
      </c>
      <c r="K1362" s="1" t="s">
        <v>188</v>
      </c>
      <c r="L1362" s="1">
        <f>_xlfn.MAXIFS('Tableau FR Download'!A:A,'Tableau FR Download'!B:B,'Eligible Components'!G1362)</f>
        <v>1602</v>
      </c>
      <c r="M1362" s="1" t="str">
        <f>IF(L1362=0,"",INDEX('Tableau FR Download'!G:G,MATCH('Eligible Components'!L1362,'Tableau FR Download'!A:A,0)))</f>
        <v>FR602-LKA-S-01</v>
      </c>
      <c r="N1362" s="2" t="str">
        <f>IFERROR(IF(LEFT(INDEX('Tableau FR Download'!J:J,MATCH('Eligible Components'!M1362,'Tableau FR Download'!G:G,0)),FIND(" - ",INDEX('Tableau FR Download'!J:J,MATCH('Eligible Components'!M1362,'Tableau FR Download'!G:G,0)))-1) = 0,"",LEFT(INDEX('Tableau FR Download'!J:J,MATCH('Eligible Components'!M1362,'Tableau FR Download'!G:G,0)),FIND(" - ",INDEX('Tableau FR Download'!J:J,MATCH('Eligible Components'!M1362,'Tableau FR Download'!G:G,0)))-1)),"")</f>
        <v>Window 3</v>
      </c>
      <c r="O1362" s="2" t="str">
        <f>IF(T1362="No","",IFERROR(IF(INDEX('Tableau FR Download'!M:M,MATCH('Eligible Components'!M1362,'Tableau FR Download'!G:G,0))=0,"",INDEX('Tableau FR Download'!M:M,MATCH('Eligible Components'!M1362,'Tableau FR Download'!G:G,0))),""))</f>
        <v>Grant Making</v>
      </c>
      <c r="P1362" s="37">
        <f>IF(IFERROR(INDEX('Funding Request Tracker'!$G$6:$G$13,MATCH('Eligible Components'!N1362,'Funding Request Tracker'!$F$6:$F$13,0)),"")=0,"",IFERROR(INDEX('Funding Request Tracker'!$G$6:$G$13,MATCH('Eligible Components'!N1362,'Funding Request Tracker'!$F$6:$F$13,0)),""))</f>
        <v>44074</v>
      </c>
      <c r="Q1362" s="37">
        <f>IF(IFERROR(INDEX('Tableau FR Download'!N:N,MATCH('Eligible Components'!M1362,'Tableau FR Download'!G:G,0)),"")=0,"",IFERROR(INDEX('Tableau FR Download'!N:N,MATCH('Eligible Components'!M1362,'Tableau FR Download'!G:G,0)),""))</f>
        <v>44343</v>
      </c>
      <c r="R1362" s="37">
        <f>IF(IFERROR(INDEX('Tableau FR Download'!O:O,MATCH('Eligible Components'!M1362,'Tableau FR Download'!G:G,0)),"")=0,"",IFERROR(INDEX('Tableau FR Download'!O:O,MATCH('Eligible Components'!M1362,'Tableau FR Download'!G:G,0)),""))</f>
        <v>44364</v>
      </c>
      <c r="S1362" s="13">
        <f t="shared" si="66"/>
        <v>9.5081967213114762</v>
      </c>
      <c r="T1362" s="1" t="str">
        <f>IFERROR(INDEX('User Instructions'!$E$3:$E$10,MATCH('Eligible Components'!N1362,'User Instructions'!$D$3:$D$10,0)),"")</f>
        <v>Yes</v>
      </c>
      <c r="U1362" s="1" t="str">
        <f>IFERROR(IF(INDEX('Tableau FR Download'!M:M,MATCH('Eligible Components'!M1362,'Tableau FR Download'!G:G,0))=0,"",INDEX('Tableau FR Download'!M:M,MATCH('Eligible Components'!M1362,'Tableau FR Download'!G:G,0))),"")</f>
        <v>Grant Making</v>
      </c>
    </row>
    <row r="1363" spans="1:21" hidden="1" x14ac:dyDescent="0.2">
      <c r="A1363" s="1">
        <f t="shared" si="64"/>
        <v>1</v>
      </c>
      <c r="B1363" s="1">
        <v>0</v>
      </c>
      <c r="C1363" s="1" t="s">
        <v>85</v>
      </c>
      <c r="D1363" s="1" t="s">
        <v>71</v>
      </c>
      <c r="E1363" s="1" t="s">
        <v>416</v>
      </c>
      <c r="F1363" s="1" t="s">
        <v>35</v>
      </c>
      <c r="G1363" s="1" t="str">
        <f t="shared" si="65"/>
        <v>Sri Lanka-Tuberculosis</v>
      </c>
      <c r="H1363" s="1">
        <v>1</v>
      </c>
      <c r="I1363" s="1" t="s">
        <v>25</v>
      </c>
      <c r="J1363" s="1" t="str">
        <f>IF(IFERROR(IF(M1363="",INDEX('Review Approach Lookup'!D:D,MATCH('Eligible Components'!G1363,'Review Approach Lookup'!A:A,0)),INDEX('Tableau FR Download'!I:I,MATCH(M1363,'Tableau FR Download'!G:G,0))),"")=0,"TBC",IFERROR(IF(M1363="",INDEX('Review Approach Lookup'!D:D,MATCH('Eligible Components'!G1363,'Review Approach Lookup'!A:A,0)),INDEX('Tableau FR Download'!I:I,MATCH(M1363,'Tableau FR Download'!G:G,0))),""))</f>
        <v>Tailored for National Strategic Plans</v>
      </c>
      <c r="K1363" s="1" t="s">
        <v>188</v>
      </c>
      <c r="L1363" s="1">
        <f>_xlfn.MAXIFS('Tableau FR Download'!A:A,'Tableau FR Download'!B:B,'Eligible Components'!G1363)</f>
        <v>1009</v>
      </c>
      <c r="M1363" s="1" t="str">
        <f>IF(L1363=0,"",INDEX('Tableau FR Download'!G:G,MATCH('Eligible Components'!L1363,'Tableau FR Download'!A:A,0)))</f>
        <v>FR1009-LKA-T</v>
      </c>
      <c r="N1363" s="2" t="str">
        <f>IFERROR(IF(LEFT(INDEX('Tableau FR Download'!J:J,MATCH('Eligible Components'!M1363,'Tableau FR Download'!G:G,0)),FIND(" - ",INDEX('Tableau FR Download'!J:J,MATCH('Eligible Components'!M1363,'Tableau FR Download'!G:G,0)))-1) = 0,"",LEFT(INDEX('Tableau FR Download'!J:J,MATCH('Eligible Components'!M1363,'Tableau FR Download'!G:G,0)),FIND(" - ",INDEX('Tableau FR Download'!J:J,MATCH('Eligible Components'!M1363,'Tableau FR Download'!G:G,0)))-1)),"")</f>
        <v>Window 5</v>
      </c>
      <c r="O1363" s="2" t="str">
        <f>IF(T1363="No","",IFERROR(IF(INDEX('Tableau FR Download'!M:M,MATCH('Eligible Components'!M1363,'Tableau FR Download'!G:G,0))=0,"",INDEX('Tableau FR Download'!M:M,MATCH('Eligible Components'!M1363,'Tableau FR Download'!G:G,0))),""))</f>
        <v>Grant Making</v>
      </c>
      <c r="P1363" s="37">
        <f>IF(IFERROR(INDEX('Funding Request Tracker'!$G$6:$G$13,MATCH('Eligible Components'!N1363,'Funding Request Tracker'!$F$6:$F$13,0)),"")=0,"",IFERROR(INDEX('Funding Request Tracker'!$G$6:$G$13,MATCH('Eligible Components'!N1363,'Funding Request Tracker'!$F$6:$F$13,0)),""))</f>
        <v>44316</v>
      </c>
      <c r="Q1363" s="37">
        <f>IF(IFERROR(INDEX('Tableau FR Download'!N:N,MATCH('Eligible Components'!M1363,'Tableau FR Download'!G:G,0)),"")=0,"",IFERROR(INDEX('Tableau FR Download'!N:N,MATCH('Eligible Components'!M1363,'Tableau FR Download'!G:G,0)),""))</f>
        <v>44490</v>
      </c>
      <c r="R1363" s="37">
        <f>IF(IFERROR(INDEX('Tableau FR Download'!O:O,MATCH('Eligible Components'!M1363,'Tableau FR Download'!G:G,0)),"")=0,"",IFERROR(INDEX('Tableau FR Download'!O:O,MATCH('Eligible Components'!M1363,'Tableau FR Download'!G:G,0)),""))</f>
        <v>44524</v>
      </c>
      <c r="S1363" s="13">
        <f t="shared" si="66"/>
        <v>6.8196721311475406</v>
      </c>
      <c r="T1363" s="1" t="str">
        <f>IFERROR(INDEX('User Instructions'!$E$3:$E$10,MATCH('Eligible Components'!N1363,'User Instructions'!$D$3:$D$10,0)),"")</f>
        <v>Yes</v>
      </c>
      <c r="U1363" s="1" t="str">
        <f>IFERROR(IF(INDEX('Tableau FR Download'!M:M,MATCH('Eligible Components'!M1363,'Tableau FR Download'!G:G,0))=0,"",INDEX('Tableau FR Download'!M:M,MATCH('Eligible Components'!M1363,'Tableau FR Download'!G:G,0))),"")</f>
        <v>Grant Making</v>
      </c>
    </row>
    <row r="1364" spans="1:21" hidden="1" x14ac:dyDescent="0.2">
      <c r="A1364" s="1">
        <f t="shared" si="64"/>
        <v>0</v>
      </c>
      <c r="B1364" s="1">
        <v>0</v>
      </c>
      <c r="C1364" s="1" t="s">
        <v>85</v>
      </c>
      <c r="D1364" s="1" t="s">
        <v>71</v>
      </c>
      <c r="E1364" s="1" t="s">
        <v>417</v>
      </c>
      <c r="F1364" s="1" t="s">
        <v>95</v>
      </c>
      <c r="G1364" s="1" t="str">
        <f t="shared" si="65"/>
        <v>Sri Lanka-Tuberculosis,Malaria</v>
      </c>
      <c r="H1364" s="1">
        <v>0</v>
      </c>
      <c r="I1364" s="1" t="s">
        <v>25</v>
      </c>
      <c r="J1364" s="1" t="str">
        <f>IF(IFERROR(IF(M1364="",INDEX('Review Approach Lookup'!D:D,MATCH('Eligible Components'!G1364,'Review Approach Lookup'!A:A,0)),INDEX('Tableau FR Download'!I:I,MATCH(M1364,'Tableau FR Download'!G:G,0))),"")=0,"TBC",IFERROR(IF(M1364="",INDEX('Review Approach Lookup'!D:D,MATCH('Eligible Components'!G1364,'Review Approach Lookup'!A:A,0)),INDEX('Tableau FR Download'!I:I,MATCH(M1364,'Tableau FR Download'!G:G,0))),""))</f>
        <v/>
      </c>
      <c r="K1364" s="1" t="s">
        <v>188</v>
      </c>
      <c r="L1364" s="1">
        <f>_xlfn.MAXIFS('Tableau FR Download'!A:A,'Tableau FR Download'!B:B,'Eligible Components'!G1364)</f>
        <v>0</v>
      </c>
      <c r="M1364" s="1" t="str">
        <f>IF(L1364=0,"",INDEX('Tableau FR Download'!G:G,MATCH('Eligible Components'!L1364,'Tableau FR Download'!A:A,0)))</f>
        <v/>
      </c>
      <c r="N1364" s="2" t="str">
        <f>IFERROR(IF(LEFT(INDEX('Tableau FR Download'!J:J,MATCH('Eligible Components'!M1364,'Tableau FR Download'!G:G,0)),FIND(" - ",INDEX('Tableau FR Download'!J:J,MATCH('Eligible Components'!M1364,'Tableau FR Download'!G:G,0)))-1) = 0,"",LEFT(INDEX('Tableau FR Download'!J:J,MATCH('Eligible Components'!M1364,'Tableau FR Download'!G:G,0)),FIND(" - ",INDEX('Tableau FR Download'!J:J,MATCH('Eligible Components'!M1364,'Tableau FR Download'!G:G,0)))-1)),"")</f>
        <v/>
      </c>
      <c r="O1364" s="2" t="str">
        <f>IF(T1364="No","",IFERROR(IF(INDEX('Tableau FR Download'!M:M,MATCH('Eligible Components'!M1364,'Tableau FR Download'!G:G,0))=0,"",INDEX('Tableau FR Download'!M:M,MATCH('Eligible Components'!M1364,'Tableau FR Download'!G:G,0))),""))</f>
        <v/>
      </c>
      <c r="P1364" s="37" t="str">
        <f>IF(IFERROR(INDEX('Funding Request Tracker'!$G$6:$G$13,MATCH('Eligible Components'!N1364,'Funding Request Tracker'!$F$6:$F$13,0)),"")=0,"",IFERROR(INDEX('Funding Request Tracker'!$G$6:$G$13,MATCH('Eligible Components'!N1364,'Funding Request Tracker'!$F$6:$F$13,0)),""))</f>
        <v/>
      </c>
      <c r="Q1364" s="37" t="str">
        <f>IF(IFERROR(INDEX('Tableau FR Download'!N:N,MATCH('Eligible Components'!M1364,'Tableau FR Download'!G:G,0)),"")=0,"",IFERROR(INDEX('Tableau FR Download'!N:N,MATCH('Eligible Components'!M1364,'Tableau FR Download'!G:G,0)),""))</f>
        <v/>
      </c>
      <c r="R1364" s="37" t="str">
        <f>IF(IFERROR(INDEX('Tableau FR Download'!O:O,MATCH('Eligible Components'!M1364,'Tableau FR Download'!G:G,0)),"")=0,"",IFERROR(INDEX('Tableau FR Download'!O:O,MATCH('Eligible Components'!M1364,'Tableau FR Download'!G:G,0)),""))</f>
        <v/>
      </c>
      <c r="S1364" s="13" t="str">
        <f t="shared" si="66"/>
        <v/>
      </c>
      <c r="T1364" s="1" t="str">
        <f>IFERROR(INDEX('User Instructions'!$E$3:$E$10,MATCH('Eligible Components'!N1364,'User Instructions'!$D$3:$D$10,0)),"")</f>
        <v/>
      </c>
      <c r="U1364" s="1" t="str">
        <f>IFERROR(IF(INDEX('Tableau FR Download'!M:M,MATCH('Eligible Components'!M1364,'Tableau FR Download'!G:G,0))=0,"",INDEX('Tableau FR Download'!M:M,MATCH('Eligible Components'!M1364,'Tableau FR Download'!G:G,0))),"")</f>
        <v/>
      </c>
    </row>
    <row r="1365" spans="1:21" hidden="1" x14ac:dyDescent="0.2">
      <c r="A1365" s="1">
        <f t="shared" si="64"/>
        <v>0</v>
      </c>
      <c r="B1365" s="1">
        <v>0</v>
      </c>
      <c r="C1365" s="1" t="s">
        <v>85</v>
      </c>
      <c r="D1365" s="1" t="s">
        <v>71</v>
      </c>
      <c r="E1365" s="1" t="s">
        <v>418</v>
      </c>
      <c r="F1365" s="1" t="s">
        <v>96</v>
      </c>
      <c r="G1365" s="1" t="str">
        <f t="shared" si="65"/>
        <v>Sri Lanka-Tuberculosis,Malaria,RSSH</v>
      </c>
      <c r="H1365" s="1">
        <v>0</v>
      </c>
      <c r="I1365" s="1" t="s">
        <v>25</v>
      </c>
      <c r="J1365" s="1" t="str">
        <f>IF(IFERROR(IF(M1365="",INDEX('Review Approach Lookup'!D:D,MATCH('Eligible Components'!G1365,'Review Approach Lookup'!A:A,0)),INDEX('Tableau FR Download'!I:I,MATCH(M1365,'Tableau FR Download'!G:G,0))),"")=0,"TBC",IFERROR(IF(M1365="",INDEX('Review Approach Lookup'!D:D,MATCH('Eligible Components'!G1365,'Review Approach Lookup'!A:A,0)),INDEX('Tableau FR Download'!I:I,MATCH(M1365,'Tableau FR Download'!G:G,0))),""))</f>
        <v/>
      </c>
      <c r="K1365" s="1" t="s">
        <v>188</v>
      </c>
      <c r="L1365" s="1">
        <f>_xlfn.MAXIFS('Tableau FR Download'!A:A,'Tableau FR Download'!B:B,'Eligible Components'!G1365)</f>
        <v>0</v>
      </c>
      <c r="M1365" s="1" t="str">
        <f>IF(L1365=0,"",INDEX('Tableau FR Download'!G:G,MATCH('Eligible Components'!L1365,'Tableau FR Download'!A:A,0)))</f>
        <v/>
      </c>
      <c r="N1365" s="2" t="str">
        <f>IFERROR(IF(LEFT(INDEX('Tableau FR Download'!J:J,MATCH('Eligible Components'!M1365,'Tableau FR Download'!G:G,0)),FIND(" - ",INDEX('Tableau FR Download'!J:J,MATCH('Eligible Components'!M1365,'Tableau FR Download'!G:G,0)))-1) = 0,"",LEFT(INDEX('Tableau FR Download'!J:J,MATCH('Eligible Components'!M1365,'Tableau FR Download'!G:G,0)),FIND(" - ",INDEX('Tableau FR Download'!J:J,MATCH('Eligible Components'!M1365,'Tableau FR Download'!G:G,0)))-1)),"")</f>
        <v/>
      </c>
      <c r="O1365" s="2" t="str">
        <f>IF(T1365="No","",IFERROR(IF(INDEX('Tableau FR Download'!M:M,MATCH('Eligible Components'!M1365,'Tableau FR Download'!G:G,0))=0,"",INDEX('Tableau FR Download'!M:M,MATCH('Eligible Components'!M1365,'Tableau FR Download'!G:G,0))),""))</f>
        <v/>
      </c>
      <c r="P1365" s="37" t="str">
        <f>IF(IFERROR(INDEX('Funding Request Tracker'!$G$6:$G$13,MATCH('Eligible Components'!N1365,'Funding Request Tracker'!$F$6:$F$13,0)),"")=0,"",IFERROR(INDEX('Funding Request Tracker'!$G$6:$G$13,MATCH('Eligible Components'!N1365,'Funding Request Tracker'!$F$6:$F$13,0)),""))</f>
        <v/>
      </c>
      <c r="Q1365" s="37" t="str">
        <f>IF(IFERROR(INDEX('Tableau FR Download'!N:N,MATCH('Eligible Components'!M1365,'Tableau FR Download'!G:G,0)),"")=0,"",IFERROR(INDEX('Tableau FR Download'!N:N,MATCH('Eligible Components'!M1365,'Tableau FR Download'!G:G,0)),""))</f>
        <v/>
      </c>
      <c r="R1365" s="37" t="str">
        <f>IF(IFERROR(INDEX('Tableau FR Download'!O:O,MATCH('Eligible Components'!M1365,'Tableau FR Download'!G:G,0)),"")=0,"",IFERROR(INDEX('Tableau FR Download'!O:O,MATCH('Eligible Components'!M1365,'Tableau FR Download'!G:G,0)),""))</f>
        <v/>
      </c>
      <c r="S1365" s="13" t="str">
        <f t="shared" si="66"/>
        <v/>
      </c>
      <c r="T1365" s="1" t="str">
        <f>IFERROR(INDEX('User Instructions'!$E$3:$E$10,MATCH('Eligible Components'!N1365,'User Instructions'!$D$3:$D$10,0)),"")</f>
        <v/>
      </c>
      <c r="U1365" s="1" t="str">
        <f>IFERROR(IF(INDEX('Tableau FR Download'!M:M,MATCH('Eligible Components'!M1365,'Tableau FR Download'!G:G,0))=0,"",INDEX('Tableau FR Download'!M:M,MATCH('Eligible Components'!M1365,'Tableau FR Download'!G:G,0))),"")</f>
        <v/>
      </c>
    </row>
    <row r="1366" spans="1:21" hidden="1" x14ac:dyDescent="0.2">
      <c r="A1366" s="1">
        <f t="shared" si="64"/>
        <v>0</v>
      </c>
      <c r="B1366" s="1">
        <v>0</v>
      </c>
      <c r="C1366" s="1" t="s">
        <v>85</v>
      </c>
      <c r="D1366" s="1" t="s">
        <v>71</v>
      </c>
      <c r="E1366" s="1" t="s">
        <v>419</v>
      </c>
      <c r="F1366" s="1" t="s">
        <v>97</v>
      </c>
      <c r="G1366" s="1" t="str">
        <f t="shared" si="65"/>
        <v>Sri Lanka-Tuberculosis,RSSH</v>
      </c>
      <c r="H1366" s="1">
        <v>1</v>
      </c>
      <c r="I1366" s="1" t="s">
        <v>25</v>
      </c>
      <c r="J1366" s="1" t="str">
        <f>IF(IFERROR(IF(M1366="",INDEX('Review Approach Lookup'!D:D,MATCH('Eligible Components'!G1366,'Review Approach Lookup'!A:A,0)),INDEX('Tableau FR Download'!I:I,MATCH(M1366,'Tableau FR Download'!G:G,0))),"")=0,"TBC",IFERROR(IF(M1366="",INDEX('Review Approach Lookup'!D:D,MATCH('Eligible Components'!G1366,'Review Approach Lookup'!A:A,0)),INDEX('Tableau FR Download'!I:I,MATCH(M1366,'Tableau FR Download'!G:G,0))),""))</f>
        <v/>
      </c>
      <c r="K1366" s="1" t="s">
        <v>188</v>
      </c>
      <c r="L1366" s="1">
        <f>_xlfn.MAXIFS('Tableau FR Download'!A:A,'Tableau FR Download'!B:B,'Eligible Components'!G1366)</f>
        <v>0</v>
      </c>
      <c r="M1366" s="1" t="str">
        <f>IF(L1366=0,"",INDEX('Tableau FR Download'!G:G,MATCH('Eligible Components'!L1366,'Tableau FR Download'!A:A,0)))</f>
        <v/>
      </c>
      <c r="N1366" s="2" t="str">
        <f>IFERROR(IF(LEFT(INDEX('Tableau FR Download'!J:J,MATCH('Eligible Components'!M1366,'Tableau FR Download'!G:G,0)),FIND(" - ",INDEX('Tableau FR Download'!J:J,MATCH('Eligible Components'!M1366,'Tableau FR Download'!G:G,0)))-1) = 0,"",LEFT(INDEX('Tableau FR Download'!J:J,MATCH('Eligible Components'!M1366,'Tableau FR Download'!G:G,0)),FIND(" - ",INDEX('Tableau FR Download'!J:J,MATCH('Eligible Components'!M1366,'Tableau FR Download'!G:G,0)))-1)),"")</f>
        <v/>
      </c>
      <c r="O1366" s="2" t="str">
        <f>IF(T1366="No","",IFERROR(IF(INDEX('Tableau FR Download'!M:M,MATCH('Eligible Components'!M1366,'Tableau FR Download'!G:G,0))=0,"",INDEX('Tableau FR Download'!M:M,MATCH('Eligible Components'!M1366,'Tableau FR Download'!G:G,0))),""))</f>
        <v/>
      </c>
      <c r="P1366" s="37" t="str">
        <f>IF(IFERROR(INDEX('Funding Request Tracker'!$G$6:$G$13,MATCH('Eligible Components'!N1366,'Funding Request Tracker'!$F$6:$F$13,0)),"")=0,"",IFERROR(INDEX('Funding Request Tracker'!$G$6:$G$13,MATCH('Eligible Components'!N1366,'Funding Request Tracker'!$F$6:$F$13,0)),""))</f>
        <v/>
      </c>
      <c r="Q1366" s="37" t="str">
        <f>IF(IFERROR(INDEX('Tableau FR Download'!N:N,MATCH('Eligible Components'!M1366,'Tableau FR Download'!G:G,0)),"")=0,"",IFERROR(INDEX('Tableau FR Download'!N:N,MATCH('Eligible Components'!M1366,'Tableau FR Download'!G:G,0)),""))</f>
        <v/>
      </c>
      <c r="R1366" s="37" t="str">
        <f>IF(IFERROR(INDEX('Tableau FR Download'!O:O,MATCH('Eligible Components'!M1366,'Tableau FR Download'!G:G,0)),"")=0,"",IFERROR(INDEX('Tableau FR Download'!O:O,MATCH('Eligible Components'!M1366,'Tableau FR Download'!G:G,0)),""))</f>
        <v/>
      </c>
      <c r="S1366" s="13" t="str">
        <f t="shared" si="66"/>
        <v/>
      </c>
      <c r="T1366" s="1" t="str">
        <f>IFERROR(INDEX('User Instructions'!$E$3:$E$10,MATCH('Eligible Components'!N1366,'User Instructions'!$D$3:$D$10,0)),"")</f>
        <v/>
      </c>
      <c r="U1366" s="1" t="str">
        <f>IFERROR(IF(INDEX('Tableau FR Download'!M:M,MATCH('Eligible Components'!M1366,'Tableau FR Download'!G:G,0))=0,"",INDEX('Tableau FR Download'!M:M,MATCH('Eligible Components'!M1366,'Tableau FR Download'!G:G,0))),"")</f>
        <v/>
      </c>
    </row>
    <row r="1367" spans="1:21" hidden="1" x14ac:dyDescent="0.2">
      <c r="A1367" s="1">
        <f t="shared" si="64"/>
        <v>0</v>
      </c>
      <c r="B1367" s="1">
        <v>1</v>
      </c>
      <c r="C1367" s="1" t="s">
        <v>85</v>
      </c>
      <c r="D1367" s="1" t="s">
        <v>157</v>
      </c>
      <c r="E1367" s="1" t="s">
        <v>26</v>
      </c>
      <c r="F1367" s="1" t="s">
        <v>26</v>
      </c>
      <c r="G1367" s="1" t="str">
        <f t="shared" si="65"/>
        <v>Sudan-HIV/AIDS</v>
      </c>
      <c r="H1367" s="1">
        <v>1</v>
      </c>
      <c r="I1367" s="1" t="s">
        <v>48</v>
      </c>
      <c r="J1367" s="1" t="str">
        <f>IF(IFERROR(IF(M1367="",INDEX('Review Approach Lookup'!D:D,MATCH('Eligible Components'!G1367,'Review Approach Lookup'!A:A,0)),INDEX('Tableau FR Download'!I:I,MATCH(M1367,'Tableau FR Download'!G:G,0))),"")=0,"TBC",IFERROR(IF(M1367="",INDEX('Review Approach Lookup'!D:D,MATCH('Eligible Components'!G1367,'Review Approach Lookup'!A:A,0)),INDEX('Tableau FR Download'!I:I,MATCH(M1367,'Tableau FR Download'!G:G,0))),""))</f>
        <v>Full Review</v>
      </c>
      <c r="K1367" s="1" t="s">
        <v>182</v>
      </c>
      <c r="L1367" s="1">
        <f>_xlfn.MAXIFS('Tableau FR Download'!A:A,'Tableau FR Download'!B:B,'Eligible Components'!G1367)</f>
        <v>0</v>
      </c>
      <c r="M1367" s="1" t="str">
        <f>IF(L1367=0,"",INDEX('Tableau FR Download'!G:G,MATCH('Eligible Components'!L1367,'Tableau FR Download'!A:A,0)))</f>
        <v/>
      </c>
      <c r="N1367" s="2" t="str">
        <f>IFERROR(IF(LEFT(INDEX('Tableau FR Download'!J:J,MATCH('Eligible Components'!M1367,'Tableau FR Download'!G:G,0)),FIND(" - ",INDEX('Tableau FR Download'!J:J,MATCH('Eligible Components'!M1367,'Tableau FR Download'!G:G,0)))-1) = 0,"",LEFT(INDEX('Tableau FR Download'!J:J,MATCH('Eligible Components'!M1367,'Tableau FR Download'!G:G,0)),FIND(" - ",INDEX('Tableau FR Download'!J:J,MATCH('Eligible Components'!M1367,'Tableau FR Download'!G:G,0)))-1)),"")</f>
        <v/>
      </c>
      <c r="O1367" s="2" t="str">
        <f>IF(T1367="No","",IFERROR(IF(INDEX('Tableau FR Download'!M:M,MATCH('Eligible Components'!M1367,'Tableau FR Download'!G:G,0))=0,"",INDEX('Tableau FR Download'!M:M,MATCH('Eligible Components'!M1367,'Tableau FR Download'!G:G,0))),""))</f>
        <v/>
      </c>
      <c r="P1367" s="37" t="str">
        <f>IF(IFERROR(INDEX('Funding Request Tracker'!$G$6:$G$13,MATCH('Eligible Components'!N1367,'Funding Request Tracker'!$F$6:$F$13,0)),"")=0,"",IFERROR(INDEX('Funding Request Tracker'!$G$6:$G$13,MATCH('Eligible Components'!N1367,'Funding Request Tracker'!$F$6:$F$13,0)),""))</f>
        <v/>
      </c>
      <c r="Q1367" s="37" t="str">
        <f>IF(IFERROR(INDEX('Tableau FR Download'!N:N,MATCH('Eligible Components'!M1367,'Tableau FR Download'!G:G,0)),"")=0,"",IFERROR(INDEX('Tableau FR Download'!N:N,MATCH('Eligible Components'!M1367,'Tableau FR Download'!G:G,0)),""))</f>
        <v/>
      </c>
      <c r="R1367" s="37" t="str">
        <f>IF(IFERROR(INDEX('Tableau FR Download'!O:O,MATCH('Eligible Components'!M1367,'Tableau FR Download'!G:G,0)),"")=0,"",IFERROR(INDEX('Tableau FR Download'!O:O,MATCH('Eligible Components'!M1367,'Tableau FR Download'!G:G,0)),""))</f>
        <v/>
      </c>
      <c r="S1367" s="13" t="str">
        <f t="shared" si="66"/>
        <v/>
      </c>
      <c r="T1367" s="1" t="str">
        <f>IFERROR(INDEX('User Instructions'!$E$3:$E$10,MATCH('Eligible Components'!N1367,'User Instructions'!$D$3:$D$10,0)),"")</f>
        <v/>
      </c>
      <c r="U1367" s="1" t="str">
        <f>IFERROR(IF(INDEX('Tableau FR Download'!M:M,MATCH('Eligible Components'!M1367,'Tableau FR Download'!G:G,0))=0,"",INDEX('Tableau FR Download'!M:M,MATCH('Eligible Components'!M1367,'Tableau FR Download'!G:G,0))),"")</f>
        <v/>
      </c>
    </row>
    <row r="1368" spans="1:21" hidden="1" x14ac:dyDescent="0.2">
      <c r="A1368" s="1">
        <f t="shared" si="64"/>
        <v>0</v>
      </c>
      <c r="B1368" s="1">
        <v>0</v>
      </c>
      <c r="C1368" s="1" t="s">
        <v>85</v>
      </c>
      <c r="D1368" s="1" t="s">
        <v>157</v>
      </c>
      <c r="E1368" s="1" t="s">
        <v>409</v>
      </c>
      <c r="F1368" s="1" t="s">
        <v>86</v>
      </c>
      <c r="G1368" s="1" t="str">
        <f t="shared" si="65"/>
        <v>Sudan-HIV/AIDS,Malaria</v>
      </c>
      <c r="H1368" s="1">
        <v>1</v>
      </c>
      <c r="I1368" s="1" t="s">
        <v>48</v>
      </c>
      <c r="J1368" s="1" t="str">
        <f>IF(IFERROR(IF(M1368="",INDEX('Review Approach Lookup'!D:D,MATCH('Eligible Components'!G1368,'Review Approach Lookup'!A:A,0)),INDEX('Tableau FR Download'!I:I,MATCH(M1368,'Tableau FR Download'!G:G,0))),"")=0,"TBC",IFERROR(IF(M1368="",INDEX('Review Approach Lookup'!D:D,MATCH('Eligible Components'!G1368,'Review Approach Lookup'!A:A,0)),INDEX('Tableau FR Download'!I:I,MATCH(M1368,'Tableau FR Download'!G:G,0))),""))</f>
        <v/>
      </c>
      <c r="K1368" s="1" t="s">
        <v>182</v>
      </c>
      <c r="L1368" s="1">
        <f>_xlfn.MAXIFS('Tableau FR Download'!A:A,'Tableau FR Download'!B:B,'Eligible Components'!G1368)</f>
        <v>0</v>
      </c>
      <c r="M1368" s="1" t="str">
        <f>IF(L1368=0,"",INDEX('Tableau FR Download'!G:G,MATCH('Eligible Components'!L1368,'Tableau FR Download'!A:A,0)))</f>
        <v/>
      </c>
      <c r="N1368" s="2" t="str">
        <f>IFERROR(IF(LEFT(INDEX('Tableau FR Download'!J:J,MATCH('Eligible Components'!M1368,'Tableau FR Download'!G:G,0)),FIND(" - ",INDEX('Tableau FR Download'!J:J,MATCH('Eligible Components'!M1368,'Tableau FR Download'!G:G,0)))-1) = 0,"",LEFT(INDEX('Tableau FR Download'!J:J,MATCH('Eligible Components'!M1368,'Tableau FR Download'!G:G,0)),FIND(" - ",INDEX('Tableau FR Download'!J:J,MATCH('Eligible Components'!M1368,'Tableau FR Download'!G:G,0)))-1)),"")</f>
        <v/>
      </c>
      <c r="O1368" s="2" t="str">
        <f>IF(T1368="No","",IFERROR(IF(INDEX('Tableau FR Download'!M:M,MATCH('Eligible Components'!M1368,'Tableau FR Download'!G:G,0))=0,"",INDEX('Tableau FR Download'!M:M,MATCH('Eligible Components'!M1368,'Tableau FR Download'!G:G,0))),""))</f>
        <v/>
      </c>
      <c r="P1368" s="37" t="str">
        <f>IF(IFERROR(INDEX('Funding Request Tracker'!$G$6:$G$13,MATCH('Eligible Components'!N1368,'Funding Request Tracker'!$F$6:$F$13,0)),"")=0,"",IFERROR(INDEX('Funding Request Tracker'!$G$6:$G$13,MATCH('Eligible Components'!N1368,'Funding Request Tracker'!$F$6:$F$13,0)),""))</f>
        <v/>
      </c>
      <c r="Q1368" s="37" t="str">
        <f>IF(IFERROR(INDEX('Tableau FR Download'!N:N,MATCH('Eligible Components'!M1368,'Tableau FR Download'!G:G,0)),"")=0,"",IFERROR(INDEX('Tableau FR Download'!N:N,MATCH('Eligible Components'!M1368,'Tableau FR Download'!G:G,0)),""))</f>
        <v/>
      </c>
      <c r="R1368" s="37" t="str">
        <f>IF(IFERROR(INDEX('Tableau FR Download'!O:O,MATCH('Eligible Components'!M1368,'Tableau FR Download'!G:G,0)),"")=0,"",IFERROR(INDEX('Tableau FR Download'!O:O,MATCH('Eligible Components'!M1368,'Tableau FR Download'!G:G,0)),""))</f>
        <v/>
      </c>
      <c r="S1368" s="13" t="str">
        <f t="shared" si="66"/>
        <v/>
      </c>
      <c r="T1368" s="1" t="str">
        <f>IFERROR(INDEX('User Instructions'!$E$3:$E$10,MATCH('Eligible Components'!N1368,'User Instructions'!$D$3:$D$10,0)),"")</f>
        <v/>
      </c>
      <c r="U1368" s="1" t="str">
        <f>IFERROR(IF(INDEX('Tableau FR Download'!M:M,MATCH('Eligible Components'!M1368,'Tableau FR Download'!G:G,0))=0,"",INDEX('Tableau FR Download'!M:M,MATCH('Eligible Components'!M1368,'Tableau FR Download'!G:G,0))),"")</f>
        <v/>
      </c>
    </row>
    <row r="1369" spans="1:21" hidden="1" x14ac:dyDescent="0.2">
      <c r="A1369" s="1">
        <f t="shared" si="64"/>
        <v>0</v>
      </c>
      <c r="B1369" s="1">
        <v>0</v>
      </c>
      <c r="C1369" s="1" t="s">
        <v>85</v>
      </c>
      <c r="D1369" s="1" t="s">
        <v>157</v>
      </c>
      <c r="E1369" s="1" t="s">
        <v>410</v>
      </c>
      <c r="F1369" s="1" t="s">
        <v>87</v>
      </c>
      <c r="G1369" s="1" t="str">
        <f t="shared" si="65"/>
        <v>Sudan-HIV/AIDS,Malaria,RSSH</v>
      </c>
      <c r="H1369" s="1">
        <v>1</v>
      </c>
      <c r="I1369" s="1" t="s">
        <v>48</v>
      </c>
      <c r="J1369" s="1" t="str">
        <f>IF(IFERROR(IF(M1369="",INDEX('Review Approach Lookup'!D:D,MATCH('Eligible Components'!G1369,'Review Approach Lookup'!A:A,0)),INDEX('Tableau FR Download'!I:I,MATCH(M1369,'Tableau FR Download'!G:G,0))),"")=0,"TBC",IFERROR(IF(M1369="",INDEX('Review Approach Lookup'!D:D,MATCH('Eligible Components'!G1369,'Review Approach Lookup'!A:A,0)),INDEX('Tableau FR Download'!I:I,MATCH(M1369,'Tableau FR Download'!G:G,0))),""))</f>
        <v/>
      </c>
      <c r="K1369" s="1" t="s">
        <v>182</v>
      </c>
      <c r="L1369" s="1">
        <f>_xlfn.MAXIFS('Tableau FR Download'!A:A,'Tableau FR Download'!B:B,'Eligible Components'!G1369)</f>
        <v>0</v>
      </c>
      <c r="M1369" s="1" t="str">
        <f>IF(L1369=0,"",INDEX('Tableau FR Download'!G:G,MATCH('Eligible Components'!L1369,'Tableau FR Download'!A:A,0)))</f>
        <v/>
      </c>
      <c r="N1369" s="2" t="str">
        <f>IFERROR(IF(LEFT(INDEX('Tableau FR Download'!J:J,MATCH('Eligible Components'!M1369,'Tableau FR Download'!G:G,0)),FIND(" - ",INDEX('Tableau FR Download'!J:J,MATCH('Eligible Components'!M1369,'Tableau FR Download'!G:G,0)))-1) = 0,"",LEFT(INDEX('Tableau FR Download'!J:J,MATCH('Eligible Components'!M1369,'Tableau FR Download'!G:G,0)),FIND(" - ",INDEX('Tableau FR Download'!J:J,MATCH('Eligible Components'!M1369,'Tableau FR Download'!G:G,0)))-1)),"")</f>
        <v/>
      </c>
      <c r="O1369" s="2" t="str">
        <f>IF(T1369="No","",IFERROR(IF(INDEX('Tableau FR Download'!M:M,MATCH('Eligible Components'!M1369,'Tableau FR Download'!G:G,0))=0,"",INDEX('Tableau FR Download'!M:M,MATCH('Eligible Components'!M1369,'Tableau FR Download'!G:G,0))),""))</f>
        <v/>
      </c>
      <c r="P1369" s="37" t="str">
        <f>IF(IFERROR(INDEX('Funding Request Tracker'!$G$6:$G$13,MATCH('Eligible Components'!N1369,'Funding Request Tracker'!$F$6:$F$13,0)),"")=0,"",IFERROR(INDEX('Funding Request Tracker'!$G$6:$G$13,MATCH('Eligible Components'!N1369,'Funding Request Tracker'!$F$6:$F$13,0)),""))</f>
        <v/>
      </c>
      <c r="Q1369" s="37" t="str">
        <f>IF(IFERROR(INDEX('Tableau FR Download'!N:N,MATCH('Eligible Components'!M1369,'Tableau FR Download'!G:G,0)),"")=0,"",IFERROR(INDEX('Tableau FR Download'!N:N,MATCH('Eligible Components'!M1369,'Tableau FR Download'!G:G,0)),""))</f>
        <v/>
      </c>
      <c r="R1369" s="37" t="str">
        <f>IF(IFERROR(INDEX('Tableau FR Download'!O:O,MATCH('Eligible Components'!M1369,'Tableau FR Download'!G:G,0)),"")=0,"",IFERROR(INDEX('Tableau FR Download'!O:O,MATCH('Eligible Components'!M1369,'Tableau FR Download'!G:G,0)),""))</f>
        <v/>
      </c>
      <c r="S1369" s="13" t="str">
        <f t="shared" si="66"/>
        <v/>
      </c>
      <c r="T1369" s="1" t="str">
        <f>IFERROR(INDEX('User Instructions'!$E$3:$E$10,MATCH('Eligible Components'!N1369,'User Instructions'!$D$3:$D$10,0)),"")</f>
        <v/>
      </c>
      <c r="U1369" s="1" t="str">
        <f>IFERROR(IF(INDEX('Tableau FR Download'!M:M,MATCH('Eligible Components'!M1369,'Tableau FR Download'!G:G,0))=0,"",INDEX('Tableau FR Download'!M:M,MATCH('Eligible Components'!M1369,'Tableau FR Download'!G:G,0))),"")</f>
        <v/>
      </c>
    </row>
    <row r="1370" spans="1:21" hidden="1" x14ac:dyDescent="0.2">
      <c r="A1370" s="1">
        <f t="shared" si="64"/>
        <v>0</v>
      </c>
      <c r="B1370" s="1">
        <v>0</v>
      </c>
      <c r="C1370" s="1" t="s">
        <v>85</v>
      </c>
      <c r="D1370" s="1" t="s">
        <v>157</v>
      </c>
      <c r="E1370" s="1" t="s">
        <v>411</v>
      </c>
      <c r="F1370" s="1" t="s">
        <v>88</v>
      </c>
      <c r="G1370" s="1" t="str">
        <f t="shared" si="65"/>
        <v>Sudan-HIV/AIDS,RSSH</v>
      </c>
      <c r="H1370" s="1">
        <v>1</v>
      </c>
      <c r="I1370" s="1" t="s">
        <v>48</v>
      </c>
      <c r="J1370" s="1" t="str">
        <f>IF(IFERROR(IF(M1370="",INDEX('Review Approach Lookup'!D:D,MATCH('Eligible Components'!G1370,'Review Approach Lookup'!A:A,0)),INDEX('Tableau FR Download'!I:I,MATCH(M1370,'Tableau FR Download'!G:G,0))),"")=0,"TBC",IFERROR(IF(M1370="",INDEX('Review Approach Lookup'!D:D,MATCH('Eligible Components'!G1370,'Review Approach Lookup'!A:A,0)),INDEX('Tableau FR Download'!I:I,MATCH(M1370,'Tableau FR Download'!G:G,0))),""))</f>
        <v/>
      </c>
      <c r="K1370" s="1" t="s">
        <v>182</v>
      </c>
      <c r="L1370" s="1">
        <f>_xlfn.MAXIFS('Tableau FR Download'!A:A,'Tableau FR Download'!B:B,'Eligible Components'!G1370)</f>
        <v>0</v>
      </c>
      <c r="M1370" s="1" t="str">
        <f>IF(L1370=0,"",INDEX('Tableau FR Download'!G:G,MATCH('Eligible Components'!L1370,'Tableau FR Download'!A:A,0)))</f>
        <v/>
      </c>
      <c r="N1370" s="2" t="str">
        <f>IFERROR(IF(LEFT(INDEX('Tableau FR Download'!J:J,MATCH('Eligible Components'!M1370,'Tableau FR Download'!G:G,0)),FIND(" - ",INDEX('Tableau FR Download'!J:J,MATCH('Eligible Components'!M1370,'Tableau FR Download'!G:G,0)))-1) = 0,"",LEFT(INDEX('Tableau FR Download'!J:J,MATCH('Eligible Components'!M1370,'Tableau FR Download'!G:G,0)),FIND(" - ",INDEX('Tableau FR Download'!J:J,MATCH('Eligible Components'!M1370,'Tableau FR Download'!G:G,0)))-1)),"")</f>
        <v/>
      </c>
      <c r="O1370" s="2" t="str">
        <f>IF(T1370="No","",IFERROR(IF(INDEX('Tableau FR Download'!M:M,MATCH('Eligible Components'!M1370,'Tableau FR Download'!G:G,0))=0,"",INDEX('Tableau FR Download'!M:M,MATCH('Eligible Components'!M1370,'Tableau FR Download'!G:G,0))),""))</f>
        <v/>
      </c>
      <c r="P1370" s="37" t="str">
        <f>IF(IFERROR(INDEX('Funding Request Tracker'!$G$6:$G$13,MATCH('Eligible Components'!N1370,'Funding Request Tracker'!$F$6:$F$13,0)),"")=0,"",IFERROR(INDEX('Funding Request Tracker'!$G$6:$G$13,MATCH('Eligible Components'!N1370,'Funding Request Tracker'!$F$6:$F$13,0)),""))</f>
        <v/>
      </c>
      <c r="Q1370" s="37" t="str">
        <f>IF(IFERROR(INDEX('Tableau FR Download'!N:N,MATCH('Eligible Components'!M1370,'Tableau FR Download'!G:G,0)),"")=0,"",IFERROR(INDEX('Tableau FR Download'!N:N,MATCH('Eligible Components'!M1370,'Tableau FR Download'!G:G,0)),""))</f>
        <v/>
      </c>
      <c r="R1370" s="37" t="str">
        <f>IF(IFERROR(INDEX('Tableau FR Download'!O:O,MATCH('Eligible Components'!M1370,'Tableau FR Download'!G:G,0)),"")=0,"",IFERROR(INDEX('Tableau FR Download'!O:O,MATCH('Eligible Components'!M1370,'Tableau FR Download'!G:G,0)),""))</f>
        <v/>
      </c>
      <c r="S1370" s="13" t="str">
        <f t="shared" si="66"/>
        <v/>
      </c>
      <c r="T1370" s="1" t="str">
        <f>IFERROR(INDEX('User Instructions'!$E$3:$E$10,MATCH('Eligible Components'!N1370,'User Instructions'!$D$3:$D$10,0)),"")</f>
        <v/>
      </c>
      <c r="U1370" s="1" t="str">
        <f>IFERROR(IF(INDEX('Tableau FR Download'!M:M,MATCH('Eligible Components'!M1370,'Tableau FR Download'!G:G,0))=0,"",INDEX('Tableau FR Download'!M:M,MATCH('Eligible Components'!M1370,'Tableau FR Download'!G:G,0))),"")</f>
        <v/>
      </c>
    </row>
    <row r="1371" spans="1:21" hidden="1" x14ac:dyDescent="0.2">
      <c r="A1371" s="1">
        <f t="shared" si="64"/>
        <v>0</v>
      </c>
      <c r="B1371" s="1">
        <v>0</v>
      </c>
      <c r="C1371" s="1" t="s">
        <v>85</v>
      </c>
      <c r="D1371" s="1" t="s">
        <v>157</v>
      </c>
      <c r="E1371" s="1" t="s">
        <v>408</v>
      </c>
      <c r="F1371" s="1" t="s">
        <v>89</v>
      </c>
      <c r="G1371" s="1" t="str">
        <f t="shared" si="65"/>
        <v>Sudan-HIV/AIDS, Tuberculosis</v>
      </c>
      <c r="H1371" s="1">
        <v>1</v>
      </c>
      <c r="I1371" s="1" t="s">
        <v>48</v>
      </c>
      <c r="J1371" s="1" t="str">
        <f>IF(IFERROR(IF(M1371="",INDEX('Review Approach Lookup'!D:D,MATCH('Eligible Components'!G1371,'Review Approach Lookup'!A:A,0)),INDEX('Tableau FR Download'!I:I,MATCH(M1371,'Tableau FR Download'!G:G,0))),"")=0,"TBC",IFERROR(IF(M1371="",INDEX('Review Approach Lookup'!D:D,MATCH('Eligible Components'!G1371,'Review Approach Lookup'!A:A,0)),INDEX('Tableau FR Download'!I:I,MATCH(M1371,'Tableau FR Download'!G:G,0))),""))</f>
        <v/>
      </c>
      <c r="K1371" s="1" t="s">
        <v>182</v>
      </c>
      <c r="L1371" s="1">
        <f>_xlfn.MAXIFS('Tableau FR Download'!A:A,'Tableau FR Download'!B:B,'Eligible Components'!G1371)</f>
        <v>0</v>
      </c>
      <c r="M1371" s="1" t="str">
        <f>IF(L1371=0,"",INDEX('Tableau FR Download'!G:G,MATCH('Eligible Components'!L1371,'Tableau FR Download'!A:A,0)))</f>
        <v/>
      </c>
      <c r="N1371" s="2" t="str">
        <f>IFERROR(IF(LEFT(INDEX('Tableau FR Download'!J:J,MATCH('Eligible Components'!M1371,'Tableau FR Download'!G:G,0)),FIND(" - ",INDEX('Tableau FR Download'!J:J,MATCH('Eligible Components'!M1371,'Tableau FR Download'!G:G,0)))-1) = 0,"",LEFT(INDEX('Tableau FR Download'!J:J,MATCH('Eligible Components'!M1371,'Tableau FR Download'!G:G,0)),FIND(" - ",INDEX('Tableau FR Download'!J:J,MATCH('Eligible Components'!M1371,'Tableau FR Download'!G:G,0)))-1)),"")</f>
        <v/>
      </c>
      <c r="O1371" s="2" t="str">
        <f>IF(T1371="No","",IFERROR(IF(INDEX('Tableau FR Download'!M:M,MATCH('Eligible Components'!M1371,'Tableau FR Download'!G:G,0))=0,"",INDEX('Tableau FR Download'!M:M,MATCH('Eligible Components'!M1371,'Tableau FR Download'!G:G,0))),""))</f>
        <v/>
      </c>
      <c r="P1371" s="37" t="str">
        <f>IF(IFERROR(INDEX('Funding Request Tracker'!$G$6:$G$13,MATCH('Eligible Components'!N1371,'Funding Request Tracker'!$F$6:$F$13,0)),"")=0,"",IFERROR(INDEX('Funding Request Tracker'!$G$6:$G$13,MATCH('Eligible Components'!N1371,'Funding Request Tracker'!$F$6:$F$13,0)),""))</f>
        <v/>
      </c>
      <c r="Q1371" s="37" t="str">
        <f>IF(IFERROR(INDEX('Tableau FR Download'!N:N,MATCH('Eligible Components'!M1371,'Tableau FR Download'!G:G,0)),"")=0,"",IFERROR(INDEX('Tableau FR Download'!N:N,MATCH('Eligible Components'!M1371,'Tableau FR Download'!G:G,0)),""))</f>
        <v/>
      </c>
      <c r="R1371" s="37" t="str">
        <f>IF(IFERROR(INDEX('Tableau FR Download'!O:O,MATCH('Eligible Components'!M1371,'Tableau FR Download'!G:G,0)),"")=0,"",IFERROR(INDEX('Tableau FR Download'!O:O,MATCH('Eligible Components'!M1371,'Tableau FR Download'!G:G,0)),""))</f>
        <v/>
      </c>
      <c r="S1371" s="13" t="str">
        <f t="shared" si="66"/>
        <v/>
      </c>
      <c r="T1371" s="1" t="str">
        <f>IFERROR(INDEX('User Instructions'!$E$3:$E$10,MATCH('Eligible Components'!N1371,'User Instructions'!$D$3:$D$10,0)),"")</f>
        <v/>
      </c>
      <c r="U1371" s="1" t="str">
        <f>IFERROR(IF(INDEX('Tableau FR Download'!M:M,MATCH('Eligible Components'!M1371,'Tableau FR Download'!G:G,0))=0,"",INDEX('Tableau FR Download'!M:M,MATCH('Eligible Components'!M1371,'Tableau FR Download'!G:G,0))),"")</f>
        <v/>
      </c>
    </row>
    <row r="1372" spans="1:21" hidden="1" x14ac:dyDescent="0.2">
      <c r="A1372" s="1">
        <f t="shared" si="64"/>
        <v>1</v>
      </c>
      <c r="B1372" s="1">
        <v>0</v>
      </c>
      <c r="C1372" s="1" t="s">
        <v>85</v>
      </c>
      <c r="D1372" s="1" t="s">
        <v>157</v>
      </c>
      <c r="E1372" s="1" t="s">
        <v>412</v>
      </c>
      <c r="F1372" s="1" t="s">
        <v>90</v>
      </c>
      <c r="G1372" s="1" t="str">
        <f t="shared" si="65"/>
        <v>Sudan-HIV/AIDS,Tuberculosis,Malaria</v>
      </c>
      <c r="H1372" s="1">
        <v>1</v>
      </c>
      <c r="I1372" s="1" t="s">
        <v>48</v>
      </c>
      <c r="J1372" s="1" t="str">
        <f>IF(IFERROR(IF(M1372="",INDEX('Review Approach Lookup'!D:D,MATCH('Eligible Components'!G1372,'Review Approach Lookup'!A:A,0)),INDEX('Tableau FR Download'!I:I,MATCH(M1372,'Tableau FR Download'!G:G,0))),"")=0,"TBC",IFERROR(IF(M1372="",INDEX('Review Approach Lookup'!D:D,MATCH('Eligible Components'!G1372,'Review Approach Lookup'!A:A,0)),INDEX('Tableau FR Download'!I:I,MATCH(M1372,'Tableau FR Download'!G:G,0))),""))</f>
        <v>Full Review</v>
      </c>
      <c r="K1372" s="1" t="s">
        <v>182</v>
      </c>
      <c r="L1372" s="1">
        <f>_xlfn.MAXIFS('Tableau FR Download'!A:A,'Tableau FR Download'!B:B,'Eligible Components'!G1372)</f>
        <v>947</v>
      </c>
      <c r="M1372" s="1" t="str">
        <f>IF(L1372=0,"",INDEX('Tableau FR Download'!G:G,MATCH('Eligible Components'!L1372,'Tableau FR Download'!A:A,0)))</f>
        <v>FR947-SDN-Z</v>
      </c>
      <c r="N1372" s="2" t="str">
        <f>IFERROR(IF(LEFT(INDEX('Tableau FR Download'!J:J,MATCH('Eligible Components'!M1372,'Tableau FR Download'!G:G,0)),FIND(" - ",INDEX('Tableau FR Download'!J:J,MATCH('Eligible Components'!M1372,'Tableau FR Download'!G:G,0)))-1) = 0,"",LEFT(INDEX('Tableau FR Download'!J:J,MATCH('Eligible Components'!M1372,'Tableau FR Download'!G:G,0)),FIND(" - ",INDEX('Tableau FR Download'!J:J,MATCH('Eligible Components'!M1372,'Tableau FR Download'!G:G,0)))-1)),"")</f>
        <v>Window 2c</v>
      </c>
      <c r="O1372" s="2" t="str">
        <f>IF(T1372="No","",IFERROR(IF(INDEX('Tableau FR Download'!M:M,MATCH('Eligible Components'!M1372,'Tableau FR Download'!G:G,0))=0,"",INDEX('Tableau FR Download'!M:M,MATCH('Eligible Components'!M1372,'Tableau FR Download'!G:G,0))),""))</f>
        <v>Grant Making</v>
      </c>
      <c r="P1372" s="37">
        <f>IF(IFERROR(INDEX('Funding Request Tracker'!$G$6:$G$13,MATCH('Eligible Components'!N1372,'Funding Request Tracker'!$F$6:$F$13,0)),"")=0,"",IFERROR(INDEX('Funding Request Tracker'!$G$6:$G$13,MATCH('Eligible Components'!N1372,'Funding Request Tracker'!$F$6:$F$13,0)),""))</f>
        <v>44012</v>
      </c>
      <c r="Q1372" s="37">
        <f>IF(IFERROR(INDEX('Tableau FR Download'!N:N,MATCH('Eligible Components'!M1372,'Tableau FR Download'!G:G,0)),"")=0,"",IFERROR(INDEX('Tableau FR Download'!N:N,MATCH('Eligible Components'!M1372,'Tableau FR Download'!G:G,0)),""))</f>
        <v>44175</v>
      </c>
      <c r="R1372" s="37">
        <f>IF(IFERROR(INDEX('Tableau FR Download'!O:O,MATCH('Eligible Components'!M1372,'Tableau FR Download'!G:G,0)),"")=0,"",IFERROR(INDEX('Tableau FR Download'!O:O,MATCH('Eligible Components'!M1372,'Tableau FR Download'!G:G,0)),""))</f>
        <v>44187</v>
      </c>
      <c r="S1372" s="13">
        <f t="shared" si="66"/>
        <v>5.7377049180327866</v>
      </c>
      <c r="T1372" s="1" t="str">
        <f>IFERROR(INDEX('User Instructions'!$E$3:$E$10,MATCH('Eligible Components'!N1372,'User Instructions'!$D$3:$D$10,0)),"")</f>
        <v>Yes</v>
      </c>
      <c r="U1372" s="1" t="str">
        <f>IFERROR(IF(INDEX('Tableau FR Download'!M:M,MATCH('Eligible Components'!M1372,'Tableau FR Download'!G:G,0))=0,"",INDEX('Tableau FR Download'!M:M,MATCH('Eligible Components'!M1372,'Tableau FR Download'!G:G,0))),"")</f>
        <v>Grant Making</v>
      </c>
    </row>
    <row r="1373" spans="1:21" hidden="1" x14ac:dyDescent="0.2">
      <c r="A1373" s="1">
        <f t="shared" si="64"/>
        <v>0</v>
      </c>
      <c r="B1373" s="1">
        <v>0</v>
      </c>
      <c r="C1373" s="1" t="s">
        <v>85</v>
      </c>
      <c r="D1373" s="1" t="s">
        <v>157</v>
      </c>
      <c r="E1373" s="1" t="s">
        <v>413</v>
      </c>
      <c r="F1373" s="1" t="s">
        <v>91</v>
      </c>
      <c r="G1373" s="1" t="str">
        <f t="shared" si="65"/>
        <v>Sudan-HIV/AIDS,Tuberculosis,Malaria,RSSH</v>
      </c>
      <c r="H1373" s="1">
        <v>1</v>
      </c>
      <c r="I1373" s="1" t="s">
        <v>48</v>
      </c>
      <c r="J1373" s="1" t="str">
        <f>IF(IFERROR(IF(M1373="",INDEX('Review Approach Lookup'!D:D,MATCH('Eligible Components'!G1373,'Review Approach Lookup'!A:A,0)),INDEX('Tableau FR Download'!I:I,MATCH(M1373,'Tableau FR Download'!G:G,0))),"")=0,"TBC",IFERROR(IF(M1373="",INDEX('Review Approach Lookup'!D:D,MATCH('Eligible Components'!G1373,'Review Approach Lookup'!A:A,0)),INDEX('Tableau FR Download'!I:I,MATCH(M1373,'Tableau FR Download'!G:G,0))),""))</f>
        <v/>
      </c>
      <c r="K1373" s="1" t="s">
        <v>182</v>
      </c>
      <c r="L1373" s="1">
        <f>_xlfn.MAXIFS('Tableau FR Download'!A:A,'Tableau FR Download'!B:B,'Eligible Components'!G1373)</f>
        <v>0</v>
      </c>
      <c r="M1373" s="1" t="str">
        <f>IF(L1373=0,"",INDEX('Tableau FR Download'!G:G,MATCH('Eligible Components'!L1373,'Tableau FR Download'!A:A,0)))</f>
        <v/>
      </c>
      <c r="N1373" s="2" t="str">
        <f>IFERROR(IF(LEFT(INDEX('Tableau FR Download'!J:J,MATCH('Eligible Components'!M1373,'Tableau FR Download'!G:G,0)),FIND(" - ",INDEX('Tableau FR Download'!J:J,MATCH('Eligible Components'!M1373,'Tableau FR Download'!G:G,0)))-1) = 0,"",LEFT(INDEX('Tableau FR Download'!J:J,MATCH('Eligible Components'!M1373,'Tableau FR Download'!G:G,0)),FIND(" - ",INDEX('Tableau FR Download'!J:J,MATCH('Eligible Components'!M1373,'Tableau FR Download'!G:G,0)))-1)),"")</f>
        <v/>
      </c>
      <c r="O1373" s="2" t="str">
        <f>IF(T1373="No","",IFERROR(IF(INDEX('Tableau FR Download'!M:M,MATCH('Eligible Components'!M1373,'Tableau FR Download'!G:G,0))=0,"",INDEX('Tableau FR Download'!M:M,MATCH('Eligible Components'!M1373,'Tableau FR Download'!G:G,0))),""))</f>
        <v/>
      </c>
      <c r="P1373" s="37" t="str">
        <f>IF(IFERROR(INDEX('Funding Request Tracker'!$G$6:$G$13,MATCH('Eligible Components'!N1373,'Funding Request Tracker'!$F$6:$F$13,0)),"")=0,"",IFERROR(INDEX('Funding Request Tracker'!$G$6:$G$13,MATCH('Eligible Components'!N1373,'Funding Request Tracker'!$F$6:$F$13,0)),""))</f>
        <v/>
      </c>
      <c r="Q1373" s="37" t="str">
        <f>IF(IFERROR(INDEX('Tableau FR Download'!N:N,MATCH('Eligible Components'!M1373,'Tableau FR Download'!G:G,0)),"")=0,"",IFERROR(INDEX('Tableau FR Download'!N:N,MATCH('Eligible Components'!M1373,'Tableau FR Download'!G:G,0)),""))</f>
        <v/>
      </c>
      <c r="R1373" s="37" t="str">
        <f>IF(IFERROR(INDEX('Tableau FR Download'!O:O,MATCH('Eligible Components'!M1373,'Tableau FR Download'!G:G,0)),"")=0,"",IFERROR(INDEX('Tableau FR Download'!O:O,MATCH('Eligible Components'!M1373,'Tableau FR Download'!G:G,0)),""))</f>
        <v/>
      </c>
      <c r="S1373" s="13" t="str">
        <f t="shared" si="66"/>
        <v/>
      </c>
      <c r="T1373" s="1" t="str">
        <f>IFERROR(INDEX('User Instructions'!$E$3:$E$10,MATCH('Eligible Components'!N1373,'User Instructions'!$D$3:$D$10,0)),"")</f>
        <v/>
      </c>
      <c r="U1373" s="1" t="str">
        <f>IFERROR(IF(INDEX('Tableau FR Download'!M:M,MATCH('Eligible Components'!M1373,'Tableau FR Download'!G:G,0))=0,"",INDEX('Tableau FR Download'!M:M,MATCH('Eligible Components'!M1373,'Tableau FR Download'!G:G,0))),"")</f>
        <v/>
      </c>
    </row>
    <row r="1374" spans="1:21" hidden="1" x14ac:dyDescent="0.2">
      <c r="A1374" s="1">
        <f t="shared" si="64"/>
        <v>0</v>
      </c>
      <c r="B1374" s="1">
        <v>0</v>
      </c>
      <c r="C1374" s="1" t="s">
        <v>85</v>
      </c>
      <c r="D1374" s="1" t="s">
        <v>157</v>
      </c>
      <c r="E1374" s="1" t="s">
        <v>414</v>
      </c>
      <c r="F1374" s="1" t="s">
        <v>92</v>
      </c>
      <c r="G1374" s="1" t="str">
        <f t="shared" si="65"/>
        <v>Sudan-HIV/AIDS,Tuberculosis,RSSH</v>
      </c>
      <c r="H1374" s="1">
        <v>1</v>
      </c>
      <c r="I1374" s="1" t="s">
        <v>48</v>
      </c>
      <c r="J1374" s="1" t="str">
        <f>IF(IFERROR(IF(M1374="",INDEX('Review Approach Lookup'!D:D,MATCH('Eligible Components'!G1374,'Review Approach Lookup'!A:A,0)),INDEX('Tableau FR Download'!I:I,MATCH(M1374,'Tableau FR Download'!G:G,0))),"")=0,"TBC",IFERROR(IF(M1374="",INDEX('Review Approach Lookup'!D:D,MATCH('Eligible Components'!G1374,'Review Approach Lookup'!A:A,0)),INDEX('Tableau FR Download'!I:I,MATCH(M1374,'Tableau FR Download'!G:G,0))),""))</f>
        <v/>
      </c>
      <c r="K1374" s="1" t="s">
        <v>182</v>
      </c>
      <c r="L1374" s="1">
        <f>_xlfn.MAXIFS('Tableau FR Download'!A:A,'Tableau FR Download'!B:B,'Eligible Components'!G1374)</f>
        <v>0</v>
      </c>
      <c r="M1374" s="1" t="str">
        <f>IF(L1374=0,"",INDEX('Tableau FR Download'!G:G,MATCH('Eligible Components'!L1374,'Tableau FR Download'!A:A,0)))</f>
        <v/>
      </c>
      <c r="N1374" s="2" t="str">
        <f>IFERROR(IF(LEFT(INDEX('Tableau FR Download'!J:J,MATCH('Eligible Components'!M1374,'Tableau FR Download'!G:G,0)),FIND(" - ",INDEX('Tableau FR Download'!J:J,MATCH('Eligible Components'!M1374,'Tableau FR Download'!G:G,0)))-1) = 0,"",LEFT(INDEX('Tableau FR Download'!J:J,MATCH('Eligible Components'!M1374,'Tableau FR Download'!G:G,0)),FIND(" - ",INDEX('Tableau FR Download'!J:J,MATCH('Eligible Components'!M1374,'Tableau FR Download'!G:G,0)))-1)),"")</f>
        <v/>
      </c>
      <c r="O1374" s="2" t="str">
        <f>IF(T1374="No","",IFERROR(IF(INDEX('Tableau FR Download'!M:M,MATCH('Eligible Components'!M1374,'Tableau FR Download'!G:G,0))=0,"",INDEX('Tableau FR Download'!M:M,MATCH('Eligible Components'!M1374,'Tableau FR Download'!G:G,0))),""))</f>
        <v/>
      </c>
      <c r="P1374" s="37" t="str">
        <f>IF(IFERROR(INDEX('Funding Request Tracker'!$G$6:$G$13,MATCH('Eligible Components'!N1374,'Funding Request Tracker'!$F$6:$F$13,0)),"")=0,"",IFERROR(INDEX('Funding Request Tracker'!$G$6:$G$13,MATCH('Eligible Components'!N1374,'Funding Request Tracker'!$F$6:$F$13,0)),""))</f>
        <v/>
      </c>
      <c r="Q1374" s="37" t="str">
        <f>IF(IFERROR(INDEX('Tableau FR Download'!N:N,MATCH('Eligible Components'!M1374,'Tableau FR Download'!G:G,0)),"")=0,"",IFERROR(INDEX('Tableau FR Download'!N:N,MATCH('Eligible Components'!M1374,'Tableau FR Download'!G:G,0)),""))</f>
        <v/>
      </c>
      <c r="R1374" s="37" t="str">
        <f>IF(IFERROR(INDEX('Tableau FR Download'!O:O,MATCH('Eligible Components'!M1374,'Tableau FR Download'!G:G,0)),"")=0,"",IFERROR(INDEX('Tableau FR Download'!O:O,MATCH('Eligible Components'!M1374,'Tableau FR Download'!G:G,0)),""))</f>
        <v/>
      </c>
      <c r="S1374" s="13" t="str">
        <f t="shared" si="66"/>
        <v/>
      </c>
      <c r="T1374" s="1" t="str">
        <f>IFERROR(INDEX('User Instructions'!$E$3:$E$10,MATCH('Eligible Components'!N1374,'User Instructions'!$D$3:$D$10,0)),"")</f>
        <v/>
      </c>
      <c r="U1374" s="1" t="str">
        <f>IFERROR(IF(INDEX('Tableau FR Download'!M:M,MATCH('Eligible Components'!M1374,'Tableau FR Download'!G:G,0))=0,"",INDEX('Tableau FR Download'!M:M,MATCH('Eligible Components'!M1374,'Tableau FR Download'!G:G,0))),"")</f>
        <v/>
      </c>
    </row>
    <row r="1375" spans="1:21" hidden="1" x14ac:dyDescent="0.2">
      <c r="A1375" s="1">
        <f t="shared" si="64"/>
        <v>0</v>
      </c>
      <c r="B1375" s="1">
        <v>1</v>
      </c>
      <c r="C1375" s="1" t="s">
        <v>85</v>
      </c>
      <c r="D1375" s="1" t="s">
        <v>157</v>
      </c>
      <c r="E1375" s="1" t="s">
        <v>28</v>
      </c>
      <c r="F1375" s="1" t="s">
        <v>28</v>
      </c>
      <c r="G1375" s="1" t="str">
        <f t="shared" si="65"/>
        <v>Sudan-Malaria</v>
      </c>
      <c r="H1375" s="1">
        <v>1</v>
      </c>
      <c r="I1375" s="1" t="s">
        <v>48</v>
      </c>
      <c r="J1375" s="1" t="str">
        <f>IF(IFERROR(IF(M1375="",INDEX('Review Approach Lookup'!D:D,MATCH('Eligible Components'!G1375,'Review Approach Lookup'!A:A,0)),INDEX('Tableau FR Download'!I:I,MATCH(M1375,'Tableau FR Download'!G:G,0))),"")=0,"TBC",IFERROR(IF(M1375="",INDEX('Review Approach Lookup'!D:D,MATCH('Eligible Components'!G1375,'Review Approach Lookup'!A:A,0)),INDEX('Tableau FR Download'!I:I,MATCH(M1375,'Tableau FR Download'!G:G,0))),""))</f>
        <v>Full Review</v>
      </c>
      <c r="K1375" s="1" t="s">
        <v>182</v>
      </c>
      <c r="L1375" s="1">
        <f>_xlfn.MAXIFS('Tableau FR Download'!A:A,'Tableau FR Download'!B:B,'Eligible Components'!G1375)</f>
        <v>0</v>
      </c>
      <c r="M1375" s="1" t="str">
        <f>IF(L1375=0,"",INDEX('Tableau FR Download'!G:G,MATCH('Eligible Components'!L1375,'Tableau FR Download'!A:A,0)))</f>
        <v/>
      </c>
      <c r="N1375" s="2" t="str">
        <f>IFERROR(IF(LEFT(INDEX('Tableau FR Download'!J:J,MATCH('Eligible Components'!M1375,'Tableau FR Download'!G:G,0)),FIND(" - ",INDEX('Tableau FR Download'!J:J,MATCH('Eligible Components'!M1375,'Tableau FR Download'!G:G,0)))-1) = 0,"",LEFT(INDEX('Tableau FR Download'!J:J,MATCH('Eligible Components'!M1375,'Tableau FR Download'!G:G,0)),FIND(" - ",INDEX('Tableau FR Download'!J:J,MATCH('Eligible Components'!M1375,'Tableau FR Download'!G:G,0)))-1)),"")</f>
        <v/>
      </c>
      <c r="O1375" s="2" t="str">
        <f>IF(T1375="No","",IFERROR(IF(INDEX('Tableau FR Download'!M:M,MATCH('Eligible Components'!M1375,'Tableau FR Download'!G:G,0))=0,"",INDEX('Tableau FR Download'!M:M,MATCH('Eligible Components'!M1375,'Tableau FR Download'!G:G,0))),""))</f>
        <v/>
      </c>
      <c r="P1375" s="37" t="str">
        <f>IF(IFERROR(INDEX('Funding Request Tracker'!$G$6:$G$13,MATCH('Eligible Components'!N1375,'Funding Request Tracker'!$F$6:$F$13,0)),"")=0,"",IFERROR(INDEX('Funding Request Tracker'!$G$6:$G$13,MATCH('Eligible Components'!N1375,'Funding Request Tracker'!$F$6:$F$13,0)),""))</f>
        <v/>
      </c>
      <c r="Q1375" s="37" t="str">
        <f>IF(IFERROR(INDEX('Tableau FR Download'!N:N,MATCH('Eligible Components'!M1375,'Tableau FR Download'!G:G,0)),"")=0,"",IFERROR(INDEX('Tableau FR Download'!N:N,MATCH('Eligible Components'!M1375,'Tableau FR Download'!G:G,0)),""))</f>
        <v/>
      </c>
      <c r="R1375" s="37" t="str">
        <f>IF(IFERROR(INDEX('Tableau FR Download'!O:O,MATCH('Eligible Components'!M1375,'Tableau FR Download'!G:G,0)),"")=0,"",IFERROR(INDEX('Tableau FR Download'!O:O,MATCH('Eligible Components'!M1375,'Tableau FR Download'!G:G,0)),""))</f>
        <v/>
      </c>
      <c r="S1375" s="13" t="str">
        <f t="shared" si="66"/>
        <v/>
      </c>
      <c r="T1375" s="1" t="str">
        <f>IFERROR(INDEX('User Instructions'!$E$3:$E$10,MATCH('Eligible Components'!N1375,'User Instructions'!$D$3:$D$10,0)),"")</f>
        <v/>
      </c>
      <c r="U1375" s="1" t="str">
        <f>IFERROR(IF(INDEX('Tableau FR Download'!M:M,MATCH('Eligible Components'!M1375,'Tableau FR Download'!G:G,0))=0,"",INDEX('Tableau FR Download'!M:M,MATCH('Eligible Components'!M1375,'Tableau FR Download'!G:G,0))),"")</f>
        <v/>
      </c>
    </row>
    <row r="1376" spans="1:21" hidden="1" x14ac:dyDescent="0.2">
      <c r="A1376" s="1">
        <f t="shared" si="64"/>
        <v>0</v>
      </c>
      <c r="B1376" s="1">
        <v>0</v>
      </c>
      <c r="C1376" s="1" t="s">
        <v>85</v>
      </c>
      <c r="D1376" s="1" t="s">
        <v>157</v>
      </c>
      <c r="E1376" s="1" t="s">
        <v>415</v>
      </c>
      <c r="F1376" s="1" t="s">
        <v>93</v>
      </c>
      <c r="G1376" s="1" t="str">
        <f t="shared" si="65"/>
        <v>Sudan-Malaria,RSSH</v>
      </c>
      <c r="H1376" s="1">
        <v>1</v>
      </c>
      <c r="I1376" s="1" t="s">
        <v>48</v>
      </c>
      <c r="J1376" s="1" t="str">
        <f>IF(IFERROR(IF(M1376="",INDEX('Review Approach Lookup'!D:D,MATCH('Eligible Components'!G1376,'Review Approach Lookup'!A:A,0)),INDEX('Tableau FR Download'!I:I,MATCH(M1376,'Tableau FR Download'!G:G,0))),"")=0,"TBC",IFERROR(IF(M1376="",INDEX('Review Approach Lookup'!D:D,MATCH('Eligible Components'!G1376,'Review Approach Lookup'!A:A,0)),INDEX('Tableau FR Download'!I:I,MATCH(M1376,'Tableau FR Download'!G:G,0))),""))</f>
        <v/>
      </c>
      <c r="K1376" s="1" t="s">
        <v>182</v>
      </c>
      <c r="L1376" s="1">
        <f>_xlfn.MAXIFS('Tableau FR Download'!A:A,'Tableau FR Download'!B:B,'Eligible Components'!G1376)</f>
        <v>0</v>
      </c>
      <c r="M1376" s="1" t="str">
        <f>IF(L1376=0,"",INDEX('Tableau FR Download'!G:G,MATCH('Eligible Components'!L1376,'Tableau FR Download'!A:A,0)))</f>
        <v/>
      </c>
      <c r="N1376" s="2" t="str">
        <f>IFERROR(IF(LEFT(INDEX('Tableau FR Download'!J:J,MATCH('Eligible Components'!M1376,'Tableau FR Download'!G:G,0)),FIND(" - ",INDEX('Tableau FR Download'!J:J,MATCH('Eligible Components'!M1376,'Tableau FR Download'!G:G,0)))-1) = 0,"",LEFT(INDEX('Tableau FR Download'!J:J,MATCH('Eligible Components'!M1376,'Tableau FR Download'!G:G,0)),FIND(" - ",INDEX('Tableau FR Download'!J:J,MATCH('Eligible Components'!M1376,'Tableau FR Download'!G:G,0)))-1)),"")</f>
        <v/>
      </c>
      <c r="O1376" s="2" t="str">
        <f>IF(T1376="No","",IFERROR(IF(INDEX('Tableau FR Download'!M:M,MATCH('Eligible Components'!M1376,'Tableau FR Download'!G:G,0))=0,"",INDEX('Tableau FR Download'!M:M,MATCH('Eligible Components'!M1376,'Tableau FR Download'!G:G,0))),""))</f>
        <v/>
      </c>
      <c r="P1376" s="37" t="str">
        <f>IF(IFERROR(INDEX('Funding Request Tracker'!$G$6:$G$13,MATCH('Eligible Components'!N1376,'Funding Request Tracker'!$F$6:$F$13,0)),"")=0,"",IFERROR(INDEX('Funding Request Tracker'!$G$6:$G$13,MATCH('Eligible Components'!N1376,'Funding Request Tracker'!$F$6:$F$13,0)),""))</f>
        <v/>
      </c>
      <c r="Q1376" s="37" t="str">
        <f>IF(IFERROR(INDEX('Tableau FR Download'!N:N,MATCH('Eligible Components'!M1376,'Tableau FR Download'!G:G,0)),"")=0,"",IFERROR(INDEX('Tableau FR Download'!N:N,MATCH('Eligible Components'!M1376,'Tableau FR Download'!G:G,0)),""))</f>
        <v/>
      </c>
      <c r="R1376" s="37" t="str">
        <f>IF(IFERROR(INDEX('Tableau FR Download'!O:O,MATCH('Eligible Components'!M1376,'Tableau FR Download'!G:G,0)),"")=0,"",IFERROR(INDEX('Tableau FR Download'!O:O,MATCH('Eligible Components'!M1376,'Tableau FR Download'!G:G,0)),""))</f>
        <v/>
      </c>
      <c r="S1376" s="13" t="str">
        <f t="shared" si="66"/>
        <v/>
      </c>
      <c r="T1376" s="1" t="str">
        <f>IFERROR(INDEX('User Instructions'!$E$3:$E$10,MATCH('Eligible Components'!N1376,'User Instructions'!$D$3:$D$10,0)),"")</f>
        <v/>
      </c>
      <c r="U1376" s="1" t="str">
        <f>IFERROR(IF(INDEX('Tableau FR Download'!M:M,MATCH('Eligible Components'!M1376,'Tableau FR Download'!G:G,0))=0,"",INDEX('Tableau FR Download'!M:M,MATCH('Eligible Components'!M1376,'Tableau FR Download'!G:G,0))),"")</f>
        <v/>
      </c>
    </row>
    <row r="1377" spans="1:21" hidden="1" x14ac:dyDescent="0.2">
      <c r="A1377" s="1">
        <f t="shared" si="64"/>
        <v>0</v>
      </c>
      <c r="B1377" s="1">
        <v>0</v>
      </c>
      <c r="C1377" s="1" t="s">
        <v>85</v>
      </c>
      <c r="D1377" s="1" t="s">
        <v>157</v>
      </c>
      <c r="E1377" s="1" t="s">
        <v>94</v>
      </c>
      <c r="F1377" s="1" t="s">
        <v>94</v>
      </c>
      <c r="G1377" s="1" t="str">
        <f t="shared" si="65"/>
        <v>Sudan-RSSH</v>
      </c>
      <c r="H1377" s="1">
        <v>1</v>
      </c>
      <c r="I1377" s="1" t="s">
        <v>48</v>
      </c>
      <c r="J1377" s="1" t="str">
        <f>IF(IFERROR(IF(M1377="",INDEX('Review Approach Lookup'!D:D,MATCH('Eligible Components'!G1377,'Review Approach Lookup'!A:A,0)),INDEX('Tableau FR Download'!I:I,MATCH(M1377,'Tableau FR Download'!G:G,0))),"")=0,"TBC",IFERROR(IF(M1377="",INDEX('Review Approach Lookup'!D:D,MATCH('Eligible Components'!G1377,'Review Approach Lookup'!A:A,0)),INDEX('Tableau FR Download'!I:I,MATCH(M1377,'Tableau FR Download'!G:G,0))),""))</f>
        <v>TBC</v>
      </c>
      <c r="K1377" s="1" t="s">
        <v>182</v>
      </c>
      <c r="L1377" s="1">
        <f>_xlfn.MAXIFS('Tableau FR Download'!A:A,'Tableau FR Download'!B:B,'Eligible Components'!G1377)</f>
        <v>0</v>
      </c>
      <c r="M1377" s="1" t="str">
        <f>IF(L1377=0,"",INDEX('Tableau FR Download'!G:G,MATCH('Eligible Components'!L1377,'Tableau FR Download'!A:A,0)))</f>
        <v/>
      </c>
      <c r="N1377" s="2" t="str">
        <f>IFERROR(IF(LEFT(INDEX('Tableau FR Download'!J:J,MATCH('Eligible Components'!M1377,'Tableau FR Download'!G:G,0)),FIND(" - ",INDEX('Tableau FR Download'!J:J,MATCH('Eligible Components'!M1377,'Tableau FR Download'!G:G,0)))-1) = 0,"",LEFT(INDEX('Tableau FR Download'!J:J,MATCH('Eligible Components'!M1377,'Tableau FR Download'!G:G,0)),FIND(" - ",INDEX('Tableau FR Download'!J:J,MATCH('Eligible Components'!M1377,'Tableau FR Download'!G:G,0)))-1)),"")</f>
        <v/>
      </c>
      <c r="O1377" s="2" t="str">
        <f>IF(T1377="No","",IFERROR(IF(INDEX('Tableau FR Download'!M:M,MATCH('Eligible Components'!M1377,'Tableau FR Download'!G:G,0))=0,"",INDEX('Tableau FR Download'!M:M,MATCH('Eligible Components'!M1377,'Tableau FR Download'!G:G,0))),""))</f>
        <v/>
      </c>
      <c r="P1377" s="37" t="str">
        <f>IF(IFERROR(INDEX('Funding Request Tracker'!$G$6:$G$13,MATCH('Eligible Components'!N1377,'Funding Request Tracker'!$F$6:$F$13,0)),"")=0,"",IFERROR(INDEX('Funding Request Tracker'!$G$6:$G$13,MATCH('Eligible Components'!N1377,'Funding Request Tracker'!$F$6:$F$13,0)),""))</f>
        <v/>
      </c>
      <c r="Q1377" s="37" t="str">
        <f>IF(IFERROR(INDEX('Tableau FR Download'!N:N,MATCH('Eligible Components'!M1377,'Tableau FR Download'!G:G,0)),"")=0,"",IFERROR(INDEX('Tableau FR Download'!N:N,MATCH('Eligible Components'!M1377,'Tableau FR Download'!G:G,0)),""))</f>
        <v/>
      </c>
      <c r="R1377" s="37" t="str">
        <f>IF(IFERROR(INDEX('Tableau FR Download'!O:O,MATCH('Eligible Components'!M1377,'Tableau FR Download'!G:G,0)),"")=0,"",IFERROR(INDEX('Tableau FR Download'!O:O,MATCH('Eligible Components'!M1377,'Tableau FR Download'!G:G,0)),""))</f>
        <v/>
      </c>
      <c r="S1377" s="13" t="str">
        <f t="shared" si="66"/>
        <v/>
      </c>
      <c r="T1377" s="1" t="str">
        <f>IFERROR(INDEX('User Instructions'!$E$3:$E$10,MATCH('Eligible Components'!N1377,'User Instructions'!$D$3:$D$10,0)),"")</f>
        <v/>
      </c>
      <c r="U1377" s="1" t="str">
        <f>IFERROR(IF(INDEX('Tableau FR Download'!M:M,MATCH('Eligible Components'!M1377,'Tableau FR Download'!G:G,0))=0,"",INDEX('Tableau FR Download'!M:M,MATCH('Eligible Components'!M1377,'Tableau FR Download'!G:G,0))),"")</f>
        <v/>
      </c>
    </row>
    <row r="1378" spans="1:21" hidden="1" x14ac:dyDescent="0.2">
      <c r="A1378" s="1">
        <f t="shared" si="64"/>
        <v>0</v>
      </c>
      <c r="B1378" s="1">
        <v>1</v>
      </c>
      <c r="C1378" s="1" t="s">
        <v>85</v>
      </c>
      <c r="D1378" s="1" t="s">
        <v>157</v>
      </c>
      <c r="E1378" s="1" t="s">
        <v>416</v>
      </c>
      <c r="F1378" s="1" t="s">
        <v>35</v>
      </c>
      <c r="G1378" s="1" t="str">
        <f t="shared" si="65"/>
        <v>Sudan-Tuberculosis</v>
      </c>
      <c r="H1378" s="1">
        <v>1</v>
      </c>
      <c r="I1378" s="1" t="s">
        <v>48</v>
      </c>
      <c r="J1378" s="1" t="str">
        <f>IF(IFERROR(IF(M1378="",INDEX('Review Approach Lookup'!D:D,MATCH('Eligible Components'!G1378,'Review Approach Lookup'!A:A,0)),INDEX('Tableau FR Download'!I:I,MATCH(M1378,'Tableau FR Download'!G:G,0))),"")=0,"TBC",IFERROR(IF(M1378="",INDEX('Review Approach Lookup'!D:D,MATCH('Eligible Components'!G1378,'Review Approach Lookup'!A:A,0)),INDEX('Tableau FR Download'!I:I,MATCH(M1378,'Tableau FR Download'!G:G,0))),""))</f>
        <v>Full Review</v>
      </c>
      <c r="K1378" s="1" t="s">
        <v>182</v>
      </c>
      <c r="L1378" s="1">
        <f>_xlfn.MAXIFS('Tableau FR Download'!A:A,'Tableau FR Download'!B:B,'Eligible Components'!G1378)</f>
        <v>0</v>
      </c>
      <c r="M1378" s="1" t="str">
        <f>IF(L1378=0,"",INDEX('Tableau FR Download'!G:G,MATCH('Eligible Components'!L1378,'Tableau FR Download'!A:A,0)))</f>
        <v/>
      </c>
      <c r="N1378" s="2" t="str">
        <f>IFERROR(IF(LEFT(INDEX('Tableau FR Download'!J:J,MATCH('Eligible Components'!M1378,'Tableau FR Download'!G:G,0)),FIND(" - ",INDEX('Tableau FR Download'!J:J,MATCH('Eligible Components'!M1378,'Tableau FR Download'!G:G,0)))-1) = 0,"",LEFT(INDEX('Tableau FR Download'!J:J,MATCH('Eligible Components'!M1378,'Tableau FR Download'!G:G,0)),FIND(" - ",INDEX('Tableau FR Download'!J:J,MATCH('Eligible Components'!M1378,'Tableau FR Download'!G:G,0)))-1)),"")</f>
        <v/>
      </c>
      <c r="O1378" s="2" t="str">
        <f>IF(T1378="No","",IFERROR(IF(INDEX('Tableau FR Download'!M:M,MATCH('Eligible Components'!M1378,'Tableau FR Download'!G:G,0))=0,"",INDEX('Tableau FR Download'!M:M,MATCH('Eligible Components'!M1378,'Tableau FR Download'!G:G,0))),""))</f>
        <v/>
      </c>
      <c r="P1378" s="37" t="str">
        <f>IF(IFERROR(INDEX('Funding Request Tracker'!$G$6:$G$13,MATCH('Eligible Components'!N1378,'Funding Request Tracker'!$F$6:$F$13,0)),"")=0,"",IFERROR(INDEX('Funding Request Tracker'!$G$6:$G$13,MATCH('Eligible Components'!N1378,'Funding Request Tracker'!$F$6:$F$13,0)),""))</f>
        <v/>
      </c>
      <c r="Q1378" s="37" t="str">
        <f>IF(IFERROR(INDEX('Tableau FR Download'!N:N,MATCH('Eligible Components'!M1378,'Tableau FR Download'!G:G,0)),"")=0,"",IFERROR(INDEX('Tableau FR Download'!N:N,MATCH('Eligible Components'!M1378,'Tableau FR Download'!G:G,0)),""))</f>
        <v/>
      </c>
      <c r="R1378" s="37" t="str">
        <f>IF(IFERROR(INDEX('Tableau FR Download'!O:O,MATCH('Eligible Components'!M1378,'Tableau FR Download'!G:G,0)),"")=0,"",IFERROR(INDEX('Tableau FR Download'!O:O,MATCH('Eligible Components'!M1378,'Tableau FR Download'!G:G,0)),""))</f>
        <v/>
      </c>
      <c r="S1378" s="13" t="str">
        <f t="shared" si="66"/>
        <v/>
      </c>
      <c r="T1378" s="1" t="str">
        <f>IFERROR(INDEX('User Instructions'!$E$3:$E$10,MATCH('Eligible Components'!N1378,'User Instructions'!$D$3:$D$10,0)),"")</f>
        <v/>
      </c>
      <c r="U1378" s="1" t="str">
        <f>IFERROR(IF(INDEX('Tableau FR Download'!M:M,MATCH('Eligible Components'!M1378,'Tableau FR Download'!G:G,0))=0,"",INDEX('Tableau FR Download'!M:M,MATCH('Eligible Components'!M1378,'Tableau FR Download'!G:G,0))),"")</f>
        <v/>
      </c>
    </row>
    <row r="1379" spans="1:21" hidden="1" x14ac:dyDescent="0.2">
      <c r="A1379" s="1">
        <f t="shared" si="64"/>
        <v>0</v>
      </c>
      <c r="B1379" s="1">
        <v>0</v>
      </c>
      <c r="C1379" s="1" t="s">
        <v>85</v>
      </c>
      <c r="D1379" s="1" t="s">
        <v>157</v>
      </c>
      <c r="E1379" s="1" t="s">
        <v>417</v>
      </c>
      <c r="F1379" s="1" t="s">
        <v>95</v>
      </c>
      <c r="G1379" s="1" t="str">
        <f t="shared" si="65"/>
        <v>Sudan-Tuberculosis,Malaria</v>
      </c>
      <c r="H1379" s="1">
        <v>1</v>
      </c>
      <c r="I1379" s="1" t="s">
        <v>48</v>
      </c>
      <c r="J1379" s="1" t="str">
        <f>IF(IFERROR(IF(M1379="",INDEX('Review Approach Lookup'!D:D,MATCH('Eligible Components'!G1379,'Review Approach Lookup'!A:A,0)),INDEX('Tableau FR Download'!I:I,MATCH(M1379,'Tableau FR Download'!G:G,0))),"")=0,"TBC",IFERROR(IF(M1379="",INDEX('Review Approach Lookup'!D:D,MATCH('Eligible Components'!G1379,'Review Approach Lookup'!A:A,0)),INDEX('Tableau FR Download'!I:I,MATCH(M1379,'Tableau FR Download'!G:G,0))),""))</f>
        <v/>
      </c>
      <c r="K1379" s="1" t="s">
        <v>182</v>
      </c>
      <c r="L1379" s="1">
        <f>_xlfn.MAXIFS('Tableau FR Download'!A:A,'Tableau FR Download'!B:B,'Eligible Components'!G1379)</f>
        <v>0</v>
      </c>
      <c r="M1379" s="1" t="str">
        <f>IF(L1379=0,"",INDEX('Tableau FR Download'!G:G,MATCH('Eligible Components'!L1379,'Tableau FR Download'!A:A,0)))</f>
        <v/>
      </c>
      <c r="N1379" s="2" t="str">
        <f>IFERROR(IF(LEFT(INDEX('Tableau FR Download'!J:J,MATCH('Eligible Components'!M1379,'Tableau FR Download'!G:G,0)),FIND(" - ",INDEX('Tableau FR Download'!J:J,MATCH('Eligible Components'!M1379,'Tableau FR Download'!G:G,0)))-1) = 0,"",LEFT(INDEX('Tableau FR Download'!J:J,MATCH('Eligible Components'!M1379,'Tableau FR Download'!G:G,0)),FIND(" - ",INDEX('Tableau FR Download'!J:J,MATCH('Eligible Components'!M1379,'Tableau FR Download'!G:G,0)))-1)),"")</f>
        <v/>
      </c>
      <c r="O1379" s="2" t="str">
        <f>IF(T1379="No","",IFERROR(IF(INDEX('Tableau FR Download'!M:M,MATCH('Eligible Components'!M1379,'Tableau FR Download'!G:G,0))=0,"",INDEX('Tableau FR Download'!M:M,MATCH('Eligible Components'!M1379,'Tableau FR Download'!G:G,0))),""))</f>
        <v/>
      </c>
      <c r="P1379" s="37" t="str">
        <f>IF(IFERROR(INDEX('Funding Request Tracker'!$G$6:$G$13,MATCH('Eligible Components'!N1379,'Funding Request Tracker'!$F$6:$F$13,0)),"")=0,"",IFERROR(INDEX('Funding Request Tracker'!$G$6:$G$13,MATCH('Eligible Components'!N1379,'Funding Request Tracker'!$F$6:$F$13,0)),""))</f>
        <v/>
      </c>
      <c r="Q1379" s="37" t="str">
        <f>IF(IFERROR(INDEX('Tableau FR Download'!N:N,MATCH('Eligible Components'!M1379,'Tableau FR Download'!G:G,0)),"")=0,"",IFERROR(INDEX('Tableau FR Download'!N:N,MATCH('Eligible Components'!M1379,'Tableau FR Download'!G:G,0)),""))</f>
        <v/>
      </c>
      <c r="R1379" s="37" t="str">
        <f>IF(IFERROR(INDEX('Tableau FR Download'!O:O,MATCH('Eligible Components'!M1379,'Tableau FR Download'!G:G,0)),"")=0,"",IFERROR(INDEX('Tableau FR Download'!O:O,MATCH('Eligible Components'!M1379,'Tableau FR Download'!G:G,0)),""))</f>
        <v/>
      </c>
      <c r="S1379" s="13" t="str">
        <f t="shared" si="66"/>
        <v/>
      </c>
      <c r="T1379" s="1" t="str">
        <f>IFERROR(INDEX('User Instructions'!$E$3:$E$10,MATCH('Eligible Components'!N1379,'User Instructions'!$D$3:$D$10,0)),"")</f>
        <v/>
      </c>
      <c r="U1379" s="1" t="str">
        <f>IFERROR(IF(INDEX('Tableau FR Download'!M:M,MATCH('Eligible Components'!M1379,'Tableau FR Download'!G:G,0))=0,"",INDEX('Tableau FR Download'!M:M,MATCH('Eligible Components'!M1379,'Tableau FR Download'!G:G,0))),"")</f>
        <v/>
      </c>
    </row>
    <row r="1380" spans="1:21" hidden="1" x14ac:dyDescent="0.2">
      <c r="A1380" s="1">
        <f t="shared" si="64"/>
        <v>0</v>
      </c>
      <c r="B1380" s="1">
        <v>0</v>
      </c>
      <c r="C1380" s="1" t="s">
        <v>85</v>
      </c>
      <c r="D1380" s="1" t="s">
        <v>157</v>
      </c>
      <c r="E1380" s="1" t="s">
        <v>418</v>
      </c>
      <c r="F1380" s="1" t="s">
        <v>96</v>
      </c>
      <c r="G1380" s="1" t="str">
        <f t="shared" si="65"/>
        <v>Sudan-Tuberculosis,Malaria,RSSH</v>
      </c>
      <c r="H1380" s="1">
        <v>1</v>
      </c>
      <c r="I1380" s="1" t="s">
        <v>48</v>
      </c>
      <c r="J1380" s="1" t="str">
        <f>IF(IFERROR(IF(M1380="",INDEX('Review Approach Lookup'!D:D,MATCH('Eligible Components'!G1380,'Review Approach Lookup'!A:A,0)),INDEX('Tableau FR Download'!I:I,MATCH(M1380,'Tableau FR Download'!G:G,0))),"")=0,"TBC",IFERROR(IF(M1380="",INDEX('Review Approach Lookup'!D:D,MATCH('Eligible Components'!G1380,'Review Approach Lookup'!A:A,0)),INDEX('Tableau FR Download'!I:I,MATCH(M1380,'Tableau FR Download'!G:G,0))),""))</f>
        <v/>
      </c>
      <c r="K1380" s="1" t="s">
        <v>182</v>
      </c>
      <c r="L1380" s="1">
        <f>_xlfn.MAXIFS('Tableau FR Download'!A:A,'Tableau FR Download'!B:B,'Eligible Components'!G1380)</f>
        <v>0</v>
      </c>
      <c r="M1380" s="1" t="str">
        <f>IF(L1380=0,"",INDEX('Tableau FR Download'!G:G,MATCH('Eligible Components'!L1380,'Tableau FR Download'!A:A,0)))</f>
        <v/>
      </c>
      <c r="N1380" s="2" t="str">
        <f>IFERROR(IF(LEFT(INDEX('Tableau FR Download'!J:J,MATCH('Eligible Components'!M1380,'Tableau FR Download'!G:G,0)),FIND(" - ",INDEX('Tableau FR Download'!J:J,MATCH('Eligible Components'!M1380,'Tableau FR Download'!G:G,0)))-1) = 0,"",LEFT(INDEX('Tableau FR Download'!J:J,MATCH('Eligible Components'!M1380,'Tableau FR Download'!G:G,0)),FIND(" - ",INDEX('Tableau FR Download'!J:J,MATCH('Eligible Components'!M1380,'Tableau FR Download'!G:G,0)))-1)),"")</f>
        <v/>
      </c>
      <c r="O1380" s="2" t="str">
        <f>IF(T1380="No","",IFERROR(IF(INDEX('Tableau FR Download'!M:M,MATCH('Eligible Components'!M1380,'Tableau FR Download'!G:G,0))=0,"",INDEX('Tableau FR Download'!M:M,MATCH('Eligible Components'!M1380,'Tableau FR Download'!G:G,0))),""))</f>
        <v/>
      </c>
      <c r="P1380" s="37" t="str">
        <f>IF(IFERROR(INDEX('Funding Request Tracker'!$G$6:$G$13,MATCH('Eligible Components'!N1380,'Funding Request Tracker'!$F$6:$F$13,0)),"")=0,"",IFERROR(INDEX('Funding Request Tracker'!$G$6:$G$13,MATCH('Eligible Components'!N1380,'Funding Request Tracker'!$F$6:$F$13,0)),""))</f>
        <v/>
      </c>
      <c r="Q1380" s="37" t="str">
        <f>IF(IFERROR(INDEX('Tableau FR Download'!N:N,MATCH('Eligible Components'!M1380,'Tableau FR Download'!G:G,0)),"")=0,"",IFERROR(INDEX('Tableau FR Download'!N:N,MATCH('Eligible Components'!M1380,'Tableau FR Download'!G:G,0)),""))</f>
        <v/>
      </c>
      <c r="R1380" s="37" t="str">
        <f>IF(IFERROR(INDEX('Tableau FR Download'!O:O,MATCH('Eligible Components'!M1380,'Tableau FR Download'!G:G,0)),"")=0,"",IFERROR(INDEX('Tableau FR Download'!O:O,MATCH('Eligible Components'!M1380,'Tableau FR Download'!G:G,0)),""))</f>
        <v/>
      </c>
      <c r="S1380" s="13" t="str">
        <f t="shared" si="66"/>
        <v/>
      </c>
      <c r="T1380" s="1" t="str">
        <f>IFERROR(INDEX('User Instructions'!$E$3:$E$10,MATCH('Eligible Components'!N1380,'User Instructions'!$D$3:$D$10,0)),"")</f>
        <v/>
      </c>
      <c r="U1380" s="1" t="str">
        <f>IFERROR(IF(INDEX('Tableau FR Download'!M:M,MATCH('Eligible Components'!M1380,'Tableau FR Download'!G:G,0))=0,"",INDEX('Tableau FR Download'!M:M,MATCH('Eligible Components'!M1380,'Tableau FR Download'!G:G,0))),"")</f>
        <v/>
      </c>
    </row>
    <row r="1381" spans="1:21" hidden="1" x14ac:dyDescent="0.2">
      <c r="A1381" s="1">
        <f t="shared" si="64"/>
        <v>0</v>
      </c>
      <c r="B1381" s="1">
        <v>0</v>
      </c>
      <c r="C1381" s="1" t="s">
        <v>85</v>
      </c>
      <c r="D1381" s="1" t="s">
        <v>157</v>
      </c>
      <c r="E1381" s="1" t="s">
        <v>419</v>
      </c>
      <c r="F1381" s="1" t="s">
        <v>97</v>
      </c>
      <c r="G1381" s="1" t="str">
        <f t="shared" si="65"/>
        <v>Sudan-Tuberculosis,RSSH</v>
      </c>
      <c r="H1381" s="1">
        <v>1</v>
      </c>
      <c r="I1381" s="1" t="s">
        <v>48</v>
      </c>
      <c r="J1381" s="1" t="str">
        <f>IF(IFERROR(IF(M1381="",INDEX('Review Approach Lookup'!D:D,MATCH('Eligible Components'!G1381,'Review Approach Lookup'!A:A,0)),INDEX('Tableau FR Download'!I:I,MATCH(M1381,'Tableau FR Download'!G:G,0))),"")=0,"TBC",IFERROR(IF(M1381="",INDEX('Review Approach Lookup'!D:D,MATCH('Eligible Components'!G1381,'Review Approach Lookup'!A:A,0)),INDEX('Tableau FR Download'!I:I,MATCH(M1381,'Tableau FR Download'!G:G,0))),""))</f>
        <v/>
      </c>
      <c r="K1381" s="1" t="s">
        <v>182</v>
      </c>
      <c r="L1381" s="1">
        <f>_xlfn.MAXIFS('Tableau FR Download'!A:A,'Tableau FR Download'!B:B,'Eligible Components'!G1381)</f>
        <v>0</v>
      </c>
      <c r="M1381" s="1" t="str">
        <f>IF(L1381=0,"",INDEX('Tableau FR Download'!G:G,MATCH('Eligible Components'!L1381,'Tableau FR Download'!A:A,0)))</f>
        <v/>
      </c>
      <c r="N1381" s="2" t="str">
        <f>IFERROR(IF(LEFT(INDEX('Tableau FR Download'!J:J,MATCH('Eligible Components'!M1381,'Tableau FR Download'!G:G,0)),FIND(" - ",INDEX('Tableau FR Download'!J:J,MATCH('Eligible Components'!M1381,'Tableau FR Download'!G:G,0)))-1) = 0,"",LEFT(INDEX('Tableau FR Download'!J:J,MATCH('Eligible Components'!M1381,'Tableau FR Download'!G:G,0)),FIND(" - ",INDEX('Tableau FR Download'!J:J,MATCH('Eligible Components'!M1381,'Tableau FR Download'!G:G,0)))-1)),"")</f>
        <v/>
      </c>
      <c r="O1381" s="2" t="str">
        <f>IF(T1381="No","",IFERROR(IF(INDEX('Tableau FR Download'!M:M,MATCH('Eligible Components'!M1381,'Tableau FR Download'!G:G,0))=0,"",INDEX('Tableau FR Download'!M:M,MATCH('Eligible Components'!M1381,'Tableau FR Download'!G:G,0))),""))</f>
        <v/>
      </c>
      <c r="P1381" s="37" t="str">
        <f>IF(IFERROR(INDEX('Funding Request Tracker'!$G$6:$G$13,MATCH('Eligible Components'!N1381,'Funding Request Tracker'!$F$6:$F$13,0)),"")=0,"",IFERROR(INDEX('Funding Request Tracker'!$G$6:$G$13,MATCH('Eligible Components'!N1381,'Funding Request Tracker'!$F$6:$F$13,0)),""))</f>
        <v/>
      </c>
      <c r="Q1381" s="37" t="str">
        <f>IF(IFERROR(INDEX('Tableau FR Download'!N:N,MATCH('Eligible Components'!M1381,'Tableau FR Download'!G:G,0)),"")=0,"",IFERROR(INDEX('Tableau FR Download'!N:N,MATCH('Eligible Components'!M1381,'Tableau FR Download'!G:G,0)),""))</f>
        <v/>
      </c>
      <c r="R1381" s="37" t="str">
        <f>IF(IFERROR(INDEX('Tableau FR Download'!O:O,MATCH('Eligible Components'!M1381,'Tableau FR Download'!G:G,0)),"")=0,"",IFERROR(INDEX('Tableau FR Download'!O:O,MATCH('Eligible Components'!M1381,'Tableau FR Download'!G:G,0)),""))</f>
        <v/>
      </c>
      <c r="S1381" s="13" t="str">
        <f t="shared" si="66"/>
        <v/>
      </c>
      <c r="T1381" s="1" t="str">
        <f>IFERROR(INDEX('User Instructions'!$E$3:$E$10,MATCH('Eligible Components'!N1381,'User Instructions'!$D$3:$D$10,0)),"")</f>
        <v/>
      </c>
      <c r="U1381" s="1" t="str">
        <f>IFERROR(IF(INDEX('Tableau FR Download'!M:M,MATCH('Eligible Components'!M1381,'Tableau FR Download'!G:G,0))=0,"",INDEX('Tableau FR Download'!M:M,MATCH('Eligible Components'!M1381,'Tableau FR Download'!G:G,0))),"")</f>
        <v/>
      </c>
    </row>
    <row r="1382" spans="1:21" hidden="1" x14ac:dyDescent="0.2">
      <c r="A1382" s="1">
        <f t="shared" si="64"/>
        <v>1</v>
      </c>
      <c r="B1382" s="1">
        <v>0</v>
      </c>
      <c r="C1382" s="1" t="s">
        <v>85</v>
      </c>
      <c r="D1382" s="1" t="s">
        <v>158</v>
      </c>
      <c r="E1382" s="1" t="s">
        <v>26</v>
      </c>
      <c r="F1382" s="1" t="s">
        <v>26</v>
      </c>
      <c r="G1382" s="1" t="str">
        <f t="shared" si="65"/>
        <v>Suriname-HIV/AIDS</v>
      </c>
      <c r="H1382" s="1">
        <v>1</v>
      </c>
      <c r="I1382" s="1" t="s">
        <v>45</v>
      </c>
      <c r="J1382" s="1" t="str">
        <f>IF(IFERROR(IF(M1382="",INDEX('Review Approach Lookup'!D:D,MATCH('Eligible Components'!G1382,'Review Approach Lookup'!A:A,0)),INDEX('Tableau FR Download'!I:I,MATCH(M1382,'Tableau FR Download'!G:G,0))),"")=0,"TBC",IFERROR(IF(M1382="",INDEX('Review Approach Lookup'!D:D,MATCH('Eligible Components'!G1382,'Review Approach Lookup'!A:A,0)),INDEX('Tableau FR Download'!I:I,MATCH(M1382,'Tableau FR Download'!G:G,0))),""))</f>
        <v>Tailored for Focused Portfolios</v>
      </c>
      <c r="K1382" s="1" t="s">
        <v>188</v>
      </c>
      <c r="L1382" s="1">
        <f>_xlfn.MAXIFS('Tableau FR Download'!A:A,'Tableau FR Download'!B:B,'Eligible Components'!G1382)</f>
        <v>1025</v>
      </c>
      <c r="M1382" s="1" t="str">
        <f>IF(L1382=0,"",INDEX('Tableau FR Download'!G:G,MATCH('Eligible Components'!L1382,'Tableau FR Download'!A:A,0)))</f>
        <v>FR1025-SUR-H</v>
      </c>
      <c r="N1382" s="2" t="str">
        <f>IFERROR(IF(LEFT(INDEX('Tableau FR Download'!J:J,MATCH('Eligible Components'!M1382,'Tableau FR Download'!G:G,0)),FIND(" - ",INDEX('Tableau FR Download'!J:J,MATCH('Eligible Components'!M1382,'Tableau FR Download'!G:G,0)))-1) = 0,"",LEFT(INDEX('Tableau FR Download'!J:J,MATCH('Eligible Components'!M1382,'Tableau FR Download'!G:G,0)),FIND(" - ",INDEX('Tableau FR Download'!J:J,MATCH('Eligible Components'!M1382,'Tableau FR Download'!G:G,0)))-1)),"")</f>
        <v>Window 4</v>
      </c>
      <c r="O1382" s="2" t="str">
        <f>IF(T1382="No","",IFERROR(IF(INDEX('Tableau FR Download'!M:M,MATCH('Eligible Components'!M1382,'Tableau FR Download'!G:G,0))=0,"",INDEX('Tableau FR Download'!M:M,MATCH('Eligible Components'!M1382,'Tableau FR Download'!G:G,0))),""))</f>
        <v>Grant Making</v>
      </c>
      <c r="P1382" s="37">
        <f>IF(IFERROR(INDEX('Funding Request Tracker'!$G$6:$G$13,MATCH('Eligible Components'!N1382,'Funding Request Tracker'!$F$6:$F$13,0)),"")=0,"",IFERROR(INDEX('Funding Request Tracker'!$G$6:$G$13,MATCH('Eligible Components'!N1382,'Funding Request Tracker'!$F$6:$F$13,0)),""))</f>
        <v>44235</v>
      </c>
      <c r="Q1382" s="37">
        <f>IF(IFERROR(INDEX('Tableau FR Download'!N:N,MATCH('Eligible Components'!M1382,'Tableau FR Download'!G:G,0)),"")=0,"",IFERROR(INDEX('Tableau FR Download'!N:N,MATCH('Eligible Components'!M1382,'Tableau FR Download'!G:G,0)),""))</f>
        <v>44490</v>
      </c>
      <c r="R1382" s="37">
        <f>IF(IFERROR(INDEX('Tableau FR Download'!O:O,MATCH('Eligible Components'!M1382,'Tableau FR Download'!G:G,0)),"")=0,"",IFERROR(INDEX('Tableau FR Download'!O:O,MATCH('Eligible Components'!M1382,'Tableau FR Download'!G:G,0)),""))</f>
        <v>44524</v>
      </c>
      <c r="S1382" s="13">
        <f t="shared" si="66"/>
        <v>9.4754098360655732</v>
      </c>
      <c r="T1382" s="1" t="str">
        <f>IFERROR(INDEX('User Instructions'!$E$3:$E$10,MATCH('Eligible Components'!N1382,'User Instructions'!$D$3:$D$10,0)),"")</f>
        <v>Yes</v>
      </c>
      <c r="U1382" s="1" t="str">
        <f>IFERROR(IF(INDEX('Tableau FR Download'!M:M,MATCH('Eligible Components'!M1382,'Tableau FR Download'!G:G,0))=0,"",INDEX('Tableau FR Download'!M:M,MATCH('Eligible Components'!M1382,'Tableau FR Download'!G:G,0))),"")</f>
        <v>Grant Making</v>
      </c>
    </row>
    <row r="1383" spans="1:21" hidden="1" x14ac:dyDescent="0.2">
      <c r="A1383" s="1">
        <f t="shared" si="64"/>
        <v>0</v>
      </c>
      <c r="B1383" s="1">
        <v>0</v>
      </c>
      <c r="C1383" s="1" t="s">
        <v>85</v>
      </c>
      <c r="D1383" s="1" t="s">
        <v>158</v>
      </c>
      <c r="E1383" s="1" t="s">
        <v>409</v>
      </c>
      <c r="F1383" s="1" t="s">
        <v>86</v>
      </c>
      <c r="G1383" s="1" t="str">
        <f t="shared" si="65"/>
        <v>Suriname-HIV/AIDS,Malaria</v>
      </c>
      <c r="H1383" s="1">
        <v>1</v>
      </c>
      <c r="I1383" s="1" t="s">
        <v>45</v>
      </c>
      <c r="J1383" s="1" t="str">
        <f>IF(IFERROR(IF(M1383="",INDEX('Review Approach Lookup'!D:D,MATCH('Eligible Components'!G1383,'Review Approach Lookup'!A:A,0)),INDEX('Tableau FR Download'!I:I,MATCH(M1383,'Tableau FR Download'!G:G,0))),"")=0,"TBC",IFERROR(IF(M1383="",INDEX('Review Approach Lookup'!D:D,MATCH('Eligible Components'!G1383,'Review Approach Lookup'!A:A,0)),INDEX('Tableau FR Download'!I:I,MATCH(M1383,'Tableau FR Download'!G:G,0))),""))</f>
        <v/>
      </c>
      <c r="K1383" s="1" t="s">
        <v>188</v>
      </c>
      <c r="L1383" s="1">
        <f>_xlfn.MAXIFS('Tableau FR Download'!A:A,'Tableau FR Download'!B:B,'Eligible Components'!G1383)</f>
        <v>0</v>
      </c>
      <c r="M1383" s="1" t="str">
        <f>IF(L1383=0,"",INDEX('Tableau FR Download'!G:G,MATCH('Eligible Components'!L1383,'Tableau FR Download'!A:A,0)))</f>
        <v/>
      </c>
      <c r="N1383" s="2" t="str">
        <f>IFERROR(IF(LEFT(INDEX('Tableau FR Download'!J:J,MATCH('Eligible Components'!M1383,'Tableau FR Download'!G:G,0)),FIND(" - ",INDEX('Tableau FR Download'!J:J,MATCH('Eligible Components'!M1383,'Tableau FR Download'!G:G,0)))-1) = 0,"",LEFT(INDEX('Tableau FR Download'!J:J,MATCH('Eligible Components'!M1383,'Tableau FR Download'!G:G,0)),FIND(" - ",INDEX('Tableau FR Download'!J:J,MATCH('Eligible Components'!M1383,'Tableau FR Download'!G:G,0)))-1)),"")</f>
        <v/>
      </c>
      <c r="O1383" s="2" t="str">
        <f>IF(T1383="No","",IFERROR(IF(INDEX('Tableau FR Download'!M:M,MATCH('Eligible Components'!M1383,'Tableau FR Download'!G:G,0))=0,"",INDEX('Tableau FR Download'!M:M,MATCH('Eligible Components'!M1383,'Tableau FR Download'!G:G,0))),""))</f>
        <v/>
      </c>
      <c r="P1383" s="37" t="str">
        <f>IF(IFERROR(INDEX('Funding Request Tracker'!$G$6:$G$13,MATCH('Eligible Components'!N1383,'Funding Request Tracker'!$F$6:$F$13,0)),"")=0,"",IFERROR(INDEX('Funding Request Tracker'!$G$6:$G$13,MATCH('Eligible Components'!N1383,'Funding Request Tracker'!$F$6:$F$13,0)),""))</f>
        <v/>
      </c>
      <c r="Q1383" s="37" t="str">
        <f>IF(IFERROR(INDEX('Tableau FR Download'!N:N,MATCH('Eligible Components'!M1383,'Tableau FR Download'!G:G,0)),"")=0,"",IFERROR(INDEX('Tableau FR Download'!N:N,MATCH('Eligible Components'!M1383,'Tableau FR Download'!G:G,0)),""))</f>
        <v/>
      </c>
      <c r="R1383" s="37" t="str">
        <f>IF(IFERROR(INDEX('Tableau FR Download'!O:O,MATCH('Eligible Components'!M1383,'Tableau FR Download'!G:G,0)),"")=0,"",IFERROR(INDEX('Tableau FR Download'!O:O,MATCH('Eligible Components'!M1383,'Tableau FR Download'!G:G,0)),""))</f>
        <v/>
      </c>
      <c r="S1383" s="13" t="str">
        <f t="shared" si="66"/>
        <v/>
      </c>
      <c r="T1383" s="1" t="str">
        <f>IFERROR(INDEX('User Instructions'!$E$3:$E$10,MATCH('Eligible Components'!N1383,'User Instructions'!$D$3:$D$10,0)),"")</f>
        <v/>
      </c>
      <c r="U1383" s="1" t="str">
        <f>IFERROR(IF(INDEX('Tableau FR Download'!M:M,MATCH('Eligible Components'!M1383,'Tableau FR Download'!G:G,0))=0,"",INDEX('Tableau FR Download'!M:M,MATCH('Eligible Components'!M1383,'Tableau FR Download'!G:G,0))),"")</f>
        <v/>
      </c>
    </row>
    <row r="1384" spans="1:21" hidden="1" x14ac:dyDescent="0.2">
      <c r="A1384" s="1">
        <f t="shared" si="64"/>
        <v>0</v>
      </c>
      <c r="B1384" s="1">
        <v>0</v>
      </c>
      <c r="C1384" s="1" t="s">
        <v>85</v>
      </c>
      <c r="D1384" s="1" t="s">
        <v>158</v>
      </c>
      <c r="E1384" s="1" t="s">
        <v>410</v>
      </c>
      <c r="F1384" s="1" t="s">
        <v>87</v>
      </c>
      <c r="G1384" s="1" t="str">
        <f t="shared" si="65"/>
        <v>Suriname-HIV/AIDS,Malaria,RSSH</v>
      </c>
      <c r="H1384" s="1">
        <v>1</v>
      </c>
      <c r="I1384" s="1" t="s">
        <v>45</v>
      </c>
      <c r="J1384" s="1" t="str">
        <f>IF(IFERROR(IF(M1384="",INDEX('Review Approach Lookup'!D:D,MATCH('Eligible Components'!G1384,'Review Approach Lookup'!A:A,0)),INDEX('Tableau FR Download'!I:I,MATCH(M1384,'Tableau FR Download'!G:G,0))),"")=0,"TBC",IFERROR(IF(M1384="",INDEX('Review Approach Lookup'!D:D,MATCH('Eligible Components'!G1384,'Review Approach Lookup'!A:A,0)),INDEX('Tableau FR Download'!I:I,MATCH(M1384,'Tableau FR Download'!G:G,0))),""))</f>
        <v/>
      </c>
      <c r="K1384" s="1" t="s">
        <v>188</v>
      </c>
      <c r="L1384" s="1">
        <f>_xlfn.MAXIFS('Tableau FR Download'!A:A,'Tableau FR Download'!B:B,'Eligible Components'!G1384)</f>
        <v>0</v>
      </c>
      <c r="M1384" s="1" t="str">
        <f>IF(L1384=0,"",INDEX('Tableau FR Download'!G:G,MATCH('Eligible Components'!L1384,'Tableau FR Download'!A:A,0)))</f>
        <v/>
      </c>
      <c r="N1384" s="2" t="str">
        <f>IFERROR(IF(LEFT(INDEX('Tableau FR Download'!J:J,MATCH('Eligible Components'!M1384,'Tableau FR Download'!G:G,0)),FIND(" - ",INDEX('Tableau FR Download'!J:J,MATCH('Eligible Components'!M1384,'Tableau FR Download'!G:G,0)))-1) = 0,"",LEFT(INDEX('Tableau FR Download'!J:J,MATCH('Eligible Components'!M1384,'Tableau FR Download'!G:G,0)),FIND(" - ",INDEX('Tableau FR Download'!J:J,MATCH('Eligible Components'!M1384,'Tableau FR Download'!G:G,0)))-1)),"")</f>
        <v/>
      </c>
      <c r="O1384" s="2" t="str">
        <f>IF(T1384="No","",IFERROR(IF(INDEX('Tableau FR Download'!M:M,MATCH('Eligible Components'!M1384,'Tableau FR Download'!G:G,0))=0,"",INDEX('Tableau FR Download'!M:M,MATCH('Eligible Components'!M1384,'Tableau FR Download'!G:G,0))),""))</f>
        <v/>
      </c>
      <c r="P1384" s="37" t="str">
        <f>IF(IFERROR(INDEX('Funding Request Tracker'!$G$6:$G$13,MATCH('Eligible Components'!N1384,'Funding Request Tracker'!$F$6:$F$13,0)),"")=0,"",IFERROR(INDEX('Funding Request Tracker'!$G$6:$G$13,MATCH('Eligible Components'!N1384,'Funding Request Tracker'!$F$6:$F$13,0)),""))</f>
        <v/>
      </c>
      <c r="Q1384" s="37" t="str">
        <f>IF(IFERROR(INDEX('Tableau FR Download'!N:N,MATCH('Eligible Components'!M1384,'Tableau FR Download'!G:G,0)),"")=0,"",IFERROR(INDEX('Tableau FR Download'!N:N,MATCH('Eligible Components'!M1384,'Tableau FR Download'!G:G,0)),""))</f>
        <v/>
      </c>
      <c r="R1384" s="37" t="str">
        <f>IF(IFERROR(INDEX('Tableau FR Download'!O:O,MATCH('Eligible Components'!M1384,'Tableau FR Download'!G:G,0)),"")=0,"",IFERROR(INDEX('Tableau FR Download'!O:O,MATCH('Eligible Components'!M1384,'Tableau FR Download'!G:G,0)),""))</f>
        <v/>
      </c>
      <c r="S1384" s="13" t="str">
        <f t="shared" si="66"/>
        <v/>
      </c>
      <c r="T1384" s="1" t="str">
        <f>IFERROR(INDEX('User Instructions'!$E$3:$E$10,MATCH('Eligible Components'!N1384,'User Instructions'!$D$3:$D$10,0)),"")</f>
        <v/>
      </c>
      <c r="U1384" s="1" t="str">
        <f>IFERROR(IF(INDEX('Tableau FR Download'!M:M,MATCH('Eligible Components'!M1384,'Tableau FR Download'!G:G,0))=0,"",INDEX('Tableau FR Download'!M:M,MATCH('Eligible Components'!M1384,'Tableau FR Download'!G:G,0))),"")</f>
        <v/>
      </c>
    </row>
    <row r="1385" spans="1:21" hidden="1" x14ac:dyDescent="0.2">
      <c r="A1385" s="1">
        <f t="shared" si="64"/>
        <v>0</v>
      </c>
      <c r="B1385" s="1">
        <v>0</v>
      </c>
      <c r="C1385" s="1" t="s">
        <v>85</v>
      </c>
      <c r="D1385" s="1" t="s">
        <v>158</v>
      </c>
      <c r="E1385" s="1" t="s">
        <v>411</v>
      </c>
      <c r="F1385" s="1" t="s">
        <v>88</v>
      </c>
      <c r="G1385" s="1" t="str">
        <f t="shared" si="65"/>
        <v>Suriname-HIV/AIDS,RSSH</v>
      </c>
      <c r="H1385" s="1">
        <v>1</v>
      </c>
      <c r="I1385" s="1" t="s">
        <v>45</v>
      </c>
      <c r="J1385" s="1" t="str">
        <f>IF(IFERROR(IF(M1385="",INDEX('Review Approach Lookup'!D:D,MATCH('Eligible Components'!G1385,'Review Approach Lookup'!A:A,0)),INDEX('Tableau FR Download'!I:I,MATCH(M1385,'Tableau FR Download'!G:G,0))),"")=0,"TBC",IFERROR(IF(M1385="",INDEX('Review Approach Lookup'!D:D,MATCH('Eligible Components'!G1385,'Review Approach Lookup'!A:A,0)),INDEX('Tableau FR Download'!I:I,MATCH(M1385,'Tableau FR Download'!G:G,0))),""))</f>
        <v/>
      </c>
      <c r="K1385" s="1" t="s">
        <v>188</v>
      </c>
      <c r="L1385" s="1">
        <f>_xlfn.MAXIFS('Tableau FR Download'!A:A,'Tableau FR Download'!B:B,'Eligible Components'!G1385)</f>
        <v>0</v>
      </c>
      <c r="M1385" s="1" t="str">
        <f>IF(L1385=0,"",INDEX('Tableau FR Download'!G:G,MATCH('Eligible Components'!L1385,'Tableau FR Download'!A:A,0)))</f>
        <v/>
      </c>
      <c r="N1385" s="2" t="str">
        <f>IFERROR(IF(LEFT(INDEX('Tableau FR Download'!J:J,MATCH('Eligible Components'!M1385,'Tableau FR Download'!G:G,0)),FIND(" - ",INDEX('Tableau FR Download'!J:J,MATCH('Eligible Components'!M1385,'Tableau FR Download'!G:G,0)))-1) = 0,"",LEFT(INDEX('Tableau FR Download'!J:J,MATCH('Eligible Components'!M1385,'Tableau FR Download'!G:G,0)),FIND(" - ",INDEX('Tableau FR Download'!J:J,MATCH('Eligible Components'!M1385,'Tableau FR Download'!G:G,0)))-1)),"")</f>
        <v/>
      </c>
      <c r="O1385" s="2" t="str">
        <f>IF(T1385="No","",IFERROR(IF(INDEX('Tableau FR Download'!M:M,MATCH('Eligible Components'!M1385,'Tableau FR Download'!G:G,0))=0,"",INDEX('Tableau FR Download'!M:M,MATCH('Eligible Components'!M1385,'Tableau FR Download'!G:G,0))),""))</f>
        <v/>
      </c>
      <c r="P1385" s="37" t="str">
        <f>IF(IFERROR(INDEX('Funding Request Tracker'!$G$6:$G$13,MATCH('Eligible Components'!N1385,'Funding Request Tracker'!$F$6:$F$13,0)),"")=0,"",IFERROR(INDEX('Funding Request Tracker'!$G$6:$G$13,MATCH('Eligible Components'!N1385,'Funding Request Tracker'!$F$6:$F$13,0)),""))</f>
        <v/>
      </c>
      <c r="Q1385" s="37" t="str">
        <f>IF(IFERROR(INDEX('Tableau FR Download'!N:N,MATCH('Eligible Components'!M1385,'Tableau FR Download'!G:G,0)),"")=0,"",IFERROR(INDEX('Tableau FR Download'!N:N,MATCH('Eligible Components'!M1385,'Tableau FR Download'!G:G,0)),""))</f>
        <v/>
      </c>
      <c r="R1385" s="37" t="str">
        <f>IF(IFERROR(INDEX('Tableau FR Download'!O:O,MATCH('Eligible Components'!M1385,'Tableau FR Download'!G:G,0)),"")=0,"",IFERROR(INDEX('Tableau FR Download'!O:O,MATCH('Eligible Components'!M1385,'Tableau FR Download'!G:G,0)),""))</f>
        <v/>
      </c>
      <c r="S1385" s="13" t="str">
        <f t="shared" si="66"/>
        <v/>
      </c>
      <c r="T1385" s="1" t="str">
        <f>IFERROR(INDEX('User Instructions'!$E$3:$E$10,MATCH('Eligible Components'!N1385,'User Instructions'!$D$3:$D$10,0)),"")</f>
        <v/>
      </c>
      <c r="U1385" s="1" t="str">
        <f>IFERROR(IF(INDEX('Tableau FR Download'!M:M,MATCH('Eligible Components'!M1385,'Tableau FR Download'!G:G,0))=0,"",INDEX('Tableau FR Download'!M:M,MATCH('Eligible Components'!M1385,'Tableau FR Download'!G:G,0))),"")</f>
        <v/>
      </c>
    </row>
    <row r="1386" spans="1:21" hidden="1" x14ac:dyDescent="0.2">
      <c r="A1386" s="1">
        <f t="shared" si="64"/>
        <v>0</v>
      </c>
      <c r="B1386" s="1">
        <v>0</v>
      </c>
      <c r="C1386" s="1" t="s">
        <v>85</v>
      </c>
      <c r="D1386" s="1" t="s">
        <v>158</v>
      </c>
      <c r="E1386" s="1" t="s">
        <v>408</v>
      </c>
      <c r="F1386" s="1" t="s">
        <v>89</v>
      </c>
      <c r="G1386" s="1" t="str">
        <f t="shared" si="65"/>
        <v>Suriname-HIV/AIDS, Tuberculosis</v>
      </c>
      <c r="H1386" s="1">
        <v>0</v>
      </c>
      <c r="I1386" s="1" t="s">
        <v>45</v>
      </c>
      <c r="J1386" s="1" t="str">
        <f>IF(IFERROR(IF(M1386="",INDEX('Review Approach Lookup'!D:D,MATCH('Eligible Components'!G1386,'Review Approach Lookup'!A:A,0)),INDEX('Tableau FR Download'!I:I,MATCH(M1386,'Tableau FR Download'!G:G,0))),"")=0,"TBC",IFERROR(IF(M1386="",INDEX('Review Approach Lookup'!D:D,MATCH('Eligible Components'!G1386,'Review Approach Lookup'!A:A,0)),INDEX('Tableau FR Download'!I:I,MATCH(M1386,'Tableau FR Download'!G:G,0))),""))</f>
        <v/>
      </c>
      <c r="K1386" s="1" t="s">
        <v>188</v>
      </c>
      <c r="L1386" s="1">
        <f>_xlfn.MAXIFS('Tableau FR Download'!A:A,'Tableau FR Download'!B:B,'Eligible Components'!G1386)</f>
        <v>0</v>
      </c>
      <c r="M1386" s="1" t="str">
        <f>IF(L1386=0,"",INDEX('Tableau FR Download'!G:G,MATCH('Eligible Components'!L1386,'Tableau FR Download'!A:A,0)))</f>
        <v/>
      </c>
      <c r="N1386" s="2" t="str">
        <f>IFERROR(IF(LEFT(INDEX('Tableau FR Download'!J:J,MATCH('Eligible Components'!M1386,'Tableau FR Download'!G:G,0)),FIND(" - ",INDEX('Tableau FR Download'!J:J,MATCH('Eligible Components'!M1386,'Tableau FR Download'!G:G,0)))-1) = 0,"",LEFT(INDEX('Tableau FR Download'!J:J,MATCH('Eligible Components'!M1386,'Tableau FR Download'!G:G,0)),FIND(" - ",INDEX('Tableau FR Download'!J:J,MATCH('Eligible Components'!M1386,'Tableau FR Download'!G:G,0)))-1)),"")</f>
        <v/>
      </c>
      <c r="O1386" s="2" t="str">
        <f>IF(T1386="No","",IFERROR(IF(INDEX('Tableau FR Download'!M:M,MATCH('Eligible Components'!M1386,'Tableau FR Download'!G:G,0))=0,"",INDEX('Tableau FR Download'!M:M,MATCH('Eligible Components'!M1386,'Tableau FR Download'!G:G,0))),""))</f>
        <v/>
      </c>
      <c r="P1386" s="37" t="str">
        <f>IF(IFERROR(INDEX('Funding Request Tracker'!$G$6:$G$13,MATCH('Eligible Components'!N1386,'Funding Request Tracker'!$F$6:$F$13,0)),"")=0,"",IFERROR(INDEX('Funding Request Tracker'!$G$6:$G$13,MATCH('Eligible Components'!N1386,'Funding Request Tracker'!$F$6:$F$13,0)),""))</f>
        <v/>
      </c>
      <c r="Q1386" s="37" t="str">
        <f>IF(IFERROR(INDEX('Tableau FR Download'!N:N,MATCH('Eligible Components'!M1386,'Tableau FR Download'!G:G,0)),"")=0,"",IFERROR(INDEX('Tableau FR Download'!N:N,MATCH('Eligible Components'!M1386,'Tableau FR Download'!G:G,0)),""))</f>
        <v/>
      </c>
      <c r="R1386" s="37" t="str">
        <f>IF(IFERROR(INDEX('Tableau FR Download'!O:O,MATCH('Eligible Components'!M1386,'Tableau FR Download'!G:G,0)),"")=0,"",IFERROR(INDEX('Tableau FR Download'!O:O,MATCH('Eligible Components'!M1386,'Tableau FR Download'!G:G,0)),""))</f>
        <v/>
      </c>
      <c r="S1386" s="13" t="str">
        <f t="shared" si="66"/>
        <v/>
      </c>
      <c r="T1386" s="1" t="str">
        <f>IFERROR(INDEX('User Instructions'!$E$3:$E$10,MATCH('Eligible Components'!N1386,'User Instructions'!$D$3:$D$10,0)),"")</f>
        <v/>
      </c>
      <c r="U1386" s="1" t="str">
        <f>IFERROR(IF(INDEX('Tableau FR Download'!M:M,MATCH('Eligible Components'!M1386,'Tableau FR Download'!G:G,0))=0,"",INDEX('Tableau FR Download'!M:M,MATCH('Eligible Components'!M1386,'Tableau FR Download'!G:G,0))),"")</f>
        <v/>
      </c>
    </row>
    <row r="1387" spans="1:21" hidden="1" x14ac:dyDescent="0.2">
      <c r="A1387" s="1">
        <f t="shared" si="64"/>
        <v>0</v>
      </c>
      <c r="B1387" s="1">
        <v>0</v>
      </c>
      <c r="C1387" s="1" t="s">
        <v>85</v>
      </c>
      <c r="D1387" s="1" t="s">
        <v>158</v>
      </c>
      <c r="E1387" s="1" t="s">
        <v>412</v>
      </c>
      <c r="F1387" s="1" t="s">
        <v>90</v>
      </c>
      <c r="G1387" s="1" t="str">
        <f t="shared" si="65"/>
        <v>Suriname-HIV/AIDS,Tuberculosis,Malaria</v>
      </c>
      <c r="H1387" s="1">
        <v>0</v>
      </c>
      <c r="I1387" s="1" t="s">
        <v>45</v>
      </c>
      <c r="J1387" s="1" t="str">
        <f>IF(IFERROR(IF(M1387="",INDEX('Review Approach Lookup'!D:D,MATCH('Eligible Components'!G1387,'Review Approach Lookup'!A:A,0)),INDEX('Tableau FR Download'!I:I,MATCH(M1387,'Tableau FR Download'!G:G,0))),"")=0,"TBC",IFERROR(IF(M1387="",INDEX('Review Approach Lookup'!D:D,MATCH('Eligible Components'!G1387,'Review Approach Lookup'!A:A,0)),INDEX('Tableau FR Download'!I:I,MATCH(M1387,'Tableau FR Download'!G:G,0))),""))</f>
        <v/>
      </c>
      <c r="K1387" s="1" t="s">
        <v>188</v>
      </c>
      <c r="L1387" s="1">
        <f>_xlfn.MAXIFS('Tableau FR Download'!A:A,'Tableau FR Download'!B:B,'Eligible Components'!G1387)</f>
        <v>0</v>
      </c>
      <c r="M1387" s="1" t="str">
        <f>IF(L1387=0,"",INDEX('Tableau FR Download'!G:G,MATCH('Eligible Components'!L1387,'Tableau FR Download'!A:A,0)))</f>
        <v/>
      </c>
      <c r="N1387" s="2" t="str">
        <f>IFERROR(IF(LEFT(INDEX('Tableau FR Download'!J:J,MATCH('Eligible Components'!M1387,'Tableau FR Download'!G:G,0)),FIND(" - ",INDEX('Tableau FR Download'!J:J,MATCH('Eligible Components'!M1387,'Tableau FR Download'!G:G,0)))-1) = 0,"",LEFT(INDEX('Tableau FR Download'!J:J,MATCH('Eligible Components'!M1387,'Tableau FR Download'!G:G,0)),FIND(" - ",INDEX('Tableau FR Download'!J:J,MATCH('Eligible Components'!M1387,'Tableau FR Download'!G:G,0)))-1)),"")</f>
        <v/>
      </c>
      <c r="O1387" s="2" t="str">
        <f>IF(T1387="No","",IFERROR(IF(INDEX('Tableau FR Download'!M:M,MATCH('Eligible Components'!M1387,'Tableau FR Download'!G:G,0))=0,"",INDEX('Tableau FR Download'!M:M,MATCH('Eligible Components'!M1387,'Tableau FR Download'!G:G,0))),""))</f>
        <v/>
      </c>
      <c r="P1387" s="37" t="str">
        <f>IF(IFERROR(INDEX('Funding Request Tracker'!$G$6:$G$13,MATCH('Eligible Components'!N1387,'Funding Request Tracker'!$F$6:$F$13,0)),"")=0,"",IFERROR(INDEX('Funding Request Tracker'!$G$6:$G$13,MATCH('Eligible Components'!N1387,'Funding Request Tracker'!$F$6:$F$13,0)),""))</f>
        <v/>
      </c>
      <c r="Q1387" s="37" t="str">
        <f>IF(IFERROR(INDEX('Tableau FR Download'!N:N,MATCH('Eligible Components'!M1387,'Tableau FR Download'!G:G,0)),"")=0,"",IFERROR(INDEX('Tableau FR Download'!N:N,MATCH('Eligible Components'!M1387,'Tableau FR Download'!G:G,0)),""))</f>
        <v/>
      </c>
      <c r="R1387" s="37" t="str">
        <f>IF(IFERROR(INDEX('Tableau FR Download'!O:O,MATCH('Eligible Components'!M1387,'Tableau FR Download'!G:G,0)),"")=0,"",IFERROR(INDEX('Tableau FR Download'!O:O,MATCH('Eligible Components'!M1387,'Tableau FR Download'!G:G,0)),""))</f>
        <v/>
      </c>
      <c r="S1387" s="13" t="str">
        <f t="shared" si="66"/>
        <v/>
      </c>
      <c r="T1387" s="1" t="str">
        <f>IFERROR(INDEX('User Instructions'!$E$3:$E$10,MATCH('Eligible Components'!N1387,'User Instructions'!$D$3:$D$10,0)),"")</f>
        <v/>
      </c>
      <c r="U1387" s="1" t="str">
        <f>IFERROR(IF(INDEX('Tableau FR Download'!M:M,MATCH('Eligible Components'!M1387,'Tableau FR Download'!G:G,0))=0,"",INDEX('Tableau FR Download'!M:M,MATCH('Eligible Components'!M1387,'Tableau FR Download'!G:G,0))),"")</f>
        <v/>
      </c>
    </row>
    <row r="1388" spans="1:21" hidden="1" x14ac:dyDescent="0.2">
      <c r="A1388" s="1">
        <f t="shared" si="64"/>
        <v>0</v>
      </c>
      <c r="B1388" s="1">
        <v>0</v>
      </c>
      <c r="C1388" s="1" t="s">
        <v>85</v>
      </c>
      <c r="D1388" s="1" t="s">
        <v>158</v>
      </c>
      <c r="E1388" s="1" t="s">
        <v>413</v>
      </c>
      <c r="F1388" s="1" t="s">
        <v>91</v>
      </c>
      <c r="G1388" s="1" t="str">
        <f t="shared" si="65"/>
        <v>Suriname-HIV/AIDS,Tuberculosis,Malaria,RSSH</v>
      </c>
      <c r="H1388" s="1">
        <v>0</v>
      </c>
      <c r="I1388" s="1" t="s">
        <v>45</v>
      </c>
      <c r="J1388" s="1" t="str">
        <f>IF(IFERROR(IF(M1388="",INDEX('Review Approach Lookup'!D:D,MATCH('Eligible Components'!G1388,'Review Approach Lookup'!A:A,0)),INDEX('Tableau FR Download'!I:I,MATCH(M1388,'Tableau FR Download'!G:G,0))),"")=0,"TBC",IFERROR(IF(M1388="",INDEX('Review Approach Lookup'!D:D,MATCH('Eligible Components'!G1388,'Review Approach Lookup'!A:A,0)),INDEX('Tableau FR Download'!I:I,MATCH(M1388,'Tableau FR Download'!G:G,0))),""))</f>
        <v/>
      </c>
      <c r="K1388" s="1" t="s">
        <v>188</v>
      </c>
      <c r="L1388" s="1">
        <f>_xlfn.MAXIFS('Tableau FR Download'!A:A,'Tableau FR Download'!B:B,'Eligible Components'!G1388)</f>
        <v>0</v>
      </c>
      <c r="M1388" s="1" t="str">
        <f>IF(L1388=0,"",INDEX('Tableau FR Download'!G:G,MATCH('Eligible Components'!L1388,'Tableau FR Download'!A:A,0)))</f>
        <v/>
      </c>
      <c r="N1388" s="2" t="str">
        <f>IFERROR(IF(LEFT(INDEX('Tableau FR Download'!J:J,MATCH('Eligible Components'!M1388,'Tableau FR Download'!G:G,0)),FIND(" - ",INDEX('Tableau FR Download'!J:J,MATCH('Eligible Components'!M1388,'Tableau FR Download'!G:G,0)))-1) = 0,"",LEFT(INDEX('Tableau FR Download'!J:J,MATCH('Eligible Components'!M1388,'Tableau FR Download'!G:G,0)),FIND(" - ",INDEX('Tableau FR Download'!J:J,MATCH('Eligible Components'!M1388,'Tableau FR Download'!G:G,0)))-1)),"")</f>
        <v/>
      </c>
      <c r="O1388" s="2" t="str">
        <f>IF(T1388="No","",IFERROR(IF(INDEX('Tableau FR Download'!M:M,MATCH('Eligible Components'!M1388,'Tableau FR Download'!G:G,0))=0,"",INDEX('Tableau FR Download'!M:M,MATCH('Eligible Components'!M1388,'Tableau FR Download'!G:G,0))),""))</f>
        <v/>
      </c>
      <c r="P1388" s="37" t="str">
        <f>IF(IFERROR(INDEX('Funding Request Tracker'!$G$6:$G$13,MATCH('Eligible Components'!N1388,'Funding Request Tracker'!$F$6:$F$13,0)),"")=0,"",IFERROR(INDEX('Funding Request Tracker'!$G$6:$G$13,MATCH('Eligible Components'!N1388,'Funding Request Tracker'!$F$6:$F$13,0)),""))</f>
        <v/>
      </c>
      <c r="Q1388" s="37" t="str">
        <f>IF(IFERROR(INDEX('Tableau FR Download'!N:N,MATCH('Eligible Components'!M1388,'Tableau FR Download'!G:G,0)),"")=0,"",IFERROR(INDEX('Tableau FR Download'!N:N,MATCH('Eligible Components'!M1388,'Tableau FR Download'!G:G,0)),""))</f>
        <v/>
      </c>
      <c r="R1388" s="37" t="str">
        <f>IF(IFERROR(INDEX('Tableau FR Download'!O:O,MATCH('Eligible Components'!M1388,'Tableau FR Download'!G:G,0)),"")=0,"",IFERROR(INDEX('Tableau FR Download'!O:O,MATCH('Eligible Components'!M1388,'Tableau FR Download'!G:G,0)),""))</f>
        <v/>
      </c>
      <c r="S1388" s="13" t="str">
        <f t="shared" si="66"/>
        <v/>
      </c>
      <c r="T1388" s="1" t="str">
        <f>IFERROR(INDEX('User Instructions'!$E$3:$E$10,MATCH('Eligible Components'!N1388,'User Instructions'!$D$3:$D$10,0)),"")</f>
        <v/>
      </c>
      <c r="U1388" s="1" t="str">
        <f>IFERROR(IF(INDEX('Tableau FR Download'!M:M,MATCH('Eligible Components'!M1388,'Tableau FR Download'!G:G,0))=0,"",INDEX('Tableau FR Download'!M:M,MATCH('Eligible Components'!M1388,'Tableau FR Download'!G:G,0))),"")</f>
        <v/>
      </c>
    </row>
    <row r="1389" spans="1:21" hidden="1" x14ac:dyDescent="0.2">
      <c r="A1389" s="1">
        <f t="shared" si="64"/>
        <v>0</v>
      </c>
      <c r="B1389" s="1">
        <v>0</v>
      </c>
      <c r="C1389" s="1" t="s">
        <v>85</v>
      </c>
      <c r="D1389" s="1" t="s">
        <v>158</v>
      </c>
      <c r="E1389" s="1" t="s">
        <v>414</v>
      </c>
      <c r="F1389" s="1" t="s">
        <v>92</v>
      </c>
      <c r="G1389" s="1" t="str">
        <f t="shared" si="65"/>
        <v>Suriname-HIV/AIDS,Tuberculosis,RSSH</v>
      </c>
      <c r="H1389" s="1">
        <v>0</v>
      </c>
      <c r="I1389" s="1" t="s">
        <v>45</v>
      </c>
      <c r="J1389" s="1" t="str">
        <f>IF(IFERROR(IF(M1389="",INDEX('Review Approach Lookup'!D:D,MATCH('Eligible Components'!G1389,'Review Approach Lookup'!A:A,0)),INDEX('Tableau FR Download'!I:I,MATCH(M1389,'Tableau FR Download'!G:G,0))),"")=0,"TBC",IFERROR(IF(M1389="",INDEX('Review Approach Lookup'!D:D,MATCH('Eligible Components'!G1389,'Review Approach Lookup'!A:A,0)),INDEX('Tableau FR Download'!I:I,MATCH(M1389,'Tableau FR Download'!G:G,0))),""))</f>
        <v/>
      </c>
      <c r="K1389" s="1" t="s">
        <v>188</v>
      </c>
      <c r="L1389" s="1">
        <f>_xlfn.MAXIFS('Tableau FR Download'!A:A,'Tableau FR Download'!B:B,'Eligible Components'!G1389)</f>
        <v>0</v>
      </c>
      <c r="M1389" s="1" t="str">
        <f>IF(L1389=0,"",INDEX('Tableau FR Download'!G:G,MATCH('Eligible Components'!L1389,'Tableau FR Download'!A:A,0)))</f>
        <v/>
      </c>
      <c r="N1389" s="2" t="str">
        <f>IFERROR(IF(LEFT(INDEX('Tableau FR Download'!J:J,MATCH('Eligible Components'!M1389,'Tableau FR Download'!G:G,0)),FIND(" - ",INDEX('Tableau FR Download'!J:J,MATCH('Eligible Components'!M1389,'Tableau FR Download'!G:G,0)))-1) = 0,"",LEFT(INDEX('Tableau FR Download'!J:J,MATCH('Eligible Components'!M1389,'Tableau FR Download'!G:G,0)),FIND(" - ",INDEX('Tableau FR Download'!J:J,MATCH('Eligible Components'!M1389,'Tableau FR Download'!G:G,0)))-1)),"")</f>
        <v/>
      </c>
      <c r="O1389" s="2" t="str">
        <f>IF(T1389="No","",IFERROR(IF(INDEX('Tableau FR Download'!M:M,MATCH('Eligible Components'!M1389,'Tableau FR Download'!G:G,0))=0,"",INDEX('Tableau FR Download'!M:M,MATCH('Eligible Components'!M1389,'Tableau FR Download'!G:G,0))),""))</f>
        <v/>
      </c>
      <c r="P1389" s="37" t="str">
        <f>IF(IFERROR(INDEX('Funding Request Tracker'!$G$6:$G$13,MATCH('Eligible Components'!N1389,'Funding Request Tracker'!$F$6:$F$13,0)),"")=0,"",IFERROR(INDEX('Funding Request Tracker'!$G$6:$G$13,MATCH('Eligible Components'!N1389,'Funding Request Tracker'!$F$6:$F$13,0)),""))</f>
        <v/>
      </c>
      <c r="Q1389" s="37" t="str">
        <f>IF(IFERROR(INDEX('Tableau FR Download'!N:N,MATCH('Eligible Components'!M1389,'Tableau FR Download'!G:G,0)),"")=0,"",IFERROR(INDEX('Tableau FR Download'!N:N,MATCH('Eligible Components'!M1389,'Tableau FR Download'!G:G,0)),""))</f>
        <v/>
      </c>
      <c r="R1389" s="37" t="str">
        <f>IF(IFERROR(INDEX('Tableau FR Download'!O:O,MATCH('Eligible Components'!M1389,'Tableau FR Download'!G:G,0)),"")=0,"",IFERROR(INDEX('Tableau FR Download'!O:O,MATCH('Eligible Components'!M1389,'Tableau FR Download'!G:G,0)),""))</f>
        <v/>
      </c>
      <c r="S1389" s="13" t="str">
        <f t="shared" si="66"/>
        <v/>
      </c>
      <c r="T1389" s="1" t="str">
        <f>IFERROR(INDEX('User Instructions'!$E$3:$E$10,MATCH('Eligible Components'!N1389,'User Instructions'!$D$3:$D$10,0)),"")</f>
        <v/>
      </c>
      <c r="U1389" s="1" t="str">
        <f>IFERROR(IF(INDEX('Tableau FR Download'!M:M,MATCH('Eligible Components'!M1389,'Tableau FR Download'!G:G,0))=0,"",INDEX('Tableau FR Download'!M:M,MATCH('Eligible Components'!M1389,'Tableau FR Download'!G:G,0))),"")</f>
        <v/>
      </c>
    </row>
    <row r="1390" spans="1:21" hidden="1" x14ac:dyDescent="0.2">
      <c r="A1390" s="1">
        <f t="shared" si="64"/>
        <v>1</v>
      </c>
      <c r="B1390" s="1">
        <v>0</v>
      </c>
      <c r="C1390" s="1" t="s">
        <v>85</v>
      </c>
      <c r="D1390" s="1" t="s">
        <v>158</v>
      </c>
      <c r="E1390" s="1" t="s">
        <v>28</v>
      </c>
      <c r="F1390" s="1" t="s">
        <v>28</v>
      </c>
      <c r="G1390" s="1" t="str">
        <f t="shared" si="65"/>
        <v>Suriname-Malaria</v>
      </c>
      <c r="H1390" s="1">
        <v>1</v>
      </c>
      <c r="I1390" s="1" t="s">
        <v>45</v>
      </c>
      <c r="J1390" s="1" t="str">
        <f>IF(IFERROR(IF(M1390="",INDEX('Review Approach Lookup'!D:D,MATCH('Eligible Components'!G1390,'Review Approach Lookup'!A:A,0)),INDEX('Tableau FR Download'!I:I,MATCH(M1390,'Tableau FR Download'!G:G,0))),"")=0,"TBC",IFERROR(IF(M1390="",INDEX('Review Approach Lookup'!D:D,MATCH('Eligible Components'!G1390,'Review Approach Lookup'!A:A,0)),INDEX('Tableau FR Download'!I:I,MATCH(M1390,'Tableau FR Download'!G:G,0))),""))</f>
        <v>Tailored for Focused Portfolios</v>
      </c>
      <c r="K1390" s="1" t="s">
        <v>188</v>
      </c>
      <c r="L1390" s="1">
        <f>_xlfn.MAXIFS('Tableau FR Download'!A:A,'Tableau FR Download'!B:B,'Eligible Components'!G1390)</f>
        <v>863</v>
      </c>
      <c r="M1390" s="1" t="str">
        <f>IF(L1390=0,"",INDEX('Tableau FR Download'!G:G,MATCH('Eligible Components'!L1390,'Tableau FR Download'!A:A,0)))</f>
        <v>FR863-SUR-M</v>
      </c>
      <c r="N1390" s="2" t="str">
        <f>IFERROR(IF(LEFT(INDEX('Tableau FR Download'!J:J,MATCH('Eligible Components'!M1390,'Tableau FR Download'!G:G,0)),FIND(" - ",INDEX('Tableau FR Download'!J:J,MATCH('Eligible Components'!M1390,'Tableau FR Download'!G:G,0)))-1) = 0,"",LEFT(INDEX('Tableau FR Download'!J:J,MATCH('Eligible Components'!M1390,'Tableau FR Download'!G:G,0)),FIND(" - ",INDEX('Tableau FR Download'!J:J,MATCH('Eligible Components'!M1390,'Tableau FR Download'!G:G,0)))-1)),"")</f>
        <v>Window 2b</v>
      </c>
      <c r="O1390" s="2" t="str">
        <f>IF(T1390="No","",IFERROR(IF(INDEX('Tableau FR Download'!M:M,MATCH('Eligible Components'!M1390,'Tableau FR Download'!G:G,0))=0,"",INDEX('Tableau FR Download'!M:M,MATCH('Eligible Components'!M1390,'Tableau FR Download'!G:G,0))),""))</f>
        <v>Grant Making</v>
      </c>
      <c r="P1390" s="37">
        <f>IF(IFERROR(INDEX('Funding Request Tracker'!$G$6:$G$13,MATCH('Eligible Components'!N1390,'Funding Request Tracker'!$F$6:$F$13,0)),"")=0,"",IFERROR(INDEX('Funding Request Tracker'!$G$6:$G$13,MATCH('Eligible Components'!N1390,'Funding Request Tracker'!$F$6:$F$13,0)),""))</f>
        <v>43982</v>
      </c>
      <c r="Q1390" s="37">
        <f>IF(IFERROR(INDEX('Tableau FR Download'!N:N,MATCH('Eligible Components'!M1390,'Tableau FR Download'!G:G,0)),"")=0,"",IFERROR(INDEX('Tableau FR Download'!N:N,MATCH('Eligible Components'!M1390,'Tableau FR Download'!G:G,0)),""))</f>
        <v>44217</v>
      </c>
      <c r="R1390" s="37">
        <f>IF(IFERROR(INDEX('Tableau FR Download'!O:O,MATCH('Eligible Components'!M1390,'Tableau FR Download'!G:G,0)),"")=0,"",IFERROR(INDEX('Tableau FR Download'!O:O,MATCH('Eligible Components'!M1390,'Tableau FR Download'!G:G,0)),""))</f>
        <v>44239</v>
      </c>
      <c r="S1390" s="13">
        <f t="shared" si="66"/>
        <v>8.4262295081967213</v>
      </c>
      <c r="T1390" s="1" t="str">
        <f>IFERROR(INDEX('User Instructions'!$E$3:$E$10,MATCH('Eligible Components'!N1390,'User Instructions'!$D$3:$D$10,0)),"")</f>
        <v>Yes</v>
      </c>
      <c r="U1390" s="1" t="str">
        <f>IFERROR(IF(INDEX('Tableau FR Download'!M:M,MATCH('Eligible Components'!M1390,'Tableau FR Download'!G:G,0))=0,"",INDEX('Tableau FR Download'!M:M,MATCH('Eligible Components'!M1390,'Tableau FR Download'!G:G,0))),"")</f>
        <v>Grant Making</v>
      </c>
    </row>
    <row r="1391" spans="1:21" hidden="1" x14ac:dyDescent="0.2">
      <c r="A1391" s="1">
        <f t="shared" si="64"/>
        <v>0</v>
      </c>
      <c r="B1391" s="1">
        <v>0</v>
      </c>
      <c r="C1391" s="1" t="s">
        <v>85</v>
      </c>
      <c r="D1391" s="1" t="s">
        <v>158</v>
      </c>
      <c r="E1391" s="1" t="s">
        <v>415</v>
      </c>
      <c r="F1391" s="1" t="s">
        <v>93</v>
      </c>
      <c r="G1391" s="1" t="str">
        <f t="shared" si="65"/>
        <v>Suriname-Malaria,RSSH</v>
      </c>
      <c r="H1391" s="1">
        <v>1</v>
      </c>
      <c r="I1391" s="1" t="s">
        <v>45</v>
      </c>
      <c r="J1391" s="1" t="str">
        <f>IF(IFERROR(IF(M1391="",INDEX('Review Approach Lookup'!D:D,MATCH('Eligible Components'!G1391,'Review Approach Lookup'!A:A,0)),INDEX('Tableau FR Download'!I:I,MATCH(M1391,'Tableau FR Download'!G:G,0))),"")=0,"TBC",IFERROR(IF(M1391="",INDEX('Review Approach Lookup'!D:D,MATCH('Eligible Components'!G1391,'Review Approach Lookup'!A:A,0)),INDEX('Tableau FR Download'!I:I,MATCH(M1391,'Tableau FR Download'!G:G,0))),""))</f>
        <v/>
      </c>
      <c r="K1391" s="1" t="s">
        <v>188</v>
      </c>
      <c r="L1391" s="1">
        <f>_xlfn.MAXIFS('Tableau FR Download'!A:A,'Tableau FR Download'!B:B,'Eligible Components'!G1391)</f>
        <v>0</v>
      </c>
      <c r="M1391" s="1" t="str">
        <f>IF(L1391=0,"",INDEX('Tableau FR Download'!G:G,MATCH('Eligible Components'!L1391,'Tableau FR Download'!A:A,0)))</f>
        <v/>
      </c>
      <c r="N1391" s="2" t="str">
        <f>IFERROR(IF(LEFT(INDEX('Tableau FR Download'!J:J,MATCH('Eligible Components'!M1391,'Tableau FR Download'!G:G,0)),FIND(" - ",INDEX('Tableau FR Download'!J:J,MATCH('Eligible Components'!M1391,'Tableau FR Download'!G:G,0)))-1) = 0,"",LEFT(INDEX('Tableau FR Download'!J:J,MATCH('Eligible Components'!M1391,'Tableau FR Download'!G:G,0)),FIND(" - ",INDEX('Tableau FR Download'!J:J,MATCH('Eligible Components'!M1391,'Tableau FR Download'!G:G,0)))-1)),"")</f>
        <v/>
      </c>
      <c r="O1391" s="2" t="str">
        <f>IF(T1391="No","",IFERROR(IF(INDEX('Tableau FR Download'!M:M,MATCH('Eligible Components'!M1391,'Tableau FR Download'!G:G,0))=0,"",INDEX('Tableau FR Download'!M:M,MATCH('Eligible Components'!M1391,'Tableau FR Download'!G:G,0))),""))</f>
        <v/>
      </c>
      <c r="P1391" s="37" t="str">
        <f>IF(IFERROR(INDEX('Funding Request Tracker'!$G$6:$G$13,MATCH('Eligible Components'!N1391,'Funding Request Tracker'!$F$6:$F$13,0)),"")=0,"",IFERROR(INDEX('Funding Request Tracker'!$G$6:$G$13,MATCH('Eligible Components'!N1391,'Funding Request Tracker'!$F$6:$F$13,0)),""))</f>
        <v/>
      </c>
      <c r="Q1391" s="37" t="str">
        <f>IF(IFERROR(INDEX('Tableau FR Download'!N:N,MATCH('Eligible Components'!M1391,'Tableau FR Download'!G:G,0)),"")=0,"",IFERROR(INDEX('Tableau FR Download'!N:N,MATCH('Eligible Components'!M1391,'Tableau FR Download'!G:G,0)),""))</f>
        <v/>
      </c>
      <c r="R1391" s="37" t="str">
        <f>IF(IFERROR(INDEX('Tableau FR Download'!O:O,MATCH('Eligible Components'!M1391,'Tableau FR Download'!G:G,0)),"")=0,"",IFERROR(INDEX('Tableau FR Download'!O:O,MATCH('Eligible Components'!M1391,'Tableau FR Download'!G:G,0)),""))</f>
        <v/>
      </c>
      <c r="S1391" s="13" t="str">
        <f t="shared" si="66"/>
        <v/>
      </c>
      <c r="T1391" s="1" t="str">
        <f>IFERROR(INDEX('User Instructions'!$E$3:$E$10,MATCH('Eligible Components'!N1391,'User Instructions'!$D$3:$D$10,0)),"")</f>
        <v/>
      </c>
      <c r="U1391" s="1" t="str">
        <f>IFERROR(IF(INDEX('Tableau FR Download'!M:M,MATCH('Eligible Components'!M1391,'Tableau FR Download'!G:G,0))=0,"",INDEX('Tableau FR Download'!M:M,MATCH('Eligible Components'!M1391,'Tableau FR Download'!G:G,0))),"")</f>
        <v/>
      </c>
    </row>
    <row r="1392" spans="1:21" hidden="1" x14ac:dyDescent="0.2">
      <c r="A1392" s="1">
        <f t="shared" si="64"/>
        <v>0</v>
      </c>
      <c r="B1392" s="1">
        <v>0</v>
      </c>
      <c r="C1392" s="1" t="s">
        <v>85</v>
      </c>
      <c r="D1392" s="1" t="s">
        <v>158</v>
      </c>
      <c r="E1392" s="1" t="s">
        <v>94</v>
      </c>
      <c r="F1392" s="1" t="s">
        <v>94</v>
      </c>
      <c r="G1392" s="1" t="str">
        <f t="shared" si="65"/>
        <v>Suriname-RSSH</v>
      </c>
      <c r="H1392" s="1">
        <v>1</v>
      </c>
      <c r="I1392" s="1" t="s">
        <v>45</v>
      </c>
      <c r="J1392" s="1" t="str">
        <f>IF(IFERROR(IF(M1392="",INDEX('Review Approach Lookup'!D:D,MATCH('Eligible Components'!G1392,'Review Approach Lookup'!A:A,0)),INDEX('Tableau FR Download'!I:I,MATCH(M1392,'Tableau FR Download'!G:G,0))),"")=0,"TBC",IFERROR(IF(M1392="",INDEX('Review Approach Lookup'!D:D,MATCH('Eligible Components'!G1392,'Review Approach Lookup'!A:A,0)),INDEX('Tableau FR Download'!I:I,MATCH(M1392,'Tableau FR Download'!G:G,0))),""))</f>
        <v>TBC</v>
      </c>
      <c r="K1392" s="1" t="s">
        <v>188</v>
      </c>
      <c r="L1392" s="1">
        <f>_xlfn.MAXIFS('Tableau FR Download'!A:A,'Tableau FR Download'!B:B,'Eligible Components'!G1392)</f>
        <v>0</v>
      </c>
      <c r="M1392" s="1" t="str">
        <f>IF(L1392=0,"",INDEX('Tableau FR Download'!G:G,MATCH('Eligible Components'!L1392,'Tableau FR Download'!A:A,0)))</f>
        <v/>
      </c>
      <c r="N1392" s="2" t="str">
        <f>IFERROR(IF(LEFT(INDEX('Tableau FR Download'!J:J,MATCH('Eligible Components'!M1392,'Tableau FR Download'!G:G,0)),FIND(" - ",INDEX('Tableau FR Download'!J:J,MATCH('Eligible Components'!M1392,'Tableau FR Download'!G:G,0)))-1) = 0,"",LEFT(INDEX('Tableau FR Download'!J:J,MATCH('Eligible Components'!M1392,'Tableau FR Download'!G:G,0)),FIND(" - ",INDEX('Tableau FR Download'!J:J,MATCH('Eligible Components'!M1392,'Tableau FR Download'!G:G,0)))-1)),"")</f>
        <v/>
      </c>
      <c r="O1392" s="2" t="str">
        <f>IF(T1392="No","",IFERROR(IF(INDEX('Tableau FR Download'!M:M,MATCH('Eligible Components'!M1392,'Tableau FR Download'!G:G,0))=0,"",INDEX('Tableau FR Download'!M:M,MATCH('Eligible Components'!M1392,'Tableau FR Download'!G:G,0))),""))</f>
        <v/>
      </c>
      <c r="P1392" s="37" t="str">
        <f>IF(IFERROR(INDEX('Funding Request Tracker'!$G$6:$G$13,MATCH('Eligible Components'!N1392,'Funding Request Tracker'!$F$6:$F$13,0)),"")=0,"",IFERROR(INDEX('Funding Request Tracker'!$G$6:$G$13,MATCH('Eligible Components'!N1392,'Funding Request Tracker'!$F$6:$F$13,0)),""))</f>
        <v/>
      </c>
      <c r="Q1392" s="37" t="str">
        <f>IF(IFERROR(INDEX('Tableau FR Download'!N:N,MATCH('Eligible Components'!M1392,'Tableau FR Download'!G:G,0)),"")=0,"",IFERROR(INDEX('Tableau FR Download'!N:N,MATCH('Eligible Components'!M1392,'Tableau FR Download'!G:G,0)),""))</f>
        <v/>
      </c>
      <c r="R1392" s="37" t="str">
        <f>IF(IFERROR(INDEX('Tableau FR Download'!O:O,MATCH('Eligible Components'!M1392,'Tableau FR Download'!G:G,0)),"")=0,"",IFERROR(INDEX('Tableau FR Download'!O:O,MATCH('Eligible Components'!M1392,'Tableau FR Download'!G:G,0)),""))</f>
        <v/>
      </c>
      <c r="S1392" s="13" t="str">
        <f t="shared" si="66"/>
        <v/>
      </c>
      <c r="T1392" s="1" t="str">
        <f>IFERROR(INDEX('User Instructions'!$E$3:$E$10,MATCH('Eligible Components'!N1392,'User Instructions'!$D$3:$D$10,0)),"")</f>
        <v/>
      </c>
      <c r="U1392" s="1" t="str">
        <f>IFERROR(IF(INDEX('Tableau FR Download'!M:M,MATCH('Eligible Components'!M1392,'Tableau FR Download'!G:G,0))=0,"",INDEX('Tableau FR Download'!M:M,MATCH('Eligible Components'!M1392,'Tableau FR Download'!G:G,0))),"")</f>
        <v/>
      </c>
    </row>
    <row r="1393" spans="1:21" hidden="1" x14ac:dyDescent="0.2">
      <c r="A1393" s="1">
        <f t="shared" si="64"/>
        <v>0</v>
      </c>
      <c r="B1393" s="1">
        <v>0</v>
      </c>
      <c r="C1393" s="1" t="s">
        <v>85</v>
      </c>
      <c r="D1393" s="1" t="s">
        <v>158</v>
      </c>
      <c r="E1393" s="1" t="s">
        <v>416</v>
      </c>
      <c r="F1393" s="1" t="s">
        <v>35</v>
      </c>
      <c r="G1393" s="1" t="str">
        <f t="shared" si="65"/>
        <v>Suriname-Tuberculosis</v>
      </c>
      <c r="H1393" s="1">
        <v>0</v>
      </c>
      <c r="I1393" s="1" t="s">
        <v>45</v>
      </c>
      <c r="J1393" s="1" t="str">
        <f>IF(IFERROR(IF(M1393="",INDEX('Review Approach Lookup'!D:D,MATCH('Eligible Components'!G1393,'Review Approach Lookup'!A:A,0)),INDEX('Tableau FR Download'!I:I,MATCH(M1393,'Tableau FR Download'!G:G,0))),"")=0,"TBC",IFERROR(IF(M1393="",INDEX('Review Approach Lookup'!D:D,MATCH('Eligible Components'!G1393,'Review Approach Lookup'!A:A,0)),INDEX('Tableau FR Download'!I:I,MATCH(M1393,'Tableau FR Download'!G:G,0))),""))</f>
        <v/>
      </c>
      <c r="K1393" s="1" t="s">
        <v>188</v>
      </c>
      <c r="L1393" s="1">
        <f>_xlfn.MAXIFS('Tableau FR Download'!A:A,'Tableau FR Download'!B:B,'Eligible Components'!G1393)</f>
        <v>0</v>
      </c>
      <c r="M1393" s="1" t="str">
        <f>IF(L1393=0,"",INDEX('Tableau FR Download'!G:G,MATCH('Eligible Components'!L1393,'Tableau FR Download'!A:A,0)))</f>
        <v/>
      </c>
      <c r="N1393" s="2" t="str">
        <f>IFERROR(IF(LEFT(INDEX('Tableau FR Download'!J:J,MATCH('Eligible Components'!M1393,'Tableau FR Download'!G:G,0)),FIND(" - ",INDEX('Tableau FR Download'!J:J,MATCH('Eligible Components'!M1393,'Tableau FR Download'!G:G,0)))-1) = 0,"",LEFT(INDEX('Tableau FR Download'!J:J,MATCH('Eligible Components'!M1393,'Tableau FR Download'!G:G,0)),FIND(" - ",INDEX('Tableau FR Download'!J:J,MATCH('Eligible Components'!M1393,'Tableau FR Download'!G:G,0)))-1)),"")</f>
        <v/>
      </c>
      <c r="O1393" s="2" t="str">
        <f>IF(T1393="No","",IFERROR(IF(INDEX('Tableau FR Download'!M:M,MATCH('Eligible Components'!M1393,'Tableau FR Download'!G:G,0))=0,"",INDEX('Tableau FR Download'!M:M,MATCH('Eligible Components'!M1393,'Tableau FR Download'!G:G,0))),""))</f>
        <v/>
      </c>
      <c r="P1393" s="37" t="str">
        <f>IF(IFERROR(INDEX('Funding Request Tracker'!$G$6:$G$13,MATCH('Eligible Components'!N1393,'Funding Request Tracker'!$F$6:$F$13,0)),"")=0,"",IFERROR(INDEX('Funding Request Tracker'!$G$6:$G$13,MATCH('Eligible Components'!N1393,'Funding Request Tracker'!$F$6:$F$13,0)),""))</f>
        <v/>
      </c>
      <c r="Q1393" s="37" t="str">
        <f>IF(IFERROR(INDEX('Tableau FR Download'!N:N,MATCH('Eligible Components'!M1393,'Tableau FR Download'!G:G,0)),"")=0,"",IFERROR(INDEX('Tableau FR Download'!N:N,MATCH('Eligible Components'!M1393,'Tableau FR Download'!G:G,0)),""))</f>
        <v/>
      </c>
      <c r="R1393" s="37" t="str">
        <f>IF(IFERROR(INDEX('Tableau FR Download'!O:O,MATCH('Eligible Components'!M1393,'Tableau FR Download'!G:G,0)),"")=0,"",IFERROR(INDEX('Tableau FR Download'!O:O,MATCH('Eligible Components'!M1393,'Tableau FR Download'!G:G,0)),""))</f>
        <v/>
      </c>
      <c r="S1393" s="13" t="str">
        <f t="shared" si="66"/>
        <v/>
      </c>
      <c r="T1393" s="1" t="str">
        <f>IFERROR(INDEX('User Instructions'!$E$3:$E$10,MATCH('Eligible Components'!N1393,'User Instructions'!$D$3:$D$10,0)),"")</f>
        <v/>
      </c>
      <c r="U1393" s="1" t="str">
        <f>IFERROR(IF(INDEX('Tableau FR Download'!M:M,MATCH('Eligible Components'!M1393,'Tableau FR Download'!G:G,0))=0,"",INDEX('Tableau FR Download'!M:M,MATCH('Eligible Components'!M1393,'Tableau FR Download'!G:G,0))),"")</f>
        <v/>
      </c>
    </row>
    <row r="1394" spans="1:21" hidden="1" x14ac:dyDescent="0.2">
      <c r="A1394" s="1">
        <f t="shared" si="64"/>
        <v>0</v>
      </c>
      <c r="B1394" s="1">
        <v>0</v>
      </c>
      <c r="C1394" s="1" t="s">
        <v>85</v>
      </c>
      <c r="D1394" s="1" t="s">
        <v>158</v>
      </c>
      <c r="E1394" s="1" t="s">
        <v>417</v>
      </c>
      <c r="F1394" s="1" t="s">
        <v>95</v>
      </c>
      <c r="G1394" s="1" t="str">
        <f t="shared" si="65"/>
        <v>Suriname-Tuberculosis,Malaria</v>
      </c>
      <c r="H1394" s="1">
        <v>0</v>
      </c>
      <c r="I1394" s="1" t="s">
        <v>45</v>
      </c>
      <c r="J1394" s="1" t="str">
        <f>IF(IFERROR(IF(M1394="",INDEX('Review Approach Lookup'!D:D,MATCH('Eligible Components'!G1394,'Review Approach Lookup'!A:A,0)),INDEX('Tableau FR Download'!I:I,MATCH(M1394,'Tableau FR Download'!G:G,0))),"")=0,"TBC",IFERROR(IF(M1394="",INDEX('Review Approach Lookup'!D:D,MATCH('Eligible Components'!G1394,'Review Approach Lookup'!A:A,0)),INDEX('Tableau FR Download'!I:I,MATCH(M1394,'Tableau FR Download'!G:G,0))),""))</f>
        <v/>
      </c>
      <c r="K1394" s="1" t="s">
        <v>188</v>
      </c>
      <c r="L1394" s="1">
        <f>_xlfn.MAXIFS('Tableau FR Download'!A:A,'Tableau FR Download'!B:B,'Eligible Components'!G1394)</f>
        <v>0</v>
      </c>
      <c r="M1394" s="1" t="str">
        <f>IF(L1394=0,"",INDEX('Tableau FR Download'!G:G,MATCH('Eligible Components'!L1394,'Tableau FR Download'!A:A,0)))</f>
        <v/>
      </c>
      <c r="N1394" s="2" t="str">
        <f>IFERROR(IF(LEFT(INDEX('Tableau FR Download'!J:J,MATCH('Eligible Components'!M1394,'Tableau FR Download'!G:G,0)),FIND(" - ",INDEX('Tableau FR Download'!J:J,MATCH('Eligible Components'!M1394,'Tableau FR Download'!G:G,0)))-1) = 0,"",LEFT(INDEX('Tableau FR Download'!J:J,MATCH('Eligible Components'!M1394,'Tableau FR Download'!G:G,0)),FIND(" - ",INDEX('Tableau FR Download'!J:J,MATCH('Eligible Components'!M1394,'Tableau FR Download'!G:G,0)))-1)),"")</f>
        <v/>
      </c>
      <c r="O1394" s="2" t="str">
        <f>IF(T1394="No","",IFERROR(IF(INDEX('Tableau FR Download'!M:M,MATCH('Eligible Components'!M1394,'Tableau FR Download'!G:G,0))=0,"",INDEX('Tableau FR Download'!M:M,MATCH('Eligible Components'!M1394,'Tableau FR Download'!G:G,0))),""))</f>
        <v/>
      </c>
      <c r="P1394" s="37" t="str">
        <f>IF(IFERROR(INDEX('Funding Request Tracker'!$G$6:$G$13,MATCH('Eligible Components'!N1394,'Funding Request Tracker'!$F$6:$F$13,0)),"")=0,"",IFERROR(INDEX('Funding Request Tracker'!$G$6:$G$13,MATCH('Eligible Components'!N1394,'Funding Request Tracker'!$F$6:$F$13,0)),""))</f>
        <v/>
      </c>
      <c r="Q1394" s="37" t="str">
        <f>IF(IFERROR(INDEX('Tableau FR Download'!N:N,MATCH('Eligible Components'!M1394,'Tableau FR Download'!G:G,0)),"")=0,"",IFERROR(INDEX('Tableau FR Download'!N:N,MATCH('Eligible Components'!M1394,'Tableau FR Download'!G:G,0)),""))</f>
        <v/>
      </c>
      <c r="R1394" s="37" t="str">
        <f>IF(IFERROR(INDEX('Tableau FR Download'!O:O,MATCH('Eligible Components'!M1394,'Tableau FR Download'!G:G,0)),"")=0,"",IFERROR(INDEX('Tableau FR Download'!O:O,MATCH('Eligible Components'!M1394,'Tableau FR Download'!G:G,0)),""))</f>
        <v/>
      </c>
      <c r="S1394" s="13" t="str">
        <f t="shared" si="66"/>
        <v/>
      </c>
      <c r="T1394" s="1" t="str">
        <f>IFERROR(INDEX('User Instructions'!$E$3:$E$10,MATCH('Eligible Components'!N1394,'User Instructions'!$D$3:$D$10,0)),"")</f>
        <v/>
      </c>
      <c r="U1394" s="1" t="str">
        <f>IFERROR(IF(INDEX('Tableau FR Download'!M:M,MATCH('Eligible Components'!M1394,'Tableau FR Download'!G:G,0))=0,"",INDEX('Tableau FR Download'!M:M,MATCH('Eligible Components'!M1394,'Tableau FR Download'!G:G,0))),"")</f>
        <v/>
      </c>
    </row>
    <row r="1395" spans="1:21" hidden="1" x14ac:dyDescent="0.2">
      <c r="A1395" s="1">
        <f t="shared" si="64"/>
        <v>0</v>
      </c>
      <c r="B1395" s="1">
        <v>0</v>
      </c>
      <c r="C1395" s="1" t="s">
        <v>85</v>
      </c>
      <c r="D1395" s="1" t="s">
        <v>158</v>
      </c>
      <c r="E1395" s="1" t="s">
        <v>418</v>
      </c>
      <c r="F1395" s="1" t="s">
        <v>96</v>
      </c>
      <c r="G1395" s="1" t="str">
        <f t="shared" si="65"/>
        <v>Suriname-Tuberculosis,Malaria,RSSH</v>
      </c>
      <c r="H1395" s="1">
        <v>0</v>
      </c>
      <c r="I1395" s="1" t="s">
        <v>45</v>
      </c>
      <c r="J1395" s="1" t="str">
        <f>IF(IFERROR(IF(M1395="",INDEX('Review Approach Lookup'!D:D,MATCH('Eligible Components'!G1395,'Review Approach Lookup'!A:A,0)),INDEX('Tableau FR Download'!I:I,MATCH(M1395,'Tableau FR Download'!G:G,0))),"")=0,"TBC",IFERROR(IF(M1395="",INDEX('Review Approach Lookup'!D:D,MATCH('Eligible Components'!G1395,'Review Approach Lookup'!A:A,0)),INDEX('Tableau FR Download'!I:I,MATCH(M1395,'Tableau FR Download'!G:G,0))),""))</f>
        <v/>
      </c>
      <c r="K1395" s="1" t="s">
        <v>188</v>
      </c>
      <c r="L1395" s="1">
        <f>_xlfn.MAXIFS('Tableau FR Download'!A:A,'Tableau FR Download'!B:B,'Eligible Components'!G1395)</f>
        <v>0</v>
      </c>
      <c r="M1395" s="1" t="str">
        <f>IF(L1395=0,"",INDEX('Tableau FR Download'!G:G,MATCH('Eligible Components'!L1395,'Tableau FR Download'!A:A,0)))</f>
        <v/>
      </c>
      <c r="N1395" s="2" t="str">
        <f>IFERROR(IF(LEFT(INDEX('Tableau FR Download'!J:J,MATCH('Eligible Components'!M1395,'Tableau FR Download'!G:G,0)),FIND(" - ",INDEX('Tableau FR Download'!J:J,MATCH('Eligible Components'!M1395,'Tableau FR Download'!G:G,0)))-1) = 0,"",LEFT(INDEX('Tableau FR Download'!J:J,MATCH('Eligible Components'!M1395,'Tableau FR Download'!G:G,0)),FIND(" - ",INDEX('Tableau FR Download'!J:J,MATCH('Eligible Components'!M1395,'Tableau FR Download'!G:G,0)))-1)),"")</f>
        <v/>
      </c>
      <c r="O1395" s="2" t="str">
        <f>IF(T1395="No","",IFERROR(IF(INDEX('Tableau FR Download'!M:M,MATCH('Eligible Components'!M1395,'Tableau FR Download'!G:G,0))=0,"",INDEX('Tableau FR Download'!M:M,MATCH('Eligible Components'!M1395,'Tableau FR Download'!G:G,0))),""))</f>
        <v/>
      </c>
      <c r="P1395" s="37" t="str">
        <f>IF(IFERROR(INDEX('Funding Request Tracker'!$G$6:$G$13,MATCH('Eligible Components'!N1395,'Funding Request Tracker'!$F$6:$F$13,0)),"")=0,"",IFERROR(INDEX('Funding Request Tracker'!$G$6:$G$13,MATCH('Eligible Components'!N1395,'Funding Request Tracker'!$F$6:$F$13,0)),""))</f>
        <v/>
      </c>
      <c r="Q1395" s="37" t="str">
        <f>IF(IFERROR(INDEX('Tableau FR Download'!N:N,MATCH('Eligible Components'!M1395,'Tableau FR Download'!G:G,0)),"")=0,"",IFERROR(INDEX('Tableau FR Download'!N:N,MATCH('Eligible Components'!M1395,'Tableau FR Download'!G:G,0)),""))</f>
        <v/>
      </c>
      <c r="R1395" s="37" t="str">
        <f>IF(IFERROR(INDEX('Tableau FR Download'!O:O,MATCH('Eligible Components'!M1395,'Tableau FR Download'!G:G,0)),"")=0,"",IFERROR(INDEX('Tableau FR Download'!O:O,MATCH('Eligible Components'!M1395,'Tableau FR Download'!G:G,0)),""))</f>
        <v/>
      </c>
      <c r="S1395" s="13" t="str">
        <f t="shared" si="66"/>
        <v/>
      </c>
      <c r="T1395" s="1" t="str">
        <f>IFERROR(INDEX('User Instructions'!$E$3:$E$10,MATCH('Eligible Components'!N1395,'User Instructions'!$D$3:$D$10,0)),"")</f>
        <v/>
      </c>
      <c r="U1395" s="1" t="str">
        <f>IFERROR(IF(INDEX('Tableau FR Download'!M:M,MATCH('Eligible Components'!M1395,'Tableau FR Download'!G:G,0))=0,"",INDEX('Tableau FR Download'!M:M,MATCH('Eligible Components'!M1395,'Tableau FR Download'!G:G,0))),"")</f>
        <v/>
      </c>
    </row>
    <row r="1396" spans="1:21" hidden="1" x14ac:dyDescent="0.2">
      <c r="A1396" s="1">
        <f t="shared" si="64"/>
        <v>0</v>
      </c>
      <c r="B1396" s="1">
        <v>0</v>
      </c>
      <c r="C1396" s="1" t="s">
        <v>85</v>
      </c>
      <c r="D1396" s="1" t="s">
        <v>158</v>
      </c>
      <c r="E1396" s="1" t="s">
        <v>419</v>
      </c>
      <c r="F1396" s="1" t="s">
        <v>97</v>
      </c>
      <c r="G1396" s="1" t="str">
        <f t="shared" si="65"/>
        <v>Suriname-Tuberculosis,RSSH</v>
      </c>
      <c r="H1396" s="1">
        <v>0</v>
      </c>
      <c r="I1396" s="1" t="s">
        <v>45</v>
      </c>
      <c r="J1396" s="1" t="str">
        <f>IF(IFERROR(IF(M1396="",INDEX('Review Approach Lookup'!D:D,MATCH('Eligible Components'!G1396,'Review Approach Lookup'!A:A,0)),INDEX('Tableau FR Download'!I:I,MATCH(M1396,'Tableau FR Download'!G:G,0))),"")=0,"TBC",IFERROR(IF(M1396="",INDEX('Review Approach Lookup'!D:D,MATCH('Eligible Components'!G1396,'Review Approach Lookup'!A:A,0)),INDEX('Tableau FR Download'!I:I,MATCH(M1396,'Tableau FR Download'!G:G,0))),""))</f>
        <v/>
      </c>
      <c r="K1396" s="1" t="s">
        <v>188</v>
      </c>
      <c r="L1396" s="1">
        <f>_xlfn.MAXIFS('Tableau FR Download'!A:A,'Tableau FR Download'!B:B,'Eligible Components'!G1396)</f>
        <v>0</v>
      </c>
      <c r="M1396" s="1" t="str">
        <f>IF(L1396=0,"",INDEX('Tableau FR Download'!G:G,MATCH('Eligible Components'!L1396,'Tableau FR Download'!A:A,0)))</f>
        <v/>
      </c>
      <c r="N1396" s="2" t="str">
        <f>IFERROR(IF(LEFT(INDEX('Tableau FR Download'!J:J,MATCH('Eligible Components'!M1396,'Tableau FR Download'!G:G,0)),FIND(" - ",INDEX('Tableau FR Download'!J:J,MATCH('Eligible Components'!M1396,'Tableau FR Download'!G:G,0)))-1) = 0,"",LEFT(INDEX('Tableau FR Download'!J:J,MATCH('Eligible Components'!M1396,'Tableau FR Download'!G:G,0)),FIND(" - ",INDEX('Tableau FR Download'!J:J,MATCH('Eligible Components'!M1396,'Tableau FR Download'!G:G,0)))-1)),"")</f>
        <v/>
      </c>
      <c r="O1396" s="2" t="str">
        <f>IF(T1396="No","",IFERROR(IF(INDEX('Tableau FR Download'!M:M,MATCH('Eligible Components'!M1396,'Tableau FR Download'!G:G,0))=0,"",INDEX('Tableau FR Download'!M:M,MATCH('Eligible Components'!M1396,'Tableau FR Download'!G:G,0))),""))</f>
        <v/>
      </c>
      <c r="P1396" s="37" t="str">
        <f>IF(IFERROR(INDEX('Funding Request Tracker'!$G$6:$G$13,MATCH('Eligible Components'!N1396,'Funding Request Tracker'!$F$6:$F$13,0)),"")=0,"",IFERROR(INDEX('Funding Request Tracker'!$G$6:$G$13,MATCH('Eligible Components'!N1396,'Funding Request Tracker'!$F$6:$F$13,0)),""))</f>
        <v/>
      </c>
      <c r="Q1396" s="37" t="str">
        <f>IF(IFERROR(INDEX('Tableau FR Download'!N:N,MATCH('Eligible Components'!M1396,'Tableau FR Download'!G:G,0)),"")=0,"",IFERROR(INDEX('Tableau FR Download'!N:N,MATCH('Eligible Components'!M1396,'Tableau FR Download'!G:G,0)),""))</f>
        <v/>
      </c>
      <c r="R1396" s="37" t="str">
        <f>IF(IFERROR(INDEX('Tableau FR Download'!O:O,MATCH('Eligible Components'!M1396,'Tableau FR Download'!G:G,0)),"")=0,"",IFERROR(INDEX('Tableau FR Download'!O:O,MATCH('Eligible Components'!M1396,'Tableau FR Download'!G:G,0)),""))</f>
        <v/>
      </c>
      <c r="S1396" s="13" t="str">
        <f t="shared" si="66"/>
        <v/>
      </c>
      <c r="T1396" s="1" t="str">
        <f>IFERROR(INDEX('User Instructions'!$E$3:$E$10,MATCH('Eligible Components'!N1396,'User Instructions'!$D$3:$D$10,0)),"")</f>
        <v/>
      </c>
      <c r="U1396" s="1" t="str">
        <f>IFERROR(IF(INDEX('Tableau FR Download'!M:M,MATCH('Eligible Components'!M1396,'Tableau FR Download'!G:G,0))=0,"",INDEX('Tableau FR Download'!M:M,MATCH('Eligible Components'!M1396,'Tableau FR Download'!G:G,0))),"")</f>
        <v/>
      </c>
    </row>
    <row r="1397" spans="1:21" hidden="1" x14ac:dyDescent="0.2">
      <c r="A1397" s="1">
        <f t="shared" si="64"/>
        <v>0</v>
      </c>
      <c r="B1397" s="1">
        <v>1</v>
      </c>
      <c r="C1397" s="1" t="s">
        <v>85</v>
      </c>
      <c r="D1397" s="1" t="s">
        <v>72</v>
      </c>
      <c r="E1397" s="1" t="s">
        <v>26</v>
      </c>
      <c r="F1397" s="1" t="s">
        <v>26</v>
      </c>
      <c r="G1397" s="1" t="str">
        <f t="shared" si="65"/>
        <v>Tajikistan-HIV/AIDS</v>
      </c>
      <c r="H1397" s="1">
        <v>1</v>
      </c>
      <c r="I1397" s="1" t="s">
        <v>30</v>
      </c>
      <c r="J1397" s="1" t="str">
        <f>IF(IFERROR(IF(M1397="",INDEX('Review Approach Lookup'!D:D,MATCH('Eligible Components'!G1397,'Review Approach Lookup'!A:A,0)),INDEX('Tableau FR Download'!I:I,MATCH(M1397,'Tableau FR Download'!G:G,0))),"")=0,"TBC",IFERROR(IF(M1397="",INDEX('Review Approach Lookup'!D:D,MATCH('Eligible Components'!G1397,'Review Approach Lookup'!A:A,0)),INDEX('Tableau FR Download'!I:I,MATCH(M1397,'Tableau FR Download'!G:G,0))),""))</f>
        <v>Tailored for Focused Portfolios</v>
      </c>
      <c r="K1397" s="1" t="s">
        <v>188</v>
      </c>
      <c r="L1397" s="1">
        <f>_xlfn.MAXIFS('Tableau FR Download'!A:A,'Tableau FR Download'!B:B,'Eligible Components'!G1397)</f>
        <v>0</v>
      </c>
      <c r="M1397" s="1" t="str">
        <f>IF(L1397=0,"",INDEX('Tableau FR Download'!G:G,MATCH('Eligible Components'!L1397,'Tableau FR Download'!A:A,0)))</f>
        <v/>
      </c>
      <c r="N1397" s="2" t="str">
        <f>IFERROR(IF(LEFT(INDEX('Tableau FR Download'!J:J,MATCH('Eligible Components'!M1397,'Tableau FR Download'!G:G,0)),FIND(" - ",INDEX('Tableau FR Download'!J:J,MATCH('Eligible Components'!M1397,'Tableau FR Download'!G:G,0)))-1) = 0,"",LEFT(INDEX('Tableau FR Download'!J:J,MATCH('Eligible Components'!M1397,'Tableau FR Download'!G:G,0)),FIND(" - ",INDEX('Tableau FR Download'!J:J,MATCH('Eligible Components'!M1397,'Tableau FR Download'!G:G,0)))-1)),"")</f>
        <v/>
      </c>
      <c r="O1397" s="2" t="str">
        <f>IF(T1397="No","",IFERROR(IF(INDEX('Tableau FR Download'!M:M,MATCH('Eligible Components'!M1397,'Tableau FR Download'!G:G,0))=0,"",INDEX('Tableau FR Download'!M:M,MATCH('Eligible Components'!M1397,'Tableau FR Download'!G:G,0))),""))</f>
        <v/>
      </c>
      <c r="P1397" s="37" t="str">
        <f>IF(IFERROR(INDEX('Funding Request Tracker'!$G$6:$G$13,MATCH('Eligible Components'!N1397,'Funding Request Tracker'!$F$6:$F$13,0)),"")=0,"",IFERROR(INDEX('Funding Request Tracker'!$G$6:$G$13,MATCH('Eligible Components'!N1397,'Funding Request Tracker'!$F$6:$F$13,0)),""))</f>
        <v/>
      </c>
      <c r="Q1397" s="37" t="str">
        <f>IF(IFERROR(INDEX('Tableau FR Download'!N:N,MATCH('Eligible Components'!M1397,'Tableau FR Download'!G:G,0)),"")=0,"",IFERROR(INDEX('Tableau FR Download'!N:N,MATCH('Eligible Components'!M1397,'Tableau FR Download'!G:G,0)),""))</f>
        <v/>
      </c>
      <c r="R1397" s="37" t="str">
        <f>IF(IFERROR(INDEX('Tableau FR Download'!O:O,MATCH('Eligible Components'!M1397,'Tableau FR Download'!G:G,0)),"")=0,"",IFERROR(INDEX('Tableau FR Download'!O:O,MATCH('Eligible Components'!M1397,'Tableau FR Download'!G:G,0)),""))</f>
        <v/>
      </c>
      <c r="S1397" s="13" t="str">
        <f t="shared" si="66"/>
        <v/>
      </c>
      <c r="T1397" s="1" t="str">
        <f>IFERROR(INDEX('User Instructions'!$E$3:$E$10,MATCH('Eligible Components'!N1397,'User Instructions'!$D$3:$D$10,0)),"")</f>
        <v/>
      </c>
      <c r="U1397" s="1" t="str">
        <f>IFERROR(IF(INDEX('Tableau FR Download'!M:M,MATCH('Eligible Components'!M1397,'Tableau FR Download'!G:G,0))=0,"",INDEX('Tableau FR Download'!M:M,MATCH('Eligible Components'!M1397,'Tableau FR Download'!G:G,0))),"")</f>
        <v/>
      </c>
    </row>
    <row r="1398" spans="1:21" hidden="1" x14ac:dyDescent="0.2">
      <c r="A1398" s="1">
        <f t="shared" si="64"/>
        <v>0</v>
      </c>
      <c r="B1398" s="1">
        <v>0</v>
      </c>
      <c r="C1398" s="1" t="s">
        <v>85</v>
      </c>
      <c r="D1398" s="1" t="s">
        <v>72</v>
      </c>
      <c r="E1398" s="1" t="s">
        <v>409</v>
      </c>
      <c r="F1398" s="1" t="s">
        <v>86</v>
      </c>
      <c r="G1398" s="1" t="str">
        <f t="shared" si="65"/>
        <v>Tajikistan-HIV/AIDS,Malaria</v>
      </c>
      <c r="H1398" s="1">
        <v>0</v>
      </c>
      <c r="I1398" s="1" t="s">
        <v>30</v>
      </c>
      <c r="J1398" s="1" t="str">
        <f>IF(IFERROR(IF(M1398="",INDEX('Review Approach Lookup'!D:D,MATCH('Eligible Components'!G1398,'Review Approach Lookup'!A:A,0)),INDEX('Tableau FR Download'!I:I,MATCH(M1398,'Tableau FR Download'!G:G,0))),"")=0,"TBC",IFERROR(IF(M1398="",INDEX('Review Approach Lookup'!D:D,MATCH('Eligible Components'!G1398,'Review Approach Lookup'!A:A,0)),INDEX('Tableau FR Download'!I:I,MATCH(M1398,'Tableau FR Download'!G:G,0))),""))</f>
        <v/>
      </c>
      <c r="K1398" s="1" t="s">
        <v>188</v>
      </c>
      <c r="L1398" s="1">
        <f>_xlfn.MAXIFS('Tableau FR Download'!A:A,'Tableau FR Download'!B:B,'Eligible Components'!G1398)</f>
        <v>0</v>
      </c>
      <c r="M1398" s="1" t="str">
        <f>IF(L1398=0,"",INDEX('Tableau FR Download'!G:G,MATCH('Eligible Components'!L1398,'Tableau FR Download'!A:A,0)))</f>
        <v/>
      </c>
      <c r="N1398" s="2" t="str">
        <f>IFERROR(IF(LEFT(INDEX('Tableau FR Download'!J:J,MATCH('Eligible Components'!M1398,'Tableau FR Download'!G:G,0)),FIND(" - ",INDEX('Tableau FR Download'!J:J,MATCH('Eligible Components'!M1398,'Tableau FR Download'!G:G,0)))-1) = 0,"",LEFT(INDEX('Tableau FR Download'!J:J,MATCH('Eligible Components'!M1398,'Tableau FR Download'!G:G,0)),FIND(" - ",INDEX('Tableau FR Download'!J:J,MATCH('Eligible Components'!M1398,'Tableau FR Download'!G:G,0)))-1)),"")</f>
        <v/>
      </c>
      <c r="O1398" s="2" t="str">
        <f>IF(T1398="No","",IFERROR(IF(INDEX('Tableau FR Download'!M:M,MATCH('Eligible Components'!M1398,'Tableau FR Download'!G:G,0))=0,"",INDEX('Tableau FR Download'!M:M,MATCH('Eligible Components'!M1398,'Tableau FR Download'!G:G,0))),""))</f>
        <v/>
      </c>
      <c r="P1398" s="37" t="str">
        <f>IF(IFERROR(INDEX('Funding Request Tracker'!$G$6:$G$13,MATCH('Eligible Components'!N1398,'Funding Request Tracker'!$F$6:$F$13,0)),"")=0,"",IFERROR(INDEX('Funding Request Tracker'!$G$6:$G$13,MATCH('Eligible Components'!N1398,'Funding Request Tracker'!$F$6:$F$13,0)),""))</f>
        <v/>
      </c>
      <c r="Q1398" s="37" t="str">
        <f>IF(IFERROR(INDEX('Tableau FR Download'!N:N,MATCH('Eligible Components'!M1398,'Tableau FR Download'!G:G,0)),"")=0,"",IFERROR(INDEX('Tableau FR Download'!N:N,MATCH('Eligible Components'!M1398,'Tableau FR Download'!G:G,0)),""))</f>
        <v/>
      </c>
      <c r="R1398" s="37" t="str">
        <f>IF(IFERROR(INDEX('Tableau FR Download'!O:O,MATCH('Eligible Components'!M1398,'Tableau FR Download'!G:G,0)),"")=0,"",IFERROR(INDEX('Tableau FR Download'!O:O,MATCH('Eligible Components'!M1398,'Tableau FR Download'!G:G,0)),""))</f>
        <v/>
      </c>
      <c r="S1398" s="13" t="str">
        <f t="shared" si="66"/>
        <v/>
      </c>
      <c r="T1398" s="1" t="str">
        <f>IFERROR(INDEX('User Instructions'!$E$3:$E$10,MATCH('Eligible Components'!N1398,'User Instructions'!$D$3:$D$10,0)),"")</f>
        <v/>
      </c>
      <c r="U1398" s="1" t="str">
        <f>IFERROR(IF(INDEX('Tableau FR Download'!M:M,MATCH('Eligible Components'!M1398,'Tableau FR Download'!G:G,0))=0,"",INDEX('Tableau FR Download'!M:M,MATCH('Eligible Components'!M1398,'Tableau FR Download'!G:G,0))),"")</f>
        <v/>
      </c>
    </row>
    <row r="1399" spans="1:21" hidden="1" x14ac:dyDescent="0.2">
      <c r="A1399" s="1">
        <f t="shared" si="64"/>
        <v>0</v>
      </c>
      <c r="B1399" s="1">
        <v>0</v>
      </c>
      <c r="C1399" s="1" t="s">
        <v>85</v>
      </c>
      <c r="D1399" s="1" t="s">
        <v>72</v>
      </c>
      <c r="E1399" s="1" t="s">
        <v>410</v>
      </c>
      <c r="F1399" s="1" t="s">
        <v>87</v>
      </c>
      <c r="G1399" s="1" t="str">
        <f t="shared" si="65"/>
        <v>Tajikistan-HIV/AIDS,Malaria,RSSH</v>
      </c>
      <c r="H1399" s="1">
        <v>0</v>
      </c>
      <c r="I1399" s="1" t="s">
        <v>30</v>
      </c>
      <c r="J1399" s="1" t="str">
        <f>IF(IFERROR(IF(M1399="",INDEX('Review Approach Lookup'!D:D,MATCH('Eligible Components'!G1399,'Review Approach Lookup'!A:A,0)),INDEX('Tableau FR Download'!I:I,MATCH(M1399,'Tableau FR Download'!G:G,0))),"")=0,"TBC",IFERROR(IF(M1399="",INDEX('Review Approach Lookup'!D:D,MATCH('Eligible Components'!G1399,'Review Approach Lookup'!A:A,0)),INDEX('Tableau FR Download'!I:I,MATCH(M1399,'Tableau FR Download'!G:G,0))),""))</f>
        <v/>
      </c>
      <c r="K1399" s="1" t="s">
        <v>188</v>
      </c>
      <c r="L1399" s="1">
        <f>_xlfn.MAXIFS('Tableau FR Download'!A:A,'Tableau FR Download'!B:B,'Eligible Components'!G1399)</f>
        <v>0</v>
      </c>
      <c r="M1399" s="1" t="str">
        <f>IF(L1399=0,"",INDEX('Tableau FR Download'!G:G,MATCH('Eligible Components'!L1399,'Tableau FR Download'!A:A,0)))</f>
        <v/>
      </c>
      <c r="N1399" s="2" t="str">
        <f>IFERROR(IF(LEFT(INDEX('Tableau FR Download'!J:J,MATCH('Eligible Components'!M1399,'Tableau FR Download'!G:G,0)),FIND(" - ",INDEX('Tableau FR Download'!J:J,MATCH('Eligible Components'!M1399,'Tableau FR Download'!G:G,0)))-1) = 0,"",LEFT(INDEX('Tableau FR Download'!J:J,MATCH('Eligible Components'!M1399,'Tableau FR Download'!G:G,0)),FIND(" - ",INDEX('Tableau FR Download'!J:J,MATCH('Eligible Components'!M1399,'Tableau FR Download'!G:G,0)))-1)),"")</f>
        <v/>
      </c>
      <c r="O1399" s="2" t="str">
        <f>IF(T1399="No","",IFERROR(IF(INDEX('Tableau FR Download'!M:M,MATCH('Eligible Components'!M1399,'Tableau FR Download'!G:G,0))=0,"",INDEX('Tableau FR Download'!M:M,MATCH('Eligible Components'!M1399,'Tableau FR Download'!G:G,0))),""))</f>
        <v/>
      </c>
      <c r="P1399" s="37" t="str">
        <f>IF(IFERROR(INDEX('Funding Request Tracker'!$G$6:$G$13,MATCH('Eligible Components'!N1399,'Funding Request Tracker'!$F$6:$F$13,0)),"")=0,"",IFERROR(INDEX('Funding Request Tracker'!$G$6:$G$13,MATCH('Eligible Components'!N1399,'Funding Request Tracker'!$F$6:$F$13,0)),""))</f>
        <v/>
      </c>
      <c r="Q1399" s="37" t="str">
        <f>IF(IFERROR(INDEX('Tableau FR Download'!N:N,MATCH('Eligible Components'!M1399,'Tableau FR Download'!G:G,0)),"")=0,"",IFERROR(INDEX('Tableau FR Download'!N:N,MATCH('Eligible Components'!M1399,'Tableau FR Download'!G:G,0)),""))</f>
        <v/>
      </c>
      <c r="R1399" s="37" t="str">
        <f>IF(IFERROR(INDEX('Tableau FR Download'!O:O,MATCH('Eligible Components'!M1399,'Tableau FR Download'!G:G,0)),"")=0,"",IFERROR(INDEX('Tableau FR Download'!O:O,MATCH('Eligible Components'!M1399,'Tableau FR Download'!G:G,0)),""))</f>
        <v/>
      </c>
      <c r="S1399" s="13" t="str">
        <f t="shared" si="66"/>
        <v/>
      </c>
      <c r="T1399" s="1" t="str">
        <f>IFERROR(INDEX('User Instructions'!$E$3:$E$10,MATCH('Eligible Components'!N1399,'User Instructions'!$D$3:$D$10,0)),"")</f>
        <v/>
      </c>
      <c r="U1399" s="1" t="str">
        <f>IFERROR(IF(INDEX('Tableau FR Download'!M:M,MATCH('Eligible Components'!M1399,'Tableau FR Download'!G:G,0))=0,"",INDEX('Tableau FR Download'!M:M,MATCH('Eligible Components'!M1399,'Tableau FR Download'!G:G,0))),"")</f>
        <v/>
      </c>
    </row>
    <row r="1400" spans="1:21" hidden="1" x14ac:dyDescent="0.2">
      <c r="A1400" s="1">
        <f t="shared" si="64"/>
        <v>0</v>
      </c>
      <c r="B1400" s="1">
        <v>0</v>
      </c>
      <c r="C1400" s="1" t="s">
        <v>85</v>
      </c>
      <c r="D1400" s="1" t="s">
        <v>72</v>
      </c>
      <c r="E1400" s="1" t="s">
        <v>411</v>
      </c>
      <c r="F1400" s="1" t="s">
        <v>88</v>
      </c>
      <c r="G1400" s="1" t="str">
        <f t="shared" si="65"/>
        <v>Tajikistan-HIV/AIDS,RSSH</v>
      </c>
      <c r="H1400" s="1">
        <v>1</v>
      </c>
      <c r="I1400" s="1" t="s">
        <v>30</v>
      </c>
      <c r="J1400" s="1" t="str">
        <f>IF(IFERROR(IF(M1400="",INDEX('Review Approach Lookup'!D:D,MATCH('Eligible Components'!G1400,'Review Approach Lookup'!A:A,0)),INDEX('Tableau FR Download'!I:I,MATCH(M1400,'Tableau FR Download'!G:G,0))),"")=0,"TBC",IFERROR(IF(M1400="",INDEX('Review Approach Lookup'!D:D,MATCH('Eligible Components'!G1400,'Review Approach Lookup'!A:A,0)),INDEX('Tableau FR Download'!I:I,MATCH(M1400,'Tableau FR Download'!G:G,0))),""))</f>
        <v/>
      </c>
      <c r="K1400" s="1" t="s">
        <v>188</v>
      </c>
      <c r="L1400" s="1">
        <f>_xlfn.MAXIFS('Tableau FR Download'!A:A,'Tableau FR Download'!B:B,'Eligible Components'!G1400)</f>
        <v>0</v>
      </c>
      <c r="M1400" s="1" t="str">
        <f>IF(L1400=0,"",INDEX('Tableau FR Download'!G:G,MATCH('Eligible Components'!L1400,'Tableau FR Download'!A:A,0)))</f>
        <v/>
      </c>
      <c r="N1400" s="2" t="str">
        <f>IFERROR(IF(LEFT(INDEX('Tableau FR Download'!J:J,MATCH('Eligible Components'!M1400,'Tableau FR Download'!G:G,0)),FIND(" - ",INDEX('Tableau FR Download'!J:J,MATCH('Eligible Components'!M1400,'Tableau FR Download'!G:G,0)))-1) = 0,"",LEFT(INDEX('Tableau FR Download'!J:J,MATCH('Eligible Components'!M1400,'Tableau FR Download'!G:G,0)),FIND(" - ",INDEX('Tableau FR Download'!J:J,MATCH('Eligible Components'!M1400,'Tableau FR Download'!G:G,0)))-1)),"")</f>
        <v/>
      </c>
      <c r="O1400" s="2" t="str">
        <f>IF(T1400="No","",IFERROR(IF(INDEX('Tableau FR Download'!M:M,MATCH('Eligible Components'!M1400,'Tableau FR Download'!G:G,0))=0,"",INDEX('Tableau FR Download'!M:M,MATCH('Eligible Components'!M1400,'Tableau FR Download'!G:G,0))),""))</f>
        <v/>
      </c>
      <c r="P1400" s="37" t="str">
        <f>IF(IFERROR(INDEX('Funding Request Tracker'!$G$6:$G$13,MATCH('Eligible Components'!N1400,'Funding Request Tracker'!$F$6:$F$13,0)),"")=0,"",IFERROR(INDEX('Funding Request Tracker'!$G$6:$G$13,MATCH('Eligible Components'!N1400,'Funding Request Tracker'!$F$6:$F$13,0)),""))</f>
        <v/>
      </c>
      <c r="Q1400" s="37" t="str">
        <f>IF(IFERROR(INDEX('Tableau FR Download'!N:N,MATCH('Eligible Components'!M1400,'Tableau FR Download'!G:G,0)),"")=0,"",IFERROR(INDEX('Tableau FR Download'!N:N,MATCH('Eligible Components'!M1400,'Tableau FR Download'!G:G,0)),""))</f>
        <v/>
      </c>
      <c r="R1400" s="37" t="str">
        <f>IF(IFERROR(INDEX('Tableau FR Download'!O:O,MATCH('Eligible Components'!M1400,'Tableau FR Download'!G:G,0)),"")=0,"",IFERROR(INDEX('Tableau FR Download'!O:O,MATCH('Eligible Components'!M1400,'Tableau FR Download'!G:G,0)),""))</f>
        <v/>
      </c>
      <c r="S1400" s="13" t="str">
        <f t="shared" si="66"/>
        <v/>
      </c>
      <c r="T1400" s="1" t="str">
        <f>IFERROR(INDEX('User Instructions'!$E$3:$E$10,MATCH('Eligible Components'!N1400,'User Instructions'!$D$3:$D$10,0)),"")</f>
        <v/>
      </c>
      <c r="U1400" s="1" t="str">
        <f>IFERROR(IF(INDEX('Tableau FR Download'!M:M,MATCH('Eligible Components'!M1400,'Tableau FR Download'!G:G,0))=0,"",INDEX('Tableau FR Download'!M:M,MATCH('Eligible Components'!M1400,'Tableau FR Download'!G:G,0))),"")</f>
        <v/>
      </c>
    </row>
    <row r="1401" spans="1:21" hidden="1" x14ac:dyDescent="0.2">
      <c r="A1401" s="1">
        <f t="shared" si="64"/>
        <v>1</v>
      </c>
      <c r="B1401" s="1">
        <v>0</v>
      </c>
      <c r="C1401" s="1" t="s">
        <v>85</v>
      </c>
      <c r="D1401" s="1" t="s">
        <v>72</v>
      </c>
      <c r="E1401" s="1" t="s">
        <v>408</v>
      </c>
      <c r="F1401" s="1" t="s">
        <v>89</v>
      </c>
      <c r="G1401" s="1" t="str">
        <f t="shared" si="65"/>
        <v>Tajikistan-HIV/AIDS, Tuberculosis</v>
      </c>
      <c r="H1401" s="1">
        <v>1</v>
      </c>
      <c r="I1401" s="1" t="s">
        <v>30</v>
      </c>
      <c r="J1401" s="1" t="str">
        <f>IF(IFERROR(IF(M1401="",INDEX('Review Approach Lookup'!D:D,MATCH('Eligible Components'!G1401,'Review Approach Lookup'!A:A,0)),INDEX('Tableau FR Download'!I:I,MATCH(M1401,'Tableau FR Download'!G:G,0))),"")=0,"TBC",IFERROR(IF(M1401="",INDEX('Review Approach Lookup'!D:D,MATCH('Eligible Components'!G1401,'Review Approach Lookup'!A:A,0)),INDEX('Tableau FR Download'!I:I,MATCH(M1401,'Tableau FR Download'!G:G,0))),""))</f>
        <v>Tailored for Focused Portfolios</v>
      </c>
      <c r="K1401" s="1" t="s">
        <v>188</v>
      </c>
      <c r="L1401" s="1">
        <f>_xlfn.MAXIFS('Tableau FR Download'!A:A,'Tableau FR Download'!B:B,'Eligible Components'!G1401)</f>
        <v>915</v>
      </c>
      <c r="M1401" s="1" t="str">
        <f>IF(L1401=0,"",INDEX('Tableau FR Download'!G:G,MATCH('Eligible Components'!L1401,'Tableau FR Download'!A:A,0)))</f>
        <v>FR915-TJK-C</v>
      </c>
      <c r="N1401" s="2" t="str">
        <f>IFERROR(IF(LEFT(INDEX('Tableau FR Download'!J:J,MATCH('Eligible Components'!M1401,'Tableau FR Download'!G:G,0)),FIND(" - ",INDEX('Tableau FR Download'!J:J,MATCH('Eligible Components'!M1401,'Tableau FR Download'!G:G,0)))-1) = 0,"",LEFT(INDEX('Tableau FR Download'!J:J,MATCH('Eligible Components'!M1401,'Tableau FR Download'!G:G,0)),FIND(" - ",INDEX('Tableau FR Download'!J:J,MATCH('Eligible Components'!M1401,'Tableau FR Download'!G:G,0)))-1)),"")</f>
        <v>Window 1</v>
      </c>
      <c r="O1401" s="2" t="str">
        <f>IF(T1401="No","",IFERROR(IF(INDEX('Tableau FR Download'!M:M,MATCH('Eligible Components'!M1401,'Tableau FR Download'!G:G,0))=0,"",INDEX('Tableau FR Download'!M:M,MATCH('Eligible Components'!M1401,'Tableau FR Download'!G:G,0))),""))</f>
        <v>Grant Making</v>
      </c>
      <c r="P1401" s="37">
        <f>IF(IFERROR(INDEX('Funding Request Tracker'!$G$6:$G$13,MATCH('Eligible Components'!N1401,'Funding Request Tracker'!$F$6:$F$13,0)),"")=0,"",IFERROR(INDEX('Funding Request Tracker'!$G$6:$G$13,MATCH('Eligible Components'!N1401,'Funding Request Tracker'!$F$6:$F$13,0)),""))</f>
        <v>43913</v>
      </c>
      <c r="Q1401" s="37">
        <f>IF(IFERROR(INDEX('Tableau FR Download'!N:N,MATCH('Eligible Components'!M1401,'Tableau FR Download'!G:G,0)),"")=0,"",IFERROR(INDEX('Tableau FR Download'!N:N,MATCH('Eligible Components'!M1401,'Tableau FR Download'!G:G,0)),""))</f>
        <v>44119</v>
      </c>
      <c r="R1401" s="37">
        <f>IF(IFERROR(INDEX('Tableau FR Download'!O:O,MATCH('Eligible Components'!M1401,'Tableau FR Download'!G:G,0)),"")=0,"",IFERROR(INDEX('Tableau FR Download'!O:O,MATCH('Eligible Components'!M1401,'Tableau FR Download'!G:G,0)),""))</f>
        <v>44141</v>
      </c>
      <c r="S1401" s="13">
        <f t="shared" si="66"/>
        <v>7.4754098360655741</v>
      </c>
      <c r="T1401" s="1" t="str">
        <f>IFERROR(INDEX('User Instructions'!$E$3:$E$10,MATCH('Eligible Components'!N1401,'User Instructions'!$D$3:$D$10,0)),"")</f>
        <v>Yes</v>
      </c>
      <c r="U1401" s="1" t="str">
        <f>IFERROR(IF(INDEX('Tableau FR Download'!M:M,MATCH('Eligible Components'!M1401,'Tableau FR Download'!G:G,0))=0,"",INDEX('Tableau FR Download'!M:M,MATCH('Eligible Components'!M1401,'Tableau FR Download'!G:G,0))),"")</f>
        <v>Grant Making</v>
      </c>
    </row>
    <row r="1402" spans="1:21" hidden="1" x14ac:dyDescent="0.2">
      <c r="A1402" s="1">
        <f t="shared" si="64"/>
        <v>0</v>
      </c>
      <c r="B1402" s="1">
        <v>0</v>
      </c>
      <c r="C1402" s="1" t="s">
        <v>85</v>
      </c>
      <c r="D1402" s="1" t="s">
        <v>72</v>
      </c>
      <c r="E1402" s="1" t="s">
        <v>412</v>
      </c>
      <c r="F1402" s="1" t="s">
        <v>90</v>
      </c>
      <c r="G1402" s="1" t="str">
        <f t="shared" si="65"/>
        <v>Tajikistan-HIV/AIDS,Tuberculosis,Malaria</v>
      </c>
      <c r="H1402" s="1">
        <v>0</v>
      </c>
      <c r="I1402" s="1" t="s">
        <v>30</v>
      </c>
      <c r="J1402" s="1" t="str">
        <f>IF(IFERROR(IF(M1402="",INDEX('Review Approach Lookup'!D:D,MATCH('Eligible Components'!G1402,'Review Approach Lookup'!A:A,0)),INDEX('Tableau FR Download'!I:I,MATCH(M1402,'Tableau FR Download'!G:G,0))),"")=0,"TBC",IFERROR(IF(M1402="",INDEX('Review Approach Lookup'!D:D,MATCH('Eligible Components'!G1402,'Review Approach Lookup'!A:A,0)),INDEX('Tableau FR Download'!I:I,MATCH(M1402,'Tableau FR Download'!G:G,0))),""))</f>
        <v/>
      </c>
      <c r="K1402" s="1" t="s">
        <v>188</v>
      </c>
      <c r="L1402" s="1">
        <f>_xlfn.MAXIFS('Tableau FR Download'!A:A,'Tableau FR Download'!B:B,'Eligible Components'!G1402)</f>
        <v>0</v>
      </c>
      <c r="M1402" s="1" t="str">
        <f>IF(L1402=0,"",INDEX('Tableau FR Download'!G:G,MATCH('Eligible Components'!L1402,'Tableau FR Download'!A:A,0)))</f>
        <v/>
      </c>
      <c r="N1402" s="2" t="str">
        <f>IFERROR(IF(LEFT(INDEX('Tableau FR Download'!J:J,MATCH('Eligible Components'!M1402,'Tableau FR Download'!G:G,0)),FIND(" - ",INDEX('Tableau FR Download'!J:J,MATCH('Eligible Components'!M1402,'Tableau FR Download'!G:G,0)))-1) = 0,"",LEFT(INDEX('Tableau FR Download'!J:J,MATCH('Eligible Components'!M1402,'Tableau FR Download'!G:G,0)),FIND(" - ",INDEX('Tableau FR Download'!J:J,MATCH('Eligible Components'!M1402,'Tableau FR Download'!G:G,0)))-1)),"")</f>
        <v/>
      </c>
      <c r="O1402" s="2" t="str">
        <f>IF(T1402="No","",IFERROR(IF(INDEX('Tableau FR Download'!M:M,MATCH('Eligible Components'!M1402,'Tableau FR Download'!G:G,0))=0,"",INDEX('Tableau FR Download'!M:M,MATCH('Eligible Components'!M1402,'Tableau FR Download'!G:G,0))),""))</f>
        <v/>
      </c>
      <c r="P1402" s="37" t="str">
        <f>IF(IFERROR(INDEX('Funding Request Tracker'!$G$6:$G$13,MATCH('Eligible Components'!N1402,'Funding Request Tracker'!$F$6:$F$13,0)),"")=0,"",IFERROR(INDEX('Funding Request Tracker'!$G$6:$G$13,MATCH('Eligible Components'!N1402,'Funding Request Tracker'!$F$6:$F$13,0)),""))</f>
        <v/>
      </c>
      <c r="Q1402" s="37" t="str">
        <f>IF(IFERROR(INDEX('Tableau FR Download'!N:N,MATCH('Eligible Components'!M1402,'Tableau FR Download'!G:G,0)),"")=0,"",IFERROR(INDEX('Tableau FR Download'!N:N,MATCH('Eligible Components'!M1402,'Tableau FR Download'!G:G,0)),""))</f>
        <v/>
      </c>
      <c r="R1402" s="37" t="str">
        <f>IF(IFERROR(INDEX('Tableau FR Download'!O:O,MATCH('Eligible Components'!M1402,'Tableau FR Download'!G:G,0)),"")=0,"",IFERROR(INDEX('Tableau FR Download'!O:O,MATCH('Eligible Components'!M1402,'Tableau FR Download'!G:G,0)),""))</f>
        <v/>
      </c>
      <c r="S1402" s="13" t="str">
        <f t="shared" si="66"/>
        <v/>
      </c>
      <c r="T1402" s="1" t="str">
        <f>IFERROR(INDEX('User Instructions'!$E$3:$E$10,MATCH('Eligible Components'!N1402,'User Instructions'!$D$3:$D$10,0)),"")</f>
        <v/>
      </c>
      <c r="U1402" s="1" t="str">
        <f>IFERROR(IF(INDEX('Tableau FR Download'!M:M,MATCH('Eligible Components'!M1402,'Tableau FR Download'!G:G,0))=0,"",INDEX('Tableau FR Download'!M:M,MATCH('Eligible Components'!M1402,'Tableau FR Download'!G:G,0))),"")</f>
        <v/>
      </c>
    </row>
    <row r="1403" spans="1:21" hidden="1" x14ac:dyDescent="0.2">
      <c r="A1403" s="1">
        <f t="shared" si="64"/>
        <v>0</v>
      </c>
      <c r="B1403" s="1">
        <v>0</v>
      </c>
      <c r="C1403" s="1" t="s">
        <v>85</v>
      </c>
      <c r="D1403" s="1" t="s">
        <v>72</v>
      </c>
      <c r="E1403" s="1" t="s">
        <v>413</v>
      </c>
      <c r="F1403" s="1" t="s">
        <v>91</v>
      </c>
      <c r="G1403" s="1" t="str">
        <f t="shared" si="65"/>
        <v>Tajikistan-HIV/AIDS,Tuberculosis,Malaria,RSSH</v>
      </c>
      <c r="H1403" s="1">
        <v>0</v>
      </c>
      <c r="I1403" s="1" t="s">
        <v>30</v>
      </c>
      <c r="J1403" s="1" t="str">
        <f>IF(IFERROR(IF(M1403="",INDEX('Review Approach Lookup'!D:D,MATCH('Eligible Components'!G1403,'Review Approach Lookup'!A:A,0)),INDEX('Tableau FR Download'!I:I,MATCH(M1403,'Tableau FR Download'!G:G,0))),"")=0,"TBC",IFERROR(IF(M1403="",INDEX('Review Approach Lookup'!D:D,MATCH('Eligible Components'!G1403,'Review Approach Lookup'!A:A,0)),INDEX('Tableau FR Download'!I:I,MATCH(M1403,'Tableau FR Download'!G:G,0))),""))</f>
        <v/>
      </c>
      <c r="K1403" s="1" t="s">
        <v>188</v>
      </c>
      <c r="L1403" s="1">
        <f>_xlfn.MAXIFS('Tableau FR Download'!A:A,'Tableau FR Download'!B:B,'Eligible Components'!G1403)</f>
        <v>0</v>
      </c>
      <c r="M1403" s="1" t="str">
        <f>IF(L1403=0,"",INDEX('Tableau FR Download'!G:G,MATCH('Eligible Components'!L1403,'Tableau FR Download'!A:A,0)))</f>
        <v/>
      </c>
      <c r="N1403" s="2" t="str">
        <f>IFERROR(IF(LEFT(INDEX('Tableau FR Download'!J:J,MATCH('Eligible Components'!M1403,'Tableau FR Download'!G:G,0)),FIND(" - ",INDEX('Tableau FR Download'!J:J,MATCH('Eligible Components'!M1403,'Tableau FR Download'!G:G,0)))-1) = 0,"",LEFT(INDEX('Tableau FR Download'!J:J,MATCH('Eligible Components'!M1403,'Tableau FR Download'!G:G,0)),FIND(" - ",INDEX('Tableau FR Download'!J:J,MATCH('Eligible Components'!M1403,'Tableau FR Download'!G:G,0)))-1)),"")</f>
        <v/>
      </c>
      <c r="O1403" s="2" t="str">
        <f>IF(T1403="No","",IFERROR(IF(INDEX('Tableau FR Download'!M:M,MATCH('Eligible Components'!M1403,'Tableau FR Download'!G:G,0))=0,"",INDEX('Tableau FR Download'!M:M,MATCH('Eligible Components'!M1403,'Tableau FR Download'!G:G,0))),""))</f>
        <v/>
      </c>
      <c r="P1403" s="37" t="str">
        <f>IF(IFERROR(INDEX('Funding Request Tracker'!$G$6:$G$13,MATCH('Eligible Components'!N1403,'Funding Request Tracker'!$F$6:$F$13,0)),"")=0,"",IFERROR(INDEX('Funding Request Tracker'!$G$6:$G$13,MATCH('Eligible Components'!N1403,'Funding Request Tracker'!$F$6:$F$13,0)),""))</f>
        <v/>
      </c>
      <c r="Q1403" s="37" t="str">
        <f>IF(IFERROR(INDEX('Tableau FR Download'!N:N,MATCH('Eligible Components'!M1403,'Tableau FR Download'!G:G,0)),"")=0,"",IFERROR(INDEX('Tableau FR Download'!N:N,MATCH('Eligible Components'!M1403,'Tableau FR Download'!G:G,0)),""))</f>
        <v/>
      </c>
      <c r="R1403" s="37" t="str">
        <f>IF(IFERROR(INDEX('Tableau FR Download'!O:O,MATCH('Eligible Components'!M1403,'Tableau FR Download'!G:G,0)),"")=0,"",IFERROR(INDEX('Tableau FR Download'!O:O,MATCH('Eligible Components'!M1403,'Tableau FR Download'!G:G,0)),""))</f>
        <v/>
      </c>
      <c r="S1403" s="13" t="str">
        <f t="shared" si="66"/>
        <v/>
      </c>
      <c r="T1403" s="1" t="str">
        <f>IFERROR(INDEX('User Instructions'!$E$3:$E$10,MATCH('Eligible Components'!N1403,'User Instructions'!$D$3:$D$10,0)),"")</f>
        <v/>
      </c>
      <c r="U1403" s="1" t="str">
        <f>IFERROR(IF(INDEX('Tableau FR Download'!M:M,MATCH('Eligible Components'!M1403,'Tableau FR Download'!G:G,0))=0,"",INDEX('Tableau FR Download'!M:M,MATCH('Eligible Components'!M1403,'Tableau FR Download'!G:G,0))),"")</f>
        <v/>
      </c>
    </row>
    <row r="1404" spans="1:21" hidden="1" x14ac:dyDescent="0.2">
      <c r="A1404" s="1">
        <f t="shared" si="64"/>
        <v>0</v>
      </c>
      <c r="B1404" s="1">
        <v>0</v>
      </c>
      <c r="C1404" s="1" t="s">
        <v>85</v>
      </c>
      <c r="D1404" s="1" t="s">
        <v>72</v>
      </c>
      <c r="E1404" s="1" t="s">
        <v>414</v>
      </c>
      <c r="F1404" s="1" t="s">
        <v>92</v>
      </c>
      <c r="G1404" s="1" t="str">
        <f t="shared" si="65"/>
        <v>Tajikistan-HIV/AIDS,Tuberculosis,RSSH</v>
      </c>
      <c r="H1404" s="1">
        <v>1</v>
      </c>
      <c r="I1404" s="1" t="s">
        <v>30</v>
      </c>
      <c r="J1404" s="1" t="str">
        <f>IF(IFERROR(IF(M1404="",INDEX('Review Approach Lookup'!D:D,MATCH('Eligible Components'!G1404,'Review Approach Lookup'!A:A,0)),INDEX('Tableau FR Download'!I:I,MATCH(M1404,'Tableau FR Download'!G:G,0))),"")=0,"TBC",IFERROR(IF(M1404="",INDEX('Review Approach Lookup'!D:D,MATCH('Eligible Components'!G1404,'Review Approach Lookup'!A:A,0)),INDEX('Tableau FR Download'!I:I,MATCH(M1404,'Tableau FR Download'!G:G,0))),""))</f>
        <v/>
      </c>
      <c r="K1404" s="1" t="s">
        <v>188</v>
      </c>
      <c r="L1404" s="1">
        <f>_xlfn.MAXIFS('Tableau FR Download'!A:A,'Tableau FR Download'!B:B,'Eligible Components'!G1404)</f>
        <v>0</v>
      </c>
      <c r="M1404" s="1" t="str">
        <f>IF(L1404=0,"",INDEX('Tableau FR Download'!G:G,MATCH('Eligible Components'!L1404,'Tableau FR Download'!A:A,0)))</f>
        <v/>
      </c>
      <c r="N1404" s="2" t="str">
        <f>IFERROR(IF(LEFT(INDEX('Tableau FR Download'!J:J,MATCH('Eligible Components'!M1404,'Tableau FR Download'!G:G,0)),FIND(" - ",INDEX('Tableau FR Download'!J:J,MATCH('Eligible Components'!M1404,'Tableau FR Download'!G:G,0)))-1) = 0,"",LEFT(INDEX('Tableau FR Download'!J:J,MATCH('Eligible Components'!M1404,'Tableau FR Download'!G:G,0)),FIND(" - ",INDEX('Tableau FR Download'!J:J,MATCH('Eligible Components'!M1404,'Tableau FR Download'!G:G,0)))-1)),"")</f>
        <v/>
      </c>
      <c r="O1404" s="2" t="str">
        <f>IF(T1404="No","",IFERROR(IF(INDEX('Tableau FR Download'!M:M,MATCH('Eligible Components'!M1404,'Tableau FR Download'!G:G,0))=0,"",INDEX('Tableau FR Download'!M:M,MATCH('Eligible Components'!M1404,'Tableau FR Download'!G:G,0))),""))</f>
        <v/>
      </c>
      <c r="P1404" s="37" t="str">
        <f>IF(IFERROR(INDEX('Funding Request Tracker'!$G$6:$G$13,MATCH('Eligible Components'!N1404,'Funding Request Tracker'!$F$6:$F$13,0)),"")=0,"",IFERROR(INDEX('Funding Request Tracker'!$G$6:$G$13,MATCH('Eligible Components'!N1404,'Funding Request Tracker'!$F$6:$F$13,0)),""))</f>
        <v/>
      </c>
      <c r="Q1404" s="37" t="str">
        <f>IF(IFERROR(INDEX('Tableau FR Download'!N:N,MATCH('Eligible Components'!M1404,'Tableau FR Download'!G:G,0)),"")=0,"",IFERROR(INDEX('Tableau FR Download'!N:N,MATCH('Eligible Components'!M1404,'Tableau FR Download'!G:G,0)),""))</f>
        <v/>
      </c>
      <c r="R1404" s="37" t="str">
        <f>IF(IFERROR(INDEX('Tableau FR Download'!O:O,MATCH('Eligible Components'!M1404,'Tableau FR Download'!G:G,0)),"")=0,"",IFERROR(INDEX('Tableau FR Download'!O:O,MATCH('Eligible Components'!M1404,'Tableau FR Download'!G:G,0)),""))</f>
        <v/>
      </c>
      <c r="S1404" s="13" t="str">
        <f t="shared" si="66"/>
        <v/>
      </c>
      <c r="T1404" s="1" t="str">
        <f>IFERROR(INDEX('User Instructions'!$E$3:$E$10,MATCH('Eligible Components'!N1404,'User Instructions'!$D$3:$D$10,0)),"")</f>
        <v/>
      </c>
      <c r="U1404" s="1" t="str">
        <f>IFERROR(IF(INDEX('Tableau FR Download'!M:M,MATCH('Eligible Components'!M1404,'Tableau FR Download'!G:G,0))=0,"",INDEX('Tableau FR Download'!M:M,MATCH('Eligible Components'!M1404,'Tableau FR Download'!G:G,0))),"")</f>
        <v/>
      </c>
    </row>
    <row r="1405" spans="1:21" hidden="1" x14ac:dyDescent="0.2">
      <c r="A1405" s="1">
        <f t="shared" si="64"/>
        <v>0</v>
      </c>
      <c r="B1405" s="1">
        <v>0</v>
      </c>
      <c r="C1405" s="1" t="s">
        <v>85</v>
      </c>
      <c r="D1405" s="1" t="s">
        <v>72</v>
      </c>
      <c r="E1405" s="1" t="s">
        <v>28</v>
      </c>
      <c r="F1405" s="1" t="s">
        <v>28</v>
      </c>
      <c r="G1405" s="1" t="str">
        <f t="shared" si="65"/>
        <v>Tajikistan-Malaria</v>
      </c>
      <c r="H1405" s="1">
        <v>0</v>
      </c>
      <c r="I1405" s="1" t="s">
        <v>30</v>
      </c>
      <c r="J1405" s="1" t="str">
        <f>IF(IFERROR(IF(M1405="",INDEX('Review Approach Lookup'!D:D,MATCH('Eligible Components'!G1405,'Review Approach Lookup'!A:A,0)),INDEX('Tableau FR Download'!I:I,MATCH(M1405,'Tableau FR Download'!G:G,0))),"")=0,"TBC",IFERROR(IF(M1405="",INDEX('Review Approach Lookup'!D:D,MATCH('Eligible Components'!G1405,'Review Approach Lookup'!A:A,0)),INDEX('Tableau FR Download'!I:I,MATCH(M1405,'Tableau FR Download'!G:G,0))),""))</f>
        <v/>
      </c>
      <c r="K1405" s="1" t="s">
        <v>188</v>
      </c>
      <c r="L1405" s="1">
        <f>_xlfn.MAXIFS('Tableau FR Download'!A:A,'Tableau FR Download'!B:B,'Eligible Components'!G1405)</f>
        <v>0</v>
      </c>
      <c r="M1405" s="1" t="str">
        <f>IF(L1405=0,"",INDEX('Tableau FR Download'!G:G,MATCH('Eligible Components'!L1405,'Tableau FR Download'!A:A,0)))</f>
        <v/>
      </c>
      <c r="N1405" s="2" t="str">
        <f>IFERROR(IF(LEFT(INDEX('Tableau FR Download'!J:J,MATCH('Eligible Components'!M1405,'Tableau FR Download'!G:G,0)),FIND(" - ",INDEX('Tableau FR Download'!J:J,MATCH('Eligible Components'!M1405,'Tableau FR Download'!G:G,0)))-1) = 0,"",LEFT(INDEX('Tableau FR Download'!J:J,MATCH('Eligible Components'!M1405,'Tableau FR Download'!G:G,0)),FIND(" - ",INDEX('Tableau FR Download'!J:J,MATCH('Eligible Components'!M1405,'Tableau FR Download'!G:G,0)))-1)),"")</f>
        <v/>
      </c>
      <c r="O1405" s="2" t="str">
        <f>IF(T1405="No","",IFERROR(IF(INDEX('Tableau FR Download'!M:M,MATCH('Eligible Components'!M1405,'Tableau FR Download'!G:G,0))=0,"",INDEX('Tableau FR Download'!M:M,MATCH('Eligible Components'!M1405,'Tableau FR Download'!G:G,0))),""))</f>
        <v/>
      </c>
      <c r="P1405" s="37" t="str">
        <f>IF(IFERROR(INDEX('Funding Request Tracker'!$G$6:$G$13,MATCH('Eligible Components'!N1405,'Funding Request Tracker'!$F$6:$F$13,0)),"")=0,"",IFERROR(INDEX('Funding Request Tracker'!$G$6:$G$13,MATCH('Eligible Components'!N1405,'Funding Request Tracker'!$F$6:$F$13,0)),""))</f>
        <v/>
      </c>
      <c r="Q1405" s="37" t="str">
        <f>IF(IFERROR(INDEX('Tableau FR Download'!N:N,MATCH('Eligible Components'!M1405,'Tableau FR Download'!G:G,0)),"")=0,"",IFERROR(INDEX('Tableau FR Download'!N:N,MATCH('Eligible Components'!M1405,'Tableau FR Download'!G:G,0)),""))</f>
        <v/>
      </c>
      <c r="R1405" s="37" t="str">
        <f>IF(IFERROR(INDEX('Tableau FR Download'!O:O,MATCH('Eligible Components'!M1405,'Tableau FR Download'!G:G,0)),"")=0,"",IFERROR(INDEX('Tableau FR Download'!O:O,MATCH('Eligible Components'!M1405,'Tableau FR Download'!G:G,0)),""))</f>
        <v/>
      </c>
      <c r="S1405" s="13" t="str">
        <f t="shared" si="66"/>
        <v/>
      </c>
      <c r="T1405" s="1" t="str">
        <f>IFERROR(INDEX('User Instructions'!$E$3:$E$10,MATCH('Eligible Components'!N1405,'User Instructions'!$D$3:$D$10,0)),"")</f>
        <v/>
      </c>
      <c r="U1405" s="1" t="str">
        <f>IFERROR(IF(INDEX('Tableau FR Download'!M:M,MATCH('Eligible Components'!M1405,'Tableau FR Download'!G:G,0))=0,"",INDEX('Tableau FR Download'!M:M,MATCH('Eligible Components'!M1405,'Tableau FR Download'!G:G,0))),"")</f>
        <v/>
      </c>
    </row>
    <row r="1406" spans="1:21" hidden="1" x14ac:dyDescent="0.2">
      <c r="A1406" s="1">
        <f t="shared" si="64"/>
        <v>0</v>
      </c>
      <c r="B1406" s="1">
        <v>0</v>
      </c>
      <c r="C1406" s="1" t="s">
        <v>85</v>
      </c>
      <c r="D1406" s="1" t="s">
        <v>72</v>
      </c>
      <c r="E1406" s="1" t="s">
        <v>415</v>
      </c>
      <c r="F1406" s="1" t="s">
        <v>93</v>
      </c>
      <c r="G1406" s="1" t="str">
        <f t="shared" si="65"/>
        <v>Tajikistan-Malaria,RSSH</v>
      </c>
      <c r="H1406" s="1">
        <v>0</v>
      </c>
      <c r="I1406" s="1" t="s">
        <v>30</v>
      </c>
      <c r="J1406" s="1" t="str">
        <f>IF(IFERROR(IF(M1406="",INDEX('Review Approach Lookup'!D:D,MATCH('Eligible Components'!G1406,'Review Approach Lookup'!A:A,0)),INDEX('Tableau FR Download'!I:I,MATCH(M1406,'Tableau FR Download'!G:G,0))),"")=0,"TBC",IFERROR(IF(M1406="",INDEX('Review Approach Lookup'!D:D,MATCH('Eligible Components'!G1406,'Review Approach Lookup'!A:A,0)),INDEX('Tableau FR Download'!I:I,MATCH(M1406,'Tableau FR Download'!G:G,0))),""))</f>
        <v/>
      </c>
      <c r="K1406" s="1" t="s">
        <v>188</v>
      </c>
      <c r="L1406" s="1">
        <f>_xlfn.MAXIFS('Tableau FR Download'!A:A,'Tableau FR Download'!B:B,'Eligible Components'!G1406)</f>
        <v>0</v>
      </c>
      <c r="M1406" s="1" t="str">
        <f>IF(L1406=0,"",INDEX('Tableau FR Download'!G:G,MATCH('Eligible Components'!L1406,'Tableau FR Download'!A:A,0)))</f>
        <v/>
      </c>
      <c r="N1406" s="2" t="str">
        <f>IFERROR(IF(LEFT(INDEX('Tableau FR Download'!J:J,MATCH('Eligible Components'!M1406,'Tableau FR Download'!G:G,0)),FIND(" - ",INDEX('Tableau FR Download'!J:J,MATCH('Eligible Components'!M1406,'Tableau FR Download'!G:G,0)))-1) = 0,"",LEFT(INDEX('Tableau FR Download'!J:J,MATCH('Eligible Components'!M1406,'Tableau FR Download'!G:G,0)),FIND(" - ",INDEX('Tableau FR Download'!J:J,MATCH('Eligible Components'!M1406,'Tableau FR Download'!G:G,0)))-1)),"")</f>
        <v/>
      </c>
      <c r="O1406" s="2" t="str">
        <f>IF(T1406="No","",IFERROR(IF(INDEX('Tableau FR Download'!M:M,MATCH('Eligible Components'!M1406,'Tableau FR Download'!G:G,0))=0,"",INDEX('Tableau FR Download'!M:M,MATCH('Eligible Components'!M1406,'Tableau FR Download'!G:G,0))),""))</f>
        <v/>
      </c>
      <c r="P1406" s="37" t="str">
        <f>IF(IFERROR(INDEX('Funding Request Tracker'!$G$6:$G$13,MATCH('Eligible Components'!N1406,'Funding Request Tracker'!$F$6:$F$13,0)),"")=0,"",IFERROR(INDEX('Funding Request Tracker'!$G$6:$G$13,MATCH('Eligible Components'!N1406,'Funding Request Tracker'!$F$6:$F$13,0)),""))</f>
        <v/>
      </c>
      <c r="Q1406" s="37" t="str">
        <f>IF(IFERROR(INDEX('Tableau FR Download'!N:N,MATCH('Eligible Components'!M1406,'Tableau FR Download'!G:G,0)),"")=0,"",IFERROR(INDEX('Tableau FR Download'!N:N,MATCH('Eligible Components'!M1406,'Tableau FR Download'!G:G,0)),""))</f>
        <v/>
      </c>
      <c r="R1406" s="37" t="str">
        <f>IF(IFERROR(INDEX('Tableau FR Download'!O:O,MATCH('Eligible Components'!M1406,'Tableau FR Download'!G:G,0)),"")=0,"",IFERROR(INDEX('Tableau FR Download'!O:O,MATCH('Eligible Components'!M1406,'Tableau FR Download'!G:G,0)),""))</f>
        <v/>
      </c>
      <c r="S1406" s="13" t="str">
        <f t="shared" si="66"/>
        <v/>
      </c>
      <c r="T1406" s="1" t="str">
        <f>IFERROR(INDEX('User Instructions'!$E$3:$E$10,MATCH('Eligible Components'!N1406,'User Instructions'!$D$3:$D$10,0)),"")</f>
        <v/>
      </c>
      <c r="U1406" s="1" t="str">
        <f>IFERROR(IF(INDEX('Tableau FR Download'!M:M,MATCH('Eligible Components'!M1406,'Tableau FR Download'!G:G,0))=0,"",INDEX('Tableau FR Download'!M:M,MATCH('Eligible Components'!M1406,'Tableau FR Download'!G:G,0))),"")</f>
        <v/>
      </c>
    </row>
    <row r="1407" spans="1:21" hidden="1" x14ac:dyDescent="0.2">
      <c r="A1407" s="1">
        <f t="shared" si="64"/>
        <v>0</v>
      </c>
      <c r="B1407" s="1">
        <v>0</v>
      </c>
      <c r="C1407" s="1" t="s">
        <v>85</v>
      </c>
      <c r="D1407" s="1" t="s">
        <v>72</v>
      </c>
      <c r="E1407" s="1" t="s">
        <v>94</v>
      </c>
      <c r="F1407" s="1" t="s">
        <v>94</v>
      </c>
      <c r="G1407" s="1" t="str">
        <f t="shared" si="65"/>
        <v>Tajikistan-RSSH</v>
      </c>
      <c r="H1407" s="1">
        <v>1</v>
      </c>
      <c r="I1407" s="1" t="s">
        <v>30</v>
      </c>
      <c r="J1407" s="1" t="str">
        <f>IF(IFERROR(IF(M1407="",INDEX('Review Approach Lookup'!D:D,MATCH('Eligible Components'!G1407,'Review Approach Lookup'!A:A,0)),INDEX('Tableau FR Download'!I:I,MATCH(M1407,'Tableau FR Download'!G:G,0))),"")=0,"TBC",IFERROR(IF(M1407="",INDEX('Review Approach Lookup'!D:D,MATCH('Eligible Components'!G1407,'Review Approach Lookup'!A:A,0)),INDEX('Tableau FR Download'!I:I,MATCH(M1407,'Tableau FR Download'!G:G,0))),""))</f>
        <v>TBC</v>
      </c>
      <c r="K1407" s="1" t="s">
        <v>188</v>
      </c>
      <c r="L1407" s="1">
        <f>_xlfn.MAXIFS('Tableau FR Download'!A:A,'Tableau FR Download'!B:B,'Eligible Components'!G1407)</f>
        <v>0</v>
      </c>
      <c r="M1407" s="1" t="str">
        <f>IF(L1407=0,"",INDEX('Tableau FR Download'!G:G,MATCH('Eligible Components'!L1407,'Tableau FR Download'!A:A,0)))</f>
        <v/>
      </c>
      <c r="N1407" s="2" t="str">
        <f>IFERROR(IF(LEFT(INDEX('Tableau FR Download'!J:J,MATCH('Eligible Components'!M1407,'Tableau FR Download'!G:G,0)),FIND(" - ",INDEX('Tableau FR Download'!J:J,MATCH('Eligible Components'!M1407,'Tableau FR Download'!G:G,0)))-1) = 0,"",LEFT(INDEX('Tableau FR Download'!J:J,MATCH('Eligible Components'!M1407,'Tableau FR Download'!G:G,0)),FIND(" - ",INDEX('Tableau FR Download'!J:J,MATCH('Eligible Components'!M1407,'Tableau FR Download'!G:G,0)))-1)),"")</f>
        <v/>
      </c>
      <c r="O1407" s="2" t="str">
        <f>IF(T1407="No","",IFERROR(IF(INDEX('Tableau FR Download'!M:M,MATCH('Eligible Components'!M1407,'Tableau FR Download'!G:G,0))=0,"",INDEX('Tableau FR Download'!M:M,MATCH('Eligible Components'!M1407,'Tableau FR Download'!G:G,0))),""))</f>
        <v/>
      </c>
      <c r="P1407" s="37" t="str">
        <f>IF(IFERROR(INDEX('Funding Request Tracker'!$G$6:$G$13,MATCH('Eligible Components'!N1407,'Funding Request Tracker'!$F$6:$F$13,0)),"")=0,"",IFERROR(INDEX('Funding Request Tracker'!$G$6:$G$13,MATCH('Eligible Components'!N1407,'Funding Request Tracker'!$F$6:$F$13,0)),""))</f>
        <v/>
      </c>
      <c r="Q1407" s="37" t="str">
        <f>IF(IFERROR(INDEX('Tableau FR Download'!N:N,MATCH('Eligible Components'!M1407,'Tableau FR Download'!G:G,0)),"")=0,"",IFERROR(INDEX('Tableau FR Download'!N:N,MATCH('Eligible Components'!M1407,'Tableau FR Download'!G:G,0)),""))</f>
        <v/>
      </c>
      <c r="R1407" s="37" t="str">
        <f>IF(IFERROR(INDEX('Tableau FR Download'!O:O,MATCH('Eligible Components'!M1407,'Tableau FR Download'!G:G,0)),"")=0,"",IFERROR(INDEX('Tableau FR Download'!O:O,MATCH('Eligible Components'!M1407,'Tableau FR Download'!G:G,0)),""))</f>
        <v/>
      </c>
      <c r="S1407" s="13" t="str">
        <f t="shared" si="66"/>
        <v/>
      </c>
      <c r="T1407" s="1" t="str">
        <f>IFERROR(INDEX('User Instructions'!$E$3:$E$10,MATCH('Eligible Components'!N1407,'User Instructions'!$D$3:$D$10,0)),"")</f>
        <v/>
      </c>
      <c r="U1407" s="1" t="str">
        <f>IFERROR(IF(INDEX('Tableau FR Download'!M:M,MATCH('Eligible Components'!M1407,'Tableau FR Download'!G:G,0))=0,"",INDEX('Tableau FR Download'!M:M,MATCH('Eligible Components'!M1407,'Tableau FR Download'!G:G,0))),"")</f>
        <v/>
      </c>
    </row>
    <row r="1408" spans="1:21" hidden="1" x14ac:dyDescent="0.2">
      <c r="A1408" s="1">
        <f t="shared" si="64"/>
        <v>0</v>
      </c>
      <c r="B1408" s="1">
        <v>1</v>
      </c>
      <c r="C1408" s="1" t="s">
        <v>85</v>
      </c>
      <c r="D1408" s="1" t="s">
        <v>72</v>
      </c>
      <c r="E1408" s="1" t="s">
        <v>416</v>
      </c>
      <c r="F1408" s="1" t="s">
        <v>35</v>
      </c>
      <c r="G1408" s="1" t="str">
        <f t="shared" si="65"/>
        <v>Tajikistan-Tuberculosis</v>
      </c>
      <c r="H1408" s="1">
        <v>1</v>
      </c>
      <c r="I1408" s="1" t="s">
        <v>30</v>
      </c>
      <c r="J1408" s="1" t="str">
        <f>IF(IFERROR(IF(M1408="",INDEX('Review Approach Lookup'!D:D,MATCH('Eligible Components'!G1408,'Review Approach Lookup'!A:A,0)),INDEX('Tableau FR Download'!I:I,MATCH(M1408,'Tableau FR Download'!G:G,0))),"")=0,"TBC",IFERROR(IF(M1408="",INDEX('Review Approach Lookup'!D:D,MATCH('Eligible Components'!G1408,'Review Approach Lookup'!A:A,0)),INDEX('Tableau FR Download'!I:I,MATCH(M1408,'Tableau FR Download'!G:G,0))),""))</f>
        <v>Tailored for Focused Portfolios</v>
      </c>
      <c r="K1408" s="1" t="s">
        <v>188</v>
      </c>
      <c r="L1408" s="1">
        <f>_xlfn.MAXIFS('Tableau FR Download'!A:A,'Tableau FR Download'!B:B,'Eligible Components'!G1408)</f>
        <v>0</v>
      </c>
      <c r="M1408" s="1" t="str">
        <f>IF(L1408=0,"",INDEX('Tableau FR Download'!G:G,MATCH('Eligible Components'!L1408,'Tableau FR Download'!A:A,0)))</f>
        <v/>
      </c>
      <c r="N1408" s="2" t="str">
        <f>IFERROR(IF(LEFT(INDEX('Tableau FR Download'!J:J,MATCH('Eligible Components'!M1408,'Tableau FR Download'!G:G,0)),FIND(" - ",INDEX('Tableau FR Download'!J:J,MATCH('Eligible Components'!M1408,'Tableau FR Download'!G:G,0)))-1) = 0,"",LEFT(INDEX('Tableau FR Download'!J:J,MATCH('Eligible Components'!M1408,'Tableau FR Download'!G:G,0)),FIND(" - ",INDEX('Tableau FR Download'!J:J,MATCH('Eligible Components'!M1408,'Tableau FR Download'!G:G,0)))-1)),"")</f>
        <v/>
      </c>
      <c r="O1408" s="2" t="str">
        <f>IF(T1408="No","",IFERROR(IF(INDEX('Tableau FR Download'!M:M,MATCH('Eligible Components'!M1408,'Tableau FR Download'!G:G,0))=0,"",INDEX('Tableau FR Download'!M:M,MATCH('Eligible Components'!M1408,'Tableau FR Download'!G:G,0))),""))</f>
        <v/>
      </c>
      <c r="P1408" s="37" t="str">
        <f>IF(IFERROR(INDEX('Funding Request Tracker'!$G$6:$G$13,MATCH('Eligible Components'!N1408,'Funding Request Tracker'!$F$6:$F$13,0)),"")=0,"",IFERROR(INDEX('Funding Request Tracker'!$G$6:$G$13,MATCH('Eligible Components'!N1408,'Funding Request Tracker'!$F$6:$F$13,0)),""))</f>
        <v/>
      </c>
      <c r="Q1408" s="37" t="str">
        <f>IF(IFERROR(INDEX('Tableau FR Download'!N:N,MATCH('Eligible Components'!M1408,'Tableau FR Download'!G:G,0)),"")=0,"",IFERROR(INDEX('Tableau FR Download'!N:N,MATCH('Eligible Components'!M1408,'Tableau FR Download'!G:G,0)),""))</f>
        <v/>
      </c>
      <c r="R1408" s="37" t="str">
        <f>IF(IFERROR(INDEX('Tableau FR Download'!O:O,MATCH('Eligible Components'!M1408,'Tableau FR Download'!G:G,0)),"")=0,"",IFERROR(INDEX('Tableau FR Download'!O:O,MATCH('Eligible Components'!M1408,'Tableau FR Download'!G:G,0)),""))</f>
        <v/>
      </c>
      <c r="S1408" s="13" t="str">
        <f t="shared" si="66"/>
        <v/>
      </c>
      <c r="T1408" s="1" t="str">
        <f>IFERROR(INDEX('User Instructions'!$E$3:$E$10,MATCH('Eligible Components'!N1408,'User Instructions'!$D$3:$D$10,0)),"")</f>
        <v/>
      </c>
      <c r="U1408" s="1" t="str">
        <f>IFERROR(IF(INDEX('Tableau FR Download'!M:M,MATCH('Eligible Components'!M1408,'Tableau FR Download'!G:G,0))=0,"",INDEX('Tableau FR Download'!M:M,MATCH('Eligible Components'!M1408,'Tableau FR Download'!G:G,0))),"")</f>
        <v/>
      </c>
    </row>
    <row r="1409" spans="1:21" hidden="1" x14ac:dyDescent="0.2">
      <c r="A1409" s="1">
        <f t="shared" si="64"/>
        <v>0</v>
      </c>
      <c r="B1409" s="1">
        <v>0</v>
      </c>
      <c r="C1409" s="1" t="s">
        <v>85</v>
      </c>
      <c r="D1409" s="1" t="s">
        <v>72</v>
      </c>
      <c r="E1409" s="1" t="s">
        <v>417</v>
      </c>
      <c r="F1409" s="1" t="s">
        <v>95</v>
      </c>
      <c r="G1409" s="1" t="str">
        <f t="shared" si="65"/>
        <v>Tajikistan-Tuberculosis,Malaria</v>
      </c>
      <c r="H1409" s="1">
        <v>0</v>
      </c>
      <c r="I1409" s="1" t="s">
        <v>30</v>
      </c>
      <c r="J1409" s="1" t="str">
        <f>IF(IFERROR(IF(M1409="",INDEX('Review Approach Lookup'!D:D,MATCH('Eligible Components'!G1409,'Review Approach Lookup'!A:A,0)),INDEX('Tableau FR Download'!I:I,MATCH(M1409,'Tableau FR Download'!G:G,0))),"")=0,"TBC",IFERROR(IF(M1409="",INDEX('Review Approach Lookup'!D:D,MATCH('Eligible Components'!G1409,'Review Approach Lookup'!A:A,0)),INDEX('Tableau FR Download'!I:I,MATCH(M1409,'Tableau FR Download'!G:G,0))),""))</f>
        <v/>
      </c>
      <c r="K1409" s="1" t="s">
        <v>188</v>
      </c>
      <c r="L1409" s="1">
        <f>_xlfn.MAXIFS('Tableau FR Download'!A:A,'Tableau FR Download'!B:B,'Eligible Components'!G1409)</f>
        <v>0</v>
      </c>
      <c r="M1409" s="1" t="str">
        <f>IF(L1409=0,"",INDEX('Tableau FR Download'!G:G,MATCH('Eligible Components'!L1409,'Tableau FR Download'!A:A,0)))</f>
        <v/>
      </c>
      <c r="N1409" s="2" t="str">
        <f>IFERROR(IF(LEFT(INDEX('Tableau FR Download'!J:J,MATCH('Eligible Components'!M1409,'Tableau FR Download'!G:G,0)),FIND(" - ",INDEX('Tableau FR Download'!J:J,MATCH('Eligible Components'!M1409,'Tableau FR Download'!G:G,0)))-1) = 0,"",LEFT(INDEX('Tableau FR Download'!J:J,MATCH('Eligible Components'!M1409,'Tableau FR Download'!G:G,0)),FIND(" - ",INDEX('Tableau FR Download'!J:J,MATCH('Eligible Components'!M1409,'Tableau FR Download'!G:G,0)))-1)),"")</f>
        <v/>
      </c>
      <c r="O1409" s="2" t="str">
        <f>IF(T1409="No","",IFERROR(IF(INDEX('Tableau FR Download'!M:M,MATCH('Eligible Components'!M1409,'Tableau FR Download'!G:G,0))=0,"",INDEX('Tableau FR Download'!M:M,MATCH('Eligible Components'!M1409,'Tableau FR Download'!G:G,0))),""))</f>
        <v/>
      </c>
      <c r="P1409" s="37" t="str">
        <f>IF(IFERROR(INDEX('Funding Request Tracker'!$G$6:$G$13,MATCH('Eligible Components'!N1409,'Funding Request Tracker'!$F$6:$F$13,0)),"")=0,"",IFERROR(INDEX('Funding Request Tracker'!$G$6:$G$13,MATCH('Eligible Components'!N1409,'Funding Request Tracker'!$F$6:$F$13,0)),""))</f>
        <v/>
      </c>
      <c r="Q1409" s="37" t="str">
        <f>IF(IFERROR(INDEX('Tableau FR Download'!N:N,MATCH('Eligible Components'!M1409,'Tableau FR Download'!G:G,0)),"")=0,"",IFERROR(INDEX('Tableau FR Download'!N:N,MATCH('Eligible Components'!M1409,'Tableau FR Download'!G:G,0)),""))</f>
        <v/>
      </c>
      <c r="R1409" s="37" t="str">
        <f>IF(IFERROR(INDEX('Tableau FR Download'!O:O,MATCH('Eligible Components'!M1409,'Tableau FR Download'!G:G,0)),"")=0,"",IFERROR(INDEX('Tableau FR Download'!O:O,MATCH('Eligible Components'!M1409,'Tableau FR Download'!G:G,0)),""))</f>
        <v/>
      </c>
      <c r="S1409" s="13" t="str">
        <f t="shared" si="66"/>
        <v/>
      </c>
      <c r="T1409" s="1" t="str">
        <f>IFERROR(INDEX('User Instructions'!$E$3:$E$10,MATCH('Eligible Components'!N1409,'User Instructions'!$D$3:$D$10,0)),"")</f>
        <v/>
      </c>
      <c r="U1409" s="1" t="str">
        <f>IFERROR(IF(INDEX('Tableau FR Download'!M:M,MATCH('Eligible Components'!M1409,'Tableau FR Download'!G:G,0))=0,"",INDEX('Tableau FR Download'!M:M,MATCH('Eligible Components'!M1409,'Tableau FR Download'!G:G,0))),"")</f>
        <v/>
      </c>
    </row>
    <row r="1410" spans="1:21" hidden="1" x14ac:dyDescent="0.2">
      <c r="A1410" s="1">
        <f t="shared" ref="A1410:A1473" si="67">IF(B1410=1,0,IF(AND(H1410=1,OR(F1410="HIV/AIDS",F1410="Tuberculosis",F1410="Malaria",M1410&lt;&gt;"")),1,0))</f>
        <v>0</v>
      </c>
      <c r="B1410" s="1">
        <v>0</v>
      </c>
      <c r="C1410" s="1" t="s">
        <v>85</v>
      </c>
      <c r="D1410" s="1" t="s">
        <v>72</v>
      </c>
      <c r="E1410" s="1" t="s">
        <v>418</v>
      </c>
      <c r="F1410" s="1" t="s">
        <v>96</v>
      </c>
      <c r="G1410" s="1" t="str">
        <f t="shared" ref="G1410:G1473" si="68">_xlfn.CONCAT(D1410,"-",F1410)</f>
        <v>Tajikistan-Tuberculosis,Malaria,RSSH</v>
      </c>
      <c r="H1410" s="1">
        <v>0</v>
      </c>
      <c r="I1410" s="1" t="s">
        <v>30</v>
      </c>
      <c r="J1410" s="1" t="str">
        <f>IF(IFERROR(IF(M1410="",INDEX('Review Approach Lookup'!D:D,MATCH('Eligible Components'!G1410,'Review Approach Lookup'!A:A,0)),INDEX('Tableau FR Download'!I:I,MATCH(M1410,'Tableau FR Download'!G:G,0))),"")=0,"TBC",IFERROR(IF(M1410="",INDEX('Review Approach Lookup'!D:D,MATCH('Eligible Components'!G1410,'Review Approach Lookup'!A:A,0)),INDEX('Tableau FR Download'!I:I,MATCH(M1410,'Tableau FR Download'!G:G,0))),""))</f>
        <v/>
      </c>
      <c r="K1410" s="1" t="s">
        <v>188</v>
      </c>
      <c r="L1410" s="1">
        <f>_xlfn.MAXIFS('Tableau FR Download'!A:A,'Tableau FR Download'!B:B,'Eligible Components'!G1410)</f>
        <v>0</v>
      </c>
      <c r="M1410" s="1" t="str">
        <f>IF(L1410=0,"",INDEX('Tableau FR Download'!G:G,MATCH('Eligible Components'!L1410,'Tableau FR Download'!A:A,0)))</f>
        <v/>
      </c>
      <c r="N1410" s="2" t="str">
        <f>IFERROR(IF(LEFT(INDEX('Tableau FR Download'!J:J,MATCH('Eligible Components'!M1410,'Tableau FR Download'!G:G,0)),FIND(" - ",INDEX('Tableau FR Download'!J:J,MATCH('Eligible Components'!M1410,'Tableau FR Download'!G:G,0)))-1) = 0,"",LEFT(INDEX('Tableau FR Download'!J:J,MATCH('Eligible Components'!M1410,'Tableau FR Download'!G:G,0)),FIND(" - ",INDEX('Tableau FR Download'!J:J,MATCH('Eligible Components'!M1410,'Tableau FR Download'!G:G,0)))-1)),"")</f>
        <v/>
      </c>
      <c r="O1410" s="2" t="str">
        <f>IF(T1410="No","",IFERROR(IF(INDEX('Tableau FR Download'!M:M,MATCH('Eligible Components'!M1410,'Tableau FR Download'!G:G,0))=0,"",INDEX('Tableau FR Download'!M:M,MATCH('Eligible Components'!M1410,'Tableau FR Download'!G:G,0))),""))</f>
        <v/>
      </c>
      <c r="P1410" s="37" t="str">
        <f>IF(IFERROR(INDEX('Funding Request Tracker'!$G$6:$G$13,MATCH('Eligible Components'!N1410,'Funding Request Tracker'!$F$6:$F$13,0)),"")=0,"",IFERROR(INDEX('Funding Request Tracker'!$G$6:$G$13,MATCH('Eligible Components'!N1410,'Funding Request Tracker'!$F$6:$F$13,0)),""))</f>
        <v/>
      </c>
      <c r="Q1410" s="37" t="str">
        <f>IF(IFERROR(INDEX('Tableau FR Download'!N:N,MATCH('Eligible Components'!M1410,'Tableau FR Download'!G:G,0)),"")=0,"",IFERROR(INDEX('Tableau FR Download'!N:N,MATCH('Eligible Components'!M1410,'Tableau FR Download'!G:G,0)),""))</f>
        <v/>
      </c>
      <c r="R1410" s="37" t="str">
        <f>IF(IFERROR(INDEX('Tableau FR Download'!O:O,MATCH('Eligible Components'!M1410,'Tableau FR Download'!G:G,0)),"")=0,"",IFERROR(INDEX('Tableau FR Download'!O:O,MATCH('Eligible Components'!M1410,'Tableau FR Download'!G:G,0)),""))</f>
        <v/>
      </c>
      <c r="S1410" s="13" t="str">
        <f t="shared" ref="S1410:S1473" si="69">IFERROR((R1410-P1410)/30.5,"")</f>
        <v/>
      </c>
      <c r="T1410" s="1" t="str">
        <f>IFERROR(INDEX('User Instructions'!$E$3:$E$10,MATCH('Eligible Components'!N1410,'User Instructions'!$D$3:$D$10,0)),"")</f>
        <v/>
      </c>
      <c r="U1410" s="1" t="str">
        <f>IFERROR(IF(INDEX('Tableau FR Download'!M:M,MATCH('Eligible Components'!M1410,'Tableau FR Download'!G:G,0))=0,"",INDEX('Tableau FR Download'!M:M,MATCH('Eligible Components'!M1410,'Tableau FR Download'!G:G,0))),"")</f>
        <v/>
      </c>
    </row>
    <row r="1411" spans="1:21" hidden="1" x14ac:dyDescent="0.2">
      <c r="A1411" s="1">
        <f t="shared" si="67"/>
        <v>0</v>
      </c>
      <c r="B1411" s="1">
        <v>0</v>
      </c>
      <c r="C1411" s="1" t="s">
        <v>85</v>
      </c>
      <c r="D1411" s="1" t="s">
        <v>72</v>
      </c>
      <c r="E1411" s="1" t="s">
        <v>419</v>
      </c>
      <c r="F1411" s="1" t="s">
        <v>97</v>
      </c>
      <c r="G1411" s="1" t="str">
        <f t="shared" si="68"/>
        <v>Tajikistan-Tuberculosis,RSSH</v>
      </c>
      <c r="H1411" s="1">
        <v>1</v>
      </c>
      <c r="I1411" s="1" t="s">
        <v>30</v>
      </c>
      <c r="J1411" s="1" t="str">
        <f>IF(IFERROR(IF(M1411="",INDEX('Review Approach Lookup'!D:D,MATCH('Eligible Components'!G1411,'Review Approach Lookup'!A:A,0)),INDEX('Tableau FR Download'!I:I,MATCH(M1411,'Tableau FR Download'!G:G,0))),"")=0,"TBC",IFERROR(IF(M1411="",INDEX('Review Approach Lookup'!D:D,MATCH('Eligible Components'!G1411,'Review Approach Lookup'!A:A,0)),INDEX('Tableau FR Download'!I:I,MATCH(M1411,'Tableau FR Download'!G:G,0))),""))</f>
        <v/>
      </c>
      <c r="K1411" s="1" t="s">
        <v>188</v>
      </c>
      <c r="L1411" s="1">
        <f>_xlfn.MAXIFS('Tableau FR Download'!A:A,'Tableau FR Download'!B:B,'Eligible Components'!G1411)</f>
        <v>0</v>
      </c>
      <c r="M1411" s="1" t="str">
        <f>IF(L1411=0,"",INDEX('Tableau FR Download'!G:G,MATCH('Eligible Components'!L1411,'Tableau FR Download'!A:A,0)))</f>
        <v/>
      </c>
      <c r="N1411" s="2" t="str">
        <f>IFERROR(IF(LEFT(INDEX('Tableau FR Download'!J:J,MATCH('Eligible Components'!M1411,'Tableau FR Download'!G:G,0)),FIND(" - ",INDEX('Tableau FR Download'!J:J,MATCH('Eligible Components'!M1411,'Tableau FR Download'!G:G,0)))-1) = 0,"",LEFT(INDEX('Tableau FR Download'!J:J,MATCH('Eligible Components'!M1411,'Tableau FR Download'!G:G,0)),FIND(" - ",INDEX('Tableau FR Download'!J:J,MATCH('Eligible Components'!M1411,'Tableau FR Download'!G:G,0)))-1)),"")</f>
        <v/>
      </c>
      <c r="O1411" s="2" t="str">
        <f>IF(T1411="No","",IFERROR(IF(INDEX('Tableau FR Download'!M:M,MATCH('Eligible Components'!M1411,'Tableau FR Download'!G:G,0))=0,"",INDEX('Tableau FR Download'!M:M,MATCH('Eligible Components'!M1411,'Tableau FR Download'!G:G,0))),""))</f>
        <v/>
      </c>
      <c r="P1411" s="37" t="str">
        <f>IF(IFERROR(INDEX('Funding Request Tracker'!$G$6:$G$13,MATCH('Eligible Components'!N1411,'Funding Request Tracker'!$F$6:$F$13,0)),"")=0,"",IFERROR(INDEX('Funding Request Tracker'!$G$6:$G$13,MATCH('Eligible Components'!N1411,'Funding Request Tracker'!$F$6:$F$13,0)),""))</f>
        <v/>
      </c>
      <c r="Q1411" s="37" t="str">
        <f>IF(IFERROR(INDEX('Tableau FR Download'!N:N,MATCH('Eligible Components'!M1411,'Tableau FR Download'!G:G,0)),"")=0,"",IFERROR(INDEX('Tableau FR Download'!N:N,MATCH('Eligible Components'!M1411,'Tableau FR Download'!G:G,0)),""))</f>
        <v/>
      </c>
      <c r="R1411" s="37" t="str">
        <f>IF(IFERROR(INDEX('Tableau FR Download'!O:O,MATCH('Eligible Components'!M1411,'Tableau FR Download'!G:G,0)),"")=0,"",IFERROR(INDEX('Tableau FR Download'!O:O,MATCH('Eligible Components'!M1411,'Tableau FR Download'!G:G,0)),""))</f>
        <v/>
      </c>
      <c r="S1411" s="13" t="str">
        <f t="shared" si="69"/>
        <v/>
      </c>
      <c r="T1411" s="1" t="str">
        <f>IFERROR(INDEX('User Instructions'!$E$3:$E$10,MATCH('Eligible Components'!N1411,'User Instructions'!$D$3:$D$10,0)),"")</f>
        <v/>
      </c>
      <c r="U1411" s="1" t="str">
        <f>IFERROR(IF(INDEX('Tableau FR Download'!M:M,MATCH('Eligible Components'!M1411,'Tableau FR Download'!G:G,0))=0,"",INDEX('Tableau FR Download'!M:M,MATCH('Eligible Components'!M1411,'Tableau FR Download'!G:G,0))),"")</f>
        <v/>
      </c>
    </row>
    <row r="1412" spans="1:21" hidden="1" x14ac:dyDescent="0.2">
      <c r="A1412" s="1">
        <f t="shared" si="67"/>
        <v>0</v>
      </c>
      <c r="B1412" s="1">
        <v>1</v>
      </c>
      <c r="C1412" s="1" t="s">
        <v>85</v>
      </c>
      <c r="D1412" s="1" t="s">
        <v>159</v>
      </c>
      <c r="E1412" s="1" t="s">
        <v>26</v>
      </c>
      <c r="F1412" s="1" t="s">
        <v>26</v>
      </c>
      <c r="G1412" s="1" t="str">
        <f t="shared" si="68"/>
        <v>Tanzania (United Republic)-HIV/AIDS</v>
      </c>
      <c r="H1412" s="1">
        <v>1</v>
      </c>
      <c r="I1412" s="1" t="s">
        <v>74</v>
      </c>
      <c r="J1412" s="1" t="str">
        <f>IF(IFERROR(IF(M1412="",INDEX('Review Approach Lookup'!D:D,MATCH('Eligible Components'!G1412,'Review Approach Lookup'!A:A,0)),INDEX('Tableau FR Download'!I:I,MATCH(M1412,'Tableau FR Download'!G:G,0))),"")=0,"TBC",IFERROR(IF(M1412="",INDEX('Review Approach Lookup'!D:D,MATCH('Eligible Components'!G1412,'Review Approach Lookup'!A:A,0)),INDEX('Tableau FR Download'!I:I,MATCH(M1412,'Tableau FR Download'!G:G,0))),""))</f>
        <v>Full Review</v>
      </c>
      <c r="K1412" s="1" t="s">
        <v>184</v>
      </c>
      <c r="L1412" s="1">
        <f>_xlfn.MAXIFS('Tableau FR Download'!A:A,'Tableau FR Download'!B:B,'Eligible Components'!G1412)</f>
        <v>0</v>
      </c>
      <c r="M1412" s="1" t="str">
        <f>IF(L1412=0,"",INDEX('Tableau FR Download'!G:G,MATCH('Eligible Components'!L1412,'Tableau FR Download'!A:A,0)))</f>
        <v/>
      </c>
      <c r="N1412" s="2" t="str">
        <f>IFERROR(IF(LEFT(INDEX('Tableau FR Download'!J:J,MATCH('Eligible Components'!M1412,'Tableau FR Download'!G:G,0)),FIND(" - ",INDEX('Tableau FR Download'!J:J,MATCH('Eligible Components'!M1412,'Tableau FR Download'!G:G,0)))-1) = 0,"",LEFT(INDEX('Tableau FR Download'!J:J,MATCH('Eligible Components'!M1412,'Tableau FR Download'!G:G,0)),FIND(" - ",INDEX('Tableau FR Download'!J:J,MATCH('Eligible Components'!M1412,'Tableau FR Download'!G:G,0)))-1)),"")</f>
        <v/>
      </c>
      <c r="O1412" s="2" t="str">
        <f>IF(T1412="No","",IFERROR(IF(INDEX('Tableau FR Download'!M:M,MATCH('Eligible Components'!M1412,'Tableau FR Download'!G:G,0))=0,"",INDEX('Tableau FR Download'!M:M,MATCH('Eligible Components'!M1412,'Tableau FR Download'!G:G,0))),""))</f>
        <v/>
      </c>
      <c r="P1412" s="37" t="str">
        <f>IF(IFERROR(INDEX('Funding Request Tracker'!$G$6:$G$13,MATCH('Eligible Components'!N1412,'Funding Request Tracker'!$F$6:$F$13,0)),"")=0,"",IFERROR(INDEX('Funding Request Tracker'!$G$6:$G$13,MATCH('Eligible Components'!N1412,'Funding Request Tracker'!$F$6:$F$13,0)),""))</f>
        <v/>
      </c>
      <c r="Q1412" s="37" t="str">
        <f>IF(IFERROR(INDEX('Tableau FR Download'!N:N,MATCH('Eligible Components'!M1412,'Tableau FR Download'!G:G,0)),"")=0,"",IFERROR(INDEX('Tableau FR Download'!N:N,MATCH('Eligible Components'!M1412,'Tableau FR Download'!G:G,0)),""))</f>
        <v/>
      </c>
      <c r="R1412" s="37" t="str">
        <f>IF(IFERROR(INDEX('Tableau FR Download'!O:O,MATCH('Eligible Components'!M1412,'Tableau FR Download'!G:G,0)),"")=0,"",IFERROR(INDEX('Tableau FR Download'!O:O,MATCH('Eligible Components'!M1412,'Tableau FR Download'!G:G,0)),""))</f>
        <v/>
      </c>
      <c r="S1412" s="13" t="str">
        <f t="shared" si="69"/>
        <v/>
      </c>
      <c r="T1412" s="1" t="str">
        <f>IFERROR(INDEX('User Instructions'!$E$3:$E$10,MATCH('Eligible Components'!N1412,'User Instructions'!$D$3:$D$10,0)),"")</f>
        <v/>
      </c>
      <c r="U1412" s="1" t="str">
        <f>IFERROR(IF(INDEX('Tableau FR Download'!M:M,MATCH('Eligible Components'!M1412,'Tableau FR Download'!G:G,0))=0,"",INDEX('Tableau FR Download'!M:M,MATCH('Eligible Components'!M1412,'Tableau FR Download'!G:G,0))),"")</f>
        <v/>
      </c>
    </row>
    <row r="1413" spans="1:21" hidden="1" x14ac:dyDescent="0.2">
      <c r="A1413" s="1">
        <f t="shared" si="67"/>
        <v>0</v>
      </c>
      <c r="B1413" s="1">
        <v>0</v>
      </c>
      <c r="C1413" s="1" t="s">
        <v>85</v>
      </c>
      <c r="D1413" s="1" t="s">
        <v>159</v>
      </c>
      <c r="E1413" s="1" t="s">
        <v>409</v>
      </c>
      <c r="F1413" s="1" t="s">
        <v>86</v>
      </c>
      <c r="G1413" s="1" t="str">
        <f t="shared" si="68"/>
        <v>Tanzania (United Republic)-HIV/AIDS,Malaria</v>
      </c>
      <c r="H1413" s="1">
        <v>1</v>
      </c>
      <c r="I1413" s="1" t="s">
        <v>74</v>
      </c>
      <c r="J1413" s="1" t="str">
        <f>IF(IFERROR(IF(M1413="",INDEX('Review Approach Lookup'!D:D,MATCH('Eligible Components'!G1413,'Review Approach Lookup'!A:A,0)),INDEX('Tableau FR Download'!I:I,MATCH(M1413,'Tableau FR Download'!G:G,0))),"")=0,"TBC",IFERROR(IF(M1413="",INDEX('Review Approach Lookup'!D:D,MATCH('Eligible Components'!G1413,'Review Approach Lookup'!A:A,0)),INDEX('Tableau FR Download'!I:I,MATCH(M1413,'Tableau FR Download'!G:G,0))),""))</f>
        <v/>
      </c>
      <c r="K1413" s="1" t="s">
        <v>184</v>
      </c>
      <c r="L1413" s="1">
        <f>_xlfn.MAXIFS('Tableau FR Download'!A:A,'Tableau FR Download'!B:B,'Eligible Components'!G1413)</f>
        <v>0</v>
      </c>
      <c r="M1413" s="1" t="str">
        <f>IF(L1413=0,"",INDEX('Tableau FR Download'!G:G,MATCH('Eligible Components'!L1413,'Tableau FR Download'!A:A,0)))</f>
        <v/>
      </c>
      <c r="N1413" s="2" t="str">
        <f>IFERROR(IF(LEFT(INDEX('Tableau FR Download'!J:J,MATCH('Eligible Components'!M1413,'Tableau FR Download'!G:G,0)),FIND(" - ",INDEX('Tableau FR Download'!J:J,MATCH('Eligible Components'!M1413,'Tableau FR Download'!G:G,0)))-1) = 0,"",LEFT(INDEX('Tableau FR Download'!J:J,MATCH('Eligible Components'!M1413,'Tableau FR Download'!G:G,0)),FIND(" - ",INDEX('Tableau FR Download'!J:J,MATCH('Eligible Components'!M1413,'Tableau FR Download'!G:G,0)))-1)),"")</f>
        <v/>
      </c>
      <c r="O1413" s="2" t="str">
        <f>IF(T1413="No","",IFERROR(IF(INDEX('Tableau FR Download'!M:M,MATCH('Eligible Components'!M1413,'Tableau FR Download'!G:G,0))=0,"",INDEX('Tableau FR Download'!M:M,MATCH('Eligible Components'!M1413,'Tableau FR Download'!G:G,0))),""))</f>
        <v/>
      </c>
      <c r="P1413" s="37" t="str">
        <f>IF(IFERROR(INDEX('Funding Request Tracker'!$G$6:$G$13,MATCH('Eligible Components'!N1413,'Funding Request Tracker'!$F$6:$F$13,0)),"")=0,"",IFERROR(INDEX('Funding Request Tracker'!$G$6:$G$13,MATCH('Eligible Components'!N1413,'Funding Request Tracker'!$F$6:$F$13,0)),""))</f>
        <v/>
      </c>
      <c r="Q1413" s="37" t="str">
        <f>IF(IFERROR(INDEX('Tableau FR Download'!N:N,MATCH('Eligible Components'!M1413,'Tableau FR Download'!G:G,0)),"")=0,"",IFERROR(INDEX('Tableau FR Download'!N:N,MATCH('Eligible Components'!M1413,'Tableau FR Download'!G:G,0)),""))</f>
        <v/>
      </c>
      <c r="R1413" s="37" t="str">
        <f>IF(IFERROR(INDEX('Tableau FR Download'!O:O,MATCH('Eligible Components'!M1413,'Tableau FR Download'!G:G,0)),"")=0,"",IFERROR(INDEX('Tableau FR Download'!O:O,MATCH('Eligible Components'!M1413,'Tableau FR Download'!G:G,0)),""))</f>
        <v/>
      </c>
      <c r="S1413" s="13" t="str">
        <f t="shared" si="69"/>
        <v/>
      </c>
      <c r="T1413" s="1" t="str">
        <f>IFERROR(INDEX('User Instructions'!$E$3:$E$10,MATCH('Eligible Components'!N1413,'User Instructions'!$D$3:$D$10,0)),"")</f>
        <v/>
      </c>
      <c r="U1413" s="1" t="str">
        <f>IFERROR(IF(INDEX('Tableau FR Download'!M:M,MATCH('Eligible Components'!M1413,'Tableau FR Download'!G:G,0))=0,"",INDEX('Tableau FR Download'!M:M,MATCH('Eligible Components'!M1413,'Tableau FR Download'!G:G,0))),"")</f>
        <v/>
      </c>
    </row>
    <row r="1414" spans="1:21" hidden="1" x14ac:dyDescent="0.2">
      <c r="A1414" s="1">
        <f t="shared" si="67"/>
        <v>0</v>
      </c>
      <c r="B1414" s="1">
        <v>0</v>
      </c>
      <c r="C1414" s="1" t="s">
        <v>85</v>
      </c>
      <c r="D1414" s="1" t="s">
        <v>159</v>
      </c>
      <c r="E1414" s="1" t="s">
        <v>410</v>
      </c>
      <c r="F1414" s="1" t="s">
        <v>87</v>
      </c>
      <c r="G1414" s="1" t="str">
        <f t="shared" si="68"/>
        <v>Tanzania (United Republic)-HIV/AIDS,Malaria,RSSH</v>
      </c>
      <c r="H1414" s="1">
        <v>1</v>
      </c>
      <c r="I1414" s="1" t="s">
        <v>74</v>
      </c>
      <c r="J1414" s="1" t="str">
        <f>IF(IFERROR(IF(M1414="",INDEX('Review Approach Lookup'!D:D,MATCH('Eligible Components'!G1414,'Review Approach Lookup'!A:A,0)),INDEX('Tableau FR Download'!I:I,MATCH(M1414,'Tableau FR Download'!G:G,0))),"")=0,"TBC",IFERROR(IF(M1414="",INDEX('Review Approach Lookup'!D:D,MATCH('Eligible Components'!G1414,'Review Approach Lookup'!A:A,0)),INDEX('Tableau FR Download'!I:I,MATCH(M1414,'Tableau FR Download'!G:G,0))),""))</f>
        <v/>
      </c>
      <c r="K1414" s="1" t="s">
        <v>184</v>
      </c>
      <c r="L1414" s="1">
        <f>_xlfn.MAXIFS('Tableau FR Download'!A:A,'Tableau FR Download'!B:B,'Eligible Components'!G1414)</f>
        <v>0</v>
      </c>
      <c r="M1414" s="1" t="str">
        <f>IF(L1414=0,"",INDEX('Tableau FR Download'!G:G,MATCH('Eligible Components'!L1414,'Tableau FR Download'!A:A,0)))</f>
        <v/>
      </c>
      <c r="N1414" s="2" t="str">
        <f>IFERROR(IF(LEFT(INDEX('Tableau FR Download'!J:J,MATCH('Eligible Components'!M1414,'Tableau FR Download'!G:G,0)),FIND(" - ",INDEX('Tableau FR Download'!J:J,MATCH('Eligible Components'!M1414,'Tableau FR Download'!G:G,0)))-1) = 0,"",LEFT(INDEX('Tableau FR Download'!J:J,MATCH('Eligible Components'!M1414,'Tableau FR Download'!G:G,0)),FIND(" - ",INDEX('Tableau FR Download'!J:J,MATCH('Eligible Components'!M1414,'Tableau FR Download'!G:G,0)))-1)),"")</f>
        <v/>
      </c>
      <c r="O1414" s="2" t="str">
        <f>IF(T1414="No","",IFERROR(IF(INDEX('Tableau FR Download'!M:M,MATCH('Eligible Components'!M1414,'Tableau FR Download'!G:G,0))=0,"",INDEX('Tableau FR Download'!M:M,MATCH('Eligible Components'!M1414,'Tableau FR Download'!G:G,0))),""))</f>
        <v/>
      </c>
      <c r="P1414" s="37" t="str">
        <f>IF(IFERROR(INDEX('Funding Request Tracker'!$G$6:$G$13,MATCH('Eligible Components'!N1414,'Funding Request Tracker'!$F$6:$F$13,0)),"")=0,"",IFERROR(INDEX('Funding Request Tracker'!$G$6:$G$13,MATCH('Eligible Components'!N1414,'Funding Request Tracker'!$F$6:$F$13,0)),""))</f>
        <v/>
      </c>
      <c r="Q1414" s="37" t="str">
        <f>IF(IFERROR(INDEX('Tableau FR Download'!N:N,MATCH('Eligible Components'!M1414,'Tableau FR Download'!G:G,0)),"")=0,"",IFERROR(INDEX('Tableau FR Download'!N:N,MATCH('Eligible Components'!M1414,'Tableau FR Download'!G:G,0)),""))</f>
        <v/>
      </c>
      <c r="R1414" s="37" t="str">
        <f>IF(IFERROR(INDEX('Tableau FR Download'!O:O,MATCH('Eligible Components'!M1414,'Tableau FR Download'!G:G,0)),"")=0,"",IFERROR(INDEX('Tableau FR Download'!O:O,MATCH('Eligible Components'!M1414,'Tableau FR Download'!G:G,0)),""))</f>
        <v/>
      </c>
      <c r="S1414" s="13" t="str">
        <f t="shared" si="69"/>
        <v/>
      </c>
      <c r="T1414" s="1" t="str">
        <f>IFERROR(INDEX('User Instructions'!$E$3:$E$10,MATCH('Eligible Components'!N1414,'User Instructions'!$D$3:$D$10,0)),"")</f>
        <v/>
      </c>
      <c r="U1414" s="1" t="str">
        <f>IFERROR(IF(INDEX('Tableau FR Download'!M:M,MATCH('Eligible Components'!M1414,'Tableau FR Download'!G:G,0))=0,"",INDEX('Tableau FR Download'!M:M,MATCH('Eligible Components'!M1414,'Tableau FR Download'!G:G,0))),"")</f>
        <v/>
      </c>
    </row>
    <row r="1415" spans="1:21" hidden="1" x14ac:dyDescent="0.2">
      <c r="A1415" s="1">
        <f t="shared" si="67"/>
        <v>0</v>
      </c>
      <c r="B1415" s="1">
        <v>0</v>
      </c>
      <c r="C1415" s="1" t="s">
        <v>85</v>
      </c>
      <c r="D1415" s="1" t="s">
        <v>159</v>
      </c>
      <c r="E1415" s="1" t="s">
        <v>411</v>
      </c>
      <c r="F1415" s="1" t="s">
        <v>88</v>
      </c>
      <c r="G1415" s="1" t="str">
        <f t="shared" si="68"/>
        <v>Tanzania (United Republic)-HIV/AIDS,RSSH</v>
      </c>
      <c r="H1415" s="1">
        <v>1</v>
      </c>
      <c r="I1415" s="1" t="s">
        <v>74</v>
      </c>
      <c r="J1415" s="1" t="str">
        <f>IF(IFERROR(IF(M1415="",INDEX('Review Approach Lookup'!D:D,MATCH('Eligible Components'!G1415,'Review Approach Lookup'!A:A,0)),INDEX('Tableau FR Download'!I:I,MATCH(M1415,'Tableau FR Download'!G:G,0))),"")=0,"TBC",IFERROR(IF(M1415="",INDEX('Review Approach Lookup'!D:D,MATCH('Eligible Components'!G1415,'Review Approach Lookup'!A:A,0)),INDEX('Tableau FR Download'!I:I,MATCH(M1415,'Tableau FR Download'!G:G,0))),""))</f>
        <v/>
      </c>
      <c r="K1415" s="1" t="s">
        <v>184</v>
      </c>
      <c r="L1415" s="1">
        <f>_xlfn.MAXIFS('Tableau FR Download'!A:A,'Tableau FR Download'!B:B,'Eligible Components'!G1415)</f>
        <v>0</v>
      </c>
      <c r="M1415" s="1" t="str">
        <f>IF(L1415=0,"",INDEX('Tableau FR Download'!G:G,MATCH('Eligible Components'!L1415,'Tableau FR Download'!A:A,0)))</f>
        <v/>
      </c>
      <c r="N1415" s="2" t="str">
        <f>IFERROR(IF(LEFT(INDEX('Tableau FR Download'!J:J,MATCH('Eligible Components'!M1415,'Tableau FR Download'!G:G,0)),FIND(" - ",INDEX('Tableau FR Download'!J:J,MATCH('Eligible Components'!M1415,'Tableau FR Download'!G:G,0)))-1) = 0,"",LEFT(INDEX('Tableau FR Download'!J:J,MATCH('Eligible Components'!M1415,'Tableau FR Download'!G:G,0)),FIND(" - ",INDEX('Tableau FR Download'!J:J,MATCH('Eligible Components'!M1415,'Tableau FR Download'!G:G,0)))-1)),"")</f>
        <v/>
      </c>
      <c r="O1415" s="2" t="str">
        <f>IF(T1415="No","",IFERROR(IF(INDEX('Tableau FR Download'!M:M,MATCH('Eligible Components'!M1415,'Tableau FR Download'!G:G,0))=0,"",INDEX('Tableau FR Download'!M:M,MATCH('Eligible Components'!M1415,'Tableau FR Download'!G:G,0))),""))</f>
        <v/>
      </c>
      <c r="P1415" s="37" t="str">
        <f>IF(IFERROR(INDEX('Funding Request Tracker'!$G$6:$G$13,MATCH('Eligible Components'!N1415,'Funding Request Tracker'!$F$6:$F$13,0)),"")=0,"",IFERROR(INDEX('Funding Request Tracker'!$G$6:$G$13,MATCH('Eligible Components'!N1415,'Funding Request Tracker'!$F$6:$F$13,0)),""))</f>
        <v/>
      </c>
      <c r="Q1415" s="37" t="str">
        <f>IF(IFERROR(INDEX('Tableau FR Download'!N:N,MATCH('Eligible Components'!M1415,'Tableau FR Download'!G:G,0)),"")=0,"",IFERROR(INDEX('Tableau FR Download'!N:N,MATCH('Eligible Components'!M1415,'Tableau FR Download'!G:G,0)),""))</f>
        <v/>
      </c>
      <c r="R1415" s="37" t="str">
        <f>IF(IFERROR(INDEX('Tableau FR Download'!O:O,MATCH('Eligible Components'!M1415,'Tableau FR Download'!G:G,0)),"")=0,"",IFERROR(INDEX('Tableau FR Download'!O:O,MATCH('Eligible Components'!M1415,'Tableau FR Download'!G:G,0)),""))</f>
        <v/>
      </c>
      <c r="S1415" s="13" t="str">
        <f t="shared" si="69"/>
        <v/>
      </c>
      <c r="T1415" s="1" t="str">
        <f>IFERROR(INDEX('User Instructions'!$E$3:$E$10,MATCH('Eligible Components'!N1415,'User Instructions'!$D$3:$D$10,0)),"")</f>
        <v/>
      </c>
      <c r="U1415" s="1" t="str">
        <f>IFERROR(IF(INDEX('Tableau FR Download'!M:M,MATCH('Eligible Components'!M1415,'Tableau FR Download'!G:G,0))=0,"",INDEX('Tableau FR Download'!M:M,MATCH('Eligible Components'!M1415,'Tableau FR Download'!G:G,0))),"")</f>
        <v/>
      </c>
    </row>
    <row r="1416" spans="1:21" hidden="1" x14ac:dyDescent="0.2">
      <c r="A1416" s="1">
        <f t="shared" si="67"/>
        <v>1</v>
      </c>
      <c r="B1416" s="1">
        <v>0</v>
      </c>
      <c r="C1416" s="1" t="s">
        <v>85</v>
      </c>
      <c r="D1416" s="1" t="s">
        <v>159</v>
      </c>
      <c r="E1416" s="1" t="s">
        <v>408</v>
      </c>
      <c r="F1416" s="1" t="s">
        <v>89</v>
      </c>
      <c r="G1416" s="1" t="str">
        <f t="shared" si="68"/>
        <v>Tanzania (United Republic)-HIV/AIDS, Tuberculosis</v>
      </c>
      <c r="H1416" s="1">
        <v>1</v>
      </c>
      <c r="I1416" s="1" t="s">
        <v>74</v>
      </c>
      <c r="J1416" s="1" t="str">
        <f>IF(IFERROR(IF(M1416="",INDEX('Review Approach Lookup'!D:D,MATCH('Eligible Components'!G1416,'Review Approach Lookup'!A:A,0)),INDEX('Tableau FR Download'!I:I,MATCH(M1416,'Tableau FR Download'!G:G,0))),"")=0,"TBC",IFERROR(IF(M1416="",INDEX('Review Approach Lookup'!D:D,MATCH('Eligible Components'!G1416,'Review Approach Lookup'!A:A,0)),INDEX('Tableau FR Download'!I:I,MATCH(M1416,'Tableau FR Download'!G:G,0))),""))</f>
        <v>Full Review</v>
      </c>
      <c r="K1416" s="1" t="s">
        <v>184</v>
      </c>
      <c r="L1416" s="1">
        <f>_xlfn.MAXIFS('Tableau FR Download'!A:A,'Tableau FR Download'!B:B,'Eligible Components'!G1416)</f>
        <v>834</v>
      </c>
      <c r="M1416" s="1" t="str">
        <f>IF(L1416=0,"",INDEX('Tableau FR Download'!G:G,MATCH('Eligible Components'!L1416,'Tableau FR Download'!A:A,0)))</f>
        <v>FR834-TZA-C</v>
      </c>
      <c r="N1416" s="2" t="str">
        <f>IFERROR(IF(LEFT(INDEX('Tableau FR Download'!J:J,MATCH('Eligible Components'!M1416,'Tableau FR Download'!G:G,0)),FIND(" - ",INDEX('Tableau FR Download'!J:J,MATCH('Eligible Components'!M1416,'Tableau FR Download'!G:G,0)))-1) = 0,"",LEFT(INDEX('Tableau FR Download'!J:J,MATCH('Eligible Components'!M1416,'Tableau FR Download'!G:G,0)),FIND(" - ",INDEX('Tableau FR Download'!J:J,MATCH('Eligible Components'!M1416,'Tableau FR Download'!G:G,0)))-1)),"")</f>
        <v>Window 2c</v>
      </c>
      <c r="O1416" s="2" t="str">
        <f>IF(T1416="No","",IFERROR(IF(INDEX('Tableau FR Download'!M:M,MATCH('Eligible Components'!M1416,'Tableau FR Download'!G:G,0))=0,"",INDEX('Tableau FR Download'!M:M,MATCH('Eligible Components'!M1416,'Tableau FR Download'!G:G,0))),""))</f>
        <v>Grant Making</v>
      </c>
      <c r="P1416" s="37">
        <f>IF(IFERROR(INDEX('Funding Request Tracker'!$G$6:$G$13,MATCH('Eligible Components'!N1416,'Funding Request Tracker'!$F$6:$F$13,0)),"")=0,"",IFERROR(INDEX('Funding Request Tracker'!$G$6:$G$13,MATCH('Eligible Components'!N1416,'Funding Request Tracker'!$F$6:$F$13,0)),""))</f>
        <v>44012</v>
      </c>
      <c r="Q1416" s="37">
        <f>IF(IFERROR(INDEX('Tableau FR Download'!N:N,MATCH('Eligible Components'!M1416,'Tableau FR Download'!G:G,0)),"")=0,"",IFERROR(INDEX('Tableau FR Download'!N:N,MATCH('Eligible Components'!M1416,'Tableau FR Download'!G:G,0)),""))</f>
        <v>44154</v>
      </c>
      <c r="R1416" s="37">
        <f>IF(IFERROR(INDEX('Tableau FR Download'!O:O,MATCH('Eligible Components'!M1416,'Tableau FR Download'!G:G,0)),"")=0,"",IFERROR(INDEX('Tableau FR Download'!O:O,MATCH('Eligible Components'!M1416,'Tableau FR Download'!G:G,0)),""))</f>
        <v>44175</v>
      </c>
      <c r="S1416" s="13">
        <f t="shared" si="69"/>
        <v>5.3442622950819674</v>
      </c>
      <c r="T1416" s="1" t="str">
        <f>IFERROR(INDEX('User Instructions'!$E$3:$E$10,MATCH('Eligible Components'!N1416,'User Instructions'!$D$3:$D$10,0)),"")</f>
        <v>Yes</v>
      </c>
      <c r="U1416" s="1" t="str">
        <f>IFERROR(IF(INDEX('Tableau FR Download'!M:M,MATCH('Eligible Components'!M1416,'Tableau FR Download'!G:G,0))=0,"",INDEX('Tableau FR Download'!M:M,MATCH('Eligible Components'!M1416,'Tableau FR Download'!G:G,0))),"")</f>
        <v>Grant Making</v>
      </c>
    </row>
    <row r="1417" spans="1:21" hidden="1" x14ac:dyDescent="0.2">
      <c r="A1417" s="1">
        <f t="shared" si="67"/>
        <v>0</v>
      </c>
      <c r="B1417" s="1">
        <v>0</v>
      </c>
      <c r="C1417" s="1" t="s">
        <v>85</v>
      </c>
      <c r="D1417" s="1" t="s">
        <v>159</v>
      </c>
      <c r="E1417" s="1" t="s">
        <v>412</v>
      </c>
      <c r="F1417" s="1" t="s">
        <v>90</v>
      </c>
      <c r="G1417" s="1" t="str">
        <f t="shared" si="68"/>
        <v>Tanzania (United Republic)-HIV/AIDS,Tuberculosis,Malaria</v>
      </c>
      <c r="H1417" s="1">
        <v>1</v>
      </c>
      <c r="I1417" s="1" t="s">
        <v>74</v>
      </c>
      <c r="J1417" s="1" t="str">
        <f>IF(IFERROR(IF(M1417="",INDEX('Review Approach Lookup'!D:D,MATCH('Eligible Components'!G1417,'Review Approach Lookup'!A:A,0)),INDEX('Tableau FR Download'!I:I,MATCH(M1417,'Tableau FR Download'!G:G,0))),"")=0,"TBC",IFERROR(IF(M1417="",INDEX('Review Approach Lookup'!D:D,MATCH('Eligible Components'!G1417,'Review Approach Lookup'!A:A,0)),INDEX('Tableau FR Download'!I:I,MATCH(M1417,'Tableau FR Download'!G:G,0))),""))</f>
        <v/>
      </c>
      <c r="K1417" s="1" t="s">
        <v>184</v>
      </c>
      <c r="L1417" s="1">
        <f>_xlfn.MAXIFS('Tableau FR Download'!A:A,'Tableau FR Download'!B:B,'Eligible Components'!G1417)</f>
        <v>0</v>
      </c>
      <c r="M1417" s="1" t="str">
        <f>IF(L1417=0,"",INDEX('Tableau FR Download'!G:G,MATCH('Eligible Components'!L1417,'Tableau FR Download'!A:A,0)))</f>
        <v/>
      </c>
      <c r="N1417" s="2" t="str">
        <f>IFERROR(IF(LEFT(INDEX('Tableau FR Download'!J:J,MATCH('Eligible Components'!M1417,'Tableau FR Download'!G:G,0)),FIND(" - ",INDEX('Tableau FR Download'!J:J,MATCH('Eligible Components'!M1417,'Tableau FR Download'!G:G,0)))-1) = 0,"",LEFT(INDEX('Tableau FR Download'!J:J,MATCH('Eligible Components'!M1417,'Tableau FR Download'!G:G,0)),FIND(" - ",INDEX('Tableau FR Download'!J:J,MATCH('Eligible Components'!M1417,'Tableau FR Download'!G:G,0)))-1)),"")</f>
        <v/>
      </c>
      <c r="O1417" s="2" t="str">
        <f>IF(T1417="No","",IFERROR(IF(INDEX('Tableau FR Download'!M:M,MATCH('Eligible Components'!M1417,'Tableau FR Download'!G:G,0))=0,"",INDEX('Tableau FR Download'!M:M,MATCH('Eligible Components'!M1417,'Tableau FR Download'!G:G,0))),""))</f>
        <v/>
      </c>
      <c r="P1417" s="37" t="str">
        <f>IF(IFERROR(INDEX('Funding Request Tracker'!$G$6:$G$13,MATCH('Eligible Components'!N1417,'Funding Request Tracker'!$F$6:$F$13,0)),"")=0,"",IFERROR(INDEX('Funding Request Tracker'!$G$6:$G$13,MATCH('Eligible Components'!N1417,'Funding Request Tracker'!$F$6:$F$13,0)),""))</f>
        <v/>
      </c>
      <c r="Q1417" s="37" t="str">
        <f>IF(IFERROR(INDEX('Tableau FR Download'!N:N,MATCH('Eligible Components'!M1417,'Tableau FR Download'!G:G,0)),"")=0,"",IFERROR(INDEX('Tableau FR Download'!N:N,MATCH('Eligible Components'!M1417,'Tableau FR Download'!G:G,0)),""))</f>
        <v/>
      </c>
      <c r="R1417" s="37" t="str">
        <f>IF(IFERROR(INDEX('Tableau FR Download'!O:O,MATCH('Eligible Components'!M1417,'Tableau FR Download'!G:G,0)),"")=0,"",IFERROR(INDEX('Tableau FR Download'!O:O,MATCH('Eligible Components'!M1417,'Tableau FR Download'!G:G,0)),""))</f>
        <v/>
      </c>
      <c r="S1417" s="13" t="str">
        <f t="shared" si="69"/>
        <v/>
      </c>
      <c r="T1417" s="1" t="str">
        <f>IFERROR(INDEX('User Instructions'!$E$3:$E$10,MATCH('Eligible Components'!N1417,'User Instructions'!$D$3:$D$10,0)),"")</f>
        <v/>
      </c>
      <c r="U1417" s="1" t="str">
        <f>IFERROR(IF(INDEX('Tableau FR Download'!M:M,MATCH('Eligible Components'!M1417,'Tableau FR Download'!G:G,0))=0,"",INDEX('Tableau FR Download'!M:M,MATCH('Eligible Components'!M1417,'Tableau FR Download'!G:G,0))),"")</f>
        <v/>
      </c>
    </row>
    <row r="1418" spans="1:21" hidden="1" x14ac:dyDescent="0.2">
      <c r="A1418" s="1">
        <f t="shared" si="67"/>
        <v>0</v>
      </c>
      <c r="B1418" s="1">
        <v>0</v>
      </c>
      <c r="C1418" s="1" t="s">
        <v>85</v>
      </c>
      <c r="D1418" s="1" t="s">
        <v>159</v>
      </c>
      <c r="E1418" s="1" t="s">
        <v>413</v>
      </c>
      <c r="F1418" s="1" t="s">
        <v>91</v>
      </c>
      <c r="G1418" s="1" t="str">
        <f t="shared" si="68"/>
        <v>Tanzania (United Republic)-HIV/AIDS,Tuberculosis,Malaria,RSSH</v>
      </c>
      <c r="H1418" s="1">
        <v>1</v>
      </c>
      <c r="I1418" s="1" t="s">
        <v>74</v>
      </c>
      <c r="J1418" s="1" t="str">
        <f>IF(IFERROR(IF(M1418="",INDEX('Review Approach Lookup'!D:D,MATCH('Eligible Components'!G1418,'Review Approach Lookup'!A:A,0)),INDEX('Tableau FR Download'!I:I,MATCH(M1418,'Tableau FR Download'!G:G,0))),"")=0,"TBC",IFERROR(IF(M1418="",INDEX('Review Approach Lookup'!D:D,MATCH('Eligible Components'!G1418,'Review Approach Lookup'!A:A,0)),INDEX('Tableau FR Download'!I:I,MATCH(M1418,'Tableau FR Download'!G:G,0))),""))</f>
        <v/>
      </c>
      <c r="K1418" s="1" t="s">
        <v>184</v>
      </c>
      <c r="L1418" s="1">
        <f>_xlfn.MAXIFS('Tableau FR Download'!A:A,'Tableau FR Download'!B:B,'Eligible Components'!G1418)</f>
        <v>0</v>
      </c>
      <c r="M1418" s="1" t="str">
        <f>IF(L1418=0,"",INDEX('Tableau FR Download'!G:G,MATCH('Eligible Components'!L1418,'Tableau FR Download'!A:A,0)))</f>
        <v/>
      </c>
      <c r="N1418" s="2" t="str">
        <f>IFERROR(IF(LEFT(INDEX('Tableau FR Download'!J:J,MATCH('Eligible Components'!M1418,'Tableau FR Download'!G:G,0)),FIND(" - ",INDEX('Tableau FR Download'!J:J,MATCH('Eligible Components'!M1418,'Tableau FR Download'!G:G,0)))-1) = 0,"",LEFT(INDEX('Tableau FR Download'!J:J,MATCH('Eligible Components'!M1418,'Tableau FR Download'!G:G,0)),FIND(" - ",INDEX('Tableau FR Download'!J:J,MATCH('Eligible Components'!M1418,'Tableau FR Download'!G:G,0)))-1)),"")</f>
        <v/>
      </c>
      <c r="O1418" s="2" t="str">
        <f>IF(T1418="No","",IFERROR(IF(INDEX('Tableau FR Download'!M:M,MATCH('Eligible Components'!M1418,'Tableau FR Download'!G:G,0))=0,"",INDEX('Tableau FR Download'!M:M,MATCH('Eligible Components'!M1418,'Tableau FR Download'!G:G,0))),""))</f>
        <v/>
      </c>
      <c r="P1418" s="37" t="str">
        <f>IF(IFERROR(INDEX('Funding Request Tracker'!$G$6:$G$13,MATCH('Eligible Components'!N1418,'Funding Request Tracker'!$F$6:$F$13,0)),"")=0,"",IFERROR(INDEX('Funding Request Tracker'!$G$6:$G$13,MATCH('Eligible Components'!N1418,'Funding Request Tracker'!$F$6:$F$13,0)),""))</f>
        <v/>
      </c>
      <c r="Q1418" s="37" t="str">
        <f>IF(IFERROR(INDEX('Tableau FR Download'!N:N,MATCH('Eligible Components'!M1418,'Tableau FR Download'!G:G,0)),"")=0,"",IFERROR(INDEX('Tableau FR Download'!N:N,MATCH('Eligible Components'!M1418,'Tableau FR Download'!G:G,0)),""))</f>
        <v/>
      </c>
      <c r="R1418" s="37" t="str">
        <f>IF(IFERROR(INDEX('Tableau FR Download'!O:O,MATCH('Eligible Components'!M1418,'Tableau FR Download'!G:G,0)),"")=0,"",IFERROR(INDEX('Tableau FR Download'!O:O,MATCH('Eligible Components'!M1418,'Tableau FR Download'!G:G,0)),""))</f>
        <v/>
      </c>
      <c r="S1418" s="13" t="str">
        <f t="shared" si="69"/>
        <v/>
      </c>
      <c r="T1418" s="1" t="str">
        <f>IFERROR(INDEX('User Instructions'!$E$3:$E$10,MATCH('Eligible Components'!N1418,'User Instructions'!$D$3:$D$10,0)),"")</f>
        <v/>
      </c>
      <c r="U1418" s="1" t="str">
        <f>IFERROR(IF(INDEX('Tableau FR Download'!M:M,MATCH('Eligible Components'!M1418,'Tableau FR Download'!G:G,0))=0,"",INDEX('Tableau FR Download'!M:M,MATCH('Eligible Components'!M1418,'Tableau FR Download'!G:G,0))),"")</f>
        <v/>
      </c>
    </row>
    <row r="1419" spans="1:21" hidden="1" x14ac:dyDescent="0.2">
      <c r="A1419" s="1">
        <f t="shared" si="67"/>
        <v>0</v>
      </c>
      <c r="B1419" s="1">
        <v>0</v>
      </c>
      <c r="C1419" s="1" t="s">
        <v>85</v>
      </c>
      <c r="D1419" s="1" t="s">
        <v>159</v>
      </c>
      <c r="E1419" s="1" t="s">
        <v>414</v>
      </c>
      <c r="F1419" s="1" t="s">
        <v>92</v>
      </c>
      <c r="G1419" s="1" t="str">
        <f t="shared" si="68"/>
        <v>Tanzania (United Republic)-HIV/AIDS,Tuberculosis,RSSH</v>
      </c>
      <c r="H1419" s="1">
        <v>1</v>
      </c>
      <c r="I1419" s="1" t="s">
        <v>74</v>
      </c>
      <c r="J1419" s="1" t="str">
        <f>IF(IFERROR(IF(M1419="",INDEX('Review Approach Lookup'!D:D,MATCH('Eligible Components'!G1419,'Review Approach Lookup'!A:A,0)),INDEX('Tableau FR Download'!I:I,MATCH(M1419,'Tableau FR Download'!G:G,0))),"")=0,"TBC",IFERROR(IF(M1419="",INDEX('Review Approach Lookup'!D:D,MATCH('Eligible Components'!G1419,'Review Approach Lookup'!A:A,0)),INDEX('Tableau FR Download'!I:I,MATCH(M1419,'Tableau FR Download'!G:G,0))),""))</f>
        <v/>
      </c>
      <c r="K1419" s="1" t="s">
        <v>184</v>
      </c>
      <c r="L1419" s="1">
        <f>_xlfn.MAXIFS('Tableau FR Download'!A:A,'Tableau FR Download'!B:B,'Eligible Components'!G1419)</f>
        <v>0</v>
      </c>
      <c r="M1419" s="1" t="str">
        <f>IF(L1419=0,"",INDEX('Tableau FR Download'!G:G,MATCH('Eligible Components'!L1419,'Tableau FR Download'!A:A,0)))</f>
        <v/>
      </c>
      <c r="N1419" s="2" t="str">
        <f>IFERROR(IF(LEFT(INDEX('Tableau FR Download'!J:J,MATCH('Eligible Components'!M1419,'Tableau FR Download'!G:G,0)),FIND(" - ",INDEX('Tableau FR Download'!J:J,MATCH('Eligible Components'!M1419,'Tableau FR Download'!G:G,0)))-1) = 0,"",LEFT(INDEX('Tableau FR Download'!J:J,MATCH('Eligible Components'!M1419,'Tableau FR Download'!G:G,0)),FIND(" - ",INDEX('Tableau FR Download'!J:J,MATCH('Eligible Components'!M1419,'Tableau FR Download'!G:G,0)))-1)),"")</f>
        <v/>
      </c>
      <c r="O1419" s="2" t="str">
        <f>IF(T1419="No","",IFERROR(IF(INDEX('Tableau FR Download'!M:M,MATCH('Eligible Components'!M1419,'Tableau FR Download'!G:G,0))=0,"",INDEX('Tableau FR Download'!M:M,MATCH('Eligible Components'!M1419,'Tableau FR Download'!G:G,0))),""))</f>
        <v/>
      </c>
      <c r="P1419" s="37" t="str">
        <f>IF(IFERROR(INDEX('Funding Request Tracker'!$G$6:$G$13,MATCH('Eligible Components'!N1419,'Funding Request Tracker'!$F$6:$F$13,0)),"")=0,"",IFERROR(INDEX('Funding Request Tracker'!$G$6:$G$13,MATCH('Eligible Components'!N1419,'Funding Request Tracker'!$F$6:$F$13,0)),""))</f>
        <v/>
      </c>
      <c r="Q1419" s="37" t="str">
        <f>IF(IFERROR(INDEX('Tableau FR Download'!N:N,MATCH('Eligible Components'!M1419,'Tableau FR Download'!G:G,0)),"")=0,"",IFERROR(INDEX('Tableau FR Download'!N:N,MATCH('Eligible Components'!M1419,'Tableau FR Download'!G:G,0)),""))</f>
        <v/>
      </c>
      <c r="R1419" s="37" t="str">
        <f>IF(IFERROR(INDEX('Tableau FR Download'!O:O,MATCH('Eligible Components'!M1419,'Tableau FR Download'!G:G,0)),"")=0,"",IFERROR(INDEX('Tableau FR Download'!O:O,MATCH('Eligible Components'!M1419,'Tableau FR Download'!G:G,0)),""))</f>
        <v/>
      </c>
      <c r="S1419" s="13" t="str">
        <f t="shared" si="69"/>
        <v/>
      </c>
      <c r="T1419" s="1" t="str">
        <f>IFERROR(INDEX('User Instructions'!$E$3:$E$10,MATCH('Eligible Components'!N1419,'User Instructions'!$D$3:$D$10,0)),"")</f>
        <v/>
      </c>
      <c r="U1419" s="1" t="str">
        <f>IFERROR(IF(INDEX('Tableau FR Download'!M:M,MATCH('Eligible Components'!M1419,'Tableau FR Download'!G:G,0))=0,"",INDEX('Tableau FR Download'!M:M,MATCH('Eligible Components'!M1419,'Tableau FR Download'!G:G,0))),"")</f>
        <v/>
      </c>
    </row>
    <row r="1420" spans="1:21" hidden="1" x14ac:dyDescent="0.2">
      <c r="A1420" s="1">
        <f t="shared" si="67"/>
        <v>1</v>
      </c>
      <c r="B1420" s="1">
        <v>0</v>
      </c>
      <c r="C1420" s="1" t="s">
        <v>85</v>
      </c>
      <c r="D1420" s="1" t="s">
        <v>159</v>
      </c>
      <c r="E1420" s="1" t="s">
        <v>28</v>
      </c>
      <c r="F1420" s="1" t="s">
        <v>28</v>
      </c>
      <c r="G1420" s="1" t="str">
        <f t="shared" si="68"/>
        <v>Tanzania (United Republic)-Malaria</v>
      </c>
      <c r="H1420" s="1">
        <v>1</v>
      </c>
      <c r="I1420" s="1" t="s">
        <v>74</v>
      </c>
      <c r="J1420" s="1" t="str">
        <f>IF(IFERROR(IF(M1420="",INDEX('Review Approach Lookup'!D:D,MATCH('Eligible Components'!G1420,'Review Approach Lookup'!A:A,0)),INDEX('Tableau FR Download'!I:I,MATCH(M1420,'Tableau FR Download'!G:G,0))),"")=0,"TBC",IFERROR(IF(M1420="",INDEX('Review Approach Lookup'!D:D,MATCH('Eligible Components'!G1420,'Review Approach Lookup'!A:A,0)),INDEX('Tableau FR Download'!I:I,MATCH(M1420,'Tableau FR Download'!G:G,0))),""))</f>
        <v>Tailored for National Strategic Plans</v>
      </c>
      <c r="K1420" s="1" t="s">
        <v>184</v>
      </c>
      <c r="L1420" s="1">
        <f>_xlfn.MAXIFS('Tableau FR Download'!A:A,'Tableau FR Download'!B:B,'Eligible Components'!G1420)</f>
        <v>836</v>
      </c>
      <c r="M1420" s="1" t="str">
        <f>IF(L1420=0,"",INDEX('Tableau FR Download'!G:G,MATCH('Eligible Components'!L1420,'Tableau FR Download'!A:A,0)))</f>
        <v>FR836-TZA-M</v>
      </c>
      <c r="N1420" s="2" t="str">
        <f>IFERROR(IF(LEFT(INDEX('Tableau FR Download'!J:J,MATCH('Eligible Components'!M1420,'Tableau FR Download'!G:G,0)),FIND(" - ",INDEX('Tableau FR Download'!J:J,MATCH('Eligible Components'!M1420,'Tableau FR Download'!G:G,0)))-1) = 0,"",LEFT(INDEX('Tableau FR Download'!J:J,MATCH('Eligible Components'!M1420,'Tableau FR Download'!G:G,0)),FIND(" - ",INDEX('Tableau FR Download'!J:J,MATCH('Eligible Components'!M1420,'Tableau FR Download'!G:G,0)))-1)),"")</f>
        <v>Window 2c</v>
      </c>
      <c r="O1420" s="2" t="str">
        <f>IF(T1420="No","",IFERROR(IF(INDEX('Tableau FR Download'!M:M,MATCH('Eligible Components'!M1420,'Tableau FR Download'!G:G,0))=0,"",INDEX('Tableau FR Download'!M:M,MATCH('Eligible Components'!M1420,'Tableau FR Download'!G:G,0))),""))</f>
        <v>Grant Making</v>
      </c>
      <c r="P1420" s="37">
        <f>IF(IFERROR(INDEX('Funding Request Tracker'!$G$6:$G$13,MATCH('Eligible Components'!N1420,'Funding Request Tracker'!$F$6:$F$13,0)),"")=0,"",IFERROR(INDEX('Funding Request Tracker'!$G$6:$G$13,MATCH('Eligible Components'!N1420,'Funding Request Tracker'!$F$6:$F$13,0)),""))</f>
        <v>44012</v>
      </c>
      <c r="Q1420" s="37">
        <f>IF(IFERROR(INDEX('Tableau FR Download'!N:N,MATCH('Eligible Components'!M1420,'Tableau FR Download'!G:G,0)),"")=0,"",IFERROR(INDEX('Tableau FR Download'!N:N,MATCH('Eligible Components'!M1420,'Tableau FR Download'!G:G,0)),""))</f>
        <v>44154</v>
      </c>
      <c r="R1420" s="37">
        <f>IF(IFERROR(INDEX('Tableau FR Download'!O:O,MATCH('Eligible Components'!M1420,'Tableau FR Download'!G:G,0)),"")=0,"",IFERROR(INDEX('Tableau FR Download'!O:O,MATCH('Eligible Components'!M1420,'Tableau FR Download'!G:G,0)),""))</f>
        <v>44175</v>
      </c>
      <c r="S1420" s="13">
        <f t="shared" si="69"/>
        <v>5.3442622950819674</v>
      </c>
      <c r="T1420" s="1" t="str">
        <f>IFERROR(INDEX('User Instructions'!$E$3:$E$10,MATCH('Eligible Components'!N1420,'User Instructions'!$D$3:$D$10,0)),"")</f>
        <v>Yes</v>
      </c>
      <c r="U1420" s="1" t="str">
        <f>IFERROR(IF(INDEX('Tableau FR Download'!M:M,MATCH('Eligible Components'!M1420,'Tableau FR Download'!G:G,0))=0,"",INDEX('Tableau FR Download'!M:M,MATCH('Eligible Components'!M1420,'Tableau FR Download'!G:G,0))),"")</f>
        <v>Grant Making</v>
      </c>
    </row>
    <row r="1421" spans="1:21" hidden="1" x14ac:dyDescent="0.2">
      <c r="A1421" s="1">
        <f t="shared" si="67"/>
        <v>0</v>
      </c>
      <c r="B1421" s="1">
        <v>0</v>
      </c>
      <c r="C1421" s="1" t="s">
        <v>85</v>
      </c>
      <c r="D1421" s="1" t="s">
        <v>159</v>
      </c>
      <c r="E1421" s="1" t="s">
        <v>415</v>
      </c>
      <c r="F1421" s="1" t="s">
        <v>93</v>
      </c>
      <c r="G1421" s="1" t="str">
        <f t="shared" si="68"/>
        <v>Tanzania (United Republic)-Malaria,RSSH</v>
      </c>
      <c r="H1421" s="1">
        <v>1</v>
      </c>
      <c r="I1421" s="1" t="s">
        <v>74</v>
      </c>
      <c r="J1421" s="1" t="str">
        <f>IF(IFERROR(IF(M1421="",INDEX('Review Approach Lookup'!D:D,MATCH('Eligible Components'!G1421,'Review Approach Lookup'!A:A,0)),INDEX('Tableau FR Download'!I:I,MATCH(M1421,'Tableau FR Download'!G:G,0))),"")=0,"TBC",IFERROR(IF(M1421="",INDEX('Review Approach Lookup'!D:D,MATCH('Eligible Components'!G1421,'Review Approach Lookup'!A:A,0)),INDEX('Tableau FR Download'!I:I,MATCH(M1421,'Tableau FR Download'!G:G,0))),""))</f>
        <v/>
      </c>
      <c r="K1421" s="1" t="s">
        <v>184</v>
      </c>
      <c r="L1421" s="1">
        <f>_xlfn.MAXIFS('Tableau FR Download'!A:A,'Tableau FR Download'!B:B,'Eligible Components'!G1421)</f>
        <v>0</v>
      </c>
      <c r="M1421" s="1" t="str">
        <f>IF(L1421=0,"",INDEX('Tableau FR Download'!G:G,MATCH('Eligible Components'!L1421,'Tableau FR Download'!A:A,0)))</f>
        <v/>
      </c>
      <c r="N1421" s="2" t="str">
        <f>IFERROR(IF(LEFT(INDEX('Tableau FR Download'!J:J,MATCH('Eligible Components'!M1421,'Tableau FR Download'!G:G,0)),FIND(" - ",INDEX('Tableau FR Download'!J:J,MATCH('Eligible Components'!M1421,'Tableau FR Download'!G:G,0)))-1) = 0,"",LEFT(INDEX('Tableau FR Download'!J:J,MATCH('Eligible Components'!M1421,'Tableau FR Download'!G:G,0)),FIND(" - ",INDEX('Tableau FR Download'!J:J,MATCH('Eligible Components'!M1421,'Tableau FR Download'!G:G,0)))-1)),"")</f>
        <v/>
      </c>
      <c r="O1421" s="2" t="str">
        <f>IF(T1421="No","",IFERROR(IF(INDEX('Tableau FR Download'!M:M,MATCH('Eligible Components'!M1421,'Tableau FR Download'!G:G,0))=0,"",INDEX('Tableau FR Download'!M:M,MATCH('Eligible Components'!M1421,'Tableau FR Download'!G:G,0))),""))</f>
        <v/>
      </c>
      <c r="P1421" s="37" t="str">
        <f>IF(IFERROR(INDEX('Funding Request Tracker'!$G$6:$G$13,MATCH('Eligible Components'!N1421,'Funding Request Tracker'!$F$6:$F$13,0)),"")=0,"",IFERROR(INDEX('Funding Request Tracker'!$G$6:$G$13,MATCH('Eligible Components'!N1421,'Funding Request Tracker'!$F$6:$F$13,0)),""))</f>
        <v/>
      </c>
      <c r="Q1421" s="37" t="str">
        <f>IF(IFERROR(INDEX('Tableau FR Download'!N:N,MATCH('Eligible Components'!M1421,'Tableau FR Download'!G:G,0)),"")=0,"",IFERROR(INDEX('Tableau FR Download'!N:N,MATCH('Eligible Components'!M1421,'Tableau FR Download'!G:G,0)),""))</f>
        <v/>
      </c>
      <c r="R1421" s="37" t="str">
        <f>IF(IFERROR(INDEX('Tableau FR Download'!O:O,MATCH('Eligible Components'!M1421,'Tableau FR Download'!G:G,0)),"")=0,"",IFERROR(INDEX('Tableau FR Download'!O:O,MATCH('Eligible Components'!M1421,'Tableau FR Download'!G:G,0)),""))</f>
        <v/>
      </c>
      <c r="S1421" s="13" t="str">
        <f t="shared" si="69"/>
        <v/>
      </c>
      <c r="T1421" s="1" t="str">
        <f>IFERROR(INDEX('User Instructions'!$E$3:$E$10,MATCH('Eligible Components'!N1421,'User Instructions'!$D$3:$D$10,0)),"")</f>
        <v/>
      </c>
      <c r="U1421" s="1" t="str">
        <f>IFERROR(IF(INDEX('Tableau FR Download'!M:M,MATCH('Eligible Components'!M1421,'Tableau FR Download'!G:G,0))=0,"",INDEX('Tableau FR Download'!M:M,MATCH('Eligible Components'!M1421,'Tableau FR Download'!G:G,0))),"")</f>
        <v/>
      </c>
    </row>
    <row r="1422" spans="1:21" hidden="1" x14ac:dyDescent="0.2">
      <c r="A1422" s="1">
        <f t="shared" si="67"/>
        <v>0</v>
      </c>
      <c r="B1422" s="1">
        <v>0</v>
      </c>
      <c r="C1422" s="1" t="s">
        <v>85</v>
      </c>
      <c r="D1422" s="1" t="s">
        <v>159</v>
      </c>
      <c r="E1422" s="1" t="s">
        <v>94</v>
      </c>
      <c r="F1422" s="1" t="s">
        <v>94</v>
      </c>
      <c r="G1422" s="1" t="str">
        <f t="shared" si="68"/>
        <v>Tanzania (United Republic)-RSSH</v>
      </c>
      <c r="H1422" s="1">
        <v>1</v>
      </c>
      <c r="I1422" s="1" t="s">
        <v>74</v>
      </c>
      <c r="J1422" s="1" t="str">
        <f>IF(IFERROR(IF(M1422="",INDEX('Review Approach Lookup'!D:D,MATCH('Eligible Components'!G1422,'Review Approach Lookup'!A:A,0)),INDEX('Tableau FR Download'!I:I,MATCH(M1422,'Tableau FR Download'!G:G,0))),"")=0,"TBC",IFERROR(IF(M1422="",INDEX('Review Approach Lookup'!D:D,MATCH('Eligible Components'!G1422,'Review Approach Lookup'!A:A,0)),INDEX('Tableau FR Download'!I:I,MATCH(M1422,'Tableau FR Download'!G:G,0))),""))</f>
        <v>TBC</v>
      </c>
      <c r="K1422" s="1" t="s">
        <v>184</v>
      </c>
      <c r="L1422" s="1">
        <f>_xlfn.MAXIFS('Tableau FR Download'!A:A,'Tableau FR Download'!B:B,'Eligible Components'!G1422)</f>
        <v>0</v>
      </c>
      <c r="M1422" s="1" t="str">
        <f>IF(L1422=0,"",INDEX('Tableau FR Download'!G:G,MATCH('Eligible Components'!L1422,'Tableau FR Download'!A:A,0)))</f>
        <v/>
      </c>
      <c r="N1422" s="2" t="str">
        <f>IFERROR(IF(LEFT(INDEX('Tableau FR Download'!J:J,MATCH('Eligible Components'!M1422,'Tableau FR Download'!G:G,0)),FIND(" - ",INDEX('Tableau FR Download'!J:J,MATCH('Eligible Components'!M1422,'Tableau FR Download'!G:G,0)))-1) = 0,"",LEFT(INDEX('Tableau FR Download'!J:J,MATCH('Eligible Components'!M1422,'Tableau FR Download'!G:G,0)),FIND(" - ",INDEX('Tableau FR Download'!J:J,MATCH('Eligible Components'!M1422,'Tableau FR Download'!G:G,0)))-1)),"")</f>
        <v/>
      </c>
      <c r="O1422" s="2" t="str">
        <f>IF(T1422="No","",IFERROR(IF(INDEX('Tableau FR Download'!M:M,MATCH('Eligible Components'!M1422,'Tableau FR Download'!G:G,0))=0,"",INDEX('Tableau FR Download'!M:M,MATCH('Eligible Components'!M1422,'Tableau FR Download'!G:G,0))),""))</f>
        <v/>
      </c>
      <c r="P1422" s="37" t="str">
        <f>IF(IFERROR(INDEX('Funding Request Tracker'!$G$6:$G$13,MATCH('Eligible Components'!N1422,'Funding Request Tracker'!$F$6:$F$13,0)),"")=0,"",IFERROR(INDEX('Funding Request Tracker'!$G$6:$G$13,MATCH('Eligible Components'!N1422,'Funding Request Tracker'!$F$6:$F$13,0)),""))</f>
        <v/>
      </c>
      <c r="Q1422" s="37" t="str">
        <f>IF(IFERROR(INDEX('Tableau FR Download'!N:N,MATCH('Eligible Components'!M1422,'Tableau FR Download'!G:G,0)),"")=0,"",IFERROR(INDEX('Tableau FR Download'!N:N,MATCH('Eligible Components'!M1422,'Tableau FR Download'!G:G,0)),""))</f>
        <v/>
      </c>
      <c r="R1422" s="37" t="str">
        <f>IF(IFERROR(INDEX('Tableau FR Download'!O:O,MATCH('Eligible Components'!M1422,'Tableau FR Download'!G:G,0)),"")=0,"",IFERROR(INDEX('Tableau FR Download'!O:O,MATCH('Eligible Components'!M1422,'Tableau FR Download'!G:G,0)),""))</f>
        <v/>
      </c>
      <c r="S1422" s="13" t="str">
        <f t="shared" si="69"/>
        <v/>
      </c>
      <c r="T1422" s="1" t="str">
        <f>IFERROR(INDEX('User Instructions'!$E$3:$E$10,MATCH('Eligible Components'!N1422,'User Instructions'!$D$3:$D$10,0)),"")</f>
        <v/>
      </c>
      <c r="U1422" s="1" t="str">
        <f>IFERROR(IF(INDEX('Tableau FR Download'!M:M,MATCH('Eligible Components'!M1422,'Tableau FR Download'!G:G,0))=0,"",INDEX('Tableau FR Download'!M:M,MATCH('Eligible Components'!M1422,'Tableau FR Download'!G:G,0))),"")</f>
        <v/>
      </c>
    </row>
    <row r="1423" spans="1:21" hidden="1" x14ac:dyDescent="0.2">
      <c r="A1423" s="1">
        <f t="shared" si="67"/>
        <v>0</v>
      </c>
      <c r="B1423" s="1">
        <v>1</v>
      </c>
      <c r="C1423" s="1" t="s">
        <v>85</v>
      </c>
      <c r="D1423" s="1" t="s">
        <v>159</v>
      </c>
      <c r="E1423" s="1" t="s">
        <v>416</v>
      </c>
      <c r="F1423" s="1" t="s">
        <v>35</v>
      </c>
      <c r="G1423" s="1" t="str">
        <f t="shared" si="68"/>
        <v>Tanzania (United Republic)-Tuberculosis</v>
      </c>
      <c r="H1423" s="1">
        <v>1</v>
      </c>
      <c r="I1423" s="1" t="s">
        <v>74</v>
      </c>
      <c r="J1423" s="1" t="str">
        <f>IF(IFERROR(IF(M1423="",INDEX('Review Approach Lookup'!D:D,MATCH('Eligible Components'!G1423,'Review Approach Lookup'!A:A,0)),INDEX('Tableau FR Download'!I:I,MATCH(M1423,'Tableau FR Download'!G:G,0))),"")=0,"TBC",IFERROR(IF(M1423="",INDEX('Review Approach Lookup'!D:D,MATCH('Eligible Components'!G1423,'Review Approach Lookup'!A:A,0)),INDEX('Tableau FR Download'!I:I,MATCH(M1423,'Tableau FR Download'!G:G,0))),""))</f>
        <v>Full Review</v>
      </c>
      <c r="K1423" s="1" t="s">
        <v>184</v>
      </c>
      <c r="L1423" s="1">
        <f>_xlfn.MAXIFS('Tableau FR Download'!A:A,'Tableau FR Download'!B:B,'Eligible Components'!G1423)</f>
        <v>0</v>
      </c>
      <c r="M1423" s="1" t="str">
        <f>IF(L1423=0,"",INDEX('Tableau FR Download'!G:G,MATCH('Eligible Components'!L1423,'Tableau FR Download'!A:A,0)))</f>
        <v/>
      </c>
      <c r="N1423" s="2" t="str">
        <f>IFERROR(IF(LEFT(INDEX('Tableau FR Download'!J:J,MATCH('Eligible Components'!M1423,'Tableau FR Download'!G:G,0)),FIND(" - ",INDEX('Tableau FR Download'!J:J,MATCH('Eligible Components'!M1423,'Tableau FR Download'!G:G,0)))-1) = 0,"",LEFT(INDEX('Tableau FR Download'!J:J,MATCH('Eligible Components'!M1423,'Tableau FR Download'!G:G,0)),FIND(" - ",INDEX('Tableau FR Download'!J:J,MATCH('Eligible Components'!M1423,'Tableau FR Download'!G:G,0)))-1)),"")</f>
        <v/>
      </c>
      <c r="O1423" s="2" t="str">
        <f>IF(T1423="No","",IFERROR(IF(INDEX('Tableau FR Download'!M:M,MATCH('Eligible Components'!M1423,'Tableau FR Download'!G:G,0))=0,"",INDEX('Tableau FR Download'!M:M,MATCH('Eligible Components'!M1423,'Tableau FR Download'!G:G,0))),""))</f>
        <v/>
      </c>
      <c r="P1423" s="37" t="str">
        <f>IF(IFERROR(INDEX('Funding Request Tracker'!$G$6:$G$13,MATCH('Eligible Components'!N1423,'Funding Request Tracker'!$F$6:$F$13,0)),"")=0,"",IFERROR(INDEX('Funding Request Tracker'!$G$6:$G$13,MATCH('Eligible Components'!N1423,'Funding Request Tracker'!$F$6:$F$13,0)),""))</f>
        <v/>
      </c>
      <c r="Q1423" s="37" t="str">
        <f>IF(IFERROR(INDEX('Tableau FR Download'!N:N,MATCH('Eligible Components'!M1423,'Tableau FR Download'!G:G,0)),"")=0,"",IFERROR(INDEX('Tableau FR Download'!N:N,MATCH('Eligible Components'!M1423,'Tableau FR Download'!G:G,0)),""))</f>
        <v/>
      </c>
      <c r="R1423" s="37" t="str">
        <f>IF(IFERROR(INDEX('Tableau FR Download'!O:O,MATCH('Eligible Components'!M1423,'Tableau FR Download'!G:G,0)),"")=0,"",IFERROR(INDEX('Tableau FR Download'!O:O,MATCH('Eligible Components'!M1423,'Tableau FR Download'!G:G,0)),""))</f>
        <v/>
      </c>
      <c r="S1423" s="13" t="str">
        <f t="shared" si="69"/>
        <v/>
      </c>
      <c r="T1423" s="1" t="str">
        <f>IFERROR(INDEX('User Instructions'!$E$3:$E$10,MATCH('Eligible Components'!N1423,'User Instructions'!$D$3:$D$10,0)),"")</f>
        <v/>
      </c>
      <c r="U1423" s="1" t="str">
        <f>IFERROR(IF(INDEX('Tableau FR Download'!M:M,MATCH('Eligible Components'!M1423,'Tableau FR Download'!G:G,0))=0,"",INDEX('Tableau FR Download'!M:M,MATCH('Eligible Components'!M1423,'Tableau FR Download'!G:G,0))),"")</f>
        <v/>
      </c>
    </row>
    <row r="1424" spans="1:21" hidden="1" x14ac:dyDescent="0.2">
      <c r="A1424" s="1">
        <f t="shared" si="67"/>
        <v>0</v>
      </c>
      <c r="B1424" s="1">
        <v>0</v>
      </c>
      <c r="C1424" s="1" t="s">
        <v>85</v>
      </c>
      <c r="D1424" s="1" t="s">
        <v>159</v>
      </c>
      <c r="E1424" s="1" t="s">
        <v>417</v>
      </c>
      <c r="F1424" s="1" t="s">
        <v>95</v>
      </c>
      <c r="G1424" s="1" t="str">
        <f t="shared" si="68"/>
        <v>Tanzania (United Republic)-Tuberculosis,Malaria</v>
      </c>
      <c r="H1424" s="1">
        <v>1</v>
      </c>
      <c r="I1424" s="1" t="s">
        <v>74</v>
      </c>
      <c r="J1424" s="1" t="str">
        <f>IF(IFERROR(IF(M1424="",INDEX('Review Approach Lookup'!D:D,MATCH('Eligible Components'!G1424,'Review Approach Lookup'!A:A,0)),INDEX('Tableau FR Download'!I:I,MATCH(M1424,'Tableau FR Download'!G:G,0))),"")=0,"TBC",IFERROR(IF(M1424="",INDEX('Review Approach Lookup'!D:D,MATCH('Eligible Components'!G1424,'Review Approach Lookup'!A:A,0)),INDEX('Tableau FR Download'!I:I,MATCH(M1424,'Tableau FR Download'!G:G,0))),""))</f>
        <v/>
      </c>
      <c r="K1424" s="1" t="s">
        <v>184</v>
      </c>
      <c r="L1424" s="1">
        <f>_xlfn.MAXIFS('Tableau FR Download'!A:A,'Tableau FR Download'!B:B,'Eligible Components'!G1424)</f>
        <v>0</v>
      </c>
      <c r="M1424" s="1" t="str">
        <f>IF(L1424=0,"",INDEX('Tableau FR Download'!G:G,MATCH('Eligible Components'!L1424,'Tableau FR Download'!A:A,0)))</f>
        <v/>
      </c>
      <c r="N1424" s="2" t="str">
        <f>IFERROR(IF(LEFT(INDEX('Tableau FR Download'!J:J,MATCH('Eligible Components'!M1424,'Tableau FR Download'!G:G,0)),FIND(" - ",INDEX('Tableau FR Download'!J:J,MATCH('Eligible Components'!M1424,'Tableau FR Download'!G:G,0)))-1) = 0,"",LEFT(INDEX('Tableau FR Download'!J:J,MATCH('Eligible Components'!M1424,'Tableau FR Download'!G:G,0)),FIND(" - ",INDEX('Tableau FR Download'!J:J,MATCH('Eligible Components'!M1424,'Tableau FR Download'!G:G,0)))-1)),"")</f>
        <v/>
      </c>
      <c r="O1424" s="2" t="str">
        <f>IF(T1424="No","",IFERROR(IF(INDEX('Tableau FR Download'!M:M,MATCH('Eligible Components'!M1424,'Tableau FR Download'!G:G,0))=0,"",INDEX('Tableau FR Download'!M:M,MATCH('Eligible Components'!M1424,'Tableau FR Download'!G:G,0))),""))</f>
        <v/>
      </c>
      <c r="P1424" s="37" t="str">
        <f>IF(IFERROR(INDEX('Funding Request Tracker'!$G$6:$G$13,MATCH('Eligible Components'!N1424,'Funding Request Tracker'!$F$6:$F$13,0)),"")=0,"",IFERROR(INDEX('Funding Request Tracker'!$G$6:$G$13,MATCH('Eligible Components'!N1424,'Funding Request Tracker'!$F$6:$F$13,0)),""))</f>
        <v/>
      </c>
      <c r="Q1424" s="37" t="str">
        <f>IF(IFERROR(INDEX('Tableau FR Download'!N:N,MATCH('Eligible Components'!M1424,'Tableau FR Download'!G:G,0)),"")=0,"",IFERROR(INDEX('Tableau FR Download'!N:N,MATCH('Eligible Components'!M1424,'Tableau FR Download'!G:G,0)),""))</f>
        <v/>
      </c>
      <c r="R1424" s="37" t="str">
        <f>IF(IFERROR(INDEX('Tableau FR Download'!O:O,MATCH('Eligible Components'!M1424,'Tableau FR Download'!G:G,0)),"")=0,"",IFERROR(INDEX('Tableau FR Download'!O:O,MATCH('Eligible Components'!M1424,'Tableau FR Download'!G:G,0)),""))</f>
        <v/>
      </c>
      <c r="S1424" s="13" t="str">
        <f t="shared" si="69"/>
        <v/>
      </c>
      <c r="T1424" s="1" t="str">
        <f>IFERROR(INDEX('User Instructions'!$E$3:$E$10,MATCH('Eligible Components'!N1424,'User Instructions'!$D$3:$D$10,0)),"")</f>
        <v/>
      </c>
      <c r="U1424" s="1" t="str">
        <f>IFERROR(IF(INDEX('Tableau FR Download'!M:M,MATCH('Eligible Components'!M1424,'Tableau FR Download'!G:G,0))=0,"",INDEX('Tableau FR Download'!M:M,MATCH('Eligible Components'!M1424,'Tableau FR Download'!G:G,0))),"")</f>
        <v/>
      </c>
    </row>
    <row r="1425" spans="1:21" hidden="1" x14ac:dyDescent="0.2">
      <c r="A1425" s="1">
        <f t="shared" si="67"/>
        <v>0</v>
      </c>
      <c r="B1425" s="1">
        <v>0</v>
      </c>
      <c r="C1425" s="1" t="s">
        <v>85</v>
      </c>
      <c r="D1425" s="1" t="s">
        <v>159</v>
      </c>
      <c r="E1425" s="1" t="s">
        <v>418</v>
      </c>
      <c r="F1425" s="1" t="s">
        <v>96</v>
      </c>
      <c r="G1425" s="1" t="str">
        <f t="shared" si="68"/>
        <v>Tanzania (United Republic)-Tuberculosis,Malaria,RSSH</v>
      </c>
      <c r="H1425" s="1">
        <v>1</v>
      </c>
      <c r="I1425" s="1" t="s">
        <v>74</v>
      </c>
      <c r="J1425" s="1" t="str">
        <f>IF(IFERROR(IF(M1425="",INDEX('Review Approach Lookup'!D:D,MATCH('Eligible Components'!G1425,'Review Approach Lookup'!A:A,0)),INDEX('Tableau FR Download'!I:I,MATCH(M1425,'Tableau FR Download'!G:G,0))),"")=0,"TBC",IFERROR(IF(M1425="",INDEX('Review Approach Lookup'!D:D,MATCH('Eligible Components'!G1425,'Review Approach Lookup'!A:A,0)),INDEX('Tableau FR Download'!I:I,MATCH(M1425,'Tableau FR Download'!G:G,0))),""))</f>
        <v/>
      </c>
      <c r="K1425" s="1" t="s">
        <v>184</v>
      </c>
      <c r="L1425" s="1">
        <f>_xlfn.MAXIFS('Tableau FR Download'!A:A,'Tableau FR Download'!B:B,'Eligible Components'!G1425)</f>
        <v>0</v>
      </c>
      <c r="M1425" s="1" t="str">
        <f>IF(L1425=0,"",INDEX('Tableau FR Download'!G:G,MATCH('Eligible Components'!L1425,'Tableau FR Download'!A:A,0)))</f>
        <v/>
      </c>
      <c r="N1425" s="2" t="str">
        <f>IFERROR(IF(LEFT(INDEX('Tableau FR Download'!J:J,MATCH('Eligible Components'!M1425,'Tableau FR Download'!G:G,0)),FIND(" - ",INDEX('Tableau FR Download'!J:J,MATCH('Eligible Components'!M1425,'Tableau FR Download'!G:G,0)))-1) = 0,"",LEFT(INDEX('Tableau FR Download'!J:J,MATCH('Eligible Components'!M1425,'Tableau FR Download'!G:G,0)),FIND(" - ",INDEX('Tableau FR Download'!J:J,MATCH('Eligible Components'!M1425,'Tableau FR Download'!G:G,0)))-1)),"")</f>
        <v/>
      </c>
      <c r="O1425" s="2" t="str">
        <f>IF(T1425="No","",IFERROR(IF(INDEX('Tableau FR Download'!M:M,MATCH('Eligible Components'!M1425,'Tableau FR Download'!G:G,0))=0,"",INDEX('Tableau FR Download'!M:M,MATCH('Eligible Components'!M1425,'Tableau FR Download'!G:G,0))),""))</f>
        <v/>
      </c>
      <c r="P1425" s="37" t="str">
        <f>IF(IFERROR(INDEX('Funding Request Tracker'!$G$6:$G$13,MATCH('Eligible Components'!N1425,'Funding Request Tracker'!$F$6:$F$13,0)),"")=0,"",IFERROR(INDEX('Funding Request Tracker'!$G$6:$G$13,MATCH('Eligible Components'!N1425,'Funding Request Tracker'!$F$6:$F$13,0)),""))</f>
        <v/>
      </c>
      <c r="Q1425" s="37" t="str">
        <f>IF(IFERROR(INDEX('Tableau FR Download'!N:N,MATCH('Eligible Components'!M1425,'Tableau FR Download'!G:G,0)),"")=0,"",IFERROR(INDEX('Tableau FR Download'!N:N,MATCH('Eligible Components'!M1425,'Tableau FR Download'!G:G,0)),""))</f>
        <v/>
      </c>
      <c r="R1425" s="37" t="str">
        <f>IF(IFERROR(INDEX('Tableau FR Download'!O:O,MATCH('Eligible Components'!M1425,'Tableau FR Download'!G:G,0)),"")=0,"",IFERROR(INDEX('Tableau FR Download'!O:O,MATCH('Eligible Components'!M1425,'Tableau FR Download'!G:G,0)),""))</f>
        <v/>
      </c>
      <c r="S1425" s="13" t="str">
        <f t="shared" si="69"/>
        <v/>
      </c>
      <c r="T1425" s="1" t="str">
        <f>IFERROR(INDEX('User Instructions'!$E$3:$E$10,MATCH('Eligible Components'!N1425,'User Instructions'!$D$3:$D$10,0)),"")</f>
        <v/>
      </c>
      <c r="U1425" s="1" t="str">
        <f>IFERROR(IF(INDEX('Tableau FR Download'!M:M,MATCH('Eligible Components'!M1425,'Tableau FR Download'!G:G,0))=0,"",INDEX('Tableau FR Download'!M:M,MATCH('Eligible Components'!M1425,'Tableau FR Download'!G:G,0))),"")</f>
        <v/>
      </c>
    </row>
    <row r="1426" spans="1:21" hidden="1" x14ac:dyDescent="0.2">
      <c r="A1426" s="1">
        <f t="shared" si="67"/>
        <v>0</v>
      </c>
      <c r="B1426" s="1">
        <v>0</v>
      </c>
      <c r="C1426" s="1" t="s">
        <v>85</v>
      </c>
      <c r="D1426" s="1" t="s">
        <v>159</v>
      </c>
      <c r="E1426" s="1" t="s">
        <v>419</v>
      </c>
      <c r="F1426" s="1" t="s">
        <v>97</v>
      </c>
      <c r="G1426" s="1" t="str">
        <f t="shared" si="68"/>
        <v>Tanzania (United Republic)-Tuberculosis,RSSH</v>
      </c>
      <c r="H1426" s="1">
        <v>1</v>
      </c>
      <c r="I1426" s="1" t="s">
        <v>74</v>
      </c>
      <c r="J1426" s="1" t="str">
        <f>IF(IFERROR(IF(M1426="",INDEX('Review Approach Lookup'!D:D,MATCH('Eligible Components'!G1426,'Review Approach Lookup'!A:A,0)),INDEX('Tableau FR Download'!I:I,MATCH(M1426,'Tableau FR Download'!G:G,0))),"")=0,"TBC",IFERROR(IF(M1426="",INDEX('Review Approach Lookup'!D:D,MATCH('Eligible Components'!G1426,'Review Approach Lookup'!A:A,0)),INDEX('Tableau FR Download'!I:I,MATCH(M1426,'Tableau FR Download'!G:G,0))),""))</f>
        <v/>
      </c>
      <c r="K1426" s="1" t="s">
        <v>184</v>
      </c>
      <c r="L1426" s="1">
        <f>_xlfn.MAXIFS('Tableau FR Download'!A:A,'Tableau FR Download'!B:B,'Eligible Components'!G1426)</f>
        <v>0</v>
      </c>
      <c r="M1426" s="1" t="str">
        <f>IF(L1426=0,"",INDEX('Tableau FR Download'!G:G,MATCH('Eligible Components'!L1426,'Tableau FR Download'!A:A,0)))</f>
        <v/>
      </c>
      <c r="N1426" s="2" t="str">
        <f>IFERROR(IF(LEFT(INDEX('Tableau FR Download'!J:J,MATCH('Eligible Components'!M1426,'Tableau FR Download'!G:G,0)),FIND(" - ",INDEX('Tableau FR Download'!J:J,MATCH('Eligible Components'!M1426,'Tableau FR Download'!G:G,0)))-1) = 0,"",LEFT(INDEX('Tableau FR Download'!J:J,MATCH('Eligible Components'!M1426,'Tableau FR Download'!G:G,0)),FIND(" - ",INDEX('Tableau FR Download'!J:J,MATCH('Eligible Components'!M1426,'Tableau FR Download'!G:G,0)))-1)),"")</f>
        <v/>
      </c>
      <c r="O1426" s="2" t="str">
        <f>IF(T1426="No","",IFERROR(IF(INDEX('Tableau FR Download'!M:M,MATCH('Eligible Components'!M1426,'Tableau FR Download'!G:G,0))=0,"",INDEX('Tableau FR Download'!M:M,MATCH('Eligible Components'!M1426,'Tableau FR Download'!G:G,0))),""))</f>
        <v/>
      </c>
      <c r="P1426" s="37" t="str">
        <f>IF(IFERROR(INDEX('Funding Request Tracker'!$G$6:$G$13,MATCH('Eligible Components'!N1426,'Funding Request Tracker'!$F$6:$F$13,0)),"")=0,"",IFERROR(INDEX('Funding Request Tracker'!$G$6:$G$13,MATCH('Eligible Components'!N1426,'Funding Request Tracker'!$F$6:$F$13,0)),""))</f>
        <v/>
      </c>
      <c r="Q1426" s="37" t="str">
        <f>IF(IFERROR(INDEX('Tableau FR Download'!N:N,MATCH('Eligible Components'!M1426,'Tableau FR Download'!G:G,0)),"")=0,"",IFERROR(INDEX('Tableau FR Download'!N:N,MATCH('Eligible Components'!M1426,'Tableau FR Download'!G:G,0)),""))</f>
        <v/>
      </c>
      <c r="R1426" s="37" t="str">
        <f>IF(IFERROR(INDEX('Tableau FR Download'!O:O,MATCH('Eligible Components'!M1426,'Tableau FR Download'!G:G,0)),"")=0,"",IFERROR(INDEX('Tableau FR Download'!O:O,MATCH('Eligible Components'!M1426,'Tableau FR Download'!G:G,0)),""))</f>
        <v/>
      </c>
      <c r="S1426" s="13" t="str">
        <f t="shared" si="69"/>
        <v/>
      </c>
      <c r="T1426" s="1" t="str">
        <f>IFERROR(INDEX('User Instructions'!$E$3:$E$10,MATCH('Eligible Components'!N1426,'User Instructions'!$D$3:$D$10,0)),"")</f>
        <v/>
      </c>
      <c r="U1426" s="1" t="str">
        <f>IFERROR(IF(INDEX('Tableau FR Download'!M:M,MATCH('Eligible Components'!M1426,'Tableau FR Download'!G:G,0))=0,"",INDEX('Tableau FR Download'!M:M,MATCH('Eligible Components'!M1426,'Tableau FR Download'!G:G,0))),"")</f>
        <v/>
      </c>
    </row>
    <row r="1427" spans="1:21" hidden="1" x14ac:dyDescent="0.2">
      <c r="A1427" s="1">
        <f t="shared" si="67"/>
        <v>0</v>
      </c>
      <c r="B1427" s="1">
        <v>1</v>
      </c>
      <c r="C1427" s="1" t="s">
        <v>85</v>
      </c>
      <c r="D1427" s="1" t="s">
        <v>160</v>
      </c>
      <c r="E1427" s="1" t="s">
        <v>26</v>
      </c>
      <c r="F1427" s="1" t="s">
        <v>26</v>
      </c>
      <c r="G1427" s="1" t="str">
        <f t="shared" si="68"/>
        <v>Thailand-HIV/AIDS</v>
      </c>
      <c r="H1427" s="1">
        <v>1</v>
      </c>
      <c r="I1427" s="1" t="s">
        <v>33</v>
      </c>
      <c r="J1427" s="1" t="str">
        <f>IF(IFERROR(IF(M1427="",INDEX('Review Approach Lookup'!D:D,MATCH('Eligible Components'!G1427,'Review Approach Lookup'!A:A,0)),INDEX('Tableau FR Download'!I:I,MATCH(M1427,'Tableau FR Download'!G:G,0))),"")=0,"TBC",IFERROR(IF(M1427="",INDEX('Review Approach Lookup'!D:D,MATCH('Eligible Components'!G1427,'Review Approach Lookup'!A:A,0)),INDEX('Tableau FR Download'!I:I,MATCH(M1427,'Tableau FR Download'!G:G,0))),""))</f>
        <v>Full Review</v>
      </c>
      <c r="K1427" s="1" t="s">
        <v>184</v>
      </c>
      <c r="L1427" s="1">
        <f>_xlfn.MAXIFS('Tableau FR Download'!A:A,'Tableau FR Download'!B:B,'Eligible Components'!G1427)</f>
        <v>0</v>
      </c>
      <c r="M1427" s="1" t="str">
        <f>IF(L1427=0,"",INDEX('Tableau FR Download'!G:G,MATCH('Eligible Components'!L1427,'Tableau FR Download'!A:A,0)))</f>
        <v/>
      </c>
      <c r="N1427" s="2" t="str">
        <f>IFERROR(IF(LEFT(INDEX('Tableau FR Download'!J:J,MATCH('Eligible Components'!M1427,'Tableau FR Download'!G:G,0)),FIND(" - ",INDEX('Tableau FR Download'!J:J,MATCH('Eligible Components'!M1427,'Tableau FR Download'!G:G,0)))-1) = 0,"",LEFT(INDEX('Tableau FR Download'!J:J,MATCH('Eligible Components'!M1427,'Tableau FR Download'!G:G,0)),FIND(" - ",INDEX('Tableau FR Download'!J:J,MATCH('Eligible Components'!M1427,'Tableau FR Download'!G:G,0)))-1)),"")</f>
        <v/>
      </c>
      <c r="O1427" s="2" t="str">
        <f>IF(T1427="No","",IFERROR(IF(INDEX('Tableau FR Download'!M:M,MATCH('Eligible Components'!M1427,'Tableau FR Download'!G:G,0))=0,"",INDEX('Tableau FR Download'!M:M,MATCH('Eligible Components'!M1427,'Tableau FR Download'!G:G,0))),""))</f>
        <v/>
      </c>
      <c r="P1427" s="37" t="str">
        <f>IF(IFERROR(INDEX('Funding Request Tracker'!$G$6:$G$13,MATCH('Eligible Components'!N1427,'Funding Request Tracker'!$F$6:$F$13,0)),"")=0,"",IFERROR(INDEX('Funding Request Tracker'!$G$6:$G$13,MATCH('Eligible Components'!N1427,'Funding Request Tracker'!$F$6:$F$13,0)),""))</f>
        <v/>
      </c>
      <c r="Q1427" s="37" t="str">
        <f>IF(IFERROR(INDEX('Tableau FR Download'!N:N,MATCH('Eligible Components'!M1427,'Tableau FR Download'!G:G,0)),"")=0,"",IFERROR(INDEX('Tableau FR Download'!N:N,MATCH('Eligible Components'!M1427,'Tableau FR Download'!G:G,0)),""))</f>
        <v/>
      </c>
      <c r="R1427" s="37" t="str">
        <f>IF(IFERROR(INDEX('Tableau FR Download'!O:O,MATCH('Eligible Components'!M1427,'Tableau FR Download'!G:G,0)),"")=0,"",IFERROR(INDEX('Tableau FR Download'!O:O,MATCH('Eligible Components'!M1427,'Tableau FR Download'!G:G,0)),""))</f>
        <v/>
      </c>
      <c r="S1427" s="13" t="str">
        <f t="shared" si="69"/>
        <v/>
      </c>
      <c r="T1427" s="1" t="str">
        <f>IFERROR(INDEX('User Instructions'!$E$3:$E$10,MATCH('Eligible Components'!N1427,'User Instructions'!$D$3:$D$10,0)),"")</f>
        <v/>
      </c>
      <c r="U1427" s="1" t="str">
        <f>IFERROR(IF(INDEX('Tableau FR Download'!M:M,MATCH('Eligible Components'!M1427,'Tableau FR Download'!G:G,0))=0,"",INDEX('Tableau FR Download'!M:M,MATCH('Eligible Components'!M1427,'Tableau FR Download'!G:G,0))),"")</f>
        <v/>
      </c>
    </row>
    <row r="1428" spans="1:21" hidden="1" x14ac:dyDescent="0.2">
      <c r="A1428" s="1">
        <f t="shared" si="67"/>
        <v>0</v>
      </c>
      <c r="B1428" s="1">
        <v>0</v>
      </c>
      <c r="C1428" s="1" t="s">
        <v>85</v>
      </c>
      <c r="D1428" s="1" t="s">
        <v>160</v>
      </c>
      <c r="E1428" s="1" t="s">
        <v>409</v>
      </c>
      <c r="F1428" s="1" t="s">
        <v>86</v>
      </c>
      <c r="G1428" s="1" t="str">
        <f t="shared" si="68"/>
        <v>Thailand-HIV/AIDS,Malaria</v>
      </c>
      <c r="H1428" s="1">
        <v>0</v>
      </c>
      <c r="I1428" s="1" t="s">
        <v>33</v>
      </c>
      <c r="J1428" s="1" t="str">
        <f>IF(IFERROR(IF(M1428="",INDEX('Review Approach Lookup'!D:D,MATCH('Eligible Components'!G1428,'Review Approach Lookup'!A:A,0)),INDEX('Tableau FR Download'!I:I,MATCH(M1428,'Tableau FR Download'!G:G,0))),"")=0,"TBC",IFERROR(IF(M1428="",INDEX('Review Approach Lookup'!D:D,MATCH('Eligible Components'!G1428,'Review Approach Lookup'!A:A,0)),INDEX('Tableau FR Download'!I:I,MATCH(M1428,'Tableau FR Download'!G:G,0))),""))</f>
        <v/>
      </c>
      <c r="K1428" s="1" t="s">
        <v>184</v>
      </c>
      <c r="L1428" s="1">
        <f>_xlfn.MAXIFS('Tableau FR Download'!A:A,'Tableau FR Download'!B:B,'Eligible Components'!G1428)</f>
        <v>0</v>
      </c>
      <c r="M1428" s="1" t="str">
        <f>IF(L1428=0,"",INDEX('Tableau FR Download'!G:G,MATCH('Eligible Components'!L1428,'Tableau FR Download'!A:A,0)))</f>
        <v/>
      </c>
      <c r="N1428" s="2" t="str">
        <f>IFERROR(IF(LEFT(INDEX('Tableau FR Download'!J:J,MATCH('Eligible Components'!M1428,'Tableau FR Download'!G:G,0)),FIND(" - ",INDEX('Tableau FR Download'!J:J,MATCH('Eligible Components'!M1428,'Tableau FR Download'!G:G,0)))-1) = 0,"",LEFT(INDEX('Tableau FR Download'!J:J,MATCH('Eligible Components'!M1428,'Tableau FR Download'!G:G,0)),FIND(" - ",INDEX('Tableau FR Download'!J:J,MATCH('Eligible Components'!M1428,'Tableau FR Download'!G:G,0)))-1)),"")</f>
        <v/>
      </c>
      <c r="O1428" s="2" t="str">
        <f>IF(T1428="No","",IFERROR(IF(INDEX('Tableau FR Download'!M:M,MATCH('Eligible Components'!M1428,'Tableau FR Download'!G:G,0))=0,"",INDEX('Tableau FR Download'!M:M,MATCH('Eligible Components'!M1428,'Tableau FR Download'!G:G,0))),""))</f>
        <v/>
      </c>
      <c r="P1428" s="37" t="str">
        <f>IF(IFERROR(INDEX('Funding Request Tracker'!$G$6:$G$13,MATCH('Eligible Components'!N1428,'Funding Request Tracker'!$F$6:$F$13,0)),"")=0,"",IFERROR(INDEX('Funding Request Tracker'!$G$6:$G$13,MATCH('Eligible Components'!N1428,'Funding Request Tracker'!$F$6:$F$13,0)),""))</f>
        <v/>
      </c>
      <c r="Q1428" s="37" t="str">
        <f>IF(IFERROR(INDEX('Tableau FR Download'!N:N,MATCH('Eligible Components'!M1428,'Tableau FR Download'!G:G,0)),"")=0,"",IFERROR(INDEX('Tableau FR Download'!N:N,MATCH('Eligible Components'!M1428,'Tableau FR Download'!G:G,0)),""))</f>
        <v/>
      </c>
      <c r="R1428" s="37" t="str">
        <f>IF(IFERROR(INDEX('Tableau FR Download'!O:O,MATCH('Eligible Components'!M1428,'Tableau FR Download'!G:G,0)),"")=0,"",IFERROR(INDEX('Tableau FR Download'!O:O,MATCH('Eligible Components'!M1428,'Tableau FR Download'!G:G,0)),""))</f>
        <v/>
      </c>
      <c r="S1428" s="13" t="str">
        <f t="shared" si="69"/>
        <v/>
      </c>
      <c r="T1428" s="1" t="str">
        <f>IFERROR(INDEX('User Instructions'!$E$3:$E$10,MATCH('Eligible Components'!N1428,'User Instructions'!$D$3:$D$10,0)),"")</f>
        <v/>
      </c>
      <c r="U1428" s="1" t="str">
        <f>IFERROR(IF(INDEX('Tableau FR Download'!M:M,MATCH('Eligible Components'!M1428,'Tableau FR Download'!G:G,0))=0,"",INDEX('Tableau FR Download'!M:M,MATCH('Eligible Components'!M1428,'Tableau FR Download'!G:G,0))),"")</f>
        <v/>
      </c>
    </row>
    <row r="1429" spans="1:21" hidden="1" x14ac:dyDescent="0.2">
      <c r="A1429" s="1">
        <f t="shared" si="67"/>
        <v>0</v>
      </c>
      <c r="B1429" s="1">
        <v>0</v>
      </c>
      <c r="C1429" s="1" t="s">
        <v>85</v>
      </c>
      <c r="D1429" s="1" t="s">
        <v>160</v>
      </c>
      <c r="E1429" s="1" t="s">
        <v>410</v>
      </c>
      <c r="F1429" s="1" t="s">
        <v>87</v>
      </c>
      <c r="G1429" s="1" t="str">
        <f t="shared" si="68"/>
        <v>Thailand-HIV/AIDS,Malaria,RSSH</v>
      </c>
      <c r="H1429" s="1">
        <v>0</v>
      </c>
      <c r="I1429" s="1" t="s">
        <v>33</v>
      </c>
      <c r="J1429" s="1" t="str">
        <f>IF(IFERROR(IF(M1429="",INDEX('Review Approach Lookup'!D:D,MATCH('Eligible Components'!G1429,'Review Approach Lookup'!A:A,0)),INDEX('Tableau FR Download'!I:I,MATCH(M1429,'Tableau FR Download'!G:G,0))),"")=0,"TBC",IFERROR(IF(M1429="",INDEX('Review Approach Lookup'!D:D,MATCH('Eligible Components'!G1429,'Review Approach Lookup'!A:A,0)),INDEX('Tableau FR Download'!I:I,MATCH(M1429,'Tableau FR Download'!G:G,0))),""))</f>
        <v/>
      </c>
      <c r="K1429" s="1" t="s">
        <v>184</v>
      </c>
      <c r="L1429" s="1">
        <f>_xlfn.MAXIFS('Tableau FR Download'!A:A,'Tableau FR Download'!B:B,'Eligible Components'!G1429)</f>
        <v>0</v>
      </c>
      <c r="M1429" s="1" t="str">
        <f>IF(L1429=0,"",INDEX('Tableau FR Download'!G:G,MATCH('Eligible Components'!L1429,'Tableau FR Download'!A:A,0)))</f>
        <v/>
      </c>
      <c r="N1429" s="2" t="str">
        <f>IFERROR(IF(LEFT(INDEX('Tableau FR Download'!J:J,MATCH('Eligible Components'!M1429,'Tableau FR Download'!G:G,0)),FIND(" - ",INDEX('Tableau FR Download'!J:J,MATCH('Eligible Components'!M1429,'Tableau FR Download'!G:G,0)))-1) = 0,"",LEFT(INDEX('Tableau FR Download'!J:J,MATCH('Eligible Components'!M1429,'Tableau FR Download'!G:G,0)),FIND(" - ",INDEX('Tableau FR Download'!J:J,MATCH('Eligible Components'!M1429,'Tableau FR Download'!G:G,0)))-1)),"")</f>
        <v/>
      </c>
      <c r="O1429" s="2" t="str">
        <f>IF(T1429="No","",IFERROR(IF(INDEX('Tableau FR Download'!M:M,MATCH('Eligible Components'!M1429,'Tableau FR Download'!G:G,0))=0,"",INDEX('Tableau FR Download'!M:M,MATCH('Eligible Components'!M1429,'Tableau FR Download'!G:G,0))),""))</f>
        <v/>
      </c>
      <c r="P1429" s="37" t="str">
        <f>IF(IFERROR(INDEX('Funding Request Tracker'!$G$6:$G$13,MATCH('Eligible Components'!N1429,'Funding Request Tracker'!$F$6:$F$13,0)),"")=0,"",IFERROR(INDEX('Funding Request Tracker'!$G$6:$G$13,MATCH('Eligible Components'!N1429,'Funding Request Tracker'!$F$6:$F$13,0)),""))</f>
        <v/>
      </c>
      <c r="Q1429" s="37" t="str">
        <f>IF(IFERROR(INDEX('Tableau FR Download'!N:N,MATCH('Eligible Components'!M1429,'Tableau FR Download'!G:G,0)),"")=0,"",IFERROR(INDEX('Tableau FR Download'!N:N,MATCH('Eligible Components'!M1429,'Tableau FR Download'!G:G,0)),""))</f>
        <v/>
      </c>
      <c r="R1429" s="37" t="str">
        <f>IF(IFERROR(INDEX('Tableau FR Download'!O:O,MATCH('Eligible Components'!M1429,'Tableau FR Download'!G:G,0)),"")=0,"",IFERROR(INDEX('Tableau FR Download'!O:O,MATCH('Eligible Components'!M1429,'Tableau FR Download'!G:G,0)),""))</f>
        <v/>
      </c>
      <c r="S1429" s="13" t="str">
        <f t="shared" si="69"/>
        <v/>
      </c>
      <c r="T1429" s="1" t="str">
        <f>IFERROR(INDEX('User Instructions'!$E$3:$E$10,MATCH('Eligible Components'!N1429,'User Instructions'!$D$3:$D$10,0)),"")</f>
        <v/>
      </c>
      <c r="U1429" s="1" t="str">
        <f>IFERROR(IF(INDEX('Tableau FR Download'!M:M,MATCH('Eligible Components'!M1429,'Tableau FR Download'!G:G,0))=0,"",INDEX('Tableau FR Download'!M:M,MATCH('Eligible Components'!M1429,'Tableau FR Download'!G:G,0))),"")</f>
        <v/>
      </c>
    </row>
    <row r="1430" spans="1:21" hidden="1" x14ac:dyDescent="0.2">
      <c r="A1430" s="1">
        <f t="shared" si="67"/>
        <v>0</v>
      </c>
      <c r="B1430" s="1">
        <v>0</v>
      </c>
      <c r="C1430" s="1" t="s">
        <v>85</v>
      </c>
      <c r="D1430" s="1" t="s">
        <v>160</v>
      </c>
      <c r="E1430" s="1" t="s">
        <v>411</v>
      </c>
      <c r="F1430" s="1" t="s">
        <v>88</v>
      </c>
      <c r="G1430" s="1" t="str">
        <f t="shared" si="68"/>
        <v>Thailand-HIV/AIDS,RSSH</v>
      </c>
      <c r="H1430" s="1">
        <v>1</v>
      </c>
      <c r="I1430" s="1" t="s">
        <v>33</v>
      </c>
      <c r="J1430" s="1" t="str">
        <f>IF(IFERROR(IF(M1430="",INDEX('Review Approach Lookup'!D:D,MATCH('Eligible Components'!G1430,'Review Approach Lookup'!A:A,0)),INDEX('Tableau FR Download'!I:I,MATCH(M1430,'Tableau FR Download'!G:G,0))),"")=0,"TBC",IFERROR(IF(M1430="",INDEX('Review Approach Lookup'!D:D,MATCH('Eligible Components'!G1430,'Review Approach Lookup'!A:A,0)),INDEX('Tableau FR Download'!I:I,MATCH(M1430,'Tableau FR Download'!G:G,0))),""))</f>
        <v/>
      </c>
      <c r="K1430" s="1" t="s">
        <v>184</v>
      </c>
      <c r="L1430" s="1">
        <f>_xlfn.MAXIFS('Tableau FR Download'!A:A,'Tableau FR Download'!B:B,'Eligible Components'!G1430)</f>
        <v>0</v>
      </c>
      <c r="M1430" s="1" t="str">
        <f>IF(L1430=0,"",INDEX('Tableau FR Download'!G:G,MATCH('Eligible Components'!L1430,'Tableau FR Download'!A:A,0)))</f>
        <v/>
      </c>
      <c r="N1430" s="2" t="str">
        <f>IFERROR(IF(LEFT(INDEX('Tableau FR Download'!J:J,MATCH('Eligible Components'!M1430,'Tableau FR Download'!G:G,0)),FIND(" - ",INDEX('Tableau FR Download'!J:J,MATCH('Eligible Components'!M1430,'Tableau FR Download'!G:G,0)))-1) = 0,"",LEFT(INDEX('Tableau FR Download'!J:J,MATCH('Eligible Components'!M1430,'Tableau FR Download'!G:G,0)),FIND(" - ",INDEX('Tableau FR Download'!J:J,MATCH('Eligible Components'!M1430,'Tableau FR Download'!G:G,0)))-1)),"")</f>
        <v/>
      </c>
      <c r="O1430" s="2" t="str">
        <f>IF(T1430="No","",IFERROR(IF(INDEX('Tableau FR Download'!M:M,MATCH('Eligible Components'!M1430,'Tableau FR Download'!G:G,0))=0,"",INDEX('Tableau FR Download'!M:M,MATCH('Eligible Components'!M1430,'Tableau FR Download'!G:G,0))),""))</f>
        <v/>
      </c>
      <c r="P1430" s="37" t="str">
        <f>IF(IFERROR(INDEX('Funding Request Tracker'!$G$6:$G$13,MATCH('Eligible Components'!N1430,'Funding Request Tracker'!$F$6:$F$13,0)),"")=0,"",IFERROR(INDEX('Funding Request Tracker'!$G$6:$G$13,MATCH('Eligible Components'!N1430,'Funding Request Tracker'!$F$6:$F$13,0)),""))</f>
        <v/>
      </c>
      <c r="Q1430" s="37" t="str">
        <f>IF(IFERROR(INDEX('Tableau FR Download'!N:N,MATCH('Eligible Components'!M1430,'Tableau FR Download'!G:G,0)),"")=0,"",IFERROR(INDEX('Tableau FR Download'!N:N,MATCH('Eligible Components'!M1430,'Tableau FR Download'!G:G,0)),""))</f>
        <v/>
      </c>
      <c r="R1430" s="37" t="str">
        <f>IF(IFERROR(INDEX('Tableau FR Download'!O:O,MATCH('Eligible Components'!M1430,'Tableau FR Download'!G:G,0)),"")=0,"",IFERROR(INDEX('Tableau FR Download'!O:O,MATCH('Eligible Components'!M1430,'Tableau FR Download'!G:G,0)),""))</f>
        <v/>
      </c>
      <c r="S1430" s="13" t="str">
        <f t="shared" si="69"/>
        <v/>
      </c>
      <c r="T1430" s="1" t="str">
        <f>IFERROR(INDEX('User Instructions'!$E$3:$E$10,MATCH('Eligible Components'!N1430,'User Instructions'!$D$3:$D$10,0)),"")</f>
        <v/>
      </c>
      <c r="U1430" s="1" t="str">
        <f>IFERROR(IF(INDEX('Tableau FR Download'!M:M,MATCH('Eligible Components'!M1430,'Tableau FR Download'!G:G,0))=0,"",INDEX('Tableau FR Download'!M:M,MATCH('Eligible Components'!M1430,'Tableau FR Download'!G:G,0))),"")</f>
        <v/>
      </c>
    </row>
    <row r="1431" spans="1:21" hidden="1" x14ac:dyDescent="0.2">
      <c r="A1431" s="1">
        <f t="shared" si="67"/>
        <v>1</v>
      </c>
      <c r="B1431" s="1">
        <v>0</v>
      </c>
      <c r="C1431" s="1" t="s">
        <v>85</v>
      </c>
      <c r="D1431" s="1" t="s">
        <v>160</v>
      </c>
      <c r="E1431" s="1" t="s">
        <v>408</v>
      </c>
      <c r="F1431" s="1" t="s">
        <v>89</v>
      </c>
      <c r="G1431" s="1" t="str">
        <f t="shared" si="68"/>
        <v>Thailand-HIV/AIDS, Tuberculosis</v>
      </c>
      <c r="H1431" s="1">
        <v>1</v>
      </c>
      <c r="I1431" s="1" t="s">
        <v>33</v>
      </c>
      <c r="J1431" s="1" t="str">
        <f>IF(IFERROR(IF(M1431="",INDEX('Review Approach Lookup'!D:D,MATCH('Eligible Components'!G1431,'Review Approach Lookup'!A:A,0)),INDEX('Tableau FR Download'!I:I,MATCH(M1431,'Tableau FR Download'!G:G,0))),"")=0,"TBC",IFERROR(IF(M1431="",INDEX('Review Approach Lookup'!D:D,MATCH('Eligible Components'!G1431,'Review Approach Lookup'!A:A,0)),INDEX('Tableau FR Download'!I:I,MATCH(M1431,'Tableau FR Download'!G:G,0))),""))</f>
        <v>Full Review</v>
      </c>
      <c r="K1431" s="1" t="s">
        <v>184</v>
      </c>
      <c r="L1431" s="1">
        <f>_xlfn.MAXIFS('Tableau FR Download'!A:A,'Tableau FR Download'!B:B,'Eligible Components'!G1431)</f>
        <v>749</v>
      </c>
      <c r="M1431" s="1" t="str">
        <f>IF(L1431=0,"",INDEX('Tableau FR Download'!G:G,MATCH('Eligible Components'!L1431,'Tableau FR Download'!A:A,0)))</f>
        <v>FR749-THA-C</v>
      </c>
      <c r="N1431" s="2" t="str">
        <f>IFERROR(IF(LEFT(INDEX('Tableau FR Download'!J:J,MATCH('Eligible Components'!M1431,'Tableau FR Download'!G:G,0)),FIND(" - ",INDEX('Tableau FR Download'!J:J,MATCH('Eligible Components'!M1431,'Tableau FR Download'!G:G,0)))-1) = 0,"",LEFT(INDEX('Tableau FR Download'!J:J,MATCH('Eligible Components'!M1431,'Tableau FR Download'!G:G,0)),FIND(" - ",INDEX('Tableau FR Download'!J:J,MATCH('Eligible Components'!M1431,'Tableau FR Download'!G:G,0)))-1)),"")</f>
        <v>Window 2c</v>
      </c>
      <c r="O1431" s="2" t="str">
        <f>IF(T1431="No","",IFERROR(IF(INDEX('Tableau FR Download'!M:M,MATCH('Eligible Components'!M1431,'Tableau FR Download'!G:G,0))=0,"",INDEX('Tableau FR Download'!M:M,MATCH('Eligible Components'!M1431,'Tableau FR Download'!G:G,0))),""))</f>
        <v>Grant Making</v>
      </c>
      <c r="P1431" s="37">
        <f>IF(IFERROR(INDEX('Funding Request Tracker'!$G$6:$G$13,MATCH('Eligible Components'!N1431,'Funding Request Tracker'!$F$6:$F$13,0)),"")=0,"",IFERROR(INDEX('Funding Request Tracker'!$G$6:$G$13,MATCH('Eligible Components'!N1431,'Funding Request Tracker'!$F$6:$F$13,0)),""))</f>
        <v>44012</v>
      </c>
      <c r="Q1431" s="37">
        <f>IF(IFERROR(INDEX('Tableau FR Download'!N:N,MATCH('Eligible Components'!M1431,'Tableau FR Download'!G:G,0)),"")=0,"",IFERROR(INDEX('Tableau FR Download'!N:N,MATCH('Eligible Components'!M1431,'Tableau FR Download'!G:G,0)),""))</f>
        <v>44119</v>
      </c>
      <c r="R1431" s="37">
        <f>IF(IFERROR(INDEX('Tableau FR Download'!O:O,MATCH('Eligible Components'!M1431,'Tableau FR Download'!G:G,0)),"")=0,"",IFERROR(INDEX('Tableau FR Download'!O:O,MATCH('Eligible Components'!M1431,'Tableau FR Download'!G:G,0)),""))</f>
        <v>44141</v>
      </c>
      <c r="S1431" s="13">
        <f t="shared" si="69"/>
        <v>4.2295081967213113</v>
      </c>
      <c r="T1431" s="1" t="str">
        <f>IFERROR(INDEX('User Instructions'!$E$3:$E$10,MATCH('Eligible Components'!N1431,'User Instructions'!$D$3:$D$10,0)),"")</f>
        <v>Yes</v>
      </c>
      <c r="U1431" s="1" t="str">
        <f>IFERROR(IF(INDEX('Tableau FR Download'!M:M,MATCH('Eligible Components'!M1431,'Tableau FR Download'!G:G,0))=0,"",INDEX('Tableau FR Download'!M:M,MATCH('Eligible Components'!M1431,'Tableau FR Download'!G:G,0))),"")</f>
        <v>Grant Making</v>
      </c>
    </row>
    <row r="1432" spans="1:21" hidden="1" x14ac:dyDescent="0.2">
      <c r="A1432" s="1">
        <f t="shared" si="67"/>
        <v>0</v>
      </c>
      <c r="B1432" s="1">
        <v>0</v>
      </c>
      <c r="C1432" s="1" t="s">
        <v>85</v>
      </c>
      <c r="D1432" s="1" t="s">
        <v>160</v>
      </c>
      <c r="E1432" s="1" t="s">
        <v>412</v>
      </c>
      <c r="F1432" s="1" t="s">
        <v>90</v>
      </c>
      <c r="G1432" s="1" t="str">
        <f t="shared" si="68"/>
        <v>Thailand-HIV/AIDS,Tuberculosis,Malaria</v>
      </c>
      <c r="H1432" s="1">
        <v>0</v>
      </c>
      <c r="I1432" s="1" t="s">
        <v>33</v>
      </c>
      <c r="J1432" s="1" t="str">
        <f>IF(IFERROR(IF(M1432="",INDEX('Review Approach Lookup'!D:D,MATCH('Eligible Components'!G1432,'Review Approach Lookup'!A:A,0)),INDEX('Tableau FR Download'!I:I,MATCH(M1432,'Tableau FR Download'!G:G,0))),"")=0,"TBC",IFERROR(IF(M1432="",INDEX('Review Approach Lookup'!D:D,MATCH('Eligible Components'!G1432,'Review Approach Lookup'!A:A,0)),INDEX('Tableau FR Download'!I:I,MATCH(M1432,'Tableau FR Download'!G:G,0))),""))</f>
        <v/>
      </c>
      <c r="K1432" s="1" t="s">
        <v>184</v>
      </c>
      <c r="L1432" s="1">
        <f>_xlfn.MAXIFS('Tableau FR Download'!A:A,'Tableau FR Download'!B:B,'Eligible Components'!G1432)</f>
        <v>0</v>
      </c>
      <c r="M1432" s="1" t="str">
        <f>IF(L1432=0,"",INDEX('Tableau FR Download'!G:G,MATCH('Eligible Components'!L1432,'Tableau FR Download'!A:A,0)))</f>
        <v/>
      </c>
      <c r="N1432" s="2" t="str">
        <f>IFERROR(IF(LEFT(INDEX('Tableau FR Download'!J:J,MATCH('Eligible Components'!M1432,'Tableau FR Download'!G:G,0)),FIND(" - ",INDEX('Tableau FR Download'!J:J,MATCH('Eligible Components'!M1432,'Tableau FR Download'!G:G,0)))-1) = 0,"",LEFT(INDEX('Tableau FR Download'!J:J,MATCH('Eligible Components'!M1432,'Tableau FR Download'!G:G,0)),FIND(" - ",INDEX('Tableau FR Download'!J:J,MATCH('Eligible Components'!M1432,'Tableau FR Download'!G:G,0)))-1)),"")</f>
        <v/>
      </c>
      <c r="O1432" s="2" t="str">
        <f>IF(T1432="No","",IFERROR(IF(INDEX('Tableau FR Download'!M:M,MATCH('Eligible Components'!M1432,'Tableau FR Download'!G:G,0))=0,"",INDEX('Tableau FR Download'!M:M,MATCH('Eligible Components'!M1432,'Tableau FR Download'!G:G,0))),""))</f>
        <v/>
      </c>
      <c r="P1432" s="37" t="str">
        <f>IF(IFERROR(INDEX('Funding Request Tracker'!$G$6:$G$13,MATCH('Eligible Components'!N1432,'Funding Request Tracker'!$F$6:$F$13,0)),"")=0,"",IFERROR(INDEX('Funding Request Tracker'!$G$6:$G$13,MATCH('Eligible Components'!N1432,'Funding Request Tracker'!$F$6:$F$13,0)),""))</f>
        <v/>
      </c>
      <c r="Q1432" s="37" t="str">
        <f>IF(IFERROR(INDEX('Tableau FR Download'!N:N,MATCH('Eligible Components'!M1432,'Tableau FR Download'!G:G,0)),"")=0,"",IFERROR(INDEX('Tableau FR Download'!N:N,MATCH('Eligible Components'!M1432,'Tableau FR Download'!G:G,0)),""))</f>
        <v/>
      </c>
      <c r="R1432" s="37" t="str">
        <f>IF(IFERROR(INDEX('Tableau FR Download'!O:O,MATCH('Eligible Components'!M1432,'Tableau FR Download'!G:G,0)),"")=0,"",IFERROR(INDEX('Tableau FR Download'!O:O,MATCH('Eligible Components'!M1432,'Tableau FR Download'!G:G,0)),""))</f>
        <v/>
      </c>
      <c r="S1432" s="13" t="str">
        <f t="shared" si="69"/>
        <v/>
      </c>
      <c r="T1432" s="1" t="str">
        <f>IFERROR(INDEX('User Instructions'!$E$3:$E$10,MATCH('Eligible Components'!N1432,'User Instructions'!$D$3:$D$10,0)),"")</f>
        <v/>
      </c>
      <c r="U1432" s="1" t="str">
        <f>IFERROR(IF(INDEX('Tableau FR Download'!M:M,MATCH('Eligible Components'!M1432,'Tableau FR Download'!G:G,0))=0,"",INDEX('Tableau FR Download'!M:M,MATCH('Eligible Components'!M1432,'Tableau FR Download'!G:G,0))),"")</f>
        <v/>
      </c>
    </row>
    <row r="1433" spans="1:21" hidden="1" x14ac:dyDescent="0.2">
      <c r="A1433" s="1">
        <f t="shared" si="67"/>
        <v>0</v>
      </c>
      <c r="B1433" s="1">
        <v>0</v>
      </c>
      <c r="C1433" s="1" t="s">
        <v>85</v>
      </c>
      <c r="D1433" s="1" t="s">
        <v>160</v>
      </c>
      <c r="E1433" s="1" t="s">
        <v>413</v>
      </c>
      <c r="F1433" s="1" t="s">
        <v>91</v>
      </c>
      <c r="G1433" s="1" t="str">
        <f t="shared" si="68"/>
        <v>Thailand-HIV/AIDS,Tuberculosis,Malaria,RSSH</v>
      </c>
      <c r="H1433" s="1">
        <v>0</v>
      </c>
      <c r="I1433" s="1" t="s">
        <v>33</v>
      </c>
      <c r="J1433" s="1" t="str">
        <f>IF(IFERROR(IF(M1433="",INDEX('Review Approach Lookup'!D:D,MATCH('Eligible Components'!G1433,'Review Approach Lookup'!A:A,0)),INDEX('Tableau FR Download'!I:I,MATCH(M1433,'Tableau FR Download'!G:G,0))),"")=0,"TBC",IFERROR(IF(M1433="",INDEX('Review Approach Lookup'!D:D,MATCH('Eligible Components'!G1433,'Review Approach Lookup'!A:A,0)),INDEX('Tableau FR Download'!I:I,MATCH(M1433,'Tableau FR Download'!G:G,0))),""))</f>
        <v/>
      </c>
      <c r="K1433" s="1" t="s">
        <v>184</v>
      </c>
      <c r="L1433" s="1">
        <f>_xlfn.MAXIFS('Tableau FR Download'!A:A,'Tableau FR Download'!B:B,'Eligible Components'!G1433)</f>
        <v>0</v>
      </c>
      <c r="M1433" s="1" t="str">
        <f>IF(L1433=0,"",INDEX('Tableau FR Download'!G:G,MATCH('Eligible Components'!L1433,'Tableau FR Download'!A:A,0)))</f>
        <v/>
      </c>
      <c r="N1433" s="2" t="str">
        <f>IFERROR(IF(LEFT(INDEX('Tableau FR Download'!J:J,MATCH('Eligible Components'!M1433,'Tableau FR Download'!G:G,0)),FIND(" - ",INDEX('Tableau FR Download'!J:J,MATCH('Eligible Components'!M1433,'Tableau FR Download'!G:G,0)))-1) = 0,"",LEFT(INDEX('Tableau FR Download'!J:J,MATCH('Eligible Components'!M1433,'Tableau FR Download'!G:G,0)),FIND(" - ",INDEX('Tableau FR Download'!J:J,MATCH('Eligible Components'!M1433,'Tableau FR Download'!G:G,0)))-1)),"")</f>
        <v/>
      </c>
      <c r="O1433" s="2" t="str">
        <f>IF(T1433="No","",IFERROR(IF(INDEX('Tableau FR Download'!M:M,MATCH('Eligible Components'!M1433,'Tableau FR Download'!G:G,0))=0,"",INDEX('Tableau FR Download'!M:M,MATCH('Eligible Components'!M1433,'Tableau FR Download'!G:G,0))),""))</f>
        <v/>
      </c>
      <c r="P1433" s="37" t="str">
        <f>IF(IFERROR(INDEX('Funding Request Tracker'!$G$6:$G$13,MATCH('Eligible Components'!N1433,'Funding Request Tracker'!$F$6:$F$13,0)),"")=0,"",IFERROR(INDEX('Funding Request Tracker'!$G$6:$G$13,MATCH('Eligible Components'!N1433,'Funding Request Tracker'!$F$6:$F$13,0)),""))</f>
        <v/>
      </c>
      <c r="Q1433" s="37" t="str">
        <f>IF(IFERROR(INDEX('Tableau FR Download'!N:N,MATCH('Eligible Components'!M1433,'Tableau FR Download'!G:G,0)),"")=0,"",IFERROR(INDEX('Tableau FR Download'!N:N,MATCH('Eligible Components'!M1433,'Tableau FR Download'!G:G,0)),""))</f>
        <v/>
      </c>
      <c r="R1433" s="37" t="str">
        <f>IF(IFERROR(INDEX('Tableau FR Download'!O:O,MATCH('Eligible Components'!M1433,'Tableau FR Download'!G:G,0)),"")=0,"",IFERROR(INDEX('Tableau FR Download'!O:O,MATCH('Eligible Components'!M1433,'Tableau FR Download'!G:G,0)),""))</f>
        <v/>
      </c>
      <c r="S1433" s="13" t="str">
        <f t="shared" si="69"/>
        <v/>
      </c>
      <c r="T1433" s="1" t="str">
        <f>IFERROR(INDEX('User Instructions'!$E$3:$E$10,MATCH('Eligible Components'!N1433,'User Instructions'!$D$3:$D$10,0)),"")</f>
        <v/>
      </c>
      <c r="U1433" s="1" t="str">
        <f>IFERROR(IF(INDEX('Tableau FR Download'!M:M,MATCH('Eligible Components'!M1433,'Tableau FR Download'!G:G,0))=0,"",INDEX('Tableau FR Download'!M:M,MATCH('Eligible Components'!M1433,'Tableau FR Download'!G:G,0))),"")</f>
        <v/>
      </c>
    </row>
    <row r="1434" spans="1:21" hidden="1" x14ac:dyDescent="0.2">
      <c r="A1434" s="1">
        <f t="shared" si="67"/>
        <v>0</v>
      </c>
      <c r="B1434" s="1">
        <v>0</v>
      </c>
      <c r="C1434" s="1" t="s">
        <v>85</v>
      </c>
      <c r="D1434" s="1" t="s">
        <v>160</v>
      </c>
      <c r="E1434" s="1" t="s">
        <v>414</v>
      </c>
      <c r="F1434" s="1" t="s">
        <v>92</v>
      </c>
      <c r="G1434" s="1" t="str">
        <f t="shared" si="68"/>
        <v>Thailand-HIV/AIDS,Tuberculosis,RSSH</v>
      </c>
      <c r="H1434" s="1">
        <v>1</v>
      </c>
      <c r="I1434" s="1" t="s">
        <v>33</v>
      </c>
      <c r="J1434" s="1" t="str">
        <f>IF(IFERROR(IF(M1434="",INDEX('Review Approach Lookup'!D:D,MATCH('Eligible Components'!G1434,'Review Approach Lookup'!A:A,0)),INDEX('Tableau FR Download'!I:I,MATCH(M1434,'Tableau FR Download'!G:G,0))),"")=0,"TBC",IFERROR(IF(M1434="",INDEX('Review Approach Lookup'!D:D,MATCH('Eligible Components'!G1434,'Review Approach Lookup'!A:A,0)),INDEX('Tableau FR Download'!I:I,MATCH(M1434,'Tableau FR Download'!G:G,0))),""))</f>
        <v/>
      </c>
      <c r="K1434" s="1" t="s">
        <v>184</v>
      </c>
      <c r="L1434" s="1">
        <f>_xlfn.MAXIFS('Tableau FR Download'!A:A,'Tableau FR Download'!B:B,'Eligible Components'!G1434)</f>
        <v>0</v>
      </c>
      <c r="M1434" s="1" t="str">
        <f>IF(L1434=0,"",INDEX('Tableau FR Download'!G:G,MATCH('Eligible Components'!L1434,'Tableau FR Download'!A:A,0)))</f>
        <v/>
      </c>
      <c r="N1434" s="2" t="str">
        <f>IFERROR(IF(LEFT(INDEX('Tableau FR Download'!J:J,MATCH('Eligible Components'!M1434,'Tableau FR Download'!G:G,0)),FIND(" - ",INDEX('Tableau FR Download'!J:J,MATCH('Eligible Components'!M1434,'Tableau FR Download'!G:G,0)))-1) = 0,"",LEFT(INDEX('Tableau FR Download'!J:J,MATCH('Eligible Components'!M1434,'Tableau FR Download'!G:G,0)),FIND(" - ",INDEX('Tableau FR Download'!J:J,MATCH('Eligible Components'!M1434,'Tableau FR Download'!G:G,0)))-1)),"")</f>
        <v/>
      </c>
      <c r="O1434" s="2" t="str">
        <f>IF(T1434="No","",IFERROR(IF(INDEX('Tableau FR Download'!M:M,MATCH('Eligible Components'!M1434,'Tableau FR Download'!G:G,0))=0,"",INDEX('Tableau FR Download'!M:M,MATCH('Eligible Components'!M1434,'Tableau FR Download'!G:G,0))),""))</f>
        <v/>
      </c>
      <c r="P1434" s="37" t="str">
        <f>IF(IFERROR(INDEX('Funding Request Tracker'!$G$6:$G$13,MATCH('Eligible Components'!N1434,'Funding Request Tracker'!$F$6:$F$13,0)),"")=0,"",IFERROR(INDEX('Funding Request Tracker'!$G$6:$G$13,MATCH('Eligible Components'!N1434,'Funding Request Tracker'!$F$6:$F$13,0)),""))</f>
        <v/>
      </c>
      <c r="Q1434" s="37" t="str">
        <f>IF(IFERROR(INDEX('Tableau FR Download'!N:N,MATCH('Eligible Components'!M1434,'Tableau FR Download'!G:G,0)),"")=0,"",IFERROR(INDEX('Tableau FR Download'!N:N,MATCH('Eligible Components'!M1434,'Tableau FR Download'!G:G,0)),""))</f>
        <v/>
      </c>
      <c r="R1434" s="37" t="str">
        <f>IF(IFERROR(INDEX('Tableau FR Download'!O:O,MATCH('Eligible Components'!M1434,'Tableau FR Download'!G:G,0)),"")=0,"",IFERROR(INDEX('Tableau FR Download'!O:O,MATCH('Eligible Components'!M1434,'Tableau FR Download'!G:G,0)),""))</f>
        <v/>
      </c>
      <c r="S1434" s="13" t="str">
        <f t="shared" si="69"/>
        <v/>
      </c>
      <c r="T1434" s="1" t="str">
        <f>IFERROR(INDEX('User Instructions'!$E$3:$E$10,MATCH('Eligible Components'!N1434,'User Instructions'!$D$3:$D$10,0)),"")</f>
        <v/>
      </c>
      <c r="U1434" s="1" t="str">
        <f>IFERROR(IF(INDEX('Tableau FR Download'!M:M,MATCH('Eligible Components'!M1434,'Tableau FR Download'!G:G,0))=0,"",INDEX('Tableau FR Download'!M:M,MATCH('Eligible Components'!M1434,'Tableau FR Download'!G:G,0))),"")</f>
        <v/>
      </c>
    </row>
    <row r="1435" spans="1:21" hidden="1" x14ac:dyDescent="0.2">
      <c r="A1435" s="1">
        <f t="shared" si="67"/>
        <v>0</v>
      </c>
      <c r="B1435" s="1">
        <v>0</v>
      </c>
      <c r="C1435" s="1" t="s">
        <v>85</v>
      </c>
      <c r="D1435" s="1" t="s">
        <v>160</v>
      </c>
      <c r="E1435" s="1" t="s">
        <v>28</v>
      </c>
      <c r="F1435" s="1" t="s">
        <v>28</v>
      </c>
      <c r="G1435" s="1" t="str">
        <f t="shared" si="68"/>
        <v>Thailand-Malaria</v>
      </c>
      <c r="H1435" s="1">
        <v>0</v>
      </c>
      <c r="I1435" s="1" t="s">
        <v>33</v>
      </c>
      <c r="J1435" s="1" t="str">
        <f>IF(IFERROR(IF(M1435="",INDEX('Review Approach Lookup'!D:D,MATCH('Eligible Components'!G1435,'Review Approach Lookup'!A:A,0)),INDEX('Tableau FR Download'!I:I,MATCH(M1435,'Tableau FR Download'!G:G,0))),"")=0,"TBC",IFERROR(IF(M1435="",INDEX('Review Approach Lookup'!D:D,MATCH('Eligible Components'!G1435,'Review Approach Lookup'!A:A,0)),INDEX('Tableau FR Download'!I:I,MATCH(M1435,'Tableau FR Download'!G:G,0))),""))</f>
        <v>Full Review</v>
      </c>
      <c r="K1435" s="1" t="s">
        <v>184</v>
      </c>
      <c r="L1435" s="1">
        <f>_xlfn.MAXIFS('Tableau FR Download'!A:A,'Tableau FR Download'!B:B,'Eligible Components'!G1435)</f>
        <v>0</v>
      </c>
      <c r="M1435" s="1" t="str">
        <f>IF(L1435=0,"",INDEX('Tableau FR Download'!G:G,MATCH('Eligible Components'!L1435,'Tableau FR Download'!A:A,0)))</f>
        <v/>
      </c>
      <c r="N1435" s="2" t="str">
        <f>IFERROR(IF(LEFT(INDEX('Tableau FR Download'!J:J,MATCH('Eligible Components'!M1435,'Tableau FR Download'!G:G,0)),FIND(" - ",INDEX('Tableau FR Download'!J:J,MATCH('Eligible Components'!M1435,'Tableau FR Download'!G:G,0)))-1) = 0,"",LEFT(INDEX('Tableau FR Download'!J:J,MATCH('Eligible Components'!M1435,'Tableau FR Download'!G:G,0)),FIND(" - ",INDEX('Tableau FR Download'!J:J,MATCH('Eligible Components'!M1435,'Tableau FR Download'!G:G,0)))-1)),"")</f>
        <v/>
      </c>
      <c r="O1435" s="2" t="str">
        <f>IF(T1435="No","",IFERROR(IF(INDEX('Tableau FR Download'!M:M,MATCH('Eligible Components'!M1435,'Tableau FR Download'!G:G,0))=0,"",INDEX('Tableau FR Download'!M:M,MATCH('Eligible Components'!M1435,'Tableau FR Download'!G:G,0))),""))</f>
        <v/>
      </c>
      <c r="P1435" s="37" t="str">
        <f>IF(IFERROR(INDEX('Funding Request Tracker'!$G$6:$G$13,MATCH('Eligible Components'!N1435,'Funding Request Tracker'!$F$6:$F$13,0)),"")=0,"",IFERROR(INDEX('Funding Request Tracker'!$G$6:$G$13,MATCH('Eligible Components'!N1435,'Funding Request Tracker'!$F$6:$F$13,0)),""))</f>
        <v/>
      </c>
      <c r="Q1435" s="37" t="str">
        <f>IF(IFERROR(INDEX('Tableau FR Download'!N:N,MATCH('Eligible Components'!M1435,'Tableau FR Download'!G:G,0)),"")=0,"",IFERROR(INDEX('Tableau FR Download'!N:N,MATCH('Eligible Components'!M1435,'Tableau FR Download'!G:G,0)),""))</f>
        <v/>
      </c>
      <c r="R1435" s="37" t="str">
        <f>IF(IFERROR(INDEX('Tableau FR Download'!O:O,MATCH('Eligible Components'!M1435,'Tableau FR Download'!G:G,0)),"")=0,"",IFERROR(INDEX('Tableau FR Download'!O:O,MATCH('Eligible Components'!M1435,'Tableau FR Download'!G:G,0)),""))</f>
        <v/>
      </c>
      <c r="S1435" s="13" t="str">
        <f t="shared" si="69"/>
        <v/>
      </c>
      <c r="T1435" s="1" t="str">
        <f>IFERROR(INDEX('User Instructions'!$E$3:$E$10,MATCH('Eligible Components'!N1435,'User Instructions'!$D$3:$D$10,0)),"")</f>
        <v/>
      </c>
      <c r="U1435" s="1" t="str">
        <f>IFERROR(IF(INDEX('Tableau FR Download'!M:M,MATCH('Eligible Components'!M1435,'Tableau FR Download'!G:G,0))=0,"",INDEX('Tableau FR Download'!M:M,MATCH('Eligible Components'!M1435,'Tableau FR Download'!G:G,0))),"")</f>
        <v/>
      </c>
    </row>
    <row r="1436" spans="1:21" hidden="1" x14ac:dyDescent="0.2">
      <c r="A1436" s="1">
        <f t="shared" si="67"/>
        <v>0</v>
      </c>
      <c r="B1436" s="1">
        <v>0</v>
      </c>
      <c r="C1436" s="1" t="s">
        <v>85</v>
      </c>
      <c r="D1436" s="1" t="s">
        <v>160</v>
      </c>
      <c r="E1436" s="1" t="s">
        <v>415</v>
      </c>
      <c r="F1436" s="1" t="s">
        <v>93</v>
      </c>
      <c r="G1436" s="1" t="str">
        <f t="shared" si="68"/>
        <v>Thailand-Malaria,RSSH</v>
      </c>
      <c r="H1436" s="1">
        <v>0</v>
      </c>
      <c r="I1436" s="1" t="s">
        <v>33</v>
      </c>
      <c r="J1436" s="1" t="str">
        <f>IF(IFERROR(IF(M1436="",INDEX('Review Approach Lookup'!D:D,MATCH('Eligible Components'!G1436,'Review Approach Lookup'!A:A,0)),INDEX('Tableau FR Download'!I:I,MATCH(M1436,'Tableau FR Download'!G:G,0))),"")=0,"TBC",IFERROR(IF(M1436="",INDEX('Review Approach Lookup'!D:D,MATCH('Eligible Components'!G1436,'Review Approach Lookup'!A:A,0)),INDEX('Tableau FR Download'!I:I,MATCH(M1436,'Tableau FR Download'!G:G,0))),""))</f>
        <v/>
      </c>
      <c r="K1436" s="1" t="s">
        <v>184</v>
      </c>
      <c r="L1436" s="1">
        <f>_xlfn.MAXIFS('Tableau FR Download'!A:A,'Tableau FR Download'!B:B,'Eligible Components'!G1436)</f>
        <v>0</v>
      </c>
      <c r="M1436" s="1" t="str">
        <f>IF(L1436=0,"",INDEX('Tableau FR Download'!G:G,MATCH('Eligible Components'!L1436,'Tableau FR Download'!A:A,0)))</f>
        <v/>
      </c>
      <c r="N1436" s="2" t="str">
        <f>IFERROR(IF(LEFT(INDEX('Tableau FR Download'!J:J,MATCH('Eligible Components'!M1436,'Tableau FR Download'!G:G,0)),FIND(" - ",INDEX('Tableau FR Download'!J:J,MATCH('Eligible Components'!M1436,'Tableau FR Download'!G:G,0)))-1) = 0,"",LEFT(INDEX('Tableau FR Download'!J:J,MATCH('Eligible Components'!M1436,'Tableau FR Download'!G:G,0)),FIND(" - ",INDEX('Tableau FR Download'!J:J,MATCH('Eligible Components'!M1436,'Tableau FR Download'!G:G,0)))-1)),"")</f>
        <v/>
      </c>
      <c r="O1436" s="2" t="str">
        <f>IF(T1436="No","",IFERROR(IF(INDEX('Tableau FR Download'!M:M,MATCH('Eligible Components'!M1436,'Tableau FR Download'!G:G,0))=0,"",INDEX('Tableau FR Download'!M:M,MATCH('Eligible Components'!M1436,'Tableau FR Download'!G:G,0))),""))</f>
        <v/>
      </c>
      <c r="P1436" s="37" t="str">
        <f>IF(IFERROR(INDEX('Funding Request Tracker'!$G$6:$G$13,MATCH('Eligible Components'!N1436,'Funding Request Tracker'!$F$6:$F$13,0)),"")=0,"",IFERROR(INDEX('Funding Request Tracker'!$G$6:$G$13,MATCH('Eligible Components'!N1436,'Funding Request Tracker'!$F$6:$F$13,0)),""))</f>
        <v/>
      </c>
      <c r="Q1436" s="37" t="str">
        <f>IF(IFERROR(INDEX('Tableau FR Download'!N:N,MATCH('Eligible Components'!M1436,'Tableau FR Download'!G:G,0)),"")=0,"",IFERROR(INDEX('Tableau FR Download'!N:N,MATCH('Eligible Components'!M1436,'Tableau FR Download'!G:G,0)),""))</f>
        <v/>
      </c>
      <c r="R1436" s="37" t="str">
        <f>IF(IFERROR(INDEX('Tableau FR Download'!O:O,MATCH('Eligible Components'!M1436,'Tableau FR Download'!G:G,0)),"")=0,"",IFERROR(INDEX('Tableau FR Download'!O:O,MATCH('Eligible Components'!M1436,'Tableau FR Download'!G:G,0)),""))</f>
        <v/>
      </c>
      <c r="S1436" s="13" t="str">
        <f t="shared" si="69"/>
        <v/>
      </c>
      <c r="T1436" s="1" t="str">
        <f>IFERROR(INDEX('User Instructions'!$E$3:$E$10,MATCH('Eligible Components'!N1436,'User Instructions'!$D$3:$D$10,0)),"")</f>
        <v/>
      </c>
      <c r="U1436" s="1" t="str">
        <f>IFERROR(IF(INDEX('Tableau FR Download'!M:M,MATCH('Eligible Components'!M1436,'Tableau FR Download'!G:G,0))=0,"",INDEX('Tableau FR Download'!M:M,MATCH('Eligible Components'!M1436,'Tableau FR Download'!G:G,0))),"")</f>
        <v/>
      </c>
    </row>
    <row r="1437" spans="1:21" hidden="1" x14ac:dyDescent="0.2">
      <c r="A1437" s="1">
        <f t="shared" si="67"/>
        <v>0</v>
      </c>
      <c r="B1437" s="1">
        <v>0</v>
      </c>
      <c r="C1437" s="1" t="s">
        <v>85</v>
      </c>
      <c r="D1437" s="1" t="s">
        <v>160</v>
      </c>
      <c r="E1437" s="1" t="s">
        <v>94</v>
      </c>
      <c r="F1437" s="1" t="s">
        <v>94</v>
      </c>
      <c r="G1437" s="1" t="str">
        <f t="shared" si="68"/>
        <v>Thailand-RSSH</v>
      </c>
      <c r="H1437" s="1">
        <v>1</v>
      </c>
      <c r="I1437" s="1" t="s">
        <v>33</v>
      </c>
      <c r="J1437" s="1" t="str">
        <f>IF(IFERROR(IF(M1437="",INDEX('Review Approach Lookup'!D:D,MATCH('Eligible Components'!G1437,'Review Approach Lookup'!A:A,0)),INDEX('Tableau FR Download'!I:I,MATCH(M1437,'Tableau FR Download'!G:G,0))),"")=0,"TBC",IFERROR(IF(M1437="",INDEX('Review Approach Lookup'!D:D,MATCH('Eligible Components'!G1437,'Review Approach Lookup'!A:A,0)),INDEX('Tableau FR Download'!I:I,MATCH(M1437,'Tableau FR Download'!G:G,0))),""))</f>
        <v>TBC</v>
      </c>
      <c r="K1437" s="1" t="s">
        <v>184</v>
      </c>
      <c r="L1437" s="1">
        <f>_xlfn.MAXIFS('Tableau FR Download'!A:A,'Tableau FR Download'!B:B,'Eligible Components'!G1437)</f>
        <v>0</v>
      </c>
      <c r="M1437" s="1" t="str">
        <f>IF(L1437=0,"",INDEX('Tableau FR Download'!G:G,MATCH('Eligible Components'!L1437,'Tableau FR Download'!A:A,0)))</f>
        <v/>
      </c>
      <c r="N1437" s="2" t="str">
        <f>IFERROR(IF(LEFT(INDEX('Tableau FR Download'!J:J,MATCH('Eligible Components'!M1437,'Tableau FR Download'!G:G,0)),FIND(" - ",INDEX('Tableau FR Download'!J:J,MATCH('Eligible Components'!M1437,'Tableau FR Download'!G:G,0)))-1) = 0,"",LEFT(INDEX('Tableau FR Download'!J:J,MATCH('Eligible Components'!M1437,'Tableau FR Download'!G:G,0)),FIND(" - ",INDEX('Tableau FR Download'!J:J,MATCH('Eligible Components'!M1437,'Tableau FR Download'!G:G,0)))-1)),"")</f>
        <v/>
      </c>
      <c r="O1437" s="2" t="str">
        <f>IF(T1437="No","",IFERROR(IF(INDEX('Tableau FR Download'!M:M,MATCH('Eligible Components'!M1437,'Tableau FR Download'!G:G,0))=0,"",INDEX('Tableau FR Download'!M:M,MATCH('Eligible Components'!M1437,'Tableau FR Download'!G:G,0))),""))</f>
        <v/>
      </c>
      <c r="P1437" s="37" t="str">
        <f>IF(IFERROR(INDEX('Funding Request Tracker'!$G$6:$G$13,MATCH('Eligible Components'!N1437,'Funding Request Tracker'!$F$6:$F$13,0)),"")=0,"",IFERROR(INDEX('Funding Request Tracker'!$G$6:$G$13,MATCH('Eligible Components'!N1437,'Funding Request Tracker'!$F$6:$F$13,0)),""))</f>
        <v/>
      </c>
      <c r="Q1437" s="37" t="str">
        <f>IF(IFERROR(INDEX('Tableau FR Download'!N:N,MATCH('Eligible Components'!M1437,'Tableau FR Download'!G:G,0)),"")=0,"",IFERROR(INDEX('Tableau FR Download'!N:N,MATCH('Eligible Components'!M1437,'Tableau FR Download'!G:G,0)),""))</f>
        <v/>
      </c>
      <c r="R1437" s="37" t="str">
        <f>IF(IFERROR(INDEX('Tableau FR Download'!O:O,MATCH('Eligible Components'!M1437,'Tableau FR Download'!G:G,0)),"")=0,"",IFERROR(INDEX('Tableau FR Download'!O:O,MATCH('Eligible Components'!M1437,'Tableau FR Download'!G:G,0)),""))</f>
        <v/>
      </c>
      <c r="S1437" s="13" t="str">
        <f t="shared" si="69"/>
        <v/>
      </c>
      <c r="T1437" s="1" t="str">
        <f>IFERROR(INDEX('User Instructions'!$E$3:$E$10,MATCH('Eligible Components'!N1437,'User Instructions'!$D$3:$D$10,0)),"")</f>
        <v/>
      </c>
      <c r="U1437" s="1" t="str">
        <f>IFERROR(IF(INDEX('Tableau FR Download'!M:M,MATCH('Eligible Components'!M1437,'Tableau FR Download'!G:G,0))=0,"",INDEX('Tableau FR Download'!M:M,MATCH('Eligible Components'!M1437,'Tableau FR Download'!G:G,0))),"")</f>
        <v/>
      </c>
    </row>
    <row r="1438" spans="1:21" hidden="1" x14ac:dyDescent="0.2">
      <c r="A1438" s="1">
        <f t="shared" si="67"/>
        <v>0</v>
      </c>
      <c r="B1438" s="1">
        <v>1</v>
      </c>
      <c r="C1438" s="1" t="s">
        <v>85</v>
      </c>
      <c r="D1438" s="1" t="s">
        <v>160</v>
      </c>
      <c r="E1438" s="1" t="s">
        <v>416</v>
      </c>
      <c r="F1438" s="1" t="s">
        <v>35</v>
      </c>
      <c r="G1438" s="1" t="str">
        <f t="shared" si="68"/>
        <v>Thailand-Tuberculosis</v>
      </c>
      <c r="H1438" s="1">
        <v>1</v>
      </c>
      <c r="I1438" s="1" t="s">
        <v>33</v>
      </c>
      <c r="J1438" s="1" t="str">
        <f>IF(IFERROR(IF(M1438="",INDEX('Review Approach Lookup'!D:D,MATCH('Eligible Components'!G1438,'Review Approach Lookup'!A:A,0)),INDEX('Tableau FR Download'!I:I,MATCH(M1438,'Tableau FR Download'!G:G,0))),"")=0,"TBC",IFERROR(IF(M1438="",INDEX('Review Approach Lookup'!D:D,MATCH('Eligible Components'!G1438,'Review Approach Lookup'!A:A,0)),INDEX('Tableau FR Download'!I:I,MATCH(M1438,'Tableau FR Download'!G:G,0))),""))</f>
        <v>Full Review</v>
      </c>
      <c r="K1438" s="1" t="s">
        <v>184</v>
      </c>
      <c r="L1438" s="1">
        <f>_xlfn.MAXIFS('Tableau FR Download'!A:A,'Tableau FR Download'!B:B,'Eligible Components'!G1438)</f>
        <v>0</v>
      </c>
      <c r="M1438" s="1" t="str">
        <f>IF(L1438=0,"",INDEX('Tableau FR Download'!G:G,MATCH('Eligible Components'!L1438,'Tableau FR Download'!A:A,0)))</f>
        <v/>
      </c>
      <c r="N1438" s="2" t="str">
        <f>IFERROR(IF(LEFT(INDEX('Tableau FR Download'!J:J,MATCH('Eligible Components'!M1438,'Tableau FR Download'!G:G,0)),FIND(" - ",INDEX('Tableau FR Download'!J:J,MATCH('Eligible Components'!M1438,'Tableau FR Download'!G:G,0)))-1) = 0,"",LEFT(INDEX('Tableau FR Download'!J:J,MATCH('Eligible Components'!M1438,'Tableau FR Download'!G:G,0)),FIND(" - ",INDEX('Tableau FR Download'!J:J,MATCH('Eligible Components'!M1438,'Tableau FR Download'!G:G,0)))-1)),"")</f>
        <v/>
      </c>
      <c r="O1438" s="2" t="str">
        <f>IF(T1438="No","",IFERROR(IF(INDEX('Tableau FR Download'!M:M,MATCH('Eligible Components'!M1438,'Tableau FR Download'!G:G,0))=0,"",INDEX('Tableau FR Download'!M:M,MATCH('Eligible Components'!M1438,'Tableau FR Download'!G:G,0))),""))</f>
        <v/>
      </c>
      <c r="P1438" s="37" t="str">
        <f>IF(IFERROR(INDEX('Funding Request Tracker'!$G$6:$G$13,MATCH('Eligible Components'!N1438,'Funding Request Tracker'!$F$6:$F$13,0)),"")=0,"",IFERROR(INDEX('Funding Request Tracker'!$G$6:$G$13,MATCH('Eligible Components'!N1438,'Funding Request Tracker'!$F$6:$F$13,0)),""))</f>
        <v/>
      </c>
      <c r="Q1438" s="37" t="str">
        <f>IF(IFERROR(INDEX('Tableau FR Download'!N:N,MATCH('Eligible Components'!M1438,'Tableau FR Download'!G:G,0)),"")=0,"",IFERROR(INDEX('Tableau FR Download'!N:N,MATCH('Eligible Components'!M1438,'Tableau FR Download'!G:G,0)),""))</f>
        <v/>
      </c>
      <c r="R1438" s="37" t="str">
        <f>IF(IFERROR(INDEX('Tableau FR Download'!O:O,MATCH('Eligible Components'!M1438,'Tableau FR Download'!G:G,0)),"")=0,"",IFERROR(INDEX('Tableau FR Download'!O:O,MATCH('Eligible Components'!M1438,'Tableau FR Download'!G:G,0)),""))</f>
        <v/>
      </c>
      <c r="S1438" s="13" t="str">
        <f t="shared" si="69"/>
        <v/>
      </c>
      <c r="T1438" s="1" t="str">
        <f>IFERROR(INDEX('User Instructions'!$E$3:$E$10,MATCH('Eligible Components'!N1438,'User Instructions'!$D$3:$D$10,0)),"")</f>
        <v/>
      </c>
      <c r="U1438" s="1" t="str">
        <f>IFERROR(IF(INDEX('Tableau FR Download'!M:M,MATCH('Eligible Components'!M1438,'Tableau FR Download'!G:G,0))=0,"",INDEX('Tableau FR Download'!M:M,MATCH('Eligible Components'!M1438,'Tableau FR Download'!G:G,0))),"")</f>
        <v/>
      </c>
    </row>
    <row r="1439" spans="1:21" hidden="1" x14ac:dyDescent="0.2">
      <c r="A1439" s="1">
        <f t="shared" si="67"/>
        <v>0</v>
      </c>
      <c r="B1439" s="1">
        <v>0</v>
      </c>
      <c r="C1439" s="1" t="s">
        <v>85</v>
      </c>
      <c r="D1439" s="1" t="s">
        <v>160</v>
      </c>
      <c r="E1439" s="1" t="s">
        <v>417</v>
      </c>
      <c r="F1439" s="1" t="s">
        <v>95</v>
      </c>
      <c r="G1439" s="1" t="str">
        <f t="shared" si="68"/>
        <v>Thailand-Tuberculosis,Malaria</v>
      </c>
      <c r="H1439" s="1">
        <v>0</v>
      </c>
      <c r="I1439" s="1" t="s">
        <v>33</v>
      </c>
      <c r="J1439" s="1" t="str">
        <f>IF(IFERROR(IF(M1439="",INDEX('Review Approach Lookup'!D:D,MATCH('Eligible Components'!G1439,'Review Approach Lookup'!A:A,0)),INDEX('Tableau FR Download'!I:I,MATCH(M1439,'Tableau FR Download'!G:G,0))),"")=0,"TBC",IFERROR(IF(M1439="",INDEX('Review Approach Lookup'!D:D,MATCH('Eligible Components'!G1439,'Review Approach Lookup'!A:A,0)),INDEX('Tableau FR Download'!I:I,MATCH(M1439,'Tableau FR Download'!G:G,0))),""))</f>
        <v/>
      </c>
      <c r="K1439" s="1" t="s">
        <v>184</v>
      </c>
      <c r="L1439" s="1">
        <f>_xlfn.MAXIFS('Tableau FR Download'!A:A,'Tableau FR Download'!B:B,'Eligible Components'!G1439)</f>
        <v>0</v>
      </c>
      <c r="M1439" s="1" t="str">
        <f>IF(L1439=0,"",INDEX('Tableau FR Download'!G:G,MATCH('Eligible Components'!L1439,'Tableau FR Download'!A:A,0)))</f>
        <v/>
      </c>
      <c r="N1439" s="2" t="str">
        <f>IFERROR(IF(LEFT(INDEX('Tableau FR Download'!J:J,MATCH('Eligible Components'!M1439,'Tableau FR Download'!G:G,0)),FIND(" - ",INDEX('Tableau FR Download'!J:J,MATCH('Eligible Components'!M1439,'Tableau FR Download'!G:G,0)))-1) = 0,"",LEFT(INDEX('Tableau FR Download'!J:J,MATCH('Eligible Components'!M1439,'Tableau FR Download'!G:G,0)),FIND(" - ",INDEX('Tableau FR Download'!J:J,MATCH('Eligible Components'!M1439,'Tableau FR Download'!G:G,0)))-1)),"")</f>
        <v/>
      </c>
      <c r="O1439" s="2" t="str">
        <f>IF(T1439="No","",IFERROR(IF(INDEX('Tableau FR Download'!M:M,MATCH('Eligible Components'!M1439,'Tableau FR Download'!G:G,0))=0,"",INDEX('Tableau FR Download'!M:M,MATCH('Eligible Components'!M1439,'Tableau FR Download'!G:G,0))),""))</f>
        <v/>
      </c>
      <c r="P1439" s="37" t="str">
        <f>IF(IFERROR(INDEX('Funding Request Tracker'!$G$6:$G$13,MATCH('Eligible Components'!N1439,'Funding Request Tracker'!$F$6:$F$13,0)),"")=0,"",IFERROR(INDEX('Funding Request Tracker'!$G$6:$G$13,MATCH('Eligible Components'!N1439,'Funding Request Tracker'!$F$6:$F$13,0)),""))</f>
        <v/>
      </c>
      <c r="Q1439" s="37" t="str">
        <f>IF(IFERROR(INDEX('Tableau FR Download'!N:N,MATCH('Eligible Components'!M1439,'Tableau FR Download'!G:G,0)),"")=0,"",IFERROR(INDEX('Tableau FR Download'!N:N,MATCH('Eligible Components'!M1439,'Tableau FR Download'!G:G,0)),""))</f>
        <v/>
      </c>
      <c r="R1439" s="37" t="str">
        <f>IF(IFERROR(INDEX('Tableau FR Download'!O:O,MATCH('Eligible Components'!M1439,'Tableau FR Download'!G:G,0)),"")=0,"",IFERROR(INDEX('Tableau FR Download'!O:O,MATCH('Eligible Components'!M1439,'Tableau FR Download'!G:G,0)),""))</f>
        <v/>
      </c>
      <c r="S1439" s="13" t="str">
        <f t="shared" si="69"/>
        <v/>
      </c>
      <c r="T1439" s="1" t="str">
        <f>IFERROR(INDEX('User Instructions'!$E$3:$E$10,MATCH('Eligible Components'!N1439,'User Instructions'!$D$3:$D$10,0)),"")</f>
        <v/>
      </c>
      <c r="U1439" s="1" t="str">
        <f>IFERROR(IF(INDEX('Tableau FR Download'!M:M,MATCH('Eligible Components'!M1439,'Tableau FR Download'!G:G,0))=0,"",INDEX('Tableau FR Download'!M:M,MATCH('Eligible Components'!M1439,'Tableau FR Download'!G:G,0))),"")</f>
        <v/>
      </c>
    </row>
    <row r="1440" spans="1:21" hidden="1" x14ac:dyDescent="0.2">
      <c r="A1440" s="1">
        <f t="shared" si="67"/>
        <v>0</v>
      </c>
      <c r="B1440" s="1">
        <v>0</v>
      </c>
      <c r="C1440" s="1" t="s">
        <v>85</v>
      </c>
      <c r="D1440" s="1" t="s">
        <v>160</v>
      </c>
      <c r="E1440" s="1" t="s">
        <v>418</v>
      </c>
      <c r="F1440" s="1" t="s">
        <v>96</v>
      </c>
      <c r="G1440" s="1" t="str">
        <f t="shared" si="68"/>
        <v>Thailand-Tuberculosis,Malaria,RSSH</v>
      </c>
      <c r="H1440" s="1">
        <v>0</v>
      </c>
      <c r="I1440" s="1" t="s">
        <v>33</v>
      </c>
      <c r="J1440" s="1" t="str">
        <f>IF(IFERROR(IF(M1440="",INDEX('Review Approach Lookup'!D:D,MATCH('Eligible Components'!G1440,'Review Approach Lookup'!A:A,0)),INDEX('Tableau FR Download'!I:I,MATCH(M1440,'Tableau FR Download'!G:G,0))),"")=0,"TBC",IFERROR(IF(M1440="",INDEX('Review Approach Lookup'!D:D,MATCH('Eligible Components'!G1440,'Review Approach Lookup'!A:A,0)),INDEX('Tableau FR Download'!I:I,MATCH(M1440,'Tableau FR Download'!G:G,0))),""))</f>
        <v/>
      </c>
      <c r="K1440" s="1" t="s">
        <v>184</v>
      </c>
      <c r="L1440" s="1">
        <f>_xlfn.MAXIFS('Tableau FR Download'!A:A,'Tableau FR Download'!B:B,'Eligible Components'!G1440)</f>
        <v>0</v>
      </c>
      <c r="M1440" s="1" t="str">
        <f>IF(L1440=0,"",INDEX('Tableau FR Download'!G:G,MATCH('Eligible Components'!L1440,'Tableau FR Download'!A:A,0)))</f>
        <v/>
      </c>
      <c r="N1440" s="2" t="str">
        <f>IFERROR(IF(LEFT(INDEX('Tableau FR Download'!J:J,MATCH('Eligible Components'!M1440,'Tableau FR Download'!G:G,0)),FIND(" - ",INDEX('Tableau FR Download'!J:J,MATCH('Eligible Components'!M1440,'Tableau FR Download'!G:G,0)))-1) = 0,"",LEFT(INDEX('Tableau FR Download'!J:J,MATCH('Eligible Components'!M1440,'Tableau FR Download'!G:G,0)),FIND(" - ",INDEX('Tableau FR Download'!J:J,MATCH('Eligible Components'!M1440,'Tableau FR Download'!G:G,0)))-1)),"")</f>
        <v/>
      </c>
      <c r="O1440" s="2" t="str">
        <f>IF(T1440="No","",IFERROR(IF(INDEX('Tableau FR Download'!M:M,MATCH('Eligible Components'!M1440,'Tableau FR Download'!G:G,0))=0,"",INDEX('Tableau FR Download'!M:M,MATCH('Eligible Components'!M1440,'Tableau FR Download'!G:G,0))),""))</f>
        <v/>
      </c>
      <c r="P1440" s="37" t="str">
        <f>IF(IFERROR(INDEX('Funding Request Tracker'!$G$6:$G$13,MATCH('Eligible Components'!N1440,'Funding Request Tracker'!$F$6:$F$13,0)),"")=0,"",IFERROR(INDEX('Funding Request Tracker'!$G$6:$G$13,MATCH('Eligible Components'!N1440,'Funding Request Tracker'!$F$6:$F$13,0)),""))</f>
        <v/>
      </c>
      <c r="Q1440" s="37" t="str">
        <f>IF(IFERROR(INDEX('Tableau FR Download'!N:N,MATCH('Eligible Components'!M1440,'Tableau FR Download'!G:G,0)),"")=0,"",IFERROR(INDEX('Tableau FR Download'!N:N,MATCH('Eligible Components'!M1440,'Tableau FR Download'!G:G,0)),""))</f>
        <v/>
      </c>
      <c r="R1440" s="37" t="str">
        <f>IF(IFERROR(INDEX('Tableau FR Download'!O:O,MATCH('Eligible Components'!M1440,'Tableau FR Download'!G:G,0)),"")=0,"",IFERROR(INDEX('Tableau FR Download'!O:O,MATCH('Eligible Components'!M1440,'Tableau FR Download'!G:G,0)),""))</f>
        <v/>
      </c>
      <c r="S1440" s="13" t="str">
        <f t="shared" si="69"/>
        <v/>
      </c>
      <c r="T1440" s="1" t="str">
        <f>IFERROR(INDEX('User Instructions'!$E$3:$E$10,MATCH('Eligible Components'!N1440,'User Instructions'!$D$3:$D$10,0)),"")</f>
        <v/>
      </c>
      <c r="U1440" s="1" t="str">
        <f>IFERROR(IF(INDEX('Tableau FR Download'!M:M,MATCH('Eligible Components'!M1440,'Tableau FR Download'!G:G,0))=0,"",INDEX('Tableau FR Download'!M:M,MATCH('Eligible Components'!M1440,'Tableau FR Download'!G:G,0))),"")</f>
        <v/>
      </c>
    </row>
    <row r="1441" spans="1:21" hidden="1" x14ac:dyDescent="0.2">
      <c r="A1441" s="1">
        <f t="shared" si="67"/>
        <v>0</v>
      </c>
      <c r="B1441" s="1">
        <v>0</v>
      </c>
      <c r="C1441" s="1" t="s">
        <v>85</v>
      </c>
      <c r="D1441" s="1" t="s">
        <v>160</v>
      </c>
      <c r="E1441" s="1" t="s">
        <v>419</v>
      </c>
      <c r="F1441" s="1" t="s">
        <v>97</v>
      </c>
      <c r="G1441" s="1" t="str">
        <f t="shared" si="68"/>
        <v>Thailand-Tuberculosis,RSSH</v>
      </c>
      <c r="H1441" s="1">
        <v>1</v>
      </c>
      <c r="I1441" s="1" t="s">
        <v>33</v>
      </c>
      <c r="J1441" s="1" t="str">
        <f>IF(IFERROR(IF(M1441="",INDEX('Review Approach Lookup'!D:D,MATCH('Eligible Components'!G1441,'Review Approach Lookup'!A:A,0)),INDEX('Tableau FR Download'!I:I,MATCH(M1441,'Tableau FR Download'!G:G,0))),"")=0,"TBC",IFERROR(IF(M1441="",INDEX('Review Approach Lookup'!D:D,MATCH('Eligible Components'!G1441,'Review Approach Lookup'!A:A,0)),INDEX('Tableau FR Download'!I:I,MATCH(M1441,'Tableau FR Download'!G:G,0))),""))</f>
        <v/>
      </c>
      <c r="K1441" s="1" t="s">
        <v>184</v>
      </c>
      <c r="L1441" s="1">
        <f>_xlfn.MAXIFS('Tableau FR Download'!A:A,'Tableau FR Download'!B:B,'Eligible Components'!G1441)</f>
        <v>0</v>
      </c>
      <c r="M1441" s="1" t="str">
        <f>IF(L1441=0,"",INDEX('Tableau FR Download'!G:G,MATCH('Eligible Components'!L1441,'Tableau FR Download'!A:A,0)))</f>
        <v/>
      </c>
      <c r="N1441" s="2" t="str">
        <f>IFERROR(IF(LEFT(INDEX('Tableau FR Download'!J:J,MATCH('Eligible Components'!M1441,'Tableau FR Download'!G:G,0)),FIND(" - ",INDEX('Tableau FR Download'!J:J,MATCH('Eligible Components'!M1441,'Tableau FR Download'!G:G,0)))-1) = 0,"",LEFT(INDEX('Tableau FR Download'!J:J,MATCH('Eligible Components'!M1441,'Tableau FR Download'!G:G,0)),FIND(" - ",INDEX('Tableau FR Download'!J:J,MATCH('Eligible Components'!M1441,'Tableau FR Download'!G:G,0)))-1)),"")</f>
        <v/>
      </c>
      <c r="O1441" s="2" t="str">
        <f>IF(T1441="No","",IFERROR(IF(INDEX('Tableau FR Download'!M:M,MATCH('Eligible Components'!M1441,'Tableau FR Download'!G:G,0))=0,"",INDEX('Tableau FR Download'!M:M,MATCH('Eligible Components'!M1441,'Tableau FR Download'!G:G,0))),""))</f>
        <v/>
      </c>
      <c r="P1441" s="37" t="str">
        <f>IF(IFERROR(INDEX('Funding Request Tracker'!$G$6:$G$13,MATCH('Eligible Components'!N1441,'Funding Request Tracker'!$F$6:$F$13,0)),"")=0,"",IFERROR(INDEX('Funding Request Tracker'!$G$6:$G$13,MATCH('Eligible Components'!N1441,'Funding Request Tracker'!$F$6:$F$13,0)),""))</f>
        <v/>
      </c>
      <c r="Q1441" s="37" t="str">
        <f>IF(IFERROR(INDEX('Tableau FR Download'!N:N,MATCH('Eligible Components'!M1441,'Tableau FR Download'!G:G,0)),"")=0,"",IFERROR(INDEX('Tableau FR Download'!N:N,MATCH('Eligible Components'!M1441,'Tableau FR Download'!G:G,0)),""))</f>
        <v/>
      </c>
      <c r="R1441" s="37" t="str">
        <f>IF(IFERROR(INDEX('Tableau FR Download'!O:O,MATCH('Eligible Components'!M1441,'Tableau FR Download'!G:G,0)),"")=0,"",IFERROR(INDEX('Tableau FR Download'!O:O,MATCH('Eligible Components'!M1441,'Tableau FR Download'!G:G,0)),""))</f>
        <v/>
      </c>
      <c r="S1441" s="13" t="str">
        <f t="shared" si="69"/>
        <v/>
      </c>
      <c r="T1441" s="1" t="str">
        <f>IFERROR(INDEX('User Instructions'!$E$3:$E$10,MATCH('Eligible Components'!N1441,'User Instructions'!$D$3:$D$10,0)),"")</f>
        <v/>
      </c>
      <c r="U1441" s="1" t="str">
        <f>IFERROR(IF(INDEX('Tableau FR Download'!M:M,MATCH('Eligible Components'!M1441,'Tableau FR Download'!G:G,0))=0,"",INDEX('Tableau FR Download'!M:M,MATCH('Eligible Components'!M1441,'Tableau FR Download'!G:G,0))),"")</f>
        <v/>
      </c>
    </row>
    <row r="1442" spans="1:21" hidden="1" x14ac:dyDescent="0.2">
      <c r="A1442" s="1">
        <f t="shared" si="67"/>
        <v>1</v>
      </c>
      <c r="B1442" s="1">
        <v>0</v>
      </c>
      <c r="C1442" s="1" t="s">
        <v>85</v>
      </c>
      <c r="D1442" s="1" t="s">
        <v>161</v>
      </c>
      <c r="E1442" s="1" t="s">
        <v>26</v>
      </c>
      <c r="F1442" s="1" t="s">
        <v>26</v>
      </c>
      <c r="G1442" s="1" t="str">
        <f t="shared" si="68"/>
        <v>Timor-Leste-HIV/AIDS</v>
      </c>
      <c r="H1442" s="1">
        <v>1</v>
      </c>
      <c r="I1442" s="1" t="s">
        <v>25</v>
      </c>
      <c r="J1442" s="1" t="str">
        <f>IF(IFERROR(IF(M1442="",INDEX('Review Approach Lookup'!D:D,MATCH('Eligible Components'!G1442,'Review Approach Lookup'!A:A,0)),INDEX('Tableau FR Download'!I:I,MATCH(M1442,'Tableau FR Download'!G:G,0))),"")=0,"TBC",IFERROR(IF(M1442="",INDEX('Review Approach Lookup'!D:D,MATCH('Eligible Components'!G1442,'Review Approach Lookup'!A:A,0)),INDEX('Tableau FR Download'!I:I,MATCH(M1442,'Tableau FR Download'!G:G,0))),""))</f>
        <v>Tailored for Focused Portfolios</v>
      </c>
      <c r="K1442" s="1" t="s">
        <v>188</v>
      </c>
      <c r="L1442" s="1">
        <f>_xlfn.MAXIFS('Tableau FR Download'!A:A,'Tableau FR Download'!B:B,'Eligible Components'!G1442)</f>
        <v>875</v>
      </c>
      <c r="M1442" s="1" t="str">
        <f>IF(L1442=0,"",INDEX('Tableau FR Download'!G:G,MATCH('Eligible Components'!L1442,'Tableau FR Download'!A:A,0)))</f>
        <v>FR875-TLS-H</v>
      </c>
      <c r="N1442" s="2" t="str">
        <f>IFERROR(IF(LEFT(INDEX('Tableau FR Download'!J:J,MATCH('Eligible Components'!M1442,'Tableau FR Download'!G:G,0)),FIND(" - ",INDEX('Tableau FR Download'!J:J,MATCH('Eligible Components'!M1442,'Tableau FR Download'!G:G,0)))-1) = 0,"",LEFT(INDEX('Tableau FR Download'!J:J,MATCH('Eligible Components'!M1442,'Tableau FR Download'!G:G,0)),FIND(" - ",INDEX('Tableau FR Download'!J:J,MATCH('Eligible Components'!M1442,'Tableau FR Download'!G:G,0)))-1)),"")</f>
        <v>Window 2c</v>
      </c>
      <c r="O1442" s="2" t="str">
        <f>IF(T1442="No","",IFERROR(IF(INDEX('Tableau FR Download'!M:M,MATCH('Eligible Components'!M1442,'Tableau FR Download'!G:G,0))=0,"",INDEX('Tableau FR Download'!M:M,MATCH('Eligible Components'!M1442,'Tableau FR Download'!G:G,0))),""))</f>
        <v>Grant Making</v>
      </c>
      <c r="P1442" s="37">
        <f>IF(IFERROR(INDEX('Funding Request Tracker'!$G$6:$G$13,MATCH('Eligible Components'!N1442,'Funding Request Tracker'!$F$6:$F$13,0)),"")=0,"",IFERROR(INDEX('Funding Request Tracker'!$G$6:$G$13,MATCH('Eligible Components'!N1442,'Funding Request Tracker'!$F$6:$F$13,0)),""))</f>
        <v>44012</v>
      </c>
      <c r="Q1442" s="37">
        <f>IF(IFERROR(INDEX('Tableau FR Download'!N:N,MATCH('Eligible Components'!M1442,'Tableau FR Download'!G:G,0)),"")=0,"",IFERROR(INDEX('Tableau FR Download'!N:N,MATCH('Eligible Components'!M1442,'Tableau FR Download'!G:G,0)),""))</f>
        <v>44154</v>
      </c>
      <c r="R1442" s="37">
        <f>IF(IFERROR(INDEX('Tableau FR Download'!O:O,MATCH('Eligible Components'!M1442,'Tableau FR Download'!G:G,0)),"")=0,"",IFERROR(INDEX('Tableau FR Download'!O:O,MATCH('Eligible Components'!M1442,'Tableau FR Download'!G:G,0)),""))</f>
        <v>44175</v>
      </c>
      <c r="S1442" s="13">
        <f t="shared" si="69"/>
        <v>5.3442622950819674</v>
      </c>
      <c r="T1442" s="1" t="str">
        <f>IFERROR(INDEX('User Instructions'!$E$3:$E$10,MATCH('Eligible Components'!N1442,'User Instructions'!$D$3:$D$10,0)),"")</f>
        <v>Yes</v>
      </c>
      <c r="U1442" s="1" t="str">
        <f>IFERROR(IF(INDEX('Tableau FR Download'!M:M,MATCH('Eligible Components'!M1442,'Tableau FR Download'!G:G,0))=0,"",INDEX('Tableau FR Download'!M:M,MATCH('Eligible Components'!M1442,'Tableau FR Download'!G:G,0))),"")</f>
        <v>Grant Making</v>
      </c>
    </row>
    <row r="1443" spans="1:21" hidden="1" x14ac:dyDescent="0.2">
      <c r="A1443" s="1">
        <f t="shared" si="67"/>
        <v>0</v>
      </c>
      <c r="B1443" s="1">
        <v>0</v>
      </c>
      <c r="C1443" s="1" t="s">
        <v>85</v>
      </c>
      <c r="D1443" s="1" t="s">
        <v>161</v>
      </c>
      <c r="E1443" s="1" t="s">
        <v>409</v>
      </c>
      <c r="F1443" s="1" t="s">
        <v>86</v>
      </c>
      <c r="G1443" s="1" t="str">
        <f t="shared" si="68"/>
        <v>Timor-Leste-HIV/AIDS,Malaria</v>
      </c>
      <c r="H1443" s="1">
        <v>1</v>
      </c>
      <c r="I1443" s="1" t="s">
        <v>25</v>
      </c>
      <c r="J1443" s="1" t="str">
        <f>IF(IFERROR(IF(M1443="",INDEX('Review Approach Lookup'!D:D,MATCH('Eligible Components'!G1443,'Review Approach Lookup'!A:A,0)),INDEX('Tableau FR Download'!I:I,MATCH(M1443,'Tableau FR Download'!G:G,0))),"")=0,"TBC",IFERROR(IF(M1443="",INDEX('Review Approach Lookup'!D:D,MATCH('Eligible Components'!G1443,'Review Approach Lookup'!A:A,0)),INDEX('Tableau FR Download'!I:I,MATCH(M1443,'Tableau FR Download'!G:G,0))),""))</f>
        <v/>
      </c>
      <c r="K1443" s="1" t="s">
        <v>188</v>
      </c>
      <c r="L1443" s="1">
        <f>_xlfn.MAXIFS('Tableau FR Download'!A:A,'Tableau FR Download'!B:B,'Eligible Components'!G1443)</f>
        <v>0</v>
      </c>
      <c r="M1443" s="1" t="str">
        <f>IF(L1443=0,"",INDEX('Tableau FR Download'!G:G,MATCH('Eligible Components'!L1443,'Tableau FR Download'!A:A,0)))</f>
        <v/>
      </c>
      <c r="N1443" s="2" t="str">
        <f>IFERROR(IF(LEFT(INDEX('Tableau FR Download'!J:J,MATCH('Eligible Components'!M1443,'Tableau FR Download'!G:G,0)),FIND(" - ",INDEX('Tableau FR Download'!J:J,MATCH('Eligible Components'!M1443,'Tableau FR Download'!G:G,0)))-1) = 0,"",LEFT(INDEX('Tableau FR Download'!J:J,MATCH('Eligible Components'!M1443,'Tableau FR Download'!G:G,0)),FIND(" - ",INDEX('Tableau FR Download'!J:J,MATCH('Eligible Components'!M1443,'Tableau FR Download'!G:G,0)))-1)),"")</f>
        <v/>
      </c>
      <c r="O1443" s="2" t="str">
        <f>IF(T1443="No","",IFERROR(IF(INDEX('Tableau FR Download'!M:M,MATCH('Eligible Components'!M1443,'Tableau FR Download'!G:G,0))=0,"",INDEX('Tableau FR Download'!M:M,MATCH('Eligible Components'!M1443,'Tableau FR Download'!G:G,0))),""))</f>
        <v/>
      </c>
      <c r="P1443" s="37" t="str">
        <f>IF(IFERROR(INDEX('Funding Request Tracker'!$G$6:$G$13,MATCH('Eligible Components'!N1443,'Funding Request Tracker'!$F$6:$F$13,0)),"")=0,"",IFERROR(INDEX('Funding Request Tracker'!$G$6:$G$13,MATCH('Eligible Components'!N1443,'Funding Request Tracker'!$F$6:$F$13,0)),""))</f>
        <v/>
      </c>
      <c r="Q1443" s="37" t="str">
        <f>IF(IFERROR(INDEX('Tableau FR Download'!N:N,MATCH('Eligible Components'!M1443,'Tableau FR Download'!G:G,0)),"")=0,"",IFERROR(INDEX('Tableau FR Download'!N:N,MATCH('Eligible Components'!M1443,'Tableau FR Download'!G:G,0)),""))</f>
        <v/>
      </c>
      <c r="R1443" s="37" t="str">
        <f>IF(IFERROR(INDEX('Tableau FR Download'!O:O,MATCH('Eligible Components'!M1443,'Tableau FR Download'!G:G,0)),"")=0,"",IFERROR(INDEX('Tableau FR Download'!O:O,MATCH('Eligible Components'!M1443,'Tableau FR Download'!G:G,0)),""))</f>
        <v/>
      </c>
      <c r="S1443" s="13" t="str">
        <f t="shared" si="69"/>
        <v/>
      </c>
      <c r="T1443" s="1" t="str">
        <f>IFERROR(INDEX('User Instructions'!$E$3:$E$10,MATCH('Eligible Components'!N1443,'User Instructions'!$D$3:$D$10,0)),"")</f>
        <v/>
      </c>
      <c r="U1443" s="1" t="str">
        <f>IFERROR(IF(INDEX('Tableau FR Download'!M:M,MATCH('Eligible Components'!M1443,'Tableau FR Download'!G:G,0))=0,"",INDEX('Tableau FR Download'!M:M,MATCH('Eligible Components'!M1443,'Tableau FR Download'!G:G,0))),"")</f>
        <v/>
      </c>
    </row>
    <row r="1444" spans="1:21" hidden="1" x14ac:dyDescent="0.2">
      <c r="A1444" s="1">
        <f t="shared" si="67"/>
        <v>0</v>
      </c>
      <c r="B1444" s="1">
        <v>0</v>
      </c>
      <c r="C1444" s="1" t="s">
        <v>85</v>
      </c>
      <c r="D1444" s="1" t="s">
        <v>161</v>
      </c>
      <c r="E1444" s="1" t="s">
        <v>410</v>
      </c>
      <c r="F1444" s="1" t="s">
        <v>87</v>
      </c>
      <c r="G1444" s="1" t="str">
        <f t="shared" si="68"/>
        <v>Timor-Leste-HIV/AIDS,Malaria,RSSH</v>
      </c>
      <c r="H1444" s="1">
        <v>1</v>
      </c>
      <c r="I1444" s="1" t="s">
        <v>25</v>
      </c>
      <c r="J1444" s="1" t="str">
        <f>IF(IFERROR(IF(M1444="",INDEX('Review Approach Lookup'!D:D,MATCH('Eligible Components'!G1444,'Review Approach Lookup'!A:A,0)),INDEX('Tableau FR Download'!I:I,MATCH(M1444,'Tableau FR Download'!G:G,0))),"")=0,"TBC",IFERROR(IF(M1444="",INDEX('Review Approach Lookup'!D:D,MATCH('Eligible Components'!G1444,'Review Approach Lookup'!A:A,0)),INDEX('Tableau FR Download'!I:I,MATCH(M1444,'Tableau FR Download'!G:G,0))),""))</f>
        <v/>
      </c>
      <c r="K1444" s="1" t="s">
        <v>188</v>
      </c>
      <c r="L1444" s="1">
        <f>_xlfn.MAXIFS('Tableau FR Download'!A:A,'Tableau FR Download'!B:B,'Eligible Components'!G1444)</f>
        <v>0</v>
      </c>
      <c r="M1444" s="1" t="str">
        <f>IF(L1444=0,"",INDEX('Tableau FR Download'!G:G,MATCH('Eligible Components'!L1444,'Tableau FR Download'!A:A,0)))</f>
        <v/>
      </c>
      <c r="N1444" s="2" t="str">
        <f>IFERROR(IF(LEFT(INDEX('Tableau FR Download'!J:J,MATCH('Eligible Components'!M1444,'Tableau FR Download'!G:G,0)),FIND(" - ",INDEX('Tableau FR Download'!J:J,MATCH('Eligible Components'!M1444,'Tableau FR Download'!G:G,0)))-1) = 0,"",LEFT(INDEX('Tableau FR Download'!J:J,MATCH('Eligible Components'!M1444,'Tableau FR Download'!G:G,0)),FIND(" - ",INDEX('Tableau FR Download'!J:J,MATCH('Eligible Components'!M1444,'Tableau FR Download'!G:G,0)))-1)),"")</f>
        <v/>
      </c>
      <c r="O1444" s="2" t="str">
        <f>IF(T1444="No","",IFERROR(IF(INDEX('Tableau FR Download'!M:M,MATCH('Eligible Components'!M1444,'Tableau FR Download'!G:G,0))=0,"",INDEX('Tableau FR Download'!M:M,MATCH('Eligible Components'!M1444,'Tableau FR Download'!G:G,0))),""))</f>
        <v/>
      </c>
      <c r="P1444" s="37" t="str">
        <f>IF(IFERROR(INDEX('Funding Request Tracker'!$G$6:$G$13,MATCH('Eligible Components'!N1444,'Funding Request Tracker'!$F$6:$F$13,0)),"")=0,"",IFERROR(INDEX('Funding Request Tracker'!$G$6:$G$13,MATCH('Eligible Components'!N1444,'Funding Request Tracker'!$F$6:$F$13,0)),""))</f>
        <v/>
      </c>
      <c r="Q1444" s="37" t="str">
        <f>IF(IFERROR(INDEX('Tableau FR Download'!N:N,MATCH('Eligible Components'!M1444,'Tableau FR Download'!G:G,0)),"")=0,"",IFERROR(INDEX('Tableau FR Download'!N:N,MATCH('Eligible Components'!M1444,'Tableau FR Download'!G:G,0)),""))</f>
        <v/>
      </c>
      <c r="R1444" s="37" t="str">
        <f>IF(IFERROR(INDEX('Tableau FR Download'!O:O,MATCH('Eligible Components'!M1444,'Tableau FR Download'!G:G,0)),"")=0,"",IFERROR(INDEX('Tableau FR Download'!O:O,MATCH('Eligible Components'!M1444,'Tableau FR Download'!G:G,0)),""))</f>
        <v/>
      </c>
      <c r="S1444" s="13" t="str">
        <f t="shared" si="69"/>
        <v/>
      </c>
      <c r="T1444" s="1" t="str">
        <f>IFERROR(INDEX('User Instructions'!$E$3:$E$10,MATCH('Eligible Components'!N1444,'User Instructions'!$D$3:$D$10,0)),"")</f>
        <v/>
      </c>
      <c r="U1444" s="1" t="str">
        <f>IFERROR(IF(INDEX('Tableau FR Download'!M:M,MATCH('Eligible Components'!M1444,'Tableau FR Download'!G:G,0))=0,"",INDEX('Tableau FR Download'!M:M,MATCH('Eligible Components'!M1444,'Tableau FR Download'!G:G,0))),"")</f>
        <v/>
      </c>
    </row>
    <row r="1445" spans="1:21" hidden="1" x14ac:dyDescent="0.2">
      <c r="A1445" s="1">
        <f t="shared" si="67"/>
        <v>0</v>
      </c>
      <c r="B1445" s="1">
        <v>0</v>
      </c>
      <c r="C1445" s="1" t="s">
        <v>85</v>
      </c>
      <c r="D1445" s="1" t="s">
        <v>161</v>
      </c>
      <c r="E1445" s="1" t="s">
        <v>411</v>
      </c>
      <c r="F1445" s="1" t="s">
        <v>88</v>
      </c>
      <c r="G1445" s="1" t="str">
        <f t="shared" si="68"/>
        <v>Timor-Leste-HIV/AIDS,RSSH</v>
      </c>
      <c r="H1445" s="1">
        <v>1</v>
      </c>
      <c r="I1445" s="1" t="s">
        <v>25</v>
      </c>
      <c r="J1445" s="1" t="str">
        <f>IF(IFERROR(IF(M1445="",INDEX('Review Approach Lookup'!D:D,MATCH('Eligible Components'!G1445,'Review Approach Lookup'!A:A,0)),INDEX('Tableau FR Download'!I:I,MATCH(M1445,'Tableau FR Download'!G:G,0))),"")=0,"TBC",IFERROR(IF(M1445="",INDEX('Review Approach Lookup'!D:D,MATCH('Eligible Components'!G1445,'Review Approach Lookup'!A:A,0)),INDEX('Tableau FR Download'!I:I,MATCH(M1445,'Tableau FR Download'!G:G,0))),""))</f>
        <v/>
      </c>
      <c r="K1445" s="1" t="s">
        <v>188</v>
      </c>
      <c r="L1445" s="1">
        <f>_xlfn.MAXIFS('Tableau FR Download'!A:A,'Tableau FR Download'!B:B,'Eligible Components'!G1445)</f>
        <v>0</v>
      </c>
      <c r="M1445" s="1" t="str">
        <f>IF(L1445=0,"",INDEX('Tableau FR Download'!G:G,MATCH('Eligible Components'!L1445,'Tableau FR Download'!A:A,0)))</f>
        <v/>
      </c>
      <c r="N1445" s="2" t="str">
        <f>IFERROR(IF(LEFT(INDEX('Tableau FR Download'!J:J,MATCH('Eligible Components'!M1445,'Tableau FR Download'!G:G,0)),FIND(" - ",INDEX('Tableau FR Download'!J:J,MATCH('Eligible Components'!M1445,'Tableau FR Download'!G:G,0)))-1) = 0,"",LEFT(INDEX('Tableau FR Download'!J:J,MATCH('Eligible Components'!M1445,'Tableau FR Download'!G:G,0)),FIND(" - ",INDEX('Tableau FR Download'!J:J,MATCH('Eligible Components'!M1445,'Tableau FR Download'!G:G,0)))-1)),"")</f>
        <v/>
      </c>
      <c r="O1445" s="2" t="str">
        <f>IF(T1445="No","",IFERROR(IF(INDEX('Tableau FR Download'!M:M,MATCH('Eligible Components'!M1445,'Tableau FR Download'!G:G,0))=0,"",INDEX('Tableau FR Download'!M:M,MATCH('Eligible Components'!M1445,'Tableau FR Download'!G:G,0))),""))</f>
        <v/>
      </c>
      <c r="P1445" s="37" t="str">
        <f>IF(IFERROR(INDEX('Funding Request Tracker'!$G$6:$G$13,MATCH('Eligible Components'!N1445,'Funding Request Tracker'!$F$6:$F$13,0)),"")=0,"",IFERROR(INDEX('Funding Request Tracker'!$G$6:$G$13,MATCH('Eligible Components'!N1445,'Funding Request Tracker'!$F$6:$F$13,0)),""))</f>
        <v/>
      </c>
      <c r="Q1445" s="37" t="str">
        <f>IF(IFERROR(INDEX('Tableau FR Download'!N:N,MATCH('Eligible Components'!M1445,'Tableau FR Download'!G:G,0)),"")=0,"",IFERROR(INDEX('Tableau FR Download'!N:N,MATCH('Eligible Components'!M1445,'Tableau FR Download'!G:G,0)),""))</f>
        <v/>
      </c>
      <c r="R1445" s="37" t="str">
        <f>IF(IFERROR(INDEX('Tableau FR Download'!O:O,MATCH('Eligible Components'!M1445,'Tableau FR Download'!G:G,0)),"")=0,"",IFERROR(INDEX('Tableau FR Download'!O:O,MATCH('Eligible Components'!M1445,'Tableau FR Download'!G:G,0)),""))</f>
        <v/>
      </c>
      <c r="S1445" s="13" t="str">
        <f t="shared" si="69"/>
        <v/>
      </c>
      <c r="T1445" s="1" t="str">
        <f>IFERROR(INDEX('User Instructions'!$E$3:$E$10,MATCH('Eligible Components'!N1445,'User Instructions'!$D$3:$D$10,0)),"")</f>
        <v/>
      </c>
      <c r="U1445" s="1" t="str">
        <f>IFERROR(IF(INDEX('Tableau FR Download'!M:M,MATCH('Eligible Components'!M1445,'Tableau FR Download'!G:G,0))=0,"",INDEX('Tableau FR Download'!M:M,MATCH('Eligible Components'!M1445,'Tableau FR Download'!G:G,0))),"")</f>
        <v/>
      </c>
    </row>
    <row r="1446" spans="1:21" hidden="1" x14ac:dyDescent="0.2">
      <c r="A1446" s="1">
        <f t="shared" si="67"/>
        <v>0</v>
      </c>
      <c r="B1446" s="1">
        <v>0</v>
      </c>
      <c r="C1446" s="1" t="s">
        <v>85</v>
      </c>
      <c r="D1446" s="1" t="s">
        <v>161</v>
      </c>
      <c r="E1446" s="1" t="s">
        <v>408</v>
      </c>
      <c r="F1446" s="1" t="s">
        <v>89</v>
      </c>
      <c r="G1446" s="1" t="str">
        <f t="shared" si="68"/>
        <v>Timor-Leste-HIV/AIDS, Tuberculosis</v>
      </c>
      <c r="H1446" s="1">
        <v>1</v>
      </c>
      <c r="I1446" s="1" t="s">
        <v>25</v>
      </c>
      <c r="J1446" s="1" t="str">
        <f>IF(IFERROR(IF(M1446="",INDEX('Review Approach Lookup'!D:D,MATCH('Eligible Components'!G1446,'Review Approach Lookup'!A:A,0)),INDEX('Tableau FR Download'!I:I,MATCH(M1446,'Tableau FR Download'!G:G,0))),"")=0,"TBC",IFERROR(IF(M1446="",INDEX('Review Approach Lookup'!D:D,MATCH('Eligible Components'!G1446,'Review Approach Lookup'!A:A,0)),INDEX('Tableau FR Download'!I:I,MATCH(M1446,'Tableau FR Download'!G:G,0))),""))</f>
        <v/>
      </c>
      <c r="K1446" s="1" t="s">
        <v>188</v>
      </c>
      <c r="L1446" s="1">
        <f>_xlfn.MAXIFS('Tableau FR Download'!A:A,'Tableau FR Download'!B:B,'Eligible Components'!G1446)</f>
        <v>0</v>
      </c>
      <c r="M1446" s="1" t="str">
        <f>IF(L1446=0,"",INDEX('Tableau FR Download'!G:G,MATCH('Eligible Components'!L1446,'Tableau FR Download'!A:A,0)))</f>
        <v/>
      </c>
      <c r="N1446" s="2" t="str">
        <f>IFERROR(IF(LEFT(INDEX('Tableau FR Download'!J:J,MATCH('Eligible Components'!M1446,'Tableau FR Download'!G:G,0)),FIND(" - ",INDEX('Tableau FR Download'!J:J,MATCH('Eligible Components'!M1446,'Tableau FR Download'!G:G,0)))-1) = 0,"",LEFT(INDEX('Tableau FR Download'!J:J,MATCH('Eligible Components'!M1446,'Tableau FR Download'!G:G,0)),FIND(" - ",INDEX('Tableau FR Download'!J:J,MATCH('Eligible Components'!M1446,'Tableau FR Download'!G:G,0)))-1)),"")</f>
        <v/>
      </c>
      <c r="O1446" s="2" t="str">
        <f>IF(T1446="No","",IFERROR(IF(INDEX('Tableau FR Download'!M:M,MATCH('Eligible Components'!M1446,'Tableau FR Download'!G:G,0))=0,"",INDEX('Tableau FR Download'!M:M,MATCH('Eligible Components'!M1446,'Tableau FR Download'!G:G,0))),""))</f>
        <v/>
      </c>
      <c r="P1446" s="37" t="str">
        <f>IF(IFERROR(INDEX('Funding Request Tracker'!$G$6:$G$13,MATCH('Eligible Components'!N1446,'Funding Request Tracker'!$F$6:$F$13,0)),"")=0,"",IFERROR(INDEX('Funding Request Tracker'!$G$6:$G$13,MATCH('Eligible Components'!N1446,'Funding Request Tracker'!$F$6:$F$13,0)),""))</f>
        <v/>
      </c>
      <c r="Q1446" s="37" t="str">
        <f>IF(IFERROR(INDEX('Tableau FR Download'!N:N,MATCH('Eligible Components'!M1446,'Tableau FR Download'!G:G,0)),"")=0,"",IFERROR(INDEX('Tableau FR Download'!N:N,MATCH('Eligible Components'!M1446,'Tableau FR Download'!G:G,0)),""))</f>
        <v/>
      </c>
      <c r="R1446" s="37" t="str">
        <f>IF(IFERROR(INDEX('Tableau FR Download'!O:O,MATCH('Eligible Components'!M1446,'Tableau FR Download'!G:G,0)),"")=0,"",IFERROR(INDEX('Tableau FR Download'!O:O,MATCH('Eligible Components'!M1446,'Tableau FR Download'!G:G,0)),""))</f>
        <v/>
      </c>
      <c r="S1446" s="13" t="str">
        <f t="shared" si="69"/>
        <v/>
      </c>
      <c r="T1446" s="1" t="str">
        <f>IFERROR(INDEX('User Instructions'!$E$3:$E$10,MATCH('Eligible Components'!N1446,'User Instructions'!$D$3:$D$10,0)),"")</f>
        <v/>
      </c>
      <c r="U1446" s="1" t="str">
        <f>IFERROR(IF(INDEX('Tableau FR Download'!M:M,MATCH('Eligible Components'!M1446,'Tableau FR Download'!G:G,0))=0,"",INDEX('Tableau FR Download'!M:M,MATCH('Eligible Components'!M1446,'Tableau FR Download'!G:G,0))),"")</f>
        <v/>
      </c>
    </row>
    <row r="1447" spans="1:21" hidden="1" x14ac:dyDescent="0.2">
      <c r="A1447" s="1">
        <f t="shared" si="67"/>
        <v>0</v>
      </c>
      <c r="B1447" s="1">
        <v>0</v>
      </c>
      <c r="C1447" s="1" t="s">
        <v>85</v>
      </c>
      <c r="D1447" s="1" t="s">
        <v>161</v>
      </c>
      <c r="E1447" s="1" t="s">
        <v>412</v>
      </c>
      <c r="F1447" s="1" t="s">
        <v>90</v>
      </c>
      <c r="G1447" s="1" t="str">
        <f t="shared" si="68"/>
        <v>Timor-Leste-HIV/AIDS,Tuberculosis,Malaria</v>
      </c>
      <c r="H1447" s="1">
        <v>1</v>
      </c>
      <c r="I1447" s="1" t="s">
        <v>25</v>
      </c>
      <c r="J1447" s="1" t="str">
        <f>IF(IFERROR(IF(M1447="",INDEX('Review Approach Lookup'!D:D,MATCH('Eligible Components'!G1447,'Review Approach Lookup'!A:A,0)),INDEX('Tableau FR Download'!I:I,MATCH(M1447,'Tableau FR Download'!G:G,0))),"")=0,"TBC",IFERROR(IF(M1447="",INDEX('Review Approach Lookup'!D:D,MATCH('Eligible Components'!G1447,'Review Approach Lookup'!A:A,0)),INDEX('Tableau FR Download'!I:I,MATCH(M1447,'Tableau FR Download'!G:G,0))),""))</f>
        <v/>
      </c>
      <c r="K1447" s="1" t="s">
        <v>188</v>
      </c>
      <c r="L1447" s="1">
        <f>_xlfn.MAXIFS('Tableau FR Download'!A:A,'Tableau FR Download'!B:B,'Eligible Components'!G1447)</f>
        <v>0</v>
      </c>
      <c r="M1447" s="1" t="str">
        <f>IF(L1447=0,"",INDEX('Tableau FR Download'!G:G,MATCH('Eligible Components'!L1447,'Tableau FR Download'!A:A,0)))</f>
        <v/>
      </c>
      <c r="N1447" s="2" t="str">
        <f>IFERROR(IF(LEFT(INDEX('Tableau FR Download'!J:J,MATCH('Eligible Components'!M1447,'Tableau FR Download'!G:G,0)),FIND(" - ",INDEX('Tableau FR Download'!J:J,MATCH('Eligible Components'!M1447,'Tableau FR Download'!G:G,0)))-1) = 0,"",LEFT(INDEX('Tableau FR Download'!J:J,MATCH('Eligible Components'!M1447,'Tableau FR Download'!G:G,0)),FIND(" - ",INDEX('Tableau FR Download'!J:J,MATCH('Eligible Components'!M1447,'Tableau FR Download'!G:G,0)))-1)),"")</f>
        <v/>
      </c>
      <c r="O1447" s="2" t="str">
        <f>IF(T1447="No","",IFERROR(IF(INDEX('Tableau FR Download'!M:M,MATCH('Eligible Components'!M1447,'Tableau FR Download'!G:G,0))=0,"",INDEX('Tableau FR Download'!M:M,MATCH('Eligible Components'!M1447,'Tableau FR Download'!G:G,0))),""))</f>
        <v/>
      </c>
      <c r="P1447" s="37" t="str">
        <f>IF(IFERROR(INDEX('Funding Request Tracker'!$G$6:$G$13,MATCH('Eligible Components'!N1447,'Funding Request Tracker'!$F$6:$F$13,0)),"")=0,"",IFERROR(INDEX('Funding Request Tracker'!$G$6:$G$13,MATCH('Eligible Components'!N1447,'Funding Request Tracker'!$F$6:$F$13,0)),""))</f>
        <v/>
      </c>
      <c r="Q1447" s="37" t="str">
        <f>IF(IFERROR(INDEX('Tableau FR Download'!N:N,MATCH('Eligible Components'!M1447,'Tableau FR Download'!G:G,0)),"")=0,"",IFERROR(INDEX('Tableau FR Download'!N:N,MATCH('Eligible Components'!M1447,'Tableau FR Download'!G:G,0)),""))</f>
        <v/>
      </c>
      <c r="R1447" s="37" t="str">
        <f>IF(IFERROR(INDEX('Tableau FR Download'!O:O,MATCH('Eligible Components'!M1447,'Tableau FR Download'!G:G,0)),"")=0,"",IFERROR(INDEX('Tableau FR Download'!O:O,MATCH('Eligible Components'!M1447,'Tableau FR Download'!G:G,0)),""))</f>
        <v/>
      </c>
      <c r="S1447" s="13" t="str">
        <f t="shared" si="69"/>
        <v/>
      </c>
      <c r="T1447" s="1" t="str">
        <f>IFERROR(INDEX('User Instructions'!$E$3:$E$10,MATCH('Eligible Components'!N1447,'User Instructions'!$D$3:$D$10,0)),"")</f>
        <v/>
      </c>
      <c r="U1447" s="1" t="str">
        <f>IFERROR(IF(INDEX('Tableau FR Download'!M:M,MATCH('Eligible Components'!M1447,'Tableau FR Download'!G:G,0))=0,"",INDEX('Tableau FR Download'!M:M,MATCH('Eligible Components'!M1447,'Tableau FR Download'!G:G,0))),"")</f>
        <v/>
      </c>
    </row>
    <row r="1448" spans="1:21" hidden="1" x14ac:dyDescent="0.2">
      <c r="A1448" s="1">
        <f t="shared" si="67"/>
        <v>0</v>
      </c>
      <c r="B1448" s="1">
        <v>0</v>
      </c>
      <c r="C1448" s="1" t="s">
        <v>85</v>
      </c>
      <c r="D1448" s="1" t="s">
        <v>161</v>
      </c>
      <c r="E1448" s="1" t="s">
        <v>413</v>
      </c>
      <c r="F1448" s="1" t="s">
        <v>91</v>
      </c>
      <c r="G1448" s="1" t="str">
        <f t="shared" si="68"/>
        <v>Timor-Leste-HIV/AIDS,Tuberculosis,Malaria,RSSH</v>
      </c>
      <c r="H1448" s="1">
        <v>1</v>
      </c>
      <c r="I1448" s="1" t="s">
        <v>25</v>
      </c>
      <c r="J1448" s="1" t="str">
        <f>IF(IFERROR(IF(M1448="",INDEX('Review Approach Lookup'!D:D,MATCH('Eligible Components'!G1448,'Review Approach Lookup'!A:A,0)),INDEX('Tableau FR Download'!I:I,MATCH(M1448,'Tableau FR Download'!G:G,0))),"")=0,"TBC",IFERROR(IF(M1448="",INDEX('Review Approach Lookup'!D:D,MATCH('Eligible Components'!G1448,'Review Approach Lookup'!A:A,0)),INDEX('Tableau FR Download'!I:I,MATCH(M1448,'Tableau FR Download'!G:G,0))),""))</f>
        <v/>
      </c>
      <c r="K1448" s="1" t="s">
        <v>188</v>
      </c>
      <c r="L1448" s="1">
        <f>_xlfn.MAXIFS('Tableau FR Download'!A:A,'Tableau FR Download'!B:B,'Eligible Components'!G1448)</f>
        <v>0</v>
      </c>
      <c r="M1448" s="1" t="str">
        <f>IF(L1448=0,"",INDEX('Tableau FR Download'!G:G,MATCH('Eligible Components'!L1448,'Tableau FR Download'!A:A,0)))</f>
        <v/>
      </c>
      <c r="N1448" s="2" t="str">
        <f>IFERROR(IF(LEFT(INDEX('Tableau FR Download'!J:J,MATCH('Eligible Components'!M1448,'Tableau FR Download'!G:G,0)),FIND(" - ",INDEX('Tableau FR Download'!J:J,MATCH('Eligible Components'!M1448,'Tableau FR Download'!G:G,0)))-1) = 0,"",LEFT(INDEX('Tableau FR Download'!J:J,MATCH('Eligible Components'!M1448,'Tableau FR Download'!G:G,0)),FIND(" - ",INDEX('Tableau FR Download'!J:J,MATCH('Eligible Components'!M1448,'Tableau FR Download'!G:G,0)))-1)),"")</f>
        <v/>
      </c>
      <c r="O1448" s="2" t="str">
        <f>IF(T1448="No","",IFERROR(IF(INDEX('Tableau FR Download'!M:M,MATCH('Eligible Components'!M1448,'Tableau FR Download'!G:G,0))=0,"",INDEX('Tableau FR Download'!M:M,MATCH('Eligible Components'!M1448,'Tableau FR Download'!G:G,0))),""))</f>
        <v/>
      </c>
      <c r="P1448" s="37" t="str">
        <f>IF(IFERROR(INDEX('Funding Request Tracker'!$G$6:$G$13,MATCH('Eligible Components'!N1448,'Funding Request Tracker'!$F$6:$F$13,0)),"")=0,"",IFERROR(INDEX('Funding Request Tracker'!$G$6:$G$13,MATCH('Eligible Components'!N1448,'Funding Request Tracker'!$F$6:$F$13,0)),""))</f>
        <v/>
      </c>
      <c r="Q1448" s="37" t="str">
        <f>IF(IFERROR(INDEX('Tableau FR Download'!N:N,MATCH('Eligible Components'!M1448,'Tableau FR Download'!G:G,0)),"")=0,"",IFERROR(INDEX('Tableau FR Download'!N:N,MATCH('Eligible Components'!M1448,'Tableau FR Download'!G:G,0)),""))</f>
        <v/>
      </c>
      <c r="R1448" s="37" t="str">
        <f>IF(IFERROR(INDEX('Tableau FR Download'!O:O,MATCH('Eligible Components'!M1448,'Tableau FR Download'!G:G,0)),"")=0,"",IFERROR(INDEX('Tableau FR Download'!O:O,MATCH('Eligible Components'!M1448,'Tableau FR Download'!G:G,0)),""))</f>
        <v/>
      </c>
      <c r="S1448" s="13" t="str">
        <f t="shared" si="69"/>
        <v/>
      </c>
      <c r="T1448" s="1" t="str">
        <f>IFERROR(INDEX('User Instructions'!$E$3:$E$10,MATCH('Eligible Components'!N1448,'User Instructions'!$D$3:$D$10,0)),"")</f>
        <v/>
      </c>
      <c r="U1448" s="1" t="str">
        <f>IFERROR(IF(INDEX('Tableau FR Download'!M:M,MATCH('Eligible Components'!M1448,'Tableau FR Download'!G:G,0))=0,"",INDEX('Tableau FR Download'!M:M,MATCH('Eligible Components'!M1448,'Tableau FR Download'!G:G,0))),"")</f>
        <v/>
      </c>
    </row>
    <row r="1449" spans="1:21" hidden="1" x14ac:dyDescent="0.2">
      <c r="A1449" s="1">
        <f t="shared" si="67"/>
        <v>0</v>
      </c>
      <c r="B1449" s="1">
        <v>0</v>
      </c>
      <c r="C1449" s="1" t="s">
        <v>85</v>
      </c>
      <c r="D1449" s="1" t="s">
        <v>161</v>
      </c>
      <c r="E1449" s="1" t="s">
        <v>414</v>
      </c>
      <c r="F1449" s="1" t="s">
        <v>92</v>
      </c>
      <c r="G1449" s="1" t="str">
        <f t="shared" si="68"/>
        <v>Timor-Leste-HIV/AIDS,Tuberculosis,RSSH</v>
      </c>
      <c r="H1449" s="1">
        <v>1</v>
      </c>
      <c r="I1449" s="1" t="s">
        <v>25</v>
      </c>
      <c r="J1449" s="1" t="str">
        <f>IF(IFERROR(IF(M1449="",INDEX('Review Approach Lookup'!D:D,MATCH('Eligible Components'!G1449,'Review Approach Lookup'!A:A,0)),INDEX('Tableau FR Download'!I:I,MATCH(M1449,'Tableau FR Download'!G:G,0))),"")=0,"TBC",IFERROR(IF(M1449="",INDEX('Review Approach Lookup'!D:D,MATCH('Eligible Components'!G1449,'Review Approach Lookup'!A:A,0)),INDEX('Tableau FR Download'!I:I,MATCH(M1449,'Tableau FR Download'!G:G,0))),""))</f>
        <v/>
      </c>
      <c r="K1449" s="1" t="s">
        <v>188</v>
      </c>
      <c r="L1449" s="1">
        <f>_xlfn.MAXIFS('Tableau FR Download'!A:A,'Tableau FR Download'!B:B,'Eligible Components'!G1449)</f>
        <v>0</v>
      </c>
      <c r="M1449" s="1" t="str">
        <f>IF(L1449=0,"",INDEX('Tableau FR Download'!G:G,MATCH('Eligible Components'!L1449,'Tableau FR Download'!A:A,0)))</f>
        <v/>
      </c>
      <c r="N1449" s="2" t="str">
        <f>IFERROR(IF(LEFT(INDEX('Tableau FR Download'!J:J,MATCH('Eligible Components'!M1449,'Tableau FR Download'!G:G,0)),FIND(" - ",INDEX('Tableau FR Download'!J:J,MATCH('Eligible Components'!M1449,'Tableau FR Download'!G:G,0)))-1) = 0,"",LEFT(INDEX('Tableau FR Download'!J:J,MATCH('Eligible Components'!M1449,'Tableau FR Download'!G:G,0)),FIND(" - ",INDEX('Tableau FR Download'!J:J,MATCH('Eligible Components'!M1449,'Tableau FR Download'!G:G,0)))-1)),"")</f>
        <v/>
      </c>
      <c r="O1449" s="2" t="str">
        <f>IF(T1449="No","",IFERROR(IF(INDEX('Tableau FR Download'!M:M,MATCH('Eligible Components'!M1449,'Tableau FR Download'!G:G,0))=0,"",INDEX('Tableau FR Download'!M:M,MATCH('Eligible Components'!M1449,'Tableau FR Download'!G:G,0))),""))</f>
        <v/>
      </c>
      <c r="P1449" s="37" t="str">
        <f>IF(IFERROR(INDEX('Funding Request Tracker'!$G$6:$G$13,MATCH('Eligible Components'!N1449,'Funding Request Tracker'!$F$6:$F$13,0)),"")=0,"",IFERROR(INDEX('Funding Request Tracker'!$G$6:$G$13,MATCH('Eligible Components'!N1449,'Funding Request Tracker'!$F$6:$F$13,0)),""))</f>
        <v/>
      </c>
      <c r="Q1449" s="37" t="str">
        <f>IF(IFERROR(INDEX('Tableau FR Download'!N:N,MATCH('Eligible Components'!M1449,'Tableau FR Download'!G:G,0)),"")=0,"",IFERROR(INDEX('Tableau FR Download'!N:N,MATCH('Eligible Components'!M1449,'Tableau FR Download'!G:G,0)),""))</f>
        <v/>
      </c>
      <c r="R1449" s="37" t="str">
        <f>IF(IFERROR(INDEX('Tableau FR Download'!O:O,MATCH('Eligible Components'!M1449,'Tableau FR Download'!G:G,0)),"")=0,"",IFERROR(INDEX('Tableau FR Download'!O:O,MATCH('Eligible Components'!M1449,'Tableau FR Download'!G:G,0)),""))</f>
        <v/>
      </c>
      <c r="S1449" s="13" t="str">
        <f t="shared" si="69"/>
        <v/>
      </c>
      <c r="T1449" s="1" t="str">
        <f>IFERROR(INDEX('User Instructions'!$E$3:$E$10,MATCH('Eligible Components'!N1449,'User Instructions'!$D$3:$D$10,0)),"")</f>
        <v/>
      </c>
      <c r="U1449" s="1" t="str">
        <f>IFERROR(IF(INDEX('Tableau FR Download'!M:M,MATCH('Eligible Components'!M1449,'Tableau FR Download'!G:G,0))=0,"",INDEX('Tableau FR Download'!M:M,MATCH('Eligible Components'!M1449,'Tableau FR Download'!G:G,0))),"")</f>
        <v/>
      </c>
    </row>
    <row r="1450" spans="1:21" hidden="1" x14ac:dyDescent="0.2">
      <c r="A1450" s="1">
        <f t="shared" si="67"/>
        <v>1</v>
      </c>
      <c r="B1450" s="1">
        <v>0</v>
      </c>
      <c r="C1450" s="1" t="s">
        <v>85</v>
      </c>
      <c r="D1450" s="1" t="s">
        <v>161</v>
      </c>
      <c r="E1450" s="1" t="s">
        <v>28</v>
      </c>
      <c r="F1450" s="1" t="s">
        <v>28</v>
      </c>
      <c r="G1450" s="1" t="str">
        <f t="shared" si="68"/>
        <v>Timor-Leste-Malaria</v>
      </c>
      <c r="H1450" s="1">
        <v>1</v>
      </c>
      <c r="I1450" s="1" t="s">
        <v>25</v>
      </c>
      <c r="J1450" s="1" t="str">
        <f>IF(IFERROR(IF(M1450="",INDEX('Review Approach Lookup'!D:D,MATCH('Eligible Components'!G1450,'Review Approach Lookup'!A:A,0)),INDEX('Tableau FR Download'!I:I,MATCH(M1450,'Tableau FR Download'!G:G,0))),"")=0,"TBC",IFERROR(IF(M1450="",INDEX('Review Approach Lookup'!D:D,MATCH('Eligible Components'!G1450,'Review Approach Lookup'!A:A,0)),INDEX('Tableau FR Download'!I:I,MATCH(M1450,'Tableau FR Download'!G:G,0))),""))</f>
        <v>Tailored for Focused Portfolios</v>
      </c>
      <c r="K1450" s="1" t="s">
        <v>188</v>
      </c>
      <c r="L1450" s="1">
        <f>_xlfn.MAXIFS('Tableau FR Download'!A:A,'Tableau FR Download'!B:B,'Eligible Components'!G1450)</f>
        <v>877</v>
      </c>
      <c r="M1450" s="1" t="str">
        <f>IF(L1450=0,"",INDEX('Tableau FR Download'!G:G,MATCH('Eligible Components'!L1450,'Tableau FR Download'!A:A,0)))</f>
        <v>FR877-TLS-M</v>
      </c>
      <c r="N1450" s="2" t="str">
        <f>IFERROR(IF(LEFT(INDEX('Tableau FR Download'!J:J,MATCH('Eligible Components'!M1450,'Tableau FR Download'!G:G,0)),FIND(" - ",INDEX('Tableau FR Download'!J:J,MATCH('Eligible Components'!M1450,'Tableau FR Download'!G:G,0)))-1) = 0,"",LEFT(INDEX('Tableau FR Download'!J:J,MATCH('Eligible Components'!M1450,'Tableau FR Download'!G:G,0)),FIND(" - ",INDEX('Tableau FR Download'!J:J,MATCH('Eligible Components'!M1450,'Tableau FR Download'!G:G,0)))-1)),"")</f>
        <v>Window 2b</v>
      </c>
      <c r="O1450" s="2" t="str">
        <f>IF(T1450="No","",IFERROR(IF(INDEX('Tableau FR Download'!M:M,MATCH('Eligible Components'!M1450,'Tableau FR Download'!G:G,0))=0,"",INDEX('Tableau FR Download'!M:M,MATCH('Eligible Components'!M1450,'Tableau FR Download'!G:G,0))),""))</f>
        <v>Grant Making</v>
      </c>
      <c r="P1450" s="37">
        <f>IF(IFERROR(INDEX('Funding Request Tracker'!$G$6:$G$13,MATCH('Eligible Components'!N1450,'Funding Request Tracker'!$F$6:$F$13,0)),"")=0,"",IFERROR(INDEX('Funding Request Tracker'!$G$6:$G$13,MATCH('Eligible Components'!N1450,'Funding Request Tracker'!$F$6:$F$13,0)),""))</f>
        <v>43982</v>
      </c>
      <c r="Q1450" s="37">
        <f>IF(IFERROR(INDEX('Tableau FR Download'!N:N,MATCH('Eligible Components'!M1450,'Tableau FR Download'!G:G,0)),"")=0,"",IFERROR(INDEX('Tableau FR Download'!N:N,MATCH('Eligible Components'!M1450,'Tableau FR Download'!G:G,0)),""))</f>
        <v>44133</v>
      </c>
      <c r="R1450" s="37">
        <f>IF(IFERROR(INDEX('Tableau FR Download'!O:O,MATCH('Eligible Components'!M1450,'Tableau FR Download'!G:G,0)),"")=0,"",IFERROR(INDEX('Tableau FR Download'!O:O,MATCH('Eligible Components'!M1450,'Tableau FR Download'!G:G,0)),""))</f>
        <v>44162</v>
      </c>
      <c r="S1450" s="13">
        <f t="shared" si="69"/>
        <v>5.9016393442622954</v>
      </c>
      <c r="T1450" s="1" t="str">
        <f>IFERROR(INDEX('User Instructions'!$E$3:$E$10,MATCH('Eligible Components'!N1450,'User Instructions'!$D$3:$D$10,0)),"")</f>
        <v>Yes</v>
      </c>
      <c r="U1450" s="1" t="str">
        <f>IFERROR(IF(INDEX('Tableau FR Download'!M:M,MATCH('Eligible Components'!M1450,'Tableau FR Download'!G:G,0))=0,"",INDEX('Tableau FR Download'!M:M,MATCH('Eligible Components'!M1450,'Tableau FR Download'!G:G,0))),"")</f>
        <v>Grant Making</v>
      </c>
    </row>
    <row r="1451" spans="1:21" hidden="1" x14ac:dyDescent="0.2">
      <c r="A1451" s="1">
        <f t="shared" si="67"/>
        <v>0</v>
      </c>
      <c r="B1451" s="1">
        <v>0</v>
      </c>
      <c r="C1451" s="1" t="s">
        <v>85</v>
      </c>
      <c r="D1451" s="1" t="s">
        <v>161</v>
      </c>
      <c r="E1451" s="1" t="s">
        <v>415</v>
      </c>
      <c r="F1451" s="1" t="s">
        <v>93</v>
      </c>
      <c r="G1451" s="1" t="str">
        <f t="shared" si="68"/>
        <v>Timor-Leste-Malaria,RSSH</v>
      </c>
      <c r="H1451" s="1">
        <v>1</v>
      </c>
      <c r="I1451" s="1" t="s">
        <v>25</v>
      </c>
      <c r="J1451" s="1" t="str">
        <f>IF(IFERROR(IF(M1451="",INDEX('Review Approach Lookup'!D:D,MATCH('Eligible Components'!G1451,'Review Approach Lookup'!A:A,0)),INDEX('Tableau FR Download'!I:I,MATCH(M1451,'Tableau FR Download'!G:G,0))),"")=0,"TBC",IFERROR(IF(M1451="",INDEX('Review Approach Lookup'!D:D,MATCH('Eligible Components'!G1451,'Review Approach Lookup'!A:A,0)),INDEX('Tableau FR Download'!I:I,MATCH(M1451,'Tableau FR Download'!G:G,0))),""))</f>
        <v/>
      </c>
      <c r="K1451" s="1" t="s">
        <v>188</v>
      </c>
      <c r="L1451" s="1">
        <f>_xlfn.MAXIFS('Tableau FR Download'!A:A,'Tableau FR Download'!B:B,'Eligible Components'!G1451)</f>
        <v>0</v>
      </c>
      <c r="M1451" s="1" t="str">
        <f>IF(L1451=0,"",INDEX('Tableau FR Download'!G:G,MATCH('Eligible Components'!L1451,'Tableau FR Download'!A:A,0)))</f>
        <v/>
      </c>
      <c r="N1451" s="2" t="str">
        <f>IFERROR(IF(LEFT(INDEX('Tableau FR Download'!J:J,MATCH('Eligible Components'!M1451,'Tableau FR Download'!G:G,0)),FIND(" - ",INDEX('Tableau FR Download'!J:J,MATCH('Eligible Components'!M1451,'Tableau FR Download'!G:G,0)))-1) = 0,"",LEFT(INDEX('Tableau FR Download'!J:J,MATCH('Eligible Components'!M1451,'Tableau FR Download'!G:G,0)),FIND(" - ",INDEX('Tableau FR Download'!J:J,MATCH('Eligible Components'!M1451,'Tableau FR Download'!G:G,0)))-1)),"")</f>
        <v/>
      </c>
      <c r="O1451" s="2" t="str">
        <f>IF(T1451="No","",IFERROR(IF(INDEX('Tableau FR Download'!M:M,MATCH('Eligible Components'!M1451,'Tableau FR Download'!G:G,0))=0,"",INDEX('Tableau FR Download'!M:M,MATCH('Eligible Components'!M1451,'Tableau FR Download'!G:G,0))),""))</f>
        <v/>
      </c>
      <c r="P1451" s="37" t="str">
        <f>IF(IFERROR(INDEX('Funding Request Tracker'!$G$6:$G$13,MATCH('Eligible Components'!N1451,'Funding Request Tracker'!$F$6:$F$13,0)),"")=0,"",IFERROR(INDEX('Funding Request Tracker'!$G$6:$G$13,MATCH('Eligible Components'!N1451,'Funding Request Tracker'!$F$6:$F$13,0)),""))</f>
        <v/>
      </c>
      <c r="Q1451" s="37" t="str">
        <f>IF(IFERROR(INDEX('Tableau FR Download'!N:N,MATCH('Eligible Components'!M1451,'Tableau FR Download'!G:G,0)),"")=0,"",IFERROR(INDEX('Tableau FR Download'!N:N,MATCH('Eligible Components'!M1451,'Tableau FR Download'!G:G,0)),""))</f>
        <v/>
      </c>
      <c r="R1451" s="37" t="str">
        <f>IF(IFERROR(INDEX('Tableau FR Download'!O:O,MATCH('Eligible Components'!M1451,'Tableau FR Download'!G:G,0)),"")=0,"",IFERROR(INDEX('Tableau FR Download'!O:O,MATCH('Eligible Components'!M1451,'Tableau FR Download'!G:G,0)),""))</f>
        <v/>
      </c>
      <c r="S1451" s="13" t="str">
        <f t="shared" si="69"/>
        <v/>
      </c>
      <c r="T1451" s="1" t="str">
        <f>IFERROR(INDEX('User Instructions'!$E$3:$E$10,MATCH('Eligible Components'!N1451,'User Instructions'!$D$3:$D$10,0)),"")</f>
        <v/>
      </c>
      <c r="U1451" s="1" t="str">
        <f>IFERROR(IF(INDEX('Tableau FR Download'!M:M,MATCH('Eligible Components'!M1451,'Tableau FR Download'!G:G,0))=0,"",INDEX('Tableau FR Download'!M:M,MATCH('Eligible Components'!M1451,'Tableau FR Download'!G:G,0))),"")</f>
        <v/>
      </c>
    </row>
    <row r="1452" spans="1:21" hidden="1" x14ac:dyDescent="0.2">
      <c r="A1452" s="1">
        <f t="shared" si="67"/>
        <v>0</v>
      </c>
      <c r="B1452" s="1">
        <v>0</v>
      </c>
      <c r="C1452" s="1" t="s">
        <v>85</v>
      </c>
      <c r="D1452" s="1" t="s">
        <v>161</v>
      </c>
      <c r="E1452" s="1" t="s">
        <v>94</v>
      </c>
      <c r="F1452" s="1" t="s">
        <v>94</v>
      </c>
      <c r="G1452" s="1" t="str">
        <f t="shared" si="68"/>
        <v>Timor-Leste-RSSH</v>
      </c>
      <c r="H1452" s="1">
        <v>1</v>
      </c>
      <c r="I1452" s="1" t="s">
        <v>25</v>
      </c>
      <c r="J1452" s="1" t="str">
        <f>IF(IFERROR(IF(M1452="",INDEX('Review Approach Lookup'!D:D,MATCH('Eligible Components'!G1452,'Review Approach Lookup'!A:A,0)),INDEX('Tableau FR Download'!I:I,MATCH(M1452,'Tableau FR Download'!G:G,0))),"")=0,"TBC",IFERROR(IF(M1452="",INDEX('Review Approach Lookup'!D:D,MATCH('Eligible Components'!G1452,'Review Approach Lookup'!A:A,0)),INDEX('Tableau FR Download'!I:I,MATCH(M1452,'Tableau FR Download'!G:G,0))),""))</f>
        <v>TBC</v>
      </c>
      <c r="K1452" s="1" t="s">
        <v>188</v>
      </c>
      <c r="L1452" s="1">
        <f>_xlfn.MAXIFS('Tableau FR Download'!A:A,'Tableau FR Download'!B:B,'Eligible Components'!G1452)</f>
        <v>0</v>
      </c>
      <c r="M1452" s="1" t="str">
        <f>IF(L1452=0,"",INDEX('Tableau FR Download'!G:G,MATCH('Eligible Components'!L1452,'Tableau FR Download'!A:A,0)))</f>
        <v/>
      </c>
      <c r="N1452" s="2" t="str">
        <f>IFERROR(IF(LEFT(INDEX('Tableau FR Download'!J:J,MATCH('Eligible Components'!M1452,'Tableau FR Download'!G:G,0)),FIND(" - ",INDEX('Tableau FR Download'!J:J,MATCH('Eligible Components'!M1452,'Tableau FR Download'!G:G,0)))-1) = 0,"",LEFT(INDEX('Tableau FR Download'!J:J,MATCH('Eligible Components'!M1452,'Tableau FR Download'!G:G,0)),FIND(" - ",INDEX('Tableau FR Download'!J:J,MATCH('Eligible Components'!M1452,'Tableau FR Download'!G:G,0)))-1)),"")</f>
        <v/>
      </c>
      <c r="O1452" s="2" t="str">
        <f>IF(T1452="No","",IFERROR(IF(INDEX('Tableau FR Download'!M:M,MATCH('Eligible Components'!M1452,'Tableau FR Download'!G:G,0))=0,"",INDEX('Tableau FR Download'!M:M,MATCH('Eligible Components'!M1452,'Tableau FR Download'!G:G,0))),""))</f>
        <v/>
      </c>
      <c r="P1452" s="37" t="str">
        <f>IF(IFERROR(INDEX('Funding Request Tracker'!$G$6:$G$13,MATCH('Eligible Components'!N1452,'Funding Request Tracker'!$F$6:$F$13,0)),"")=0,"",IFERROR(INDEX('Funding Request Tracker'!$G$6:$G$13,MATCH('Eligible Components'!N1452,'Funding Request Tracker'!$F$6:$F$13,0)),""))</f>
        <v/>
      </c>
      <c r="Q1452" s="37" t="str">
        <f>IF(IFERROR(INDEX('Tableau FR Download'!N:N,MATCH('Eligible Components'!M1452,'Tableau FR Download'!G:G,0)),"")=0,"",IFERROR(INDEX('Tableau FR Download'!N:N,MATCH('Eligible Components'!M1452,'Tableau FR Download'!G:G,0)),""))</f>
        <v/>
      </c>
      <c r="R1452" s="37" t="str">
        <f>IF(IFERROR(INDEX('Tableau FR Download'!O:O,MATCH('Eligible Components'!M1452,'Tableau FR Download'!G:G,0)),"")=0,"",IFERROR(INDEX('Tableau FR Download'!O:O,MATCH('Eligible Components'!M1452,'Tableau FR Download'!G:G,0)),""))</f>
        <v/>
      </c>
      <c r="S1452" s="13" t="str">
        <f t="shared" si="69"/>
        <v/>
      </c>
      <c r="T1452" s="1" t="str">
        <f>IFERROR(INDEX('User Instructions'!$E$3:$E$10,MATCH('Eligible Components'!N1452,'User Instructions'!$D$3:$D$10,0)),"")</f>
        <v/>
      </c>
      <c r="U1452" s="1" t="str">
        <f>IFERROR(IF(INDEX('Tableau FR Download'!M:M,MATCH('Eligible Components'!M1452,'Tableau FR Download'!G:G,0))=0,"",INDEX('Tableau FR Download'!M:M,MATCH('Eligible Components'!M1452,'Tableau FR Download'!G:G,0))),"")</f>
        <v/>
      </c>
    </row>
    <row r="1453" spans="1:21" hidden="1" x14ac:dyDescent="0.2">
      <c r="A1453" s="1">
        <f t="shared" si="67"/>
        <v>1</v>
      </c>
      <c r="B1453" s="1">
        <v>0</v>
      </c>
      <c r="C1453" s="1" t="s">
        <v>85</v>
      </c>
      <c r="D1453" s="1" t="s">
        <v>161</v>
      </c>
      <c r="E1453" s="1" t="s">
        <v>416</v>
      </c>
      <c r="F1453" s="1" t="s">
        <v>35</v>
      </c>
      <c r="G1453" s="1" t="str">
        <f t="shared" si="68"/>
        <v>Timor-Leste-Tuberculosis</v>
      </c>
      <c r="H1453" s="1">
        <v>1</v>
      </c>
      <c r="I1453" s="1" t="s">
        <v>25</v>
      </c>
      <c r="J1453" s="1" t="str">
        <f>IF(IFERROR(IF(M1453="",INDEX('Review Approach Lookup'!D:D,MATCH('Eligible Components'!G1453,'Review Approach Lookup'!A:A,0)),INDEX('Tableau FR Download'!I:I,MATCH(M1453,'Tableau FR Download'!G:G,0))),"")=0,"TBC",IFERROR(IF(M1453="",INDEX('Review Approach Lookup'!D:D,MATCH('Eligible Components'!G1453,'Review Approach Lookup'!A:A,0)),INDEX('Tableau FR Download'!I:I,MATCH(M1453,'Tableau FR Download'!G:G,0))),""))</f>
        <v>Tailored for Focused Portfolios</v>
      </c>
      <c r="K1453" s="1" t="s">
        <v>188</v>
      </c>
      <c r="L1453" s="1">
        <f>_xlfn.MAXIFS('Tableau FR Download'!A:A,'Tableau FR Download'!B:B,'Eligible Components'!G1453)</f>
        <v>876</v>
      </c>
      <c r="M1453" s="1" t="str">
        <f>IF(L1453=0,"",INDEX('Tableau FR Download'!G:G,MATCH('Eligible Components'!L1453,'Tableau FR Download'!A:A,0)))</f>
        <v>FR876-TLS-T</v>
      </c>
      <c r="N1453" s="2" t="str">
        <f>IFERROR(IF(LEFT(INDEX('Tableau FR Download'!J:J,MATCH('Eligible Components'!M1453,'Tableau FR Download'!G:G,0)),FIND(" - ",INDEX('Tableau FR Download'!J:J,MATCH('Eligible Components'!M1453,'Tableau FR Download'!G:G,0)))-1) = 0,"",LEFT(INDEX('Tableau FR Download'!J:J,MATCH('Eligible Components'!M1453,'Tableau FR Download'!G:G,0)),FIND(" - ",INDEX('Tableau FR Download'!J:J,MATCH('Eligible Components'!M1453,'Tableau FR Download'!G:G,0)))-1)),"")</f>
        <v>Window 2c</v>
      </c>
      <c r="O1453" s="2" t="str">
        <f>IF(T1453="No","",IFERROR(IF(INDEX('Tableau FR Download'!M:M,MATCH('Eligible Components'!M1453,'Tableau FR Download'!G:G,0))=0,"",INDEX('Tableau FR Download'!M:M,MATCH('Eligible Components'!M1453,'Tableau FR Download'!G:G,0))),""))</f>
        <v>Grant Making</v>
      </c>
      <c r="P1453" s="37">
        <f>IF(IFERROR(INDEX('Funding Request Tracker'!$G$6:$G$13,MATCH('Eligible Components'!N1453,'Funding Request Tracker'!$F$6:$F$13,0)),"")=0,"",IFERROR(INDEX('Funding Request Tracker'!$G$6:$G$13,MATCH('Eligible Components'!N1453,'Funding Request Tracker'!$F$6:$F$13,0)),""))</f>
        <v>44012</v>
      </c>
      <c r="Q1453" s="37">
        <f>IF(IFERROR(INDEX('Tableau FR Download'!N:N,MATCH('Eligible Components'!M1453,'Tableau FR Download'!G:G,0)),"")=0,"",IFERROR(INDEX('Tableau FR Download'!N:N,MATCH('Eligible Components'!M1453,'Tableau FR Download'!G:G,0)),""))</f>
        <v>44154</v>
      </c>
      <c r="R1453" s="37">
        <f>IF(IFERROR(INDEX('Tableau FR Download'!O:O,MATCH('Eligible Components'!M1453,'Tableau FR Download'!G:G,0)),"")=0,"",IFERROR(INDEX('Tableau FR Download'!O:O,MATCH('Eligible Components'!M1453,'Tableau FR Download'!G:G,0)),""))</f>
        <v>44175</v>
      </c>
      <c r="S1453" s="13">
        <f t="shared" si="69"/>
        <v>5.3442622950819674</v>
      </c>
      <c r="T1453" s="1" t="str">
        <f>IFERROR(INDEX('User Instructions'!$E$3:$E$10,MATCH('Eligible Components'!N1453,'User Instructions'!$D$3:$D$10,0)),"")</f>
        <v>Yes</v>
      </c>
      <c r="U1453" s="1" t="str">
        <f>IFERROR(IF(INDEX('Tableau FR Download'!M:M,MATCH('Eligible Components'!M1453,'Tableau FR Download'!G:G,0))=0,"",INDEX('Tableau FR Download'!M:M,MATCH('Eligible Components'!M1453,'Tableau FR Download'!G:G,0))),"")</f>
        <v>Grant Making</v>
      </c>
    </row>
    <row r="1454" spans="1:21" hidden="1" x14ac:dyDescent="0.2">
      <c r="A1454" s="1">
        <f t="shared" si="67"/>
        <v>0</v>
      </c>
      <c r="B1454" s="1">
        <v>0</v>
      </c>
      <c r="C1454" s="1" t="s">
        <v>85</v>
      </c>
      <c r="D1454" s="1" t="s">
        <v>161</v>
      </c>
      <c r="E1454" s="1" t="s">
        <v>417</v>
      </c>
      <c r="F1454" s="1" t="s">
        <v>95</v>
      </c>
      <c r="G1454" s="1" t="str">
        <f t="shared" si="68"/>
        <v>Timor-Leste-Tuberculosis,Malaria</v>
      </c>
      <c r="H1454" s="1">
        <v>1</v>
      </c>
      <c r="I1454" s="1" t="s">
        <v>25</v>
      </c>
      <c r="J1454" s="1" t="str">
        <f>IF(IFERROR(IF(M1454="",INDEX('Review Approach Lookup'!D:D,MATCH('Eligible Components'!G1454,'Review Approach Lookup'!A:A,0)),INDEX('Tableau FR Download'!I:I,MATCH(M1454,'Tableau FR Download'!G:G,0))),"")=0,"TBC",IFERROR(IF(M1454="",INDEX('Review Approach Lookup'!D:D,MATCH('Eligible Components'!G1454,'Review Approach Lookup'!A:A,0)),INDEX('Tableau FR Download'!I:I,MATCH(M1454,'Tableau FR Download'!G:G,0))),""))</f>
        <v/>
      </c>
      <c r="K1454" s="1" t="s">
        <v>188</v>
      </c>
      <c r="L1454" s="1">
        <f>_xlfn.MAXIFS('Tableau FR Download'!A:A,'Tableau FR Download'!B:B,'Eligible Components'!G1454)</f>
        <v>0</v>
      </c>
      <c r="M1454" s="1" t="str">
        <f>IF(L1454=0,"",INDEX('Tableau FR Download'!G:G,MATCH('Eligible Components'!L1454,'Tableau FR Download'!A:A,0)))</f>
        <v/>
      </c>
      <c r="N1454" s="2" t="str">
        <f>IFERROR(IF(LEFT(INDEX('Tableau FR Download'!J:J,MATCH('Eligible Components'!M1454,'Tableau FR Download'!G:G,0)),FIND(" - ",INDEX('Tableau FR Download'!J:J,MATCH('Eligible Components'!M1454,'Tableau FR Download'!G:G,0)))-1) = 0,"",LEFT(INDEX('Tableau FR Download'!J:J,MATCH('Eligible Components'!M1454,'Tableau FR Download'!G:G,0)),FIND(" - ",INDEX('Tableau FR Download'!J:J,MATCH('Eligible Components'!M1454,'Tableau FR Download'!G:G,0)))-1)),"")</f>
        <v/>
      </c>
      <c r="O1454" s="2" t="str">
        <f>IF(T1454="No","",IFERROR(IF(INDEX('Tableau FR Download'!M:M,MATCH('Eligible Components'!M1454,'Tableau FR Download'!G:G,0))=0,"",INDEX('Tableau FR Download'!M:M,MATCH('Eligible Components'!M1454,'Tableau FR Download'!G:G,0))),""))</f>
        <v/>
      </c>
      <c r="P1454" s="37" t="str">
        <f>IF(IFERROR(INDEX('Funding Request Tracker'!$G$6:$G$13,MATCH('Eligible Components'!N1454,'Funding Request Tracker'!$F$6:$F$13,0)),"")=0,"",IFERROR(INDEX('Funding Request Tracker'!$G$6:$G$13,MATCH('Eligible Components'!N1454,'Funding Request Tracker'!$F$6:$F$13,0)),""))</f>
        <v/>
      </c>
      <c r="Q1454" s="37" t="str">
        <f>IF(IFERROR(INDEX('Tableau FR Download'!N:N,MATCH('Eligible Components'!M1454,'Tableau FR Download'!G:G,0)),"")=0,"",IFERROR(INDEX('Tableau FR Download'!N:N,MATCH('Eligible Components'!M1454,'Tableau FR Download'!G:G,0)),""))</f>
        <v/>
      </c>
      <c r="R1454" s="37" t="str">
        <f>IF(IFERROR(INDEX('Tableau FR Download'!O:O,MATCH('Eligible Components'!M1454,'Tableau FR Download'!G:G,0)),"")=0,"",IFERROR(INDEX('Tableau FR Download'!O:O,MATCH('Eligible Components'!M1454,'Tableau FR Download'!G:G,0)),""))</f>
        <v/>
      </c>
      <c r="S1454" s="13" t="str">
        <f t="shared" si="69"/>
        <v/>
      </c>
      <c r="T1454" s="1" t="str">
        <f>IFERROR(INDEX('User Instructions'!$E$3:$E$10,MATCH('Eligible Components'!N1454,'User Instructions'!$D$3:$D$10,0)),"")</f>
        <v/>
      </c>
      <c r="U1454" s="1" t="str">
        <f>IFERROR(IF(INDEX('Tableau FR Download'!M:M,MATCH('Eligible Components'!M1454,'Tableau FR Download'!G:G,0))=0,"",INDEX('Tableau FR Download'!M:M,MATCH('Eligible Components'!M1454,'Tableau FR Download'!G:G,0))),"")</f>
        <v/>
      </c>
    </row>
    <row r="1455" spans="1:21" hidden="1" x14ac:dyDescent="0.2">
      <c r="A1455" s="1">
        <f t="shared" si="67"/>
        <v>0</v>
      </c>
      <c r="B1455" s="1">
        <v>0</v>
      </c>
      <c r="C1455" s="1" t="s">
        <v>85</v>
      </c>
      <c r="D1455" s="1" t="s">
        <v>161</v>
      </c>
      <c r="E1455" s="1" t="s">
        <v>418</v>
      </c>
      <c r="F1455" s="1" t="s">
        <v>96</v>
      </c>
      <c r="G1455" s="1" t="str">
        <f t="shared" si="68"/>
        <v>Timor-Leste-Tuberculosis,Malaria,RSSH</v>
      </c>
      <c r="H1455" s="1">
        <v>1</v>
      </c>
      <c r="I1455" s="1" t="s">
        <v>25</v>
      </c>
      <c r="J1455" s="1" t="str">
        <f>IF(IFERROR(IF(M1455="",INDEX('Review Approach Lookup'!D:D,MATCH('Eligible Components'!G1455,'Review Approach Lookup'!A:A,0)),INDEX('Tableau FR Download'!I:I,MATCH(M1455,'Tableau FR Download'!G:G,0))),"")=0,"TBC",IFERROR(IF(M1455="",INDEX('Review Approach Lookup'!D:D,MATCH('Eligible Components'!G1455,'Review Approach Lookup'!A:A,0)),INDEX('Tableau FR Download'!I:I,MATCH(M1455,'Tableau FR Download'!G:G,0))),""))</f>
        <v/>
      </c>
      <c r="K1455" s="1" t="s">
        <v>188</v>
      </c>
      <c r="L1455" s="1">
        <f>_xlfn.MAXIFS('Tableau FR Download'!A:A,'Tableau FR Download'!B:B,'Eligible Components'!G1455)</f>
        <v>0</v>
      </c>
      <c r="M1455" s="1" t="str">
        <f>IF(L1455=0,"",INDEX('Tableau FR Download'!G:G,MATCH('Eligible Components'!L1455,'Tableau FR Download'!A:A,0)))</f>
        <v/>
      </c>
      <c r="N1455" s="2" t="str">
        <f>IFERROR(IF(LEFT(INDEX('Tableau FR Download'!J:J,MATCH('Eligible Components'!M1455,'Tableau FR Download'!G:G,0)),FIND(" - ",INDEX('Tableau FR Download'!J:J,MATCH('Eligible Components'!M1455,'Tableau FR Download'!G:G,0)))-1) = 0,"",LEFT(INDEX('Tableau FR Download'!J:J,MATCH('Eligible Components'!M1455,'Tableau FR Download'!G:G,0)),FIND(" - ",INDEX('Tableau FR Download'!J:J,MATCH('Eligible Components'!M1455,'Tableau FR Download'!G:G,0)))-1)),"")</f>
        <v/>
      </c>
      <c r="O1455" s="2" t="str">
        <f>IF(T1455="No","",IFERROR(IF(INDEX('Tableau FR Download'!M:M,MATCH('Eligible Components'!M1455,'Tableau FR Download'!G:G,0))=0,"",INDEX('Tableau FR Download'!M:M,MATCH('Eligible Components'!M1455,'Tableau FR Download'!G:G,0))),""))</f>
        <v/>
      </c>
      <c r="P1455" s="37" t="str">
        <f>IF(IFERROR(INDEX('Funding Request Tracker'!$G$6:$G$13,MATCH('Eligible Components'!N1455,'Funding Request Tracker'!$F$6:$F$13,0)),"")=0,"",IFERROR(INDEX('Funding Request Tracker'!$G$6:$G$13,MATCH('Eligible Components'!N1455,'Funding Request Tracker'!$F$6:$F$13,0)),""))</f>
        <v/>
      </c>
      <c r="Q1455" s="37" t="str">
        <f>IF(IFERROR(INDEX('Tableau FR Download'!N:N,MATCH('Eligible Components'!M1455,'Tableau FR Download'!G:G,0)),"")=0,"",IFERROR(INDEX('Tableau FR Download'!N:N,MATCH('Eligible Components'!M1455,'Tableau FR Download'!G:G,0)),""))</f>
        <v/>
      </c>
      <c r="R1455" s="37" t="str">
        <f>IF(IFERROR(INDEX('Tableau FR Download'!O:O,MATCH('Eligible Components'!M1455,'Tableau FR Download'!G:G,0)),"")=0,"",IFERROR(INDEX('Tableau FR Download'!O:O,MATCH('Eligible Components'!M1455,'Tableau FR Download'!G:G,0)),""))</f>
        <v/>
      </c>
      <c r="S1455" s="13" t="str">
        <f t="shared" si="69"/>
        <v/>
      </c>
      <c r="T1455" s="1" t="str">
        <f>IFERROR(INDEX('User Instructions'!$E$3:$E$10,MATCH('Eligible Components'!N1455,'User Instructions'!$D$3:$D$10,0)),"")</f>
        <v/>
      </c>
      <c r="U1455" s="1" t="str">
        <f>IFERROR(IF(INDEX('Tableau FR Download'!M:M,MATCH('Eligible Components'!M1455,'Tableau FR Download'!G:G,0))=0,"",INDEX('Tableau FR Download'!M:M,MATCH('Eligible Components'!M1455,'Tableau FR Download'!G:G,0))),"")</f>
        <v/>
      </c>
    </row>
    <row r="1456" spans="1:21" hidden="1" x14ac:dyDescent="0.2">
      <c r="A1456" s="1">
        <f t="shared" si="67"/>
        <v>0</v>
      </c>
      <c r="B1456" s="1">
        <v>0</v>
      </c>
      <c r="C1456" s="1" t="s">
        <v>85</v>
      </c>
      <c r="D1456" s="1" t="s">
        <v>161</v>
      </c>
      <c r="E1456" s="1" t="s">
        <v>419</v>
      </c>
      <c r="F1456" s="1" t="s">
        <v>97</v>
      </c>
      <c r="G1456" s="1" t="str">
        <f t="shared" si="68"/>
        <v>Timor-Leste-Tuberculosis,RSSH</v>
      </c>
      <c r="H1456" s="1">
        <v>1</v>
      </c>
      <c r="I1456" s="1" t="s">
        <v>25</v>
      </c>
      <c r="J1456" s="1" t="str">
        <f>IF(IFERROR(IF(M1456="",INDEX('Review Approach Lookup'!D:D,MATCH('Eligible Components'!G1456,'Review Approach Lookup'!A:A,0)),INDEX('Tableau FR Download'!I:I,MATCH(M1456,'Tableau FR Download'!G:G,0))),"")=0,"TBC",IFERROR(IF(M1456="",INDEX('Review Approach Lookup'!D:D,MATCH('Eligible Components'!G1456,'Review Approach Lookup'!A:A,0)),INDEX('Tableau FR Download'!I:I,MATCH(M1456,'Tableau FR Download'!G:G,0))),""))</f>
        <v/>
      </c>
      <c r="K1456" s="1" t="s">
        <v>188</v>
      </c>
      <c r="L1456" s="1">
        <f>_xlfn.MAXIFS('Tableau FR Download'!A:A,'Tableau FR Download'!B:B,'Eligible Components'!G1456)</f>
        <v>0</v>
      </c>
      <c r="M1456" s="1" t="str">
        <f>IF(L1456=0,"",INDEX('Tableau FR Download'!G:G,MATCH('Eligible Components'!L1456,'Tableau FR Download'!A:A,0)))</f>
        <v/>
      </c>
      <c r="N1456" s="2" t="str">
        <f>IFERROR(IF(LEFT(INDEX('Tableau FR Download'!J:J,MATCH('Eligible Components'!M1456,'Tableau FR Download'!G:G,0)),FIND(" - ",INDEX('Tableau FR Download'!J:J,MATCH('Eligible Components'!M1456,'Tableau FR Download'!G:G,0)))-1) = 0,"",LEFT(INDEX('Tableau FR Download'!J:J,MATCH('Eligible Components'!M1456,'Tableau FR Download'!G:G,0)),FIND(" - ",INDEX('Tableau FR Download'!J:J,MATCH('Eligible Components'!M1456,'Tableau FR Download'!G:G,0)))-1)),"")</f>
        <v/>
      </c>
      <c r="O1456" s="2" t="str">
        <f>IF(T1456="No","",IFERROR(IF(INDEX('Tableau FR Download'!M:M,MATCH('Eligible Components'!M1456,'Tableau FR Download'!G:G,0))=0,"",INDEX('Tableau FR Download'!M:M,MATCH('Eligible Components'!M1456,'Tableau FR Download'!G:G,0))),""))</f>
        <v/>
      </c>
      <c r="P1456" s="37" t="str">
        <f>IF(IFERROR(INDEX('Funding Request Tracker'!$G$6:$G$13,MATCH('Eligible Components'!N1456,'Funding Request Tracker'!$F$6:$F$13,0)),"")=0,"",IFERROR(INDEX('Funding Request Tracker'!$G$6:$G$13,MATCH('Eligible Components'!N1456,'Funding Request Tracker'!$F$6:$F$13,0)),""))</f>
        <v/>
      </c>
      <c r="Q1456" s="37" t="str">
        <f>IF(IFERROR(INDEX('Tableau FR Download'!N:N,MATCH('Eligible Components'!M1456,'Tableau FR Download'!G:G,0)),"")=0,"",IFERROR(INDEX('Tableau FR Download'!N:N,MATCH('Eligible Components'!M1456,'Tableau FR Download'!G:G,0)),""))</f>
        <v/>
      </c>
      <c r="R1456" s="37" t="str">
        <f>IF(IFERROR(INDEX('Tableau FR Download'!O:O,MATCH('Eligible Components'!M1456,'Tableau FR Download'!G:G,0)),"")=0,"",IFERROR(INDEX('Tableau FR Download'!O:O,MATCH('Eligible Components'!M1456,'Tableau FR Download'!G:G,0)),""))</f>
        <v/>
      </c>
      <c r="S1456" s="13" t="str">
        <f t="shared" si="69"/>
        <v/>
      </c>
      <c r="T1456" s="1" t="str">
        <f>IFERROR(INDEX('User Instructions'!$E$3:$E$10,MATCH('Eligible Components'!N1456,'User Instructions'!$D$3:$D$10,0)),"")</f>
        <v/>
      </c>
      <c r="U1456" s="1" t="str">
        <f>IFERROR(IF(INDEX('Tableau FR Download'!M:M,MATCH('Eligible Components'!M1456,'Tableau FR Download'!G:G,0))=0,"",INDEX('Tableau FR Download'!M:M,MATCH('Eligible Components'!M1456,'Tableau FR Download'!G:G,0))),"")</f>
        <v/>
      </c>
    </row>
    <row r="1457" spans="1:21" hidden="1" x14ac:dyDescent="0.2">
      <c r="A1457" s="1">
        <f t="shared" si="67"/>
        <v>1</v>
      </c>
      <c r="B1457" s="1">
        <v>0</v>
      </c>
      <c r="C1457" s="1" t="s">
        <v>85</v>
      </c>
      <c r="D1457" s="1" t="s">
        <v>162</v>
      </c>
      <c r="E1457" s="1" t="s">
        <v>26</v>
      </c>
      <c r="F1457" s="1" t="s">
        <v>26</v>
      </c>
      <c r="G1457" s="1" t="str">
        <f t="shared" si="68"/>
        <v>Togo-HIV/AIDS</v>
      </c>
      <c r="H1457" s="1">
        <v>1</v>
      </c>
      <c r="I1457" s="1" t="s">
        <v>37</v>
      </c>
      <c r="J1457" s="1" t="str">
        <f>IF(IFERROR(IF(M1457="",INDEX('Review Approach Lookup'!D:D,MATCH('Eligible Components'!G1457,'Review Approach Lookup'!A:A,0)),INDEX('Tableau FR Download'!I:I,MATCH(M1457,'Tableau FR Download'!G:G,0))),"")=0,"TBC",IFERROR(IF(M1457="",INDEX('Review Approach Lookup'!D:D,MATCH('Eligible Components'!G1457,'Review Approach Lookup'!A:A,0)),INDEX('Tableau FR Download'!I:I,MATCH(M1457,'Tableau FR Download'!G:G,0))),""))</f>
        <v>Full Review</v>
      </c>
      <c r="K1457" s="1" t="s">
        <v>182</v>
      </c>
      <c r="L1457" s="1">
        <f>_xlfn.MAXIFS('Tableau FR Download'!A:A,'Tableau FR Download'!B:B,'Eligible Components'!G1457)</f>
        <v>893</v>
      </c>
      <c r="M1457" s="1" t="str">
        <f>IF(L1457=0,"",INDEX('Tableau FR Download'!G:G,MATCH('Eligible Components'!L1457,'Tableau FR Download'!A:A,0)))</f>
        <v>FR893-TGO-H</v>
      </c>
      <c r="N1457" s="2" t="str">
        <f>IFERROR(IF(LEFT(INDEX('Tableau FR Download'!J:J,MATCH('Eligible Components'!M1457,'Tableau FR Download'!G:G,0)),FIND(" - ",INDEX('Tableau FR Download'!J:J,MATCH('Eligible Components'!M1457,'Tableau FR Download'!G:G,0)))-1) = 0,"",LEFT(INDEX('Tableau FR Download'!J:J,MATCH('Eligible Components'!M1457,'Tableau FR Download'!G:G,0)),FIND(" - ",INDEX('Tableau FR Download'!J:J,MATCH('Eligible Components'!M1457,'Tableau FR Download'!G:G,0)))-1)),"")</f>
        <v>Window 2b</v>
      </c>
      <c r="O1457" s="2" t="str">
        <f>IF(T1457="No","",IFERROR(IF(INDEX('Tableau FR Download'!M:M,MATCH('Eligible Components'!M1457,'Tableau FR Download'!G:G,0))=0,"",INDEX('Tableau FR Download'!M:M,MATCH('Eligible Components'!M1457,'Tableau FR Download'!G:G,0))),""))</f>
        <v>Grant Making</v>
      </c>
      <c r="P1457" s="37">
        <f>IF(IFERROR(INDEX('Funding Request Tracker'!$G$6:$G$13,MATCH('Eligible Components'!N1457,'Funding Request Tracker'!$F$6:$F$13,0)),"")=0,"",IFERROR(INDEX('Funding Request Tracker'!$G$6:$G$13,MATCH('Eligible Components'!N1457,'Funding Request Tracker'!$F$6:$F$13,0)),""))</f>
        <v>43982</v>
      </c>
      <c r="Q1457" s="37">
        <f>IF(IFERROR(INDEX('Tableau FR Download'!N:N,MATCH('Eligible Components'!M1457,'Tableau FR Download'!G:G,0)),"")=0,"",IFERROR(INDEX('Tableau FR Download'!N:N,MATCH('Eligible Components'!M1457,'Tableau FR Download'!G:G,0)),""))</f>
        <v>44147</v>
      </c>
      <c r="R1457" s="37">
        <f>IF(IFERROR(INDEX('Tableau FR Download'!O:O,MATCH('Eligible Components'!M1457,'Tableau FR Download'!G:G,0)),"")=0,"",IFERROR(INDEX('Tableau FR Download'!O:O,MATCH('Eligible Components'!M1457,'Tableau FR Download'!G:G,0)),""))</f>
        <v>44168</v>
      </c>
      <c r="S1457" s="13">
        <f t="shared" si="69"/>
        <v>6.0983606557377046</v>
      </c>
      <c r="T1457" s="1" t="str">
        <f>IFERROR(INDEX('User Instructions'!$E$3:$E$10,MATCH('Eligible Components'!N1457,'User Instructions'!$D$3:$D$10,0)),"")</f>
        <v>Yes</v>
      </c>
      <c r="U1457" s="1" t="str">
        <f>IFERROR(IF(INDEX('Tableau FR Download'!M:M,MATCH('Eligible Components'!M1457,'Tableau FR Download'!G:G,0))=0,"",INDEX('Tableau FR Download'!M:M,MATCH('Eligible Components'!M1457,'Tableau FR Download'!G:G,0))),"")</f>
        <v>Grant Making</v>
      </c>
    </row>
    <row r="1458" spans="1:21" hidden="1" x14ac:dyDescent="0.2">
      <c r="A1458" s="1">
        <f t="shared" si="67"/>
        <v>0</v>
      </c>
      <c r="B1458" s="1">
        <v>0</v>
      </c>
      <c r="C1458" s="1" t="s">
        <v>85</v>
      </c>
      <c r="D1458" s="1" t="s">
        <v>162</v>
      </c>
      <c r="E1458" s="1" t="s">
        <v>409</v>
      </c>
      <c r="F1458" s="1" t="s">
        <v>86</v>
      </c>
      <c r="G1458" s="1" t="str">
        <f t="shared" si="68"/>
        <v>Togo-HIV/AIDS,Malaria</v>
      </c>
      <c r="H1458" s="1">
        <v>1</v>
      </c>
      <c r="I1458" s="1" t="s">
        <v>37</v>
      </c>
      <c r="J1458" s="1" t="str">
        <f>IF(IFERROR(IF(M1458="",INDEX('Review Approach Lookup'!D:D,MATCH('Eligible Components'!G1458,'Review Approach Lookup'!A:A,0)),INDEX('Tableau FR Download'!I:I,MATCH(M1458,'Tableau FR Download'!G:G,0))),"")=0,"TBC",IFERROR(IF(M1458="",INDEX('Review Approach Lookup'!D:D,MATCH('Eligible Components'!G1458,'Review Approach Lookup'!A:A,0)),INDEX('Tableau FR Download'!I:I,MATCH(M1458,'Tableau FR Download'!G:G,0))),""))</f>
        <v/>
      </c>
      <c r="K1458" s="1" t="s">
        <v>182</v>
      </c>
      <c r="L1458" s="1">
        <f>_xlfn.MAXIFS('Tableau FR Download'!A:A,'Tableau FR Download'!B:B,'Eligible Components'!G1458)</f>
        <v>0</v>
      </c>
      <c r="M1458" s="1" t="str">
        <f>IF(L1458=0,"",INDEX('Tableau FR Download'!G:G,MATCH('Eligible Components'!L1458,'Tableau FR Download'!A:A,0)))</f>
        <v/>
      </c>
      <c r="N1458" s="2" t="str">
        <f>IFERROR(IF(LEFT(INDEX('Tableau FR Download'!J:J,MATCH('Eligible Components'!M1458,'Tableau FR Download'!G:G,0)),FIND(" - ",INDEX('Tableau FR Download'!J:J,MATCH('Eligible Components'!M1458,'Tableau FR Download'!G:G,0)))-1) = 0,"",LEFT(INDEX('Tableau FR Download'!J:J,MATCH('Eligible Components'!M1458,'Tableau FR Download'!G:G,0)),FIND(" - ",INDEX('Tableau FR Download'!J:J,MATCH('Eligible Components'!M1458,'Tableau FR Download'!G:G,0)))-1)),"")</f>
        <v/>
      </c>
      <c r="O1458" s="2" t="str">
        <f>IF(T1458="No","",IFERROR(IF(INDEX('Tableau FR Download'!M:M,MATCH('Eligible Components'!M1458,'Tableau FR Download'!G:G,0))=0,"",INDEX('Tableau FR Download'!M:M,MATCH('Eligible Components'!M1458,'Tableau FR Download'!G:G,0))),""))</f>
        <v/>
      </c>
      <c r="P1458" s="37" t="str">
        <f>IF(IFERROR(INDEX('Funding Request Tracker'!$G$6:$G$13,MATCH('Eligible Components'!N1458,'Funding Request Tracker'!$F$6:$F$13,0)),"")=0,"",IFERROR(INDEX('Funding Request Tracker'!$G$6:$G$13,MATCH('Eligible Components'!N1458,'Funding Request Tracker'!$F$6:$F$13,0)),""))</f>
        <v/>
      </c>
      <c r="Q1458" s="37" t="str">
        <f>IF(IFERROR(INDEX('Tableau FR Download'!N:N,MATCH('Eligible Components'!M1458,'Tableau FR Download'!G:G,0)),"")=0,"",IFERROR(INDEX('Tableau FR Download'!N:N,MATCH('Eligible Components'!M1458,'Tableau FR Download'!G:G,0)),""))</f>
        <v/>
      </c>
      <c r="R1458" s="37" t="str">
        <f>IF(IFERROR(INDEX('Tableau FR Download'!O:O,MATCH('Eligible Components'!M1458,'Tableau FR Download'!G:G,0)),"")=0,"",IFERROR(INDEX('Tableau FR Download'!O:O,MATCH('Eligible Components'!M1458,'Tableau FR Download'!G:G,0)),""))</f>
        <v/>
      </c>
      <c r="S1458" s="13" t="str">
        <f t="shared" si="69"/>
        <v/>
      </c>
      <c r="T1458" s="1" t="str">
        <f>IFERROR(INDEX('User Instructions'!$E$3:$E$10,MATCH('Eligible Components'!N1458,'User Instructions'!$D$3:$D$10,0)),"")</f>
        <v/>
      </c>
      <c r="U1458" s="1" t="str">
        <f>IFERROR(IF(INDEX('Tableau FR Download'!M:M,MATCH('Eligible Components'!M1458,'Tableau FR Download'!G:G,0))=0,"",INDEX('Tableau FR Download'!M:M,MATCH('Eligible Components'!M1458,'Tableau FR Download'!G:G,0))),"")</f>
        <v/>
      </c>
    </row>
    <row r="1459" spans="1:21" hidden="1" x14ac:dyDescent="0.2">
      <c r="A1459" s="1">
        <f t="shared" si="67"/>
        <v>0</v>
      </c>
      <c r="B1459" s="1">
        <v>0</v>
      </c>
      <c r="C1459" s="1" t="s">
        <v>85</v>
      </c>
      <c r="D1459" s="1" t="s">
        <v>162</v>
      </c>
      <c r="E1459" s="1" t="s">
        <v>410</v>
      </c>
      <c r="F1459" s="1" t="s">
        <v>87</v>
      </c>
      <c r="G1459" s="1" t="str">
        <f t="shared" si="68"/>
        <v>Togo-HIV/AIDS,Malaria,RSSH</v>
      </c>
      <c r="H1459" s="1">
        <v>1</v>
      </c>
      <c r="I1459" s="1" t="s">
        <v>37</v>
      </c>
      <c r="J1459" s="1" t="str">
        <f>IF(IFERROR(IF(M1459="",INDEX('Review Approach Lookup'!D:D,MATCH('Eligible Components'!G1459,'Review Approach Lookup'!A:A,0)),INDEX('Tableau FR Download'!I:I,MATCH(M1459,'Tableau FR Download'!G:G,0))),"")=0,"TBC",IFERROR(IF(M1459="",INDEX('Review Approach Lookup'!D:D,MATCH('Eligible Components'!G1459,'Review Approach Lookup'!A:A,0)),INDEX('Tableau FR Download'!I:I,MATCH(M1459,'Tableau FR Download'!G:G,0))),""))</f>
        <v/>
      </c>
      <c r="K1459" s="1" t="s">
        <v>182</v>
      </c>
      <c r="L1459" s="1">
        <f>_xlfn.MAXIFS('Tableau FR Download'!A:A,'Tableau FR Download'!B:B,'Eligible Components'!G1459)</f>
        <v>0</v>
      </c>
      <c r="M1459" s="1" t="str">
        <f>IF(L1459=0,"",INDEX('Tableau FR Download'!G:G,MATCH('Eligible Components'!L1459,'Tableau FR Download'!A:A,0)))</f>
        <v/>
      </c>
      <c r="N1459" s="2" t="str">
        <f>IFERROR(IF(LEFT(INDEX('Tableau FR Download'!J:J,MATCH('Eligible Components'!M1459,'Tableau FR Download'!G:G,0)),FIND(" - ",INDEX('Tableau FR Download'!J:J,MATCH('Eligible Components'!M1459,'Tableau FR Download'!G:G,0)))-1) = 0,"",LEFT(INDEX('Tableau FR Download'!J:J,MATCH('Eligible Components'!M1459,'Tableau FR Download'!G:G,0)),FIND(" - ",INDEX('Tableau FR Download'!J:J,MATCH('Eligible Components'!M1459,'Tableau FR Download'!G:G,0)))-1)),"")</f>
        <v/>
      </c>
      <c r="O1459" s="2" t="str">
        <f>IF(T1459="No","",IFERROR(IF(INDEX('Tableau FR Download'!M:M,MATCH('Eligible Components'!M1459,'Tableau FR Download'!G:G,0))=0,"",INDEX('Tableau FR Download'!M:M,MATCH('Eligible Components'!M1459,'Tableau FR Download'!G:G,0))),""))</f>
        <v/>
      </c>
      <c r="P1459" s="37" t="str">
        <f>IF(IFERROR(INDEX('Funding Request Tracker'!$G$6:$G$13,MATCH('Eligible Components'!N1459,'Funding Request Tracker'!$F$6:$F$13,0)),"")=0,"",IFERROR(INDEX('Funding Request Tracker'!$G$6:$G$13,MATCH('Eligible Components'!N1459,'Funding Request Tracker'!$F$6:$F$13,0)),""))</f>
        <v/>
      </c>
      <c r="Q1459" s="37" t="str">
        <f>IF(IFERROR(INDEX('Tableau FR Download'!N:N,MATCH('Eligible Components'!M1459,'Tableau FR Download'!G:G,0)),"")=0,"",IFERROR(INDEX('Tableau FR Download'!N:N,MATCH('Eligible Components'!M1459,'Tableau FR Download'!G:G,0)),""))</f>
        <v/>
      </c>
      <c r="R1459" s="37" t="str">
        <f>IF(IFERROR(INDEX('Tableau FR Download'!O:O,MATCH('Eligible Components'!M1459,'Tableau FR Download'!G:G,0)),"")=0,"",IFERROR(INDEX('Tableau FR Download'!O:O,MATCH('Eligible Components'!M1459,'Tableau FR Download'!G:G,0)),""))</f>
        <v/>
      </c>
      <c r="S1459" s="13" t="str">
        <f t="shared" si="69"/>
        <v/>
      </c>
      <c r="T1459" s="1" t="str">
        <f>IFERROR(INDEX('User Instructions'!$E$3:$E$10,MATCH('Eligible Components'!N1459,'User Instructions'!$D$3:$D$10,0)),"")</f>
        <v/>
      </c>
      <c r="U1459" s="1" t="str">
        <f>IFERROR(IF(INDEX('Tableau FR Download'!M:M,MATCH('Eligible Components'!M1459,'Tableau FR Download'!G:G,0))=0,"",INDEX('Tableau FR Download'!M:M,MATCH('Eligible Components'!M1459,'Tableau FR Download'!G:G,0))),"")</f>
        <v/>
      </c>
    </row>
    <row r="1460" spans="1:21" hidden="1" x14ac:dyDescent="0.2">
      <c r="A1460" s="1">
        <f t="shared" si="67"/>
        <v>0</v>
      </c>
      <c r="B1460" s="1">
        <v>0</v>
      </c>
      <c r="C1460" s="1" t="s">
        <v>85</v>
      </c>
      <c r="D1460" s="1" t="s">
        <v>162</v>
      </c>
      <c r="E1460" s="1" t="s">
        <v>411</v>
      </c>
      <c r="F1460" s="1" t="s">
        <v>88</v>
      </c>
      <c r="G1460" s="1" t="str">
        <f t="shared" si="68"/>
        <v>Togo-HIV/AIDS,RSSH</v>
      </c>
      <c r="H1460" s="1">
        <v>1</v>
      </c>
      <c r="I1460" s="1" t="s">
        <v>37</v>
      </c>
      <c r="J1460" s="1" t="str">
        <f>IF(IFERROR(IF(M1460="",INDEX('Review Approach Lookup'!D:D,MATCH('Eligible Components'!G1460,'Review Approach Lookup'!A:A,0)),INDEX('Tableau FR Download'!I:I,MATCH(M1460,'Tableau FR Download'!G:G,0))),"")=0,"TBC",IFERROR(IF(M1460="",INDEX('Review Approach Lookup'!D:D,MATCH('Eligible Components'!G1460,'Review Approach Lookup'!A:A,0)),INDEX('Tableau FR Download'!I:I,MATCH(M1460,'Tableau FR Download'!G:G,0))),""))</f>
        <v/>
      </c>
      <c r="K1460" s="1" t="s">
        <v>182</v>
      </c>
      <c r="L1460" s="1">
        <f>_xlfn.MAXIFS('Tableau FR Download'!A:A,'Tableau FR Download'!B:B,'Eligible Components'!G1460)</f>
        <v>0</v>
      </c>
      <c r="M1460" s="1" t="str">
        <f>IF(L1460=0,"",INDEX('Tableau FR Download'!G:G,MATCH('Eligible Components'!L1460,'Tableau FR Download'!A:A,0)))</f>
        <v/>
      </c>
      <c r="N1460" s="2" t="str">
        <f>IFERROR(IF(LEFT(INDEX('Tableau FR Download'!J:J,MATCH('Eligible Components'!M1460,'Tableau FR Download'!G:G,0)),FIND(" - ",INDEX('Tableau FR Download'!J:J,MATCH('Eligible Components'!M1460,'Tableau FR Download'!G:G,0)))-1) = 0,"",LEFT(INDEX('Tableau FR Download'!J:J,MATCH('Eligible Components'!M1460,'Tableau FR Download'!G:G,0)),FIND(" - ",INDEX('Tableau FR Download'!J:J,MATCH('Eligible Components'!M1460,'Tableau FR Download'!G:G,0)))-1)),"")</f>
        <v/>
      </c>
      <c r="O1460" s="2" t="str">
        <f>IF(T1460="No","",IFERROR(IF(INDEX('Tableau FR Download'!M:M,MATCH('Eligible Components'!M1460,'Tableau FR Download'!G:G,0))=0,"",INDEX('Tableau FR Download'!M:M,MATCH('Eligible Components'!M1460,'Tableau FR Download'!G:G,0))),""))</f>
        <v/>
      </c>
      <c r="P1460" s="37" t="str">
        <f>IF(IFERROR(INDEX('Funding Request Tracker'!$G$6:$G$13,MATCH('Eligible Components'!N1460,'Funding Request Tracker'!$F$6:$F$13,0)),"")=0,"",IFERROR(INDEX('Funding Request Tracker'!$G$6:$G$13,MATCH('Eligible Components'!N1460,'Funding Request Tracker'!$F$6:$F$13,0)),""))</f>
        <v/>
      </c>
      <c r="Q1460" s="37" t="str">
        <f>IF(IFERROR(INDEX('Tableau FR Download'!N:N,MATCH('Eligible Components'!M1460,'Tableau FR Download'!G:G,0)),"")=0,"",IFERROR(INDEX('Tableau FR Download'!N:N,MATCH('Eligible Components'!M1460,'Tableau FR Download'!G:G,0)),""))</f>
        <v/>
      </c>
      <c r="R1460" s="37" t="str">
        <f>IF(IFERROR(INDEX('Tableau FR Download'!O:O,MATCH('Eligible Components'!M1460,'Tableau FR Download'!G:G,0)),"")=0,"",IFERROR(INDEX('Tableau FR Download'!O:O,MATCH('Eligible Components'!M1460,'Tableau FR Download'!G:G,0)),""))</f>
        <v/>
      </c>
      <c r="S1460" s="13" t="str">
        <f t="shared" si="69"/>
        <v/>
      </c>
      <c r="T1460" s="1" t="str">
        <f>IFERROR(INDEX('User Instructions'!$E$3:$E$10,MATCH('Eligible Components'!N1460,'User Instructions'!$D$3:$D$10,0)),"")</f>
        <v/>
      </c>
      <c r="U1460" s="1" t="str">
        <f>IFERROR(IF(INDEX('Tableau FR Download'!M:M,MATCH('Eligible Components'!M1460,'Tableau FR Download'!G:G,0))=0,"",INDEX('Tableau FR Download'!M:M,MATCH('Eligible Components'!M1460,'Tableau FR Download'!G:G,0))),"")</f>
        <v/>
      </c>
    </row>
    <row r="1461" spans="1:21" hidden="1" x14ac:dyDescent="0.2">
      <c r="A1461" s="1">
        <f t="shared" si="67"/>
        <v>0</v>
      </c>
      <c r="B1461" s="1">
        <v>0</v>
      </c>
      <c r="C1461" s="1" t="s">
        <v>85</v>
      </c>
      <c r="D1461" s="1" t="s">
        <v>162</v>
      </c>
      <c r="E1461" s="1" t="s">
        <v>408</v>
      </c>
      <c r="F1461" s="1" t="s">
        <v>89</v>
      </c>
      <c r="G1461" s="1" t="str">
        <f t="shared" si="68"/>
        <v>Togo-HIV/AIDS, Tuberculosis</v>
      </c>
      <c r="H1461" s="1">
        <v>1</v>
      </c>
      <c r="I1461" s="1" t="s">
        <v>37</v>
      </c>
      <c r="J1461" s="1" t="str">
        <f>IF(IFERROR(IF(M1461="",INDEX('Review Approach Lookup'!D:D,MATCH('Eligible Components'!G1461,'Review Approach Lookup'!A:A,0)),INDEX('Tableau FR Download'!I:I,MATCH(M1461,'Tableau FR Download'!G:G,0))),"")=0,"TBC",IFERROR(IF(M1461="",INDEX('Review Approach Lookup'!D:D,MATCH('Eligible Components'!G1461,'Review Approach Lookup'!A:A,0)),INDEX('Tableau FR Download'!I:I,MATCH(M1461,'Tableau FR Download'!G:G,0))),""))</f>
        <v/>
      </c>
      <c r="K1461" s="1" t="s">
        <v>182</v>
      </c>
      <c r="L1461" s="1">
        <f>_xlfn.MAXIFS('Tableau FR Download'!A:A,'Tableau FR Download'!B:B,'Eligible Components'!G1461)</f>
        <v>0</v>
      </c>
      <c r="M1461" s="1" t="str">
        <f>IF(L1461=0,"",INDEX('Tableau FR Download'!G:G,MATCH('Eligible Components'!L1461,'Tableau FR Download'!A:A,0)))</f>
        <v/>
      </c>
      <c r="N1461" s="2" t="str">
        <f>IFERROR(IF(LEFT(INDEX('Tableau FR Download'!J:J,MATCH('Eligible Components'!M1461,'Tableau FR Download'!G:G,0)),FIND(" - ",INDEX('Tableau FR Download'!J:J,MATCH('Eligible Components'!M1461,'Tableau FR Download'!G:G,0)))-1) = 0,"",LEFT(INDEX('Tableau FR Download'!J:J,MATCH('Eligible Components'!M1461,'Tableau FR Download'!G:G,0)),FIND(" - ",INDEX('Tableau FR Download'!J:J,MATCH('Eligible Components'!M1461,'Tableau FR Download'!G:G,0)))-1)),"")</f>
        <v/>
      </c>
      <c r="O1461" s="2" t="str">
        <f>IF(T1461="No","",IFERROR(IF(INDEX('Tableau FR Download'!M:M,MATCH('Eligible Components'!M1461,'Tableau FR Download'!G:G,0))=0,"",INDEX('Tableau FR Download'!M:M,MATCH('Eligible Components'!M1461,'Tableau FR Download'!G:G,0))),""))</f>
        <v/>
      </c>
      <c r="P1461" s="37" t="str">
        <f>IF(IFERROR(INDEX('Funding Request Tracker'!$G$6:$G$13,MATCH('Eligible Components'!N1461,'Funding Request Tracker'!$F$6:$F$13,0)),"")=0,"",IFERROR(INDEX('Funding Request Tracker'!$G$6:$G$13,MATCH('Eligible Components'!N1461,'Funding Request Tracker'!$F$6:$F$13,0)),""))</f>
        <v/>
      </c>
      <c r="Q1461" s="37" t="str">
        <f>IF(IFERROR(INDEX('Tableau FR Download'!N:N,MATCH('Eligible Components'!M1461,'Tableau FR Download'!G:G,0)),"")=0,"",IFERROR(INDEX('Tableau FR Download'!N:N,MATCH('Eligible Components'!M1461,'Tableau FR Download'!G:G,0)),""))</f>
        <v/>
      </c>
      <c r="R1461" s="37" t="str">
        <f>IF(IFERROR(INDEX('Tableau FR Download'!O:O,MATCH('Eligible Components'!M1461,'Tableau FR Download'!G:G,0)),"")=0,"",IFERROR(INDEX('Tableau FR Download'!O:O,MATCH('Eligible Components'!M1461,'Tableau FR Download'!G:G,0)),""))</f>
        <v/>
      </c>
      <c r="S1461" s="13" t="str">
        <f t="shared" si="69"/>
        <v/>
      </c>
      <c r="T1461" s="1" t="str">
        <f>IFERROR(INDEX('User Instructions'!$E$3:$E$10,MATCH('Eligible Components'!N1461,'User Instructions'!$D$3:$D$10,0)),"")</f>
        <v/>
      </c>
      <c r="U1461" s="1" t="str">
        <f>IFERROR(IF(INDEX('Tableau FR Download'!M:M,MATCH('Eligible Components'!M1461,'Tableau FR Download'!G:G,0))=0,"",INDEX('Tableau FR Download'!M:M,MATCH('Eligible Components'!M1461,'Tableau FR Download'!G:G,0))),"")</f>
        <v/>
      </c>
    </row>
    <row r="1462" spans="1:21" hidden="1" x14ac:dyDescent="0.2">
      <c r="A1462" s="1">
        <f t="shared" si="67"/>
        <v>0</v>
      </c>
      <c r="B1462" s="1">
        <v>0</v>
      </c>
      <c r="C1462" s="1" t="s">
        <v>85</v>
      </c>
      <c r="D1462" s="1" t="s">
        <v>162</v>
      </c>
      <c r="E1462" s="1" t="s">
        <v>412</v>
      </c>
      <c r="F1462" s="1" t="s">
        <v>90</v>
      </c>
      <c r="G1462" s="1" t="str">
        <f t="shared" si="68"/>
        <v>Togo-HIV/AIDS,Tuberculosis,Malaria</v>
      </c>
      <c r="H1462" s="1">
        <v>1</v>
      </c>
      <c r="I1462" s="1" t="s">
        <v>37</v>
      </c>
      <c r="J1462" s="1" t="str">
        <f>IF(IFERROR(IF(M1462="",INDEX('Review Approach Lookup'!D:D,MATCH('Eligible Components'!G1462,'Review Approach Lookup'!A:A,0)),INDEX('Tableau FR Download'!I:I,MATCH(M1462,'Tableau FR Download'!G:G,0))),"")=0,"TBC",IFERROR(IF(M1462="",INDEX('Review Approach Lookup'!D:D,MATCH('Eligible Components'!G1462,'Review Approach Lookup'!A:A,0)),INDEX('Tableau FR Download'!I:I,MATCH(M1462,'Tableau FR Download'!G:G,0))),""))</f>
        <v/>
      </c>
      <c r="K1462" s="1" t="s">
        <v>182</v>
      </c>
      <c r="L1462" s="1">
        <f>_xlfn.MAXIFS('Tableau FR Download'!A:A,'Tableau FR Download'!B:B,'Eligible Components'!G1462)</f>
        <v>0</v>
      </c>
      <c r="M1462" s="1" t="str">
        <f>IF(L1462=0,"",INDEX('Tableau FR Download'!G:G,MATCH('Eligible Components'!L1462,'Tableau FR Download'!A:A,0)))</f>
        <v/>
      </c>
      <c r="N1462" s="2" t="str">
        <f>IFERROR(IF(LEFT(INDEX('Tableau FR Download'!J:J,MATCH('Eligible Components'!M1462,'Tableau FR Download'!G:G,0)),FIND(" - ",INDEX('Tableau FR Download'!J:J,MATCH('Eligible Components'!M1462,'Tableau FR Download'!G:G,0)))-1) = 0,"",LEFT(INDEX('Tableau FR Download'!J:J,MATCH('Eligible Components'!M1462,'Tableau FR Download'!G:G,0)),FIND(" - ",INDEX('Tableau FR Download'!J:J,MATCH('Eligible Components'!M1462,'Tableau FR Download'!G:G,0)))-1)),"")</f>
        <v/>
      </c>
      <c r="O1462" s="2" t="str">
        <f>IF(T1462="No","",IFERROR(IF(INDEX('Tableau FR Download'!M:M,MATCH('Eligible Components'!M1462,'Tableau FR Download'!G:G,0))=0,"",INDEX('Tableau FR Download'!M:M,MATCH('Eligible Components'!M1462,'Tableau FR Download'!G:G,0))),""))</f>
        <v/>
      </c>
      <c r="P1462" s="37" t="str">
        <f>IF(IFERROR(INDEX('Funding Request Tracker'!$G$6:$G$13,MATCH('Eligible Components'!N1462,'Funding Request Tracker'!$F$6:$F$13,0)),"")=0,"",IFERROR(INDEX('Funding Request Tracker'!$G$6:$G$13,MATCH('Eligible Components'!N1462,'Funding Request Tracker'!$F$6:$F$13,0)),""))</f>
        <v/>
      </c>
      <c r="Q1462" s="37" t="str">
        <f>IF(IFERROR(INDEX('Tableau FR Download'!N:N,MATCH('Eligible Components'!M1462,'Tableau FR Download'!G:G,0)),"")=0,"",IFERROR(INDEX('Tableau FR Download'!N:N,MATCH('Eligible Components'!M1462,'Tableau FR Download'!G:G,0)),""))</f>
        <v/>
      </c>
      <c r="R1462" s="37" t="str">
        <f>IF(IFERROR(INDEX('Tableau FR Download'!O:O,MATCH('Eligible Components'!M1462,'Tableau FR Download'!G:G,0)),"")=0,"",IFERROR(INDEX('Tableau FR Download'!O:O,MATCH('Eligible Components'!M1462,'Tableau FR Download'!G:G,0)),""))</f>
        <v/>
      </c>
      <c r="S1462" s="13" t="str">
        <f t="shared" si="69"/>
        <v/>
      </c>
      <c r="T1462" s="1" t="str">
        <f>IFERROR(INDEX('User Instructions'!$E$3:$E$10,MATCH('Eligible Components'!N1462,'User Instructions'!$D$3:$D$10,0)),"")</f>
        <v/>
      </c>
      <c r="U1462" s="1" t="str">
        <f>IFERROR(IF(INDEX('Tableau FR Download'!M:M,MATCH('Eligible Components'!M1462,'Tableau FR Download'!G:G,0))=0,"",INDEX('Tableau FR Download'!M:M,MATCH('Eligible Components'!M1462,'Tableau FR Download'!G:G,0))),"")</f>
        <v/>
      </c>
    </row>
    <row r="1463" spans="1:21" hidden="1" x14ac:dyDescent="0.2">
      <c r="A1463" s="1">
        <f t="shared" si="67"/>
        <v>0</v>
      </c>
      <c r="B1463" s="1">
        <v>0</v>
      </c>
      <c r="C1463" s="1" t="s">
        <v>85</v>
      </c>
      <c r="D1463" s="1" t="s">
        <v>162</v>
      </c>
      <c r="E1463" s="1" t="s">
        <v>413</v>
      </c>
      <c r="F1463" s="1" t="s">
        <v>91</v>
      </c>
      <c r="G1463" s="1" t="str">
        <f t="shared" si="68"/>
        <v>Togo-HIV/AIDS,Tuberculosis,Malaria,RSSH</v>
      </c>
      <c r="H1463" s="1">
        <v>1</v>
      </c>
      <c r="I1463" s="1" t="s">
        <v>37</v>
      </c>
      <c r="J1463" s="1" t="str">
        <f>IF(IFERROR(IF(M1463="",INDEX('Review Approach Lookup'!D:D,MATCH('Eligible Components'!G1463,'Review Approach Lookup'!A:A,0)),INDEX('Tableau FR Download'!I:I,MATCH(M1463,'Tableau FR Download'!G:G,0))),"")=0,"TBC",IFERROR(IF(M1463="",INDEX('Review Approach Lookup'!D:D,MATCH('Eligible Components'!G1463,'Review Approach Lookup'!A:A,0)),INDEX('Tableau FR Download'!I:I,MATCH(M1463,'Tableau FR Download'!G:G,0))),""))</f>
        <v/>
      </c>
      <c r="K1463" s="1" t="s">
        <v>182</v>
      </c>
      <c r="L1463" s="1">
        <f>_xlfn.MAXIFS('Tableau FR Download'!A:A,'Tableau FR Download'!B:B,'Eligible Components'!G1463)</f>
        <v>0</v>
      </c>
      <c r="M1463" s="1" t="str">
        <f>IF(L1463=0,"",INDEX('Tableau FR Download'!G:G,MATCH('Eligible Components'!L1463,'Tableau FR Download'!A:A,0)))</f>
        <v/>
      </c>
      <c r="N1463" s="2" t="str">
        <f>IFERROR(IF(LEFT(INDEX('Tableau FR Download'!J:J,MATCH('Eligible Components'!M1463,'Tableau FR Download'!G:G,0)),FIND(" - ",INDEX('Tableau FR Download'!J:J,MATCH('Eligible Components'!M1463,'Tableau FR Download'!G:G,0)))-1) = 0,"",LEFT(INDEX('Tableau FR Download'!J:J,MATCH('Eligible Components'!M1463,'Tableau FR Download'!G:G,0)),FIND(" - ",INDEX('Tableau FR Download'!J:J,MATCH('Eligible Components'!M1463,'Tableau FR Download'!G:G,0)))-1)),"")</f>
        <v/>
      </c>
      <c r="O1463" s="2" t="str">
        <f>IF(T1463="No","",IFERROR(IF(INDEX('Tableau FR Download'!M:M,MATCH('Eligible Components'!M1463,'Tableau FR Download'!G:G,0))=0,"",INDEX('Tableau FR Download'!M:M,MATCH('Eligible Components'!M1463,'Tableau FR Download'!G:G,0))),""))</f>
        <v/>
      </c>
      <c r="P1463" s="37" t="str">
        <f>IF(IFERROR(INDEX('Funding Request Tracker'!$G$6:$G$13,MATCH('Eligible Components'!N1463,'Funding Request Tracker'!$F$6:$F$13,0)),"")=0,"",IFERROR(INDEX('Funding Request Tracker'!$G$6:$G$13,MATCH('Eligible Components'!N1463,'Funding Request Tracker'!$F$6:$F$13,0)),""))</f>
        <v/>
      </c>
      <c r="Q1463" s="37" t="str">
        <f>IF(IFERROR(INDEX('Tableau FR Download'!N:N,MATCH('Eligible Components'!M1463,'Tableau FR Download'!G:G,0)),"")=0,"",IFERROR(INDEX('Tableau FR Download'!N:N,MATCH('Eligible Components'!M1463,'Tableau FR Download'!G:G,0)),""))</f>
        <v/>
      </c>
      <c r="R1463" s="37" t="str">
        <f>IF(IFERROR(INDEX('Tableau FR Download'!O:O,MATCH('Eligible Components'!M1463,'Tableau FR Download'!G:G,0)),"")=0,"",IFERROR(INDEX('Tableau FR Download'!O:O,MATCH('Eligible Components'!M1463,'Tableau FR Download'!G:G,0)),""))</f>
        <v/>
      </c>
      <c r="S1463" s="13" t="str">
        <f t="shared" si="69"/>
        <v/>
      </c>
      <c r="T1463" s="1" t="str">
        <f>IFERROR(INDEX('User Instructions'!$E$3:$E$10,MATCH('Eligible Components'!N1463,'User Instructions'!$D$3:$D$10,0)),"")</f>
        <v/>
      </c>
      <c r="U1463" s="1" t="str">
        <f>IFERROR(IF(INDEX('Tableau FR Download'!M:M,MATCH('Eligible Components'!M1463,'Tableau FR Download'!G:G,0))=0,"",INDEX('Tableau FR Download'!M:M,MATCH('Eligible Components'!M1463,'Tableau FR Download'!G:G,0))),"")</f>
        <v/>
      </c>
    </row>
    <row r="1464" spans="1:21" hidden="1" x14ac:dyDescent="0.2">
      <c r="A1464" s="1">
        <f t="shared" si="67"/>
        <v>0</v>
      </c>
      <c r="B1464" s="1">
        <v>0</v>
      </c>
      <c r="C1464" s="1" t="s">
        <v>85</v>
      </c>
      <c r="D1464" s="1" t="s">
        <v>162</v>
      </c>
      <c r="E1464" s="1" t="s">
        <v>414</v>
      </c>
      <c r="F1464" s="1" t="s">
        <v>92</v>
      </c>
      <c r="G1464" s="1" t="str">
        <f t="shared" si="68"/>
        <v>Togo-HIV/AIDS,Tuberculosis,RSSH</v>
      </c>
      <c r="H1464" s="1">
        <v>1</v>
      </c>
      <c r="I1464" s="1" t="s">
        <v>37</v>
      </c>
      <c r="J1464" s="1" t="str">
        <f>IF(IFERROR(IF(M1464="",INDEX('Review Approach Lookup'!D:D,MATCH('Eligible Components'!G1464,'Review Approach Lookup'!A:A,0)),INDEX('Tableau FR Download'!I:I,MATCH(M1464,'Tableau FR Download'!G:G,0))),"")=0,"TBC",IFERROR(IF(M1464="",INDEX('Review Approach Lookup'!D:D,MATCH('Eligible Components'!G1464,'Review Approach Lookup'!A:A,0)),INDEX('Tableau FR Download'!I:I,MATCH(M1464,'Tableau FR Download'!G:G,0))),""))</f>
        <v/>
      </c>
      <c r="K1464" s="1" t="s">
        <v>182</v>
      </c>
      <c r="L1464" s="1">
        <f>_xlfn.MAXIFS('Tableau FR Download'!A:A,'Tableau FR Download'!B:B,'Eligible Components'!G1464)</f>
        <v>0</v>
      </c>
      <c r="M1464" s="1" t="str">
        <f>IF(L1464=0,"",INDEX('Tableau FR Download'!G:G,MATCH('Eligible Components'!L1464,'Tableau FR Download'!A:A,0)))</f>
        <v/>
      </c>
      <c r="N1464" s="2" t="str">
        <f>IFERROR(IF(LEFT(INDEX('Tableau FR Download'!J:J,MATCH('Eligible Components'!M1464,'Tableau FR Download'!G:G,0)),FIND(" - ",INDEX('Tableau FR Download'!J:J,MATCH('Eligible Components'!M1464,'Tableau FR Download'!G:G,0)))-1) = 0,"",LEFT(INDEX('Tableau FR Download'!J:J,MATCH('Eligible Components'!M1464,'Tableau FR Download'!G:G,0)),FIND(" - ",INDEX('Tableau FR Download'!J:J,MATCH('Eligible Components'!M1464,'Tableau FR Download'!G:G,0)))-1)),"")</f>
        <v/>
      </c>
      <c r="O1464" s="2" t="str">
        <f>IF(T1464="No","",IFERROR(IF(INDEX('Tableau FR Download'!M:M,MATCH('Eligible Components'!M1464,'Tableau FR Download'!G:G,0))=0,"",INDEX('Tableau FR Download'!M:M,MATCH('Eligible Components'!M1464,'Tableau FR Download'!G:G,0))),""))</f>
        <v/>
      </c>
      <c r="P1464" s="37" t="str">
        <f>IF(IFERROR(INDEX('Funding Request Tracker'!$G$6:$G$13,MATCH('Eligible Components'!N1464,'Funding Request Tracker'!$F$6:$F$13,0)),"")=0,"",IFERROR(INDEX('Funding Request Tracker'!$G$6:$G$13,MATCH('Eligible Components'!N1464,'Funding Request Tracker'!$F$6:$F$13,0)),""))</f>
        <v/>
      </c>
      <c r="Q1464" s="37" t="str">
        <f>IF(IFERROR(INDEX('Tableau FR Download'!N:N,MATCH('Eligible Components'!M1464,'Tableau FR Download'!G:G,0)),"")=0,"",IFERROR(INDEX('Tableau FR Download'!N:N,MATCH('Eligible Components'!M1464,'Tableau FR Download'!G:G,0)),""))</f>
        <v/>
      </c>
      <c r="R1464" s="37" t="str">
        <f>IF(IFERROR(INDEX('Tableau FR Download'!O:O,MATCH('Eligible Components'!M1464,'Tableau FR Download'!G:G,0)),"")=0,"",IFERROR(INDEX('Tableau FR Download'!O:O,MATCH('Eligible Components'!M1464,'Tableau FR Download'!G:G,0)),""))</f>
        <v/>
      </c>
      <c r="S1464" s="13" t="str">
        <f t="shared" si="69"/>
        <v/>
      </c>
      <c r="T1464" s="1" t="str">
        <f>IFERROR(INDEX('User Instructions'!$E$3:$E$10,MATCH('Eligible Components'!N1464,'User Instructions'!$D$3:$D$10,0)),"")</f>
        <v/>
      </c>
      <c r="U1464" s="1" t="str">
        <f>IFERROR(IF(INDEX('Tableau FR Download'!M:M,MATCH('Eligible Components'!M1464,'Tableau FR Download'!G:G,0))=0,"",INDEX('Tableau FR Download'!M:M,MATCH('Eligible Components'!M1464,'Tableau FR Download'!G:G,0))),"")</f>
        <v/>
      </c>
    </row>
    <row r="1465" spans="1:21" hidden="1" x14ac:dyDescent="0.2">
      <c r="A1465" s="1">
        <f t="shared" si="67"/>
        <v>1</v>
      </c>
      <c r="B1465" s="1">
        <v>0</v>
      </c>
      <c r="C1465" s="1" t="s">
        <v>85</v>
      </c>
      <c r="D1465" s="1" t="s">
        <v>162</v>
      </c>
      <c r="E1465" s="1" t="s">
        <v>28</v>
      </c>
      <c r="F1465" s="1" t="s">
        <v>28</v>
      </c>
      <c r="G1465" s="1" t="str">
        <f t="shared" si="68"/>
        <v>Togo-Malaria</v>
      </c>
      <c r="H1465" s="1">
        <v>1</v>
      </c>
      <c r="I1465" s="1" t="s">
        <v>37</v>
      </c>
      <c r="J1465" s="1" t="str">
        <f>IF(IFERROR(IF(M1465="",INDEX('Review Approach Lookup'!D:D,MATCH('Eligible Components'!G1465,'Review Approach Lookup'!A:A,0)),INDEX('Tableau FR Download'!I:I,MATCH(M1465,'Tableau FR Download'!G:G,0))),"")=0,"TBC",IFERROR(IF(M1465="",INDEX('Review Approach Lookup'!D:D,MATCH('Eligible Components'!G1465,'Review Approach Lookup'!A:A,0)),INDEX('Tableau FR Download'!I:I,MATCH(M1465,'Tableau FR Download'!G:G,0))),""))</f>
        <v>Full Review</v>
      </c>
      <c r="K1465" s="1" t="s">
        <v>182</v>
      </c>
      <c r="L1465" s="1">
        <f>_xlfn.MAXIFS('Tableau FR Download'!A:A,'Tableau FR Download'!B:B,'Eligible Components'!G1465)</f>
        <v>895</v>
      </c>
      <c r="M1465" s="1" t="str">
        <f>IF(L1465=0,"",INDEX('Tableau FR Download'!G:G,MATCH('Eligible Components'!L1465,'Tableau FR Download'!A:A,0)))</f>
        <v>FR895-TGO-M</v>
      </c>
      <c r="N1465" s="2" t="str">
        <f>IFERROR(IF(LEFT(INDEX('Tableau FR Download'!J:J,MATCH('Eligible Components'!M1465,'Tableau FR Download'!G:G,0)),FIND(" - ",INDEX('Tableau FR Download'!J:J,MATCH('Eligible Components'!M1465,'Tableau FR Download'!G:G,0)))-1) = 0,"",LEFT(INDEX('Tableau FR Download'!J:J,MATCH('Eligible Components'!M1465,'Tableau FR Download'!G:G,0)),FIND(" - ",INDEX('Tableau FR Download'!J:J,MATCH('Eligible Components'!M1465,'Tableau FR Download'!G:G,0)))-1)),"")</f>
        <v>Window 2b</v>
      </c>
      <c r="O1465" s="2" t="str">
        <f>IF(T1465="No","",IFERROR(IF(INDEX('Tableau FR Download'!M:M,MATCH('Eligible Components'!M1465,'Tableau FR Download'!G:G,0))=0,"",INDEX('Tableau FR Download'!M:M,MATCH('Eligible Components'!M1465,'Tableau FR Download'!G:G,0))),""))</f>
        <v>Grant Making</v>
      </c>
      <c r="P1465" s="37">
        <f>IF(IFERROR(INDEX('Funding Request Tracker'!$G$6:$G$13,MATCH('Eligible Components'!N1465,'Funding Request Tracker'!$F$6:$F$13,0)),"")=0,"",IFERROR(INDEX('Funding Request Tracker'!$G$6:$G$13,MATCH('Eligible Components'!N1465,'Funding Request Tracker'!$F$6:$F$13,0)),""))</f>
        <v>43982</v>
      </c>
      <c r="Q1465" s="37">
        <f>IF(IFERROR(INDEX('Tableau FR Download'!N:N,MATCH('Eligible Components'!M1465,'Tableau FR Download'!G:G,0)),"")=0,"",IFERROR(INDEX('Tableau FR Download'!N:N,MATCH('Eligible Components'!M1465,'Tableau FR Download'!G:G,0)),""))</f>
        <v>44147</v>
      </c>
      <c r="R1465" s="37">
        <f>IF(IFERROR(INDEX('Tableau FR Download'!O:O,MATCH('Eligible Components'!M1465,'Tableau FR Download'!G:G,0)),"")=0,"",IFERROR(INDEX('Tableau FR Download'!O:O,MATCH('Eligible Components'!M1465,'Tableau FR Download'!G:G,0)),""))</f>
        <v>44168</v>
      </c>
      <c r="S1465" s="13">
        <f t="shared" si="69"/>
        <v>6.0983606557377046</v>
      </c>
      <c r="T1465" s="1" t="str">
        <f>IFERROR(INDEX('User Instructions'!$E$3:$E$10,MATCH('Eligible Components'!N1465,'User Instructions'!$D$3:$D$10,0)),"")</f>
        <v>Yes</v>
      </c>
      <c r="U1465" s="1" t="str">
        <f>IFERROR(IF(INDEX('Tableau FR Download'!M:M,MATCH('Eligible Components'!M1465,'Tableau FR Download'!G:G,0))=0,"",INDEX('Tableau FR Download'!M:M,MATCH('Eligible Components'!M1465,'Tableau FR Download'!G:G,0))),"")</f>
        <v>Grant Making</v>
      </c>
    </row>
    <row r="1466" spans="1:21" hidden="1" x14ac:dyDescent="0.2">
      <c r="A1466" s="1">
        <f t="shared" si="67"/>
        <v>0</v>
      </c>
      <c r="B1466" s="1">
        <v>0</v>
      </c>
      <c r="C1466" s="1" t="s">
        <v>85</v>
      </c>
      <c r="D1466" s="1" t="s">
        <v>162</v>
      </c>
      <c r="E1466" s="1" t="s">
        <v>415</v>
      </c>
      <c r="F1466" s="1" t="s">
        <v>93</v>
      </c>
      <c r="G1466" s="1" t="str">
        <f t="shared" si="68"/>
        <v>Togo-Malaria,RSSH</v>
      </c>
      <c r="H1466" s="1">
        <v>1</v>
      </c>
      <c r="I1466" s="1" t="s">
        <v>37</v>
      </c>
      <c r="J1466" s="1" t="str">
        <f>IF(IFERROR(IF(M1466="",INDEX('Review Approach Lookup'!D:D,MATCH('Eligible Components'!G1466,'Review Approach Lookup'!A:A,0)),INDEX('Tableau FR Download'!I:I,MATCH(M1466,'Tableau FR Download'!G:G,0))),"")=0,"TBC",IFERROR(IF(M1466="",INDEX('Review Approach Lookup'!D:D,MATCH('Eligible Components'!G1466,'Review Approach Lookup'!A:A,0)),INDEX('Tableau FR Download'!I:I,MATCH(M1466,'Tableau FR Download'!G:G,0))),""))</f>
        <v/>
      </c>
      <c r="K1466" s="1" t="s">
        <v>182</v>
      </c>
      <c r="L1466" s="1">
        <f>_xlfn.MAXIFS('Tableau FR Download'!A:A,'Tableau FR Download'!B:B,'Eligible Components'!G1466)</f>
        <v>0</v>
      </c>
      <c r="M1466" s="1" t="str">
        <f>IF(L1466=0,"",INDEX('Tableau FR Download'!G:G,MATCH('Eligible Components'!L1466,'Tableau FR Download'!A:A,0)))</f>
        <v/>
      </c>
      <c r="N1466" s="2" t="str">
        <f>IFERROR(IF(LEFT(INDEX('Tableau FR Download'!J:J,MATCH('Eligible Components'!M1466,'Tableau FR Download'!G:G,0)),FIND(" - ",INDEX('Tableau FR Download'!J:J,MATCH('Eligible Components'!M1466,'Tableau FR Download'!G:G,0)))-1) = 0,"",LEFT(INDEX('Tableau FR Download'!J:J,MATCH('Eligible Components'!M1466,'Tableau FR Download'!G:G,0)),FIND(" - ",INDEX('Tableau FR Download'!J:J,MATCH('Eligible Components'!M1466,'Tableau FR Download'!G:G,0)))-1)),"")</f>
        <v/>
      </c>
      <c r="O1466" s="2" t="str">
        <f>IF(T1466="No","",IFERROR(IF(INDEX('Tableau FR Download'!M:M,MATCH('Eligible Components'!M1466,'Tableau FR Download'!G:G,0))=0,"",INDEX('Tableau FR Download'!M:M,MATCH('Eligible Components'!M1466,'Tableau FR Download'!G:G,0))),""))</f>
        <v/>
      </c>
      <c r="P1466" s="37" t="str">
        <f>IF(IFERROR(INDEX('Funding Request Tracker'!$G$6:$G$13,MATCH('Eligible Components'!N1466,'Funding Request Tracker'!$F$6:$F$13,0)),"")=0,"",IFERROR(INDEX('Funding Request Tracker'!$G$6:$G$13,MATCH('Eligible Components'!N1466,'Funding Request Tracker'!$F$6:$F$13,0)),""))</f>
        <v/>
      </c>
      <c r="Q1466" s="37" t="str">
        <f>IF(IFERROR(INDEX('Tableau FR Download'!N:N,MATCH('Eligible Components'!M1466,'Tableau FR Download'!G:G,0)),"")=0,"",IFERROR(INDEX('Tableau FR Download'!N:N,MATCH('Eligible Components'!M1466,'Tableau FR Download'!G:G,0)),""))</f>
        <v/>
      </c>
      <c r="R1466" s="37" t="str">
        <f>IF(IFERROR(INDEX('Tableau FR Download'!O:O,MATCH('Eligible Components'!M1466,'Tableau FR Download'!G:G,0)),"")=0,"",IFERROR(INDEX('Tableau FR Download'!O:O,MATCH('Eligible Components'!M1466,'Tableau FR Download'!G:G,0)),""))</f>
        <v/>
      </c>
      <c r="S1466" s="13" t="str">
        <f t="shared" si="69"/>
        <v/>
      </c>
      <c r="T1466" s="1" t="str">
        <f>IFERROR(INDEX('User Instructions'!$E$3:$E$10,MATCH('Eligible Components'!N1466,'User Instructions'!$D$3:$D$10,0)),"")</f>
        <v/>
      </c>
      <c r="U1466" s="1" t="str">
        <f>IFERROR(IF(INDEX('Tableau FR Download'!M:M,MATCH('Eligible Components'!M1466,'Tableau FR Download'!G:G,0))=0,"",INDEX('Tableau FR Download'!M:M,MATCH('Eligible Components'!M1466,'Tableau FR Download'!G:G,0))),"")</f>
        <v/>
      </c>
    </row>
    <row r="1467" spans="1:21" hidden="1" x14ac:dyDescent="0.2">
      <c r="A1467" s="1">
        <f t="shared" si="67"/>
        <v>0</v>
      </c>
      <c r="B1467" s="1">
        <v>0</v>
      </c>
      <c r="C1467" s="1" t="s">
        <v>85</v>
      </c>
      <c r="D1467" s="1" t="s">
        <v>162</v>
      </c>
      <c r="E1467" s="1" t="s">
        <v>94</v>
      </c>
      <c r="F1467" s="1" t="s">
        <v>94</v>
      </c>
      <c r="G1467" s="1" t="str">
        <f t="shared" si="68"/>
        <v>Togo-RSSH</v>
      </c>
      <c r="H1467" s="1">
        <v>1</v>
      </c>
      <c r="I1467" s="1" t="s">
        <v>37</v>
      </c>
      <c r="J1467" s="1" t="str">
        <f>IF(IFERROR(IF(M1467="",INDEX('Review Approach Lookup'!D:D,MATCH('Eligible Components'!G1467,'Review Approach Lookup'!A:A,0)),INDEX('Tableau FR Download'!I:I,MATCH(M1467,'Tableau FR Download'!G:G,0))),"")=0,"TBC",IFERROR(IF(M1467="",INDEX('Review Approach Lookup'!D:D,MATCH('Eligible Components'!G1467,'Review Approach Lookup'!A:A,0)),INDEX('Tableau FR Download'!I:I,MATCH(M1467,'Tableau FR Download'!G:G,0))),""))</f>
        <v>TBC</v>
      </c>
      <c r="K1467" s="1" t="s">
        <v>182</v>
      </c>
      <c r="L1467" s="1">
        <f>_xlfn.MAXIFS('Tableau FR Download'!A:A,'Tableau FR Download'!B:B,'Eligible Components'!G1467)</f>
        <v>0</v>
      </c>
      <c r="M1467" s="1" t="str">
        <f>IF(L1467=0,"",INDEX('Tableau FR Download'!G:G,MATCH('Eligible Components'!L1467,'Tableau FR Download'!A:A,0)))</f>
        <v/>
      </c>
      <c r="N1467" s="2" t="str">
        <f>IFERROR(IF(LEFT(INDEX('Tableau FR Download'!J:J,MATCH('Eligible Components'!M1467,'Tableau FR Download'!G:G,0)),FIND(" - ",INDEX('Tableau FR Download'!J:J,MATCH('Eligible Components'!M1467,'Tableau FR Download'!G:G,0)))-1) = 0,"",LEFT(INDEX('Tableau FR Download'!J:J,MATCH('Eligible Components'!M1467,'Tableau FR Download'!G:G,0)),FIND(" - ",INDEX('Tableau FR Download'!J:J,MATCH('Eligible Components'!M1467,'Tableau FR Download'!G:G,0)))-1)),"")</f>
        <v/>
      </c>
      <c r="O1467" s="2" t="str">
        <f>IF(T1467="No","",IFERROR(IF(INDEX('Tableau FR Download'!M:M,MATCH('Eligible Components'!M1467,'Tableau FR Download'!G:G,0))=0,"",INDEX('Tableau FR Download'!M:M,MATCH('Eligible Components'!M1467,'Tableau FR Download'!G:G,0))),""))</f>
        <v/>
      </c>
      <c r="P1467" s="37" t="str">
        <f>IF(IFERROR(INDEX('Funding Request Tracker'!$G$6:$G$13,MATCH('Eligible Components'!N1467,'Funding Request Tracker'!$F$6:$F$13,0)),"")=0,"",IFERROR(INDEX('Funding Request Tracker'!$G$6:$G$13,MATCH('Eligible Components'!N1467,'Funding Request Tracker'!$F$6:$F$13,0)),""))</f>
        <v/>
      </c>
      <c r="Q1467" s="37" t="str">
        <f>IF(IFERROR(INDEX('Tableau FR Download'!N:N,MATCH('Eligible Components'!M1467,'Tableau FR Download'!G:G,0)),"")=0,"",IFERROR(INDEX('Tableau FR Download'!N:N,MATCH('Eligible Components'!M1467,'Tableau FR Download'!G:G,0)),""))</f>
        <v/>
      </c>
      <c r="R1467" s="37" t="str">
        <f>IF(IFERROR(INDEX('Tableau FR Download'!O:O,MATCH('Eligible Components'!M1467,'Tableau FR Download'!G:G,0)),"")=0,"",IFERROR(INDEX('Tableau FR Download'!O:O,MATCH('Eligible Components'!M1467,'Tableau FR Download'!G:G,0)),""))</f>
        <v/>
      </c>
      <c r="S1467" s="13" t="str">
        <f t="shared" si="69"/>
        <v/>
      </c>
      <c r="T1467" s="1" t="str">
        <f>IFERROR(INDEX('User Instructions'!$E$3:$E$10,MATCH('Eligible Components'!N1467,'User Instructions'!$D$3:$D$10,0)),"")</f>
        <v/>
      </c>
      <c r="U1467" s="1" t="str">
        <f>IFERROR(IF(INDEX('Tableau FR Download'!M:M,MATCH('Eligible Components'!M1467,'Tableau FR Download'!G:G,0))=0,"",INDEX('Tableau FR Download'!M:M,MATCH('Eligible Components'!M1467,'Tableau FR Download'!G:G,0))),"")</f>
        <v/>
      </c>
    </row>
    <row r="1468" spans="1:21" hidden="1" x14ac:dyDescent="0.2">
      <c r="A1468" s="1">
        <f t="shared" si="67"/>
        <v>1</v>
      </c>
      <c r="B1468" s="1">
        <v>0</v>
      </c>
      <c r="C1468" s="1" t="s">
        <v>85</v>
      </c>
      <c r="D1468" s="1" t="s">
        <v>162</v>
      </c>
      <c r="E1468" s="1" t="s">
        <v>416</v>
      </c>
      <c r="F1468" s="1" t="s">
        <v>35</v>
      </c>
      <c r="G1468" s="1" t="str">
        <f t="shared" si="68"/>
        <v>Togo-Tuberculosis</v>
      </c>
      <c r="H1468" s="1">
        <v>1</v>
      </c>
      <c r="I1468" s="1" t="s">
        <v>37</v>
      </c>
      <c r="J1468" s="1" t="str">
        <f>IF(IFERROR(IF(M1468="",INDEX('Review Approach Lookup'!D:D,MATCH('Eligible Components'!G1468,'Review Approach Lookup'!A:A,0)),INDEX('Tableau FR Download'!I:I,MATCH(M1468,'Tableau FR Download'!G:G,0))),"")=0,"TBC",IFERROR(IF(M1468="",INDEX('Review Approach Lookup'!D:D,MATCH('Eligible Components'!G1468,'Review Approach Lookup'!A:A,0)),INDEX('Tableau FR Download'!I:I,MATCH(M1468,'Tableau FR Download'!G:G,0))),""))</f>
        <v>Full Review</v>
      </c>
      <c r="K1468" s="1" t="s">
        <v>182</v>
      </c>
      <c r="L1468" s="1">
        <f>_xlfn.MAXIFS('Tableau FR Download'!A:A,'Tableau FR Download'!B:B,'Eligible Components'!G1468)</f>
        <v>896</v>
      </c>
      <c r="M1468" s="1" t="str">
        <f>IF(L1468=0,"",INDEX('Tableau FR Download'!G:G,MATCH('Eligible Components'!L1468,'Tableau FR Download'!A:A,0)))</f>
        <v>FR896-TGO-T</v>
      </c>
      <c r="N1468" s="2" t="str">
        <f>IFERROR(IF(LEFT(INDEX('Tableau FR Download'!J:J,MATCH('Eligible Components'!M1468,'Tableau FR Download'!G:G,0)),FIND(" - ",INDEX('Tableau FR Download'!J:J,MATCH('Eligible Components'!M1468,'Tableau FR Download'!G:G,0)))-1) = 0,"",LEFT(INDEX('Tableau FR Download'!J:J,MATCH('Eligible Components'!M1468,'Tableau FR Download'!G:G,0)),FIND(" - ",INDEX('Tableau FR Download'!J:J,MATCH('Eligible Components'!M1468,'Tableau FR Download'!G:G,0)))-1)),"")</f>
        <v>Window 2b</v>
      </c>
      <c r="O1468" s="2" t="str">
        <f>IF(T1468="No","",IFERROR(IF(INDEX('Tableau FR Download'!M:M,MATCH('Eligible Components'!M1468,'Tableau FR Download'!G:G,0))=0,"",INDEX('Tableau FR Download'!M:M,MATCH('Eligible Components'!M1468,'Tableau FR Download'!G:G,0))),""))</f>
        <v>Grant Making</v>
      </c>
      <c r="P1468" s="37">
        <f>IF(IFERROR(INDEX('Funding Request Tracker'!$G$6:$G$13,MATCH('Eligible Components'!N1468,'Funding Request Tracker'!$F$6:$F$13,0)),"")=0,"",IFERROR(INDEX('Funding Request Tracker'!$G$6:$G$13,MATCH('Eligible Components'!N1468,'Funding Request Tracker'!$F$6:$F$13,0)),""))</f>
        <v>43982</v>
      </c>
      <c r="Q1468" s="37">
        <f>IF(IFERROR(INDEX('Tableau FR Download'!N:N,MATCH('Eligible Components'!M1468,'Tableau FR Download'!G:G,0)),"")=0,"",IFERROR(INDEX('Tableau FR Download'!N:N,MATCH('Eligible Components'!M1468,'Tableau FR Download'!G:G,0)),""))</f>
        <v>44147</v>
      </c>
      <c r="R1468" s="37">
        <f>IF(IFERROR(INDEX('Tableau FR Download'!O:O,MATCH('Eligible Components'!M1468,'Tableau FR Download'!G:G,0)),"")=0,"",IFERROR(INDEX('Tableau FR Download'!O:O,MATCH('Eligible Components'!M1468,'Tableau FR Download'!G:G,0)),""))</f>
        <v>44168</v>
      </c>
      <c r="S1468" s="13">
        <f t="shared" si="69"/>
        <v>6.0983606557377046</v>
      </c>
      <c r="T1468" s="1" t="str">
        <f>IFERROR(INDEX('User Instructions'!$E$3:$E$10,MATCH('Eligible Components'!N1468,'User Instructions'!$D$3:$D$10,0)),"")</f>
        <v>Yes</v>
      </c>
      <c r="U1468" s="1" t="str">
        <f>IFERROR(IF(INDEX('Tableau FR Download'!M:M,MATCH('Eligible Components'!M1468,'Tableau FR Download'!G:G,0))=0,"",INDEX('Tableau FR Download'!M:M,MATCH('Eligible Components'!M1468,'Tableau FR Download'!G:G,0))),"")</f>
        <v>Grant Making</v>
      </c>
    </row>
    <row r="1469" spans="1:21" hidden="1" x14ac:dyDescent="0.2">
      <c r="A1469" s="1">
        <f t="shared" si="67"/>
        <v>0</v>
      </c>
      <c r="B1469" s="1">
        <v>0</v>
      </c>
      <c r="C1469" s="1" t="s">
        <v>85</v>
      </c>
      <c r="D1469" s="1" t="s">
        <v>162</v>
      </c>
      <c r="E1469" s="1" t="s">
        <v>417</v>
      </c>
      <c r="F1469" s="1" t="s">
        <v>95</v>
      </c>
      <c r="G1469" s="1" t="str">
        <f t="shared" si="68"/>
        <v>Togo-Tuberculosis,Malaria</v>
      </c>
      <c r="H1469" s="1">
        <v>1</v>
      </c>
      <c r="I1469" s="1" t="s">
        <v>37</v>
      </c>
      <c r="J1469" s="1" t="str">
        <f>IF(IFERROR(IF(M1469="",INDEX('Review Approach Lookup'!D:D,MATCH('Eligible Components'!G1469,'Review Approach Lookup'!A:A,0)),INDEX('Tableau FR Download'!I:I,MATCH(M1469,'Tableau FR Download'!G:G,0))),"")=0,"TBC",IFERROR(IF(M1469="",INDEX('Review Approach Lookup'!D:D,MATCH('Eligible Components'!G1469,'Review Approach Lookup'!A:A,0)),INDEX('Tableau FR Download'!I:I,MATCH(M1469,'Tableau FR Download'!G:G,0))),""))</f>
        <v/>
      </c>
      <c r="K1469" s="1" t="s">
        <v>182</v>
      </c>
      <c r="L1469" s="1">
        <f>_xlfn.MAXIFS('Tableau FR Download'!A:A,'Tableau FR Download'!B:B,'Eligible Components'!G1469)</f>
        <v>0</v>
      </c>
      <c r="M1469" s="1" t="str">
        <f>IF(L1469=0,"",INDEX('Tableau FR Download'!G:G,MATCH('Eligible Components'!L1469,'Tableau FR Download'!A:A,0)))</f>
        <v/>
      </c>
      <c r="N1469" s="2" t="str">
        <f>IFERROR(IF(LEFT(INDEX('Tableau FR Download'!J:J,MATCH('Eligible Components'!M1469,'Tableau FR Download'!G:G,0)),FIND(" - ",INDEX('Tableau FR Download'!J:J,MATCH('Eligible Components'!M1469,'Tableau FR Download'!G:G,0)))-1) = 0,"",LEFT(INDEX('Tableau FR Download'!J:J,MATCH('Eligible Components'!M1469,'Tableau FR Download'!G:G,0)),FIND(" - ",INDEX('Tableau FR Download'!J:J,MATCH('Eligible Components'!M1469,'Tableau FR Download'!G:G,0)))-1)),"")</f>
        <v/>
      </c>
      <c r="O1469" s="2" t="str">
        <f>IF(T1469="No","",IFERROR(IF(INDEX('Tableau FR Download'!M:M,MATCH('Eligible Components'!M1469,'Tableau FR Download'!G:G,0))=0,"",INDEX('Tableau FR Download'!M:M,MATCH('Eligible Components'!M1469,'Tableau FR Download'!G:G,0))),""))</f>
        <v/>
      </c>
      <c r="P1469" s="37" t="str">
        <f>IF(IFERROR(INDEX('Funding Request Tracker'!$G$6:$G$13,MATCH('Eligible Components'!N1469,'Funding Request Tracker'!$F$6:$F$13,0)),"")=0,"",IFERROR(INDEX('Funding Request Tracker'!$G$6:$G$13,MATCH('Eligible Components'!N1469,'Funding Request Tracker'!$F$6:$F$13,0)),""))</f>
        <v/>
      </c>
      <c r="Q1469" s="37" t="str">
        <f>IF(IFERROR(INDEX('Tableau FR Download'!N:N,MATCH('Eligible Components'!M1469,'Tableau FR Download'!G:G,0)),"")=0,"",IFERROR(INDEX('Tableau FR Download'!N:N,MATCH('Eligible Components'!M1469,'Tableau FR Download'!G:G,0)),""))</f>
        <v/>
      </c>
      <c r="R1469" s="37" t="str">
        <f>IF(IFERROR(INDEX('Tableau FR Download'!O:O,MATCH('Eligible Components'!M1469,'Tableau FR Download'!G:G,0)),"")=0,"",IFERROR(INDEX('Tableau FR Download'!O:O,MATCH('Eligible Components'!M1469,'Tableau FR Download'!G:G,0)),""))</f>
        <v/>
      </c>
      <c r="S1469" s="13" t="str">
        <f t="shared" si="69"/>
        <v/>
      </c>
      <c r="T1469" s="1" t="str">
        <f>IFERROR(INDEX('User Instructions'!$E$3:$E$10,MATCH('Eligible Components'!N1469,'User Instructions'!$D$3:$D$10,0)),"")</f>
        <v/>
      </c>
      <c r="U1469" s="1" t="str">
        <f>IFERROR(IF(INDEX('Tableau FR Download'!M:M,MATCH('Eligible Components'!M1469,'Tableau FR Download'!G:G,0))=0,"",INDEX('Tableau FR Download'!M:M,MATCH('Eligible Components'!M1469,'Tableau FR Download'!G:G,0))),"")</f>
        <v/>
      </c>
    </row>
    <row r="1470" spans="1:21" hidden="1" x14ac:dyDescent="0.2">
      <c r="A1470" s="1">
        <f t="shared" si="67"/>
        <v>0</v>
      </c>
      <c r="B1470" s="1">
        <v>0</v>
      </c>
      <c r="C1470" s="1" t="s">
        <v>85</v>
      </c>
      <c r="D1470" s="1" t="s">
        <v>162</v>
      </c>
      <c r="E1470" s="1" t="s">
        <v>418</v>
      </c>
      <c r="F1470" s="1" t="s">
        <v>96</v>
      </c>
      <c r="G1470" s="1" t="str">
        <f t="shared" si="68"/>
        <v>Togo-Tuberculosis,Malaria,RSSH</v>
      </c>
      <c r="H1470" s="1">
        <v>1</v>
      </c>
      <c r="I1470" s="1" t="s">
        <v>37</v>
      </c>
      <c r="J1470" s="1" t="str">
        <f>IF(IFERROR(IF(M1470="",INDEX('Review Approach Lookup'!D:D,MATCH('Eligible Components'!G1470,'Review Approach Lookup'!A:A,0)),INDEX('Tableau FR Download'!I:I,MATCH(M1470,'Tableau FR Download'!G:G,0))),"")=0,"TBC",IFERROR(IF(M1470="",INDEX('Review Approach Lookup'!D:D,MATCH('Eligible Components'!G1470,'Review Approach Lookup'!A:A,0)),INDEX('Tableau FR Download'!I:I,MATCH(M1470,'Tableau FR Download'!G:G,0))),""))</f>
        <v/>
      </c>
      <c r="K1470" s="1" t="s">
        <v>182</v>
      </c>
      <c r="L1470" s="1">
        <f>_xlfn.MAXIFS('Tableau FR Download'!A:A,'Tableau FR Download'!B:B,'Eligible Components'!G1470)</f>
        <v>0</v>
      </c>
      <c r="M1470" s="1" t="str">
        <f>IF(L1470=0,"",INDEX('Tableau FR Download'!G:G,MATCH('Eligible Components'!L1470,'Tableau FR Download'!A:A,0)))</f>
        <v/>
      </c>
      <c r="N1470" s="2" t="str">
        <f>IFERROR(IF(LEFT(INDEX('Tableau FR Download'!J:J,MATCH('Eligible Components'!M1470,'Tableau FR Download'!G:G,0)),FIND(" - ",INDEX('Tableau FR Download'!J:J,MATCH('Eligible Components'!M1470,'Tableau FR Download'!G:G,0)))-1) = 0,"",LEFT(INDEX('Tableau FR Download'!J:J,MATCH('Eligible Components'!M1470,'Tableau FR Download'!G:G,0)),FIND(" - ",INDEX('Tableau FR Download'!J:J,MATCH('Eligible Components'!M1470,'Tableau FR Download'!G:G,0)))-1)),"")</f>
        <v/>
      </c>
      <c r="O1470" s="2" t="str">
        <f>IF(T1470="No","",IFERROR(IF(INDEX('Tableau FR Download'!M:M,MATCH('Eligible Components'!M1470,'Tableau FR Download'!G:G,0))=0,"",INDEX('Tableau FR Download'!M:M,MATCH('Eligible Components'!M1470,'Tableau FR Download'!G:G,0))),""))</f>
        <v/>
      </c>
      <c r="P1470" s="37" t="str">
        <f>IF(IFERROR(INDEX('Funding Request Tracker'!$G$6:$G$13,MATCH('Eligible Components'!N1470,'Funding Request Tracker'!$F$6:$F$13,0)),"")=0,"",IFERROR(INDEX('Funding Request Tracker'!$G$6:$G$13,MATCH('Eligible Components'!N1470,'Funding Request Tracker'!$F$6:$F$13,0)),""))</f>
        <v/>
      </c>
      <c r="Q1470" s="37" t="str">
        <f>IF(IFERROR(INDEX('Tableau FR Download'!N:N,MATCH('Eligible Components'!M1470,'Tableau FR Download'!G:G,0)),"")=0,"",IFERROR(INDEX('Tableau FR Download'!N:N,MATCH('Eligible Components'!M1470,'Tableau FR Download'!G:G,0)),""))</f>
        <v/>
      </c>
      <c r="R1470" s="37" t="str">
        <f>IF(IFERROR(INDEX('Tableau FR Download'!O:O,MATCH('Eligible Components'!M1470,'Tableau FR Download'!G:G,0)),"")=0,"",IFERROR(INDEX('Tableau FR Download'!O:O,MATCH('Eligible Components'!M1470,'Tableau FR Download'!G:G,0)),""))</f>
        <v/>
      </c>
      <c r="S1470" s="13" t="str">
        <f t="shared" si="69"/>
        <v/>
      </c>
      <c r="T1470" s="1" t="str">
        <f>IFERROR(INDEX('User Instructions'!$E$3:$E$10,MATCH('Eligible Components'!N1470,'User Instructions'!$D$3:$D$10,0)),"")</f>
        <v/>
      </c>
      <c r="U1470" s="1" t="str">
        <f>IFERROR(IF(INDEX('Tableau FR Download'!M:M,MATCH('Eligible Components'!M1470,'Tableau FR Download'!G:G,0))=0,"",INDEX('Tableau FR Download'!M:M,MATCH('Eligible Components'!M1470,'Tableau FR Download'!G:G,0))),"")</f>
        <v/>
      </c>
    </row>
    <row r="1471" spans="1:21" hidden="1" x14ac:dyDescent="0.2">
      <c r="A1471" s="1">
        <f t="shared" si="67"/>
        <v>0</v>
      </c>
      <c r="B1471" s="1">
        <v>0</v>
      </c>
      <c r="C1471" s="1" t="s">
        <v>85</v>
      </c>
      <c r="D1471" s="1" t="s">
        <v>162</v>
      </c>
      <c r="E1471" s="1" t="s">
        <v>419</v>
      </c>
      <c r="F1471" s="1" t="s">
        <v>97</v>
      </c>
      <c r="G1471" s="1" t="str">
        <f t="shared" si="68"/>
        <v>Togo-Tuberculosis,RSSH</v>
      </c>
      <c r="H1471" s="1">
        <v>1</v>
      </c>
      <c r="I1471" s="1" t="s">
        <v>37</v>
      </c>
      <c r="J1471" s="1" t="str">
        <f>IF(IFERROR(IF(M1471="",INDEX('Review Approach Lookup'!D:D,MATCH('Eligible Components'!G1471,'Review Approach Lookup'!A:A,0)),INDEX('Tableau FR Download'!I:I,MATCH(M1471,'Tableau FR Download'!G:G,0))),"")=0,"TBC",IFERROR(IF(M1471="",INDEX('Review Approach Lookup'!D:D,MATCH('Eligible Components'!G1471,'Review Approach Lookup'!A:A,0)),INDEX('Tableau FR Download'!I:I,MATCH(M1471,'Tableau FR Download'!G:G,0))),""))</f>
        <v/>
      </c>
      <c r="K1471" s="1" t="s">
        <v>182</v>
      </c>
      <c r="L1471" s="1">
        <f>_xlfn.MAXIFS('Tableau FR Download'!A:A,'Tableau FR Download'!B:B,'Eligible Components'!G1471)</f>
        <v>0</v>
      </c>
      <c r="M1471" s="1" t="str">
        <f>IF(L1471=0,"",INDEX('Tableau FR Download'!G:G,MATCH('Eligible Components'!L1471,'Tableau FR Download'!A:A,0)))</f>
        <v/>
      </c>
      <c r="N1471" s="2" t="str">
        <f>IFERROR(IF(LEFT(INDEX('Tableau FR Download'!J:J,MATCH('Eligible Components'!M1471,'Tableau FR Download'!G:G,0)),FIND(" - ",INDEX('Tableau FR Download'!J:J,MATCH('Eligible Components'!M1471,'Tableau FR Download'!G:G,0)))-1) = 0,"",LEFT(INDEX('Tableau FR Download'!J:J,MATCH('Eligible Components'!M1471,'Tableau FR Download'!G:G,0)),FIND(" - ",INDEX('Tableau FR Download'!J:J,MATCH('Eligible Components'!M1471,'Tableau FR Download'!G:G,0)))-1)),"")</f>
        <v/>
      </c>
      <c r="O1471" s="2" t="str">
        <f>IF(T1471="No","",IFERROR(IF(INDEX('Tableau FR Download'!M:M,MATCH('Eligible Components'!M1471,'Tableau FR Download'!G:G,0))=0,"",INDEX('Tableau FR Download'!M:M,MATCH('Eligible Components'!M1471,'Tableau FR Download'!G:G,0))),""))</f>
        <v/>
      </c>
      <c r="P1471" s="37" t="str">
        <f>IF(IFERROR(INDEX('Funding Request Tracker'!$G$6:$G$13,MATCH('Eligible Components'!N1471,'Funding Request Tracker'!$F$6:$F$13,0)),"")=0,"",IFERROR(INDEX('Funding Request Tracker'!$G$6:$G$13,MATCH('Eligible Components'!N1471,'Funding Request Tracker'!$F$6:$F$13,0)),""))</f>
        <v/>
      </c>
      <c r="Q1471" s="37" t="str">
        <f>IF(IFERROR(INDEX('Tableau FR Download'!N:N,MATCH('Eligible Components'!M1471,'Tableau FR Download'!G:G,0)),"")=0,"",IFERROR(INDEX('Tableau FR Download'!N:N,MATCH('Eligible Components'!M1471,'Tableau FR Download'!G:G,0)),""))</f>
        <v/>
      </c>
      <c r="R1471" s="37" t="str">
        <f>IF(IFERROR(INDEX('Tableau FR Download'!O:O,MATCH('Eligible Components'!M1471,'Tableau FR Download'!G:G,0)),"")=0,"",IFERROR(INDEX('Tableau FR Download'!O:O,MATCH('Eligible Components'!M1471,'Tableau FR Download'!G:G,0)),""))</f>
        <v/>
      </c>
      <c r="S1471" s="13" t="str">
        <f t="shared" si="69"/>
        <v/>
      </c>
      <c r="T1471" s="1" t="str">
        <f>IFERROR(INDEX('User Instructions'!$E$3:$E$10,MATCH('Eligible Components'!N1471,'User Instructions'!$D$3:$D$10,0)),"")</f>
        <v/>
      </c>
      <c r="U1471" s="1" t="str">
        <f>IFERROR(IF(INDEX('Tableau FR Download'!M:M,MATCH('Eligible Components'!M1471,'Tableau FR Download'!G:G,0))=0,"",INDEX('Tableau FR Download'!M:M,MATCH('Eligible Components'!M1471,'Tableau FR Download'!G:G,0))),"")</f>
        <v/>
      </c>
    </row>
    <row r="1472" spans="1:21" hidden="1" x14ac:dyDescent="0.2">
      <c r="A1472" s="1">
        <f t="shared" si="67"/>
        <v>1</v>
      </c>
      <c r="B1472" s="1">
        <v>0</v>
      </c>
      <c r="C1472" s="1" t="s">
        <v>85</v>
      </c>
      <c r="D1472" s="1" t="s">
        <v>163</v>
      </c>
      <c r="E1472" s="1" t="s">
        <v>26</v>
      </c>
      <c r="F1472" s="1" t="s">
        <v>26</v>
      </c>
      <c r="G1472" s="1" t="str">
        <f t="shared" si="68"/>
        <v>Tunisia-HIV/AIDS</v>
      </c>
      <c r="H1472" s="1">
        <v>1</v>
      </c>
      <c r="I1472" s="1" t="s">
        <v>48</v>
      </c>
      <c r="J1472" s="1" t="str">
        <f>IF(IFERROR(IF(M1472="",INDEX('Review Approach Lookup'!D:D,MATCH('Eligible Components'!G1472,'Review Approach Lookup'!A:A,0)),INDEX('Tableau FR Download'!I:I,MATCH(M1472,'Tableau FR Download'!G:G,0))),"")=0,"TBC",IFERROR(IF(M1472="",INDEX('Review Approach Lookup'!D:D,MATCH('Eligible Components'!G1472,'Review Approach Lookup'!A:A,0)),INDEX('Tableau FR Download'!I:I,MATCH(M1472,'Tableau FR Download'!G:G,0))),""))</f>
        <v>Tailored for Focused Portfolios</v>
      </c>
      <c r="K1472" s="1" t="s">
        <v>188</v>
      </c>
      <c r="L1472" s="1">
        <f>_xlfn.MAXIFS('Tableau FR Download'!A:A,'Tableau FR Download'!B:B,'Eligible Components'!G1472)</f>
        <v>1012</v>
      </c>
      <c r="M1472" s="1" t="str">
        <f>IF(L1472=0,"",INDEX('Tableau FR Download'!G:G,MATCH('Eligible Components'!L1472,'Tableau FR Download'!A:A,0)))</f>
        <v>FR1012-TUN-H</v>
      </c>
      <c r="N1472" s="2" t="str">
        <f>IFERROR(IF(LEFT(INDEX('Tableau FR Download'!J:J,MATCH('Eligible Components'!M1472,'Tableau FR Download'!G:G,0)),FIND(" - ",INDEX('Tableau FR Download'!J:J,MATCH('Eligible Components'!M1472,'Tableau FR Download'!G:G,0)))-1) = 0,"",LEFT(INDEX('Tableau FR Download'!J:J,MATCH('Eligible Components'!M1472,'Tableau FR Download'!G:G,0)),FIND(" - ",INDEX('Tableau FR Download'!J:J,MATCH('Eligible Components'!M1472,'Tableau FR Download'!G:G,0)))-1)),"")</f>
        <v>Window 5</v>
      </c>
      <c r="O1472" s="2" t="s">
        <v>12</v>
      </c>
      <c r="P1472" s="37">
        <f>IF(IFERROR(INDEX('Funding Request Tracker'!$G$6:$G$13,MATCH('Eligible Components'!N1472,'Funding Request Tracker'!$F$6:$F$13,0)),"")=0,"",IFERROR(INDEX('Funding Request Tracker'!$G$6:$G$13,MATCH('Eligible Components'!N1472,'Funding Request Tracker'!$F$6:$F$13,0)),""))</f>
        <v>44316</v>
      </c>
      <c r="Q1472" s="37">
        <f>IF(IFERROR(INDEX('Tableau FR Download'!N:N,MATCH('Eligible Components'!M1472,'Tableau FR Download'!G:G,0)),"")=0,"",IFERROR(INDEX('Tableau FR Download'!N:N,MATCH('Eligible Components'!M1472,'Tableau FR Download'!G:G,0)),""))</f>
        <v>44518</v>
      </c>
      <c r="R1472" s="37">
        <f>IF(IFERROR(INDEX('Tableau FR Download'!O:O,MATCH('Eligible Components'!M1472,'Tableau FR Download'!G:G,0)),"")=0,"",IFERROR(INDEX('Tableau FR Download'!O:O,MATCH('Eligible Components'!M1472,'Tableau FR Download'!G:G,0)),""))</f>
        <v>44543</v>
      </c>
      <c r="S1472" s="13">
        <f t="shared" si="69"/>
        <v>7.442622950819672</v>
      </c>
      <c r="T1472" s="1" t="str">
        <f>IFERROR(INDEX('User Instructions'!$E$3:$E$10,MATCH('Eligible Components'!N1472,'User Instructions'!$D$3:$D$10,0)),"")</f>
        <v>Yes</v>
      </c>
      <c r="U1472" s="1" t="str">
        <f>IFERROR(IF(INDEX('Tableau FR Download'!M:M,MATCH('Eligible Components'!M1472,'Tableau FR Download'!G:G,0))=0,"",INDEX('Tableau FR Download'!M:M,MATCH('Eligible Components'!M1472,'Tableau FR Download'!G:G,0))),"")</f>
        <v>Grant Making</v>
      </c>
    </row>
    <row r="1473" spans="1:21" hidden="1" x14ac:dyDescent="0.2">
      <c r="A1473" s="1">
        <f t="shared" si="67"/>
        <v>0</v>
      </c>
      <c r="B1473" s="1">
        <v>0</v>
      </c>
      <c r="C1473" s="1" t="s">
        <v>85</v>
      </c>
      <c r="D1473" s="1" t="s">
        <v>163</v>
      </c>
      <c r="E1473" s="1" t="s">
        <v>409</v>
      </c>
      <c r="F1473" s="1" t="s">
        <v>86</v>
      </c>
      <c r="G1473" s="1" t="str">
        <f t="shared" si="68"/>
        <v>Tunisia-HIV/AIDS,Malaria</v>
      </c>
      <c r="H1473" s="1">
        <v>0</v>
      </c>
      <c r="I1473" s="1" t="s">
        <v>48</v>
      </c>
      <c r="J1473" s="1" t="str">
        <f>IF(IFERROR(IF(M1473="",INDEX('Review Approach Lookup'!D:D,MATCH('Eligible Components'!G1473,'Review Approach Lookup'!A:A,0)),INDEX('Tableau FR Download'!I:I,MATCH(M1473,'Tableau FR Download'!G:G,0))),"")=0,"TBC",IFERROR(IF(M1473="",INDEX('Review Approach Lookup'!D:D,MATCH('Eligible Components'!G1473,'Review Approach Lookup'!A:A,0)),INDEX('Tableau FR Download'!I:I,MATCH(M1473,'Tableau FR Download'!G:G,0))),""))</f>
        <v/>
      </c>
      <c r="K1473" s="1" t="s">
        <v>188</v>
      </c>
      <c r="L1473" s="1">
        <f>_xlfn.MAXIFS('Tableau FR Download'!A:A,'Tableau FR Download'!B:B,'Eligible Components'!G1473)</f>
        <v>0</v>
      </c>
      <c r="M1473" s="1" t="str">
        <f>IF(L1473=0,"",INDEX('Tableau FR Download'!G:G,MATCH('Eligible Components'!L1473,'Tableau FR Download'!A:A,0)))</f>
        <v/>
      </c>
      <c r="N1473" s="2" t="str">
        <f>IFERROR(IF(LEFT(INDEX('Tableau FR Download'!J:J,MATCH('Eligible Components'!M1473,'Tableau FR Download'!G:G,0)),FIND(" - ",INDEX('Tableau FR Download'!J:J,MATCH('Eligible Components'!M1473,'Tableau FR Download'!G:G,0)))-1) = 0,"",LEFT(INDEX('Tableau FR Download'!J:J,MATCH('Eligible Components'!M1473,'Tableau FR Download'!G:G,0)),FIND(" - ",INDEX('Tableau FR Download'!J:J,MATCH('Eligible Components'!M1473,'Tableau FR Download'!G:G,0)))-1)),"")</f>
        <v/>
      </c>
      <c r="O1473" s="2" t="str">
        <f>IF(T1473="No","",IFERROR(IF(INDEX('Tableau FR Download'!M:M,MATCH('Eligible Components'!M1473,'Tableau FR Download'!G:G,0))=0,"",INDEX('Tableau FR Download'!M:M,MATCH('Eligible Components'!M1473,'Tableau FR Download'!G:G,0))),""))</f>
        <v/>
      </c>
      <c r="P1473" s="37" t="str">
        <f>IF(IFERROR(INDEX('Funding Request Tracker'!$G$6:$G$13,MATCH('Eligible Components'!N1473,'Funding Request Tracker'!$F$6:$F$13,0)),"")=0,"",IFERROR(INDEX('Funding Request Tracker'!$G$6:$G$13,MATCH('Eligible Components'!N1473,'Funding Request Tracker'!$F$6:$F$13,0)),""))</f>
        <v/>
      </c>
      <c r="Q1473" s="37" t="str">
        <f>IF(IFERROR(INDEX('Tableau FR Download'!N:N,MATCH('Eligible Components'!M1473,'Tableau FR Download'!G:G,0)),"")=0,"",IFERROR(INDEX('Tableau FR Download'!N:N,MATCH('Eligible Components'!M1473,'Tableau FR Download'!G:G,0)),""))</f>
        <v/>
      </c>
      <c r="R1473" s="37" t="str">
        <f>IF(IFERROR(INDEX('Tableau FR Download'!O:O,MATCH('Eligible Components'!M1473,'Tableau FR Download'!G:G,0)),"")=0,"",IFERROR(INDEX('Tableau FR Download'!O:O,MATCH('Eligible Components'!M1473,'Tableau FR Download'!G:G,0)),""))</f>
        <v/>
      </c>
      <c r="S1473" s="13" t="str">
        <f t="shared" si="69"/>
        <v/>
      </c>
      <c r="T1473" s="1" t="str">
        <f>IFERROR(INDEX('User Instructions'!$E$3:$E$10,MATCH('Eligible Components'!N1473,'User Instructions'!$D$3:$D$10,0)),"")</f>
        <v/>
      </c>
      <c r="U1473" s="1" t="str">
        <f>IFERROR(IF(INDEX('Tableau FR Download'!M:M,MATCH('Eligible Components'!M1473,'Tableau FR Download'!G:G,0))=0,"",INDEX('Tableau FR Download'!M:M,MATCH('Eligible Components'!M1473,'Tableau FR Download'!G:G,0))),"")</f>
        <v/>
      </c>
    </row>
    <row r="1474" spans="1:21" hidden="1" x14ac:dyDescent="0.2">
      <c r="A1474" s="1">
        <f t="shared" ref="A1474:A1537" si="70">IF(B1474=1,0,IF(AND(H1474=1,OR(F1474="HIV/AIDS",F1474="Tuberculosis",F1474="Malaria",M1474&lt;&gt;"")),1,0))</f>
        <v>0</v>
      </c>
      <c r="B1474" s="1">
        <v>0</v>
      </c>
      <c r="C1474" s="1" t="s">
        <v>85</v>
      </c>
      <c r="D1474" s="1" t="s">
        <v>163</v>
      </c>
      <c r="E1474" s="1" t="s">
        <v>410</v>
      </c>
      <c r="F1474" s="1" t="s">
        <v>87</v>
      </c>
      <c r="G1474" s="1" t="str">
        <f t="shared" ref="G1474:G1537" si="71">_xlfn.CONCAT(D1474,"-",F1474)</f>
        <v>Tunisia-HIV/AIDS,Malaria,RSSH</v>
      </c>
      <c r="H1474" s="1">
        <v>0</v>
      </c>
      <c r="I1474" s="1" t="s">
        <v>48</v>
      </c>
      <c r="J1474" s="1" t="str">
        <f>IF(IFERROR(IF(M1474="",INDEX('Review Approach Lookup'!D:D,MATCH('Eligible Components'!G1474,'Review Approach Lookup'!A:A,0)),INDEX('Tableau FR Download'!I:I,MATCH(M1474,'Tableau FR Download'!G:G,0))),"")=0,"TBC",IFERROR(IF(M1474="",INDEX('Review Approach Lookup'!D:D,MATCH('Eligible Components'!G1474,'Review Approach Lookup'!A:A,0)),INDEX('Tableau FR Download'!I:I,MATCH(M1474,'Tableau FR Download'!G:G,0))),""))</f>
        <v/>
      </c>
      <c r="K1474" s="1" t="s">
        <v>188</v>
      </c>
      <c r="L1474" s="1">
        <f>_xlfn.MAXIFS('Tableau FR Download'!A:A,'Tableau FR Download'!B:B,'Eligible Components'!G1474)</f>
        <v>0</v>
      </c>
      <c r="M1474" s="1" t="str">
        <f>IF(L1474=0,"",INDEX('Tableau FR Download'!G:G,MATCH('Eligible Components'!L1474,'Tableau FR Download'!A:A,0)))</f>
        <v/>
      </c>
      <c r="N1474" s="2" t="str">
        <f>IFERROR(IF(LEFT(INDEX('Tableau FR Download'!J:J,MATCH('Eligible Components'!M1474,'Tableau FR Download'!G:G,0)),FIND(" - ",INDEX('Tableau FR Download'!J:J,MATCH('Eligible Components'!M1474,'Tableau FR Download'!G:G,0)))-1) = 0,"",LEFT(INDEX('Tableau FR Download'!J:J,MATCH('Eligible Components'!M1474,'Tableau FR Download'!G:G,0)),FIND(" - ",INDEX('Tableau FR Download'!J:J,MATCH('Eligible Components'!M1474,'Tableau FR Download'!G:G,0)))-1)),"")</f>
        <v/>
      </c>
      <c r="O1474" s="2" t="str">
        <f>IF(T1474="No","",IFERROR(IF(INDEX('Tableau FR Download'!M:M,MATCH('Eligible Components'!M1474,'Tableau FR Download'!G:G,0))=0,"",INDEX('Tableau FR Download'!M:M,MATCH('Eligible Components'!M1474,'Tableau FR Download'!G:G,0))),""))</f>
        <v/>
      </c>
      <c r="P1474" s="37" t="str">
        <f>IF(IFERROR(INDEX('Funding Request Tracker'!$G$6:$G$13,MATCH('Eligible Components'!N1474,'Funding Request Tracker'!$F$6:$F$13,0)),"")=0,"",IFERROR(INDEX('Funding Request Tracker'!$G$6:$G$13,MATCH('Eligible Components'!N1474,'Funding Request Tracker'!$F$6:$F$13,0)),""))</f>
        <v/>
      </c>
      <c r="Q1474" s="37" t="str">
        <f>IF(IFERROR(INDEX('Tableau FR Download'!N:N,MATCH('Eligible Components'!M1474,'Tableau FR Download'!G:G,0)),"")=0,"",IFERROR(INDEX('Tableau FR Download'!N:N,MATCH('Eligible Components'!M1474,'Tableau FR Download'!G:G,0)),""))</f>
        <v/>
      </c>
      <c r="R1474" s="37" t="str">
        <f>IF(IFERROR(INDEX('Tableau FR Download'!O:O,MATCH('Eligible Components'!M1474,'Tableau FR Download'!G:G,0)),"")=0,"",IFERROR(INDEX('Tableau FR Download'!O:O,MATCH('Eligible Components'!M1474,'Tableau FR Download'!G:G,0)),""))</f>
        <v/>
      </c>
      <c r="S1474" s="13" t="str">
        <f t="shared" ref="S1474:S1537" si="72">IFERROR((R1474-P1474)/30.5,"")</f>
        <v/>
      </c>
      <c r="T1474" s="1" t="str">
        <f>IFERROR(INDEX('User Instructions'!$E$3:$E$10,MATCH('Eligible Components'!N1474,'User Instructions'!$D$3:$D$10,0)),"")</f>
        <v/>
      </c>
      <c r="U1474" s="1" t="str">
        <f>IFERROR(IF(INDEX('Tableau FR Download'!M:M,MATCH('Eligible Components'!M1474,'Tableau FR Download'!G:G,0))=0,"",INDEX('Tableau FR Download'!M:M,MATCH('Eligible Components'!M1474,'Tableau FR Download'!G:G,0))),"")</f>
        <v/>
      </c>
    </row>
    <row r="1475" spans="1:21" hidden="1" x14ac:dyDescent="0.2">
      <c r="A1475" s="1">
        <f t="shared" si="70"/>
        <v>0</v>
      </c>
      <c r="B1475" s="1">
        <v>0</v>
      </c>
      <c r="C1475" s="1" t="s">
        <v>85</v>
      </c>
      <c r="D1475" s="1" t="s">
        <v>163</v>
      </c>
      <c r="E1475" s="1" t="s">
        <v>411</v>
      </c>
      <c r="F1475" s="1" t="s">
        <v>88</v>
      </c>
      <c r="G1475" s="1" t="str">
        <f t="shared" si="71"/>
        <v>Tunisia-HIV/AIDS,RSSH</v>
      </c>
      <c r="H1475" s="1">
        <v>1</v>
      </c>
      <c r="I1475" s="1" t="s">
        <v>48</v>
      </c>
      <c r="J1475" s="1" t="str">
        <f>IF(IFERROR(IF(M1475="",INDEX('Review Approach Lookup'!D:D,MATCH('Eligible Components'!G1475,'Review Approach Lookup'!A:A,0)),INDEX('Tableau FR Download'!I:I,MATCH(M1475,'Tableau FR Download'!G:G,0))),"")=0,"TBC",IFERROR(IF(M1475="",INDEX('Review Approach Lookup'!D:D,MATCH('Eligible Components'!G1475,'Review Approach Lookup'!A:A,0)),INDEX('Tableau FR Download'!I:I,MATCH(M1475,'Tableau FR Download'!G:G,0))),""))</f>
        <v/>
      </c>
      <c r="K1475" s="1" t="s">
        <v>188</v>
      </c>
      <c r="L1475" s="1">
        <f>_xlfn.MAXIFS('Tableau FR Download'!A:A,'Tableau FR Download'!B:B,'Eligible Components'!G1475)</f>
        <v>0</v>
      </c>
      <c r="M1475" s="1" t="str">
        <f>IF(L1475=0,"",INDEX('Tableau FR Download'!G:G,MATCH('Eligible Components'!L1475,'Tableau FR Download'!A:A,0)))</f>
        <v/>
      </c>
      <c r="N1475" s="2" t="str">
        <f>IFERROR(IF(LEFT(INDEX('Tableau FR Download'!J:J,MATCH('Eligible Components'!M1475,'Tableau FR Download'!G:G,0)),FIND(" - ",INDEX('Tableau FR Download'!J:J,MATCH('Eligible Components'!M1475,'Tableau FR Download'!G:G,0)))-1) = 0,"",LEFT(INDEX('Tableau FR Download'!J:J,MATCH('Eligible Components'!M1475,'Tableau FR Download'!G:G,0)),FIND(" - ",INDEX('Tableau FR Download'!J:J,MATCH('Eligible Components'!M1475,'Tableau FR Download'!G:G,0)))-1)),"")</f>
        <v/>
      </c>
      <c r="O1475" s="2" t="str">
        <f>IF(T1475="No","",IFERROR(IF(INDEX('Tableau FR Download'!M:M,MATCH('Eligible Components'!M1475,'Tableau FR Download'!G:G,0))=0,"",INDEX('Tableau FR Download'!M:M,MATCH('Eligible Components'!M1475,'Tableau FR Download'!G:G,0))),""))</f>
        <v/>
      </c>
      <c r="P1475" s="37" t="str">
        <f>IF(IFERROR(INDEX('Funding Request Tracker'!$G$6:$G$13,MATCH('Eligible Components'!N1475,'Funding Request Tracker'!$F$6:$F$13,0)),"")=0,"",IFERROR(INDEX('Funding Request Tracker'!$G$6:$G$13,MATCH('Eligible Components'!N1475,'Funding Request Tracker'!$F$6:$F$13,0)),""))</f>
        <v/>
      </c>
      <c r="Q1475" s="37" t="str">
        <f>IF(IFERROR(INDEX('Tableau FR Download'!N:N,MATCH('Eligible Components'!M1475,'Tableau FR Download'!G:G,0)),"")=0,"",IFERROR(INDEX('Tableau FR Download'!N:N,MATCH('Eligible Components'!M1475,'Tableau FR Download'!G:G,0)),""))</f>
        <v/>
      </c>
      <c r="R1475" s="37" t="str">
        <f>IF(IFERROR(INDEX('Tableau FR Download'!O:O,MATCH('Eligible Components'!M1475,'Tableau FR Download'!G:G,0)),"")=0,"",IFERROR(INDEX('Tableau FR Download'!O:O,MATCH('Eligible Components'!M1475,'Tableau FR Download'!G:G,0)),""))</f>
        <v/>
      </c>
      <c r="S1475" s="13" t="str">
        <f t="shared" si="72"/>
        <v/>
      </c>
      <c r="T1475" s="1" t="str">
        <f>IFERROR(INDEX('User Instructions'!$E$3:$E$10,MATCH('Eligible Components'!N1475,'User Instructions'!$D$3:$D$10,0)),"")</f>
        <v/>
      </c>
      <c r="U1475" s="1" t="str">
        <f>IFERROR(IF(INDEX('Tableau FR Download'!M:M,MATCH('Eligible Components'!M1475,'Tableau FR Download'!G:G,0))=0,"",INDEX('Tableau FR Download'!M:M,MATCH('Eligible Components'!M1475,'Tableau FR Download'!G:G,0))),"")</f>
        <v/>
      </c>
    </row>
    <row r="1476" spans="1:21" hidden="1" x14ac:dyDescent="0.2">
      <c r="A1476" s="1">
        <f t="shared" si="70"/>
        <v>0</v>
      </c>
      <c r="B1476" s="1">
        <v>0</v>
      </c>
      <c r="C1476" s="1" t="s">
        <v>85</v>
      </c>
      <c r="D1476" s="1" t="s">
        <v>163</v>
      </c>
      <c r="E1476" s="1" t="s">
        <v>408</v>
      </c>
      <c r="F1476" s="1" t="s">
        <v>89</v>
      </c>
      <c r="G1476" s="1" t="str">
        <f t="shared" si="71"/>
        <v>Tunisia-HIV/AIDS, Tuberculosis</v>
      </c>
      <c r="H1476" s="1">
        <v>0</v>
      </c>
      <c r="I1476" s="1" t="s">
        <v>48</v>
      </c>
      <c r="J1476" s="1" t="str">
        <f>IF(IFERROR(IF(M1476="",INDEX('Review Approach Lookup'!D:D,MATCH('Eligible Components'!G1476,'Review Approach Lookup'!A:A,0)),INDEX('Tableau FR Download'!I:I,MATCH(M1476,'Tableau FR Download'!G:G,0))),"")=0,"TBC",IFERROR(IF(M1476="",INDEX('Review Approach Lookup'!D:D,MATCH('Eligible Components'!G1476,'Review Approach Lookup'!A:A,0)),INDEX('Tableau FR Download'!I:I,MATCH(M1476,'Tableau FR Download'!G:G,0))),""))</f>
        <v/>
      </c>
      <c r="K1476" s="1" t="s">
        <v>188</v>
      </c>
      <c r="L1476" s="1">
        <f>_xlfn.MAXIFS('Tableau FR Download'!A:A,'Tableau FR Download'!B:B,'Eligible Components'!G1476)</f>
        <v>0</v>
      </c>
      <c r="M1476" s="1" t="str">
        <f>IF(L1476=0,"",INDEX('Tableau FR Download'!G:G,MATCH('Eligible Components'!L1476,'Tableau FR Download'!A:A,0)))</f>
        <v/>
      </c>
      <c r="N1476" s="2" t="str">
        <f>IFERROR(IF(LEFT(INDEX('Tableau FR Download'!J:J,MATCH('Eligible Components'!M1476,'Tableau FR Download'!G:G,0)),FIND(" - ",INDEX('Tableau FR Download'!J:J,MATCH('Eligible Components'!M1476,'Tableau FR Download'!G:G,0)))-1) = 0,"",LEFT(INDEX('Tableau FR Download'!J:J,MATCH('Eligible Components'!M1476,'Tableau FR Download'!G:G,0)),FIND(" - ",INDEX('Tableau FR Download'!J:J,MATCH('Eligible Components'!M1476,'Tableau FR Download'!G:G,0)))-1)),"")</f>
        <v/>
      </c>
      <c r="O1476" s="2" t="str">
        <f>IF(T1476="No","",IFERROR(IF(INDEX('Tableau FR Download'!M:M,MATCH('Eligible Components'!M1476,'Tableau FR Download'!G:G,0))=0,"",INDEX('Tableau FR Download'!M:M,MATCH('Eligible Components'!M1476,'Tableau FR Download'!G:G,0))),""))</f>
        <v/>
      </c>
      <c r="P1476" s="37" t="str">
        <f>IF(IFERROR(INDEX('Funding Request Tracker'!$G$6:$G$13,MATCH('Eligible Components'!N1476,'Funding Request Tracker'!$F$6:$F$13,0)),"")=0,"",IFERROR(INDEX('Funding Request Tracker'!$G$6:$G$13,MATCH('Eligible Components'!N1476,'Funding Request Tracker'!$F$6:$F$13,0)),""))</f>
        <v/>
      </c>
      <c r="Q1476" s="37" t="str">
        <f>IF(IFERROR(INDEX('Tableau FR Download'!N:N,MATCH('Eligible Components'!M1476,'Tableau FR Download'!G:G,0)),"")=0,"",IFERROR(INDEX('Tableau FR Download'!N:N,MATCH('Eligible Components'!M1476,'Tableau FR Download'!G:G,0)),""))</f>
        <v/>
      </c>
      <c r="R1476" s="37" t="str">
        <f>IF(IFERROR(INDEX('Tableau FR Download'!O:O,MATCH('Eligible Components'!M1476,'Tableau FR Download'!G:G,0)),"")=0,"",IFERROR(INDEX('Tableau FR Download'!O:O,MATCH('Eligible Components'!M1476,'Tableau FR Download'!G:G,0)),""))</f>
        <v/>
      </c>
      <c r="S1476" s="13" t="str">
        <f t="shared" si="72"/>
        <v/>
      </c>
      <c r="T1476" s="1" t="str">
        <f>IFERROR(INDEX('User Instructions'!$E$3:$E$10,MATCH('Eligible Components'!N1476,'User Instructions'!$D$3:$D$10,0)),"")</f>
        <v/>
      </c>
      <c r="U1476" s="1" t="str">
        <f>IFERROR(IF(INDEX('Tableau FR Download'!M:M,MATCH('Eligible Components'!M1476,'Tableau FR Download'!G:G,0))=0,"",INDEX('Tableau FR Download'!M:M,MATCH('Eligible Components'!M1476,'Tableau FR Download'!G:G,0))),"")</f>
        <v/>
      </c>
    </row>
    <row r="1477" spans="1:21" hidden="1" x14ac:dyDescent="0.2">
      <c r="A1477" s="1">
        <f t="shared" si="70"/>
        <v>0</v>
      </c>
      <c r="B1477" s="1">
        <v>0</v>
      </c>
      <c r="C1477" s="1" t="s">
        <v>85</v>
      </c>
      <c r="D1477" s="1" t="s">
        <v>163</v>
      </c>
      <c r="E1477" s="1" t="s">
        <v>412</v>
      </c>
      <c r="F1477" s="1" t="s">
        <v>90</v>
      </c>
      <c r="G1477" s="1" t="str">
        <f t="shared" si="71"/>
        <v>Tunisia-HIV/AIDS,Tuberculosis,Malaria</v>
      </c>
      <c r="H1477" s="1">
        <v>0</v>
      </c>
      <c r="I1477" s="1" t="s">
        <v>48</v>
      </c>
      <c r="J1477" s="1" t="str">
        <f>IF(IFERROR(IF(M1477="",INDEX('Review Approach Lookup'!D:D,MATCH('Eligible Components'!G1477,'Review Approach Lookup'!A:A,0)),INDEX('Tableau FR Download'!I:I,MATCH(M1477,'Tableau FR Download'!G:G,0))),"")=0,"TBC",IFERROR(IF(M1477="",INDEX('Review Approach Lookup'!D:D,MATCH('Eligible Components'!G1477,'Review Approach Lookup'!A:A,0)),INDEX('Tableau FR Download'!I:I,MATCH(M1477,'Tableau FR Download'!G:G,0))),""))</f>
        <v/>
      </c>
      <c r="K1477" s="1" t="s">
        <v>188</v>
      </c>
      <c r="L1477" s="1">
        <f>_xlfn.MAXIFS('Tableau FR Download'!A:A,'Tableau FR Download'!B:B,'Eligible Components'!G1477)</f>
        <v>0</v>
      </c>
      <c r="M1477" s="1" t="str">
        <f>IF(L1477=0,"",INDEX('Tableau FR Download'!G:G,MATCH('Eligible Components'!L1477,'Tableau FR Download'!A:A,0)))</f>
        <v/>
      </c>
      <c r="N1477" s="2" t="str">
        <f>IFERROR(IF(LEFT(INDEX('Tableau FR Download'!J:J,MATCH('Eligible Components'!M1477,'Tableau FR Download'!G:G,0)),FIND(" - ",INDEX('Tableau FR Download'!J:J,MATCH('Eligible Components'!M1477,'Tableau FR Download'!G:G,0)))-1) = 0,"",LEFT(INDEX('Tableau FR Download'!J:J,MATCH('Eligible Components'!M1477,'Tableau FR Download'!G:G,0)),FIND(" - ",INDEX('Tableau FR Download'!J:J,MATCH('Eligible Components'!M1477,'Tableau FR Download'!G:G,0)))-1)),"")</f>
        <v/>
      </c>
      <c r="O1477" s="2" t="str">
        <f>IF(T1477="No","",IFERROR(IF(INDEX('Tableau FR Download'!M:M,MATCH('Eligible Components'!M1477,'Tableau FR Download'!G:G,0))=0,"",INDEX('Tableau FR Download'!M:M,MATCH('Eligible Components'!M1477,'Tableau FR Download'!G:G,0))),""))</f>
        <v/>
      </c>
      <c r="P1477" s="37" t="str">
        <f>IF(IFERROR(INDEX('Funding Request Tracker'!$G$6:$G$13,MATCH('Eligible Components'!N1477,'Funding Request Tracker'!$F$6:$F$13,0)),"")=0,"",IFERROR(INDEX('Funding Request Tracker'!$G$6:$G$13,MATCH('Eligible Components'!N1477,'Funding Request Tracker'!$F$6:$F$13,0)),""))</f>
        <v/>
      </c>
      <c r="Q1477" s="37" t="str">
        <f>IF(IFERROR(INDEX('Tableau FR Download'!N:N,MATCH('Eligible Components'!M1477,'Tableau FR Download'!G:G,0)),"")=0,"",IFERROR(INDEX('Tableau FR Download'!N:N,MATCH('Eligible Components'!M1477,'Tableau FR Download'!G:G,0)),""))</f>
        <v/>
      </c>
      <c r="R1477" s="37" t="str">
        <f>IF(IFERROR(INDEX('Tableau FR Download'!O:O,MATCH('Eligible Components'!M1477,'Tableau FR Download'!G:G,0)),"")=0,"",IFERROR(INDEX('Tableau FR Download'!O:O,MATCH('Eligible Components'!M1477,'Tableau FR Download'!G:G,0)),""))</f>
        <v/>
      </c>
      <c r="S1477" s="13" t="str">
        <f t="shared" si="72"/>
        <v/>
      </c>
      <c r="T1477" s="1" t="str">
        <f>IFERROR(INDEX('User Instructions'!$E$3:$E$10,MATCH('Eligible Components'!N1477,'User Instructions'!$D$3:$D$10,0)),"")</f>
        <v/>
      </c>
      <c r="U1477" s="1" t="str">
        <f>IFERROR(IF(INDEX('Tableau FR Download'!M:M,MATCH('Eligible Components'!M1477,'Tableau FR Download'!G:G,0))=0,"",INDEX('Tableau FR Download'!M:M,MATCH('Eligible Components'!M1477,'Tableau FR Download'!G:G,0))),"")</f>
        <v/>
      </c>
    </row>
    <row r="1478" spans="1:21" hidden="1" x14ac:dyDescent="0.2">
      <c r="A1478" s="1">
        <f t="shared" si="70"/>
        <v>0</v>
      </c>
      <c r="B1478" s="1">
        <v>0</v>
      </c>
      <c r="C1478" s="1" t="s">
        <v>85</v>
      </c>
      <c r="D1478" s="1" t="s">
        <v>163</v>
      </c>
      <c r="E1478" s="1" t="s">
        <v>413</v>
      </c>
      <c r="F1478" s="1" t="s">
        <v>91</v>
      </c>
      <c r="G1478" s="1" t="str">
        <f t="shared" si="71"/>
        <v>Tunisia-HIV/AIDS,Tuberculosis,Malaria,RSSH</v>
      </c>
      <c r="H1478" s="1">
        <v>0</v>
      </c>
      <c r="I1478" s="1" t="s">
        <v>48</v>
      </c>
      <c r="J1478" s="1" t="str">
        <f>IF(IFERROR(IF(M1478="",INDEX('Review Approach Lookup'!D:D,MATCH('Eligible Components'!G1478,'Review Approach Lookup'!A:A,0)),INDEX('Tableau FR Download'!I:I,MATCH(M1478,'Tableau FR Download'!G:G,0))),"")=0,"TBC",IFERROR(IF(M1478="",INDEX('Review Approach Lookup'!D:D,MATCH('Eligible Components'!G1478,'Review Approach Lookup'!A:A,0)),INDEX('Tableau FR Download'!I:I,MATCH(M1478,'Tableau FR Download'!G:G,0))),""))</f>
        <v/>
      </c>
      <c r="K1478" s="1" t="s">
        <v>188</v>
      </c>
      <c r="L1478" s="1">
        <f>_xlfn.MAXIFS('Tableau FR Download'!A:A,'Tableau FR Download'!B:B,'Eligible Components'!G1478)</f>
        <v>0</v>
      </c>
      <c r="M1478" s="1" t="str">
        <f>IF(L1478=0,"",INDEX('Tableau FR Download'!G:G,MATCH('Eligible Components'!L1478,'Tableau FR Download'!A:A,0)))</f>
        <v/>
      </c>
      <c r="N1478" s="2" t="str">
        <f>IFERROR(IF(LEFT(INDEX('Tableau FR Download'!J:J,MATCH('Eligible Components'!M1478,'Tableau FR Download'!G:G,0)),FIND(" - ",INDEX('Tableau FR Download'!J:J,MATCH('Eligible Components'!M1478,'Tableau FR Download'!G:G,0)))-1) = 0,"",LEFT(INDEX('Tableau FR Download'!J:J,MATCH('Eligible Components'!M1478,'Tableau FR Download'!G:G,0)),FIND(" - ",INDEX('Tableau FR Download'!J:J,MATCH('Eligible Components'!M1478,'Tableau FR Download'!G:G,0)))-1)),"")</f>
        <v/>
      </c>
      <c r="O1478" s="2" t="str">
        <f>IF(T1478="No","",IFERROR(IF(INDEX('Tableau FR Download'!M:M,MATCH('Eligible Components'!M1478,'Tableau FR Download'!G:G,0))=0,"",INDEX('Tableau FR Download'!M:M,MATCH('Eligible Components'!M1478,'Tableau FR Download'!G:G,0))),""))</f>
        <v/>
      </c>
      <c r="P1478" s="37" t="str">
        <f>IF(IFERROR(INDEX('Funding Request Tracker'!$G$6:$G$13,MATCH('Eligible Components'!N1478,'Funding Request Tracker'!$F$6:$F$13,0)),"")=0,"",IFERROR(INDEX('Funding Request Tracker'!$G$6:$G$13,MATCH('Eligible Components'!N1478,'Funding Request Tracker'!$F$6:$F$13,0)),""))</f>
        <v/>
      </c>
      <c r="Q1478" s="37" t="str">
        <f>IF(IFERROR(INDEX('Tableau FR Download'!N:N,MATCH('Eligible Components'!M1478,'Tableau FR Download'!G:G,0)),"")=0,"",IFERROR(INDEX('Tableau FR Download'!N:N,MATCH('Eligible Components'!M1478,'Tableau FR Download'!G:G,0)),""))</f>
        <v/>
      </c>
      <c r="R1478" s="37" t="str">
        <f>IF(IFERROR(INDEX('Tableau FR Download'!O:O,MATCH('Eligible Components'!M1478,'Tableau FR Download'!G:G,0)),"")=0,"",IFERROR(INDEX('Tableau FR Download'!O:O,MATCH('Eligible Components'!M1478,'Tableau FR Download'!G:G,0)),""))</f>
        <v/>
      </c>
      <c r="S1478" s="13" t="str">
        <f t="shared" si="72"/>
        <v/>
      </c>
      <c r="T1478" s="1" t="str">
        <f>IFERROR(INDEX('User Instructions'!$E$3:$E$10,MATCH('Eligible Components'!N1478,'User Instructions'!$D$3:$D$10,0)),"")</f>
        <v/>
      </c>
      <c r="U1478" s="1" t="str">
        <f>IFERROR(IF(INDEX('Tableau FR Download'!M:M,MATCH('Eligible Components'!M1478,'Tableau FR Download'!G:G,0))=0,"",INDEX('Tableau FR Download'!M:M,MATCH('Eligible Components'!M1478,'Tableau FR Download'!G:G,0))),"")</f>
        <v/>
      </c>
    </row>
    <row r="1479" spans="1:21" hidden="1" x14ac:dyDescent="0.2">
      <c r="A1479" s="1">
        <f t="shared" si="70"/>
        <v>0</v>
      </c>
      <c r="B1479" s="1">
        <v>0</v>
      </c>
      <c r="C1479" s="1" t="s">
        <v>85</v>
      </c>
      <c r="D1479" s="1" t="s">
        <v>163</v>
      </c>
      <c r="E1479" s="1" t="s">
        <v>414</v>
      </c>
      <c r="F1479" s="1" t="s">
        <v>92</v>
      </c>
      <c r="G1479" s="1" t="str">
        <f t="shared" si="71"/>
        <v>Tunisia-HIV/AIDS,Tuberculosis,RSSH</v>
      </c>
      <c r="H1479" s="1">
        <v>0</v>
      </c>
      <c r="I1479" s="1" t="s">
        <v>48</v>
      </c>
      <c r="J1479" s="1" t="str">
        <f>IF(IFERROR(IF(M1479="",INDEX('Review Approach Lookup'!D:D,MATCH('Eligible Components'!G1479,'Review Approach Lookup'!A:A,0)),INDEX('Tableau FR Download'!I:I,MATCH(M1479,'Tableau FR Download'!G:G,0))),"")=0,"TBC",IFERROR(IF(M1479="",INDEX('Review Approach Lookup'!D:D,MATCH('Eligible Components'!G1479,'Review Approach Lookup'!A:A,0)),INDEX('Tableau FR Download'!I:I,MATCH(M1479,'Tableau FR Download'!G:G,0))),""))</f>
        <v/>
      </c>
      <c r="K1479" s="1" t="s">
        <v>188</v>
      </c>
      <c r="L1479" s="1">
        <f>_xlfn.MAXIFS('Tableau FR Download'!A:A,'Tableau FR Download'!B:B,'Eligible Components'!G1479)</f>
        <v>0</v>
      </c>
      <c r="M1479" s="1" t="str">
        <f>IF(L1479=0,"",INDEX('Tableau FR Download'!G:G,MATCH('Eligible Components'!L1479,'Tableau FR Download'!A:A,0)))</f>
        <v/>
      </c>
      <c r="N1479" s="2" t="str">
        <f>IFERROR(IF(LEFT(INDEX('Tableau FR Download'!J:J,MATCH('Eligible Components'!M1479,'Tableau FR Download'!G:G,0)),FIND(" - ",INDEX('Tableau FR Download'!J:J,MATCH('Eligible Components'!M1479,'Tableau FR Download'!G:G,0)))-1) = 0,"",LEFT(INDEX('Tableau FR Download'!J:J,MATCH('Eligible Components'!M1479,'Tableau FR Download'!G:G,0)),FIND(" - ",INDEX('Tableau FR Download'!J:J,MATCH('Eligible Components'!M1479,'Tableau FR Download'!G:G,0)))-1)),"")</f>
        <v/>
      </c>
      <c r="O1479" s="2" t="str">
        <f>IF(T1479="No","",IFERROR(IF(INDEX('Tableau FR Download'!M:M,MATCH('Eligible Components'!M1479,'Tableau FR Download'!G:G,0))=0,"",INDEX('Tableau FR Download'!M:M,MATCH('Eligible Components'!M1479,'Tableau FR Download'!G:G,0))),""))</f>
        <v/>
      </c>
      <c r="P1479" s="37" t="str">
        <f>IF(IFERROR(INDEX('Funding Request Tracker'!$G$6:$G$13,MATCH('Eligible Components'!N1479,'Funding Request Tracker'!$F$6:$F$13,0)),"")=0,"",IFERROR(INDEX('Funding Request Tracker'!$G$6:$G$13,MATCH('Eligible Components'!N1479,'Funding Request Tracker'!$F$6:$F$13,0)),""))</f>
        <v/>
      </c>
      <c r="Q1479" s="37" t="str">
        <f>IF(IFERROR(INDEX('Tableau FR Download'!N:N,MATCH('Eligible Components'!M1479,'Tableau FR Download'!G:G,0)),"")=0,"",IFERROR(INDEX('Tableau FR Download'!N:N,MATCH('Eligible Components'!M1479,'Tableau FR Download'!G:G,0)),""))</f>
        <v/>
      </c>
      <c r="R1479" s="37" t="str">
        <f>IF(IFERROR(INDEX('Tableau FR Download'!O:O,MATCH('Eligible Components'!M1479,'Tableau FR Download'!G:G,0)),"")=0,"",IFERROR(INDEX('Tableau FR Download'!O:O,MATCH('Eligible Components'!M1479,'Tableau FR Download'!G:G,0)),""))</f>
        <v/>
      </c>
      <c r="S1479" s="13" t="str">
        <f t="shared" si="72"/>
        <v/>
      </c>
      <c r="T1479" s="1" t="str">
        <f>IFERROR(INDEX('User Instructions'!$E$3:$E$10,MATCH('Eligible Components'!N1479,'User Instructions'!$D$3:$D$10,0)),"")</f>
        <v/>
      </c>
      <c r="U1479" s="1" t="str">
        <f>IFERROR(IF(INDEX('Tableau FR Download'!M:M,MATCH('Eligible Components'!M1479,'Tableau FR Download'!G:G,0))=0,"",INDEX('Tableau FR Download'!M:M,MATCH('Eligible Components'!M1479,'Tableau FR Download'!G:G,0))),"")</f>
        <v/>
      </c>
    </row>
    <row r="1480" spans="1:21" hidden="1" x14ac:dyDescent="0.2">
      <c r="A1480" s="1">
        <f t="shared" si="70"/>
        <v>0</v>
      </c>
      <c r="B1480" s="1">
        <v>0</v>
      </c>
      <c r="C1480" s="1" t="s">
        <v>85</v>
      </c>
      <c r="D1480" s="1" t="s">
        <v>163</v>
      </c>
      <c r="E1480" s="1" t="s">
        <v>28</v>
      </c>
      <c r="F1480" s="1" t="s">
        <v>28</v>
      </c>
      <c r="G1480" s="1" t="str">
        <f t="shared" si="71"/>
        <v>Tunisia-Malaria</v>
      </c>
      <c r="H1480" s="1">
        <v>0</v>
      </c>
      <c r="I1480" s="1" t="s">
        <v>48</v>
      </c>
      <c r="J1480" s="1" t="str">
        <f>IF(IFERROR(IF(M1480="",INDEX('Review Approach Lookup'!D:D,MATCH('Eligible Components'!G1480,'Review Approach Lookup'!A:A,0)),INDEX('Tableau FR Download'!I:I,MATCH(M1480,'Tableau FR Download'!G:G,0))),"")=0,"TBC",IFERROR(IF(M1480="",INDEX('Review Approach Lookup'!D:D,MATCH('Eligible Components'!G1480,'Review Approach Lookup'!A:A,0)),INDEX('Tableau FR Download'!I:I,MATCH(M1480,'Tableau FR Download'!G:G,0))),""))</f>
        <v/>
      </c>
      <c r="K1480" s="1" t="s">
        <v>188</v>
      </c>
      <c r="L1480" s="1">
        <f>_xlfn.MAXIFS('Tableau FR Download'!A:A,'Tableau FR Download'!B:B,'Eligible Components'!G1480)</f>
        <v>0</v>
      </c>
      <c r="M1480" s="1" t="str">
        <f>IF(L1480=0,"",INDEX('Tableau FR Download'!G:G,MATCH('Eligible Components'!L1480,'Tableau FR Download'!A:A,0)))</f>
        <v/>
      </c>
      <c r="N1480" s="2" t="str">
        <f>IFERROR(IF(LEFT(INDEX('Tableau FR Download'!J:J,MATCH('Eligible Components'!M1480,'Tableau FR Download'!G:G,0)),FIND(" - ",INDEX('Tableau FR Download'!J:J,MATCH('Eligible Components'!M1480,'Tableau FR Download'!G:G,0)))-1) = 0,"",LEFT(INDEX('Tableau FR Download'!J:J,MATCH('Eligible Components'!M1480,'Tableau FR Download'!G:G,0)),FIND(" - ",INDEX('Tableau FR Download'!J:J,MATCH('Eligible Components'!M1480,'Tableau FR Download'!G:G,0)))-1)),"")</f>
        <v/>
      </c>
      <c r="O1480" s="2" t="str">
        <f>IF(T1480="No","",IFERROR(IF(INDEX('Tableau FR Download'!M:M,MATCH('Eligible Components'!M1480,'Tableau FR Download'!G:G,0))=0,"",INDEX('Tableau FR Download'!M:M,MATCH('Eligible Components'!M1480,'Tableau FR Download'!G:G,0))),""))</f>
        <v/>
      </c>
      <c r="P1480" s="37" t="str">
        <f>IF(IFERROR(INDEX('Funding Request Tracker'!$G$6:$G$13,MATCH('Eligible Components'!N1480,'Funding Request Tracker'!$F$6:$F$13,0)),"")=0,"",IFERROR(INDEX('Funding Request Tracker'!$G$6:$G$13,MATCH('Eligible Components'!N1480,'Funding Request Tracker'!$F$6:$F$13,0)),""))</f>
        <v/>
      </c>
      <c r="Q1480" s="37" t="str">
        <f>IF(IFERROR(INDEX('Tableau FR Download'!N:N,MATCH('Eligible Components'!M1480,'Tableau FR Download'!G:G,0)),"")=0,"",IFERROR(INDEX('Tableau FR Download'!N:N,MATCH('Eligible Components'!M1480,'Tableau FR Download'!G:G,0)),""))</f>
        <v/>
      </c>
      <c r="R1480" s="37" t="str">
        <f>IF(IFERROR(INDEX('Tableau FR Download'!O:O,MATCH('Eligible Components'!M1480,'Tableau FR Download'!G:G,0)),"")=0,"",IFERROR(INDEX('Tableau FR Download'!O:O,MATCH('Eligible Components'!M1480,'Tableau FR Download'!G:G,0)),""))</f>
        <v/>
      </c>
      <c r="S1480" s="13" t="str">
        <f t="shared" si="72"/>
        <v/>
      </c>
      <c r="T1480" s="1" t="str">
        <f>IFERROR(INDEX('User Instructions'!$E$3:$E$10,MATCH('Eligible Components'!N1480,'User Instructions'!$D$3:$D$10,0)),"")</f>
        <v/>
      </c>
      <c r="U1480" s="1" t="str">
        <f>IFERROR(IF(INDEX('Tableau FR Download'!M:M,MATCH('Eligible Components'!M1480,'Tableau FR Download'!G:G,0))=0,"",INDEX('Tableau FR Download'!M:M,MATCH('Eligible Components'!M1480,'Tableau FR Download'!G:G,0))),"")</f>
        <v/>
      </c>
    </row>
    <row r="1481" spans="1:21" hidden="1" x14ac:dyDescent="0.2">
      <c r="A1481" s="1">
        <f t="shared" si="70"/>
        <v>0</v>
      </c>
      <c r="B1481" s="1">
        <v>0</v>
      </c>
      <c r="C1481" s="1" t="s">
        <v>85</v>
      </c>
      <c r="D1481" s="1" t="s">
        <v>163</v>
      </c>
      <c r="E1481" s="1" t="s">
        <v>415</v>
      </c>
      <c r="F1481" s="1" t="s">
        <v>93</v>
      </c>
      <c r="G1481" s="1" t="str">
        <f t="shared" si="71"/>
        <v>Tunisia-Malaria,RSSH</v>
      </c>
      <c r="H1481" s="1">
        <v>0</v>
      </c>
      <c r="I1481" s="1" t="s">
        <v>48</v>
      </c>
      <c r="J1481" s="1" t="str">
        <f>IF(IFERROR(IF(M1481="",INDEX('Review Approach Lookup'!D:D,MATCH('Eligible Components'!G1481,'Review Approach Lookup'!A:A,0)),INDEX('Tableau FR Download'!I:I,MATCH(M1481,'Tableau FR Download'!G:G,0))),"")=0,"TBC",IFERROR(IF(M1481="",INDEX('Review Approach Lookup'!D:D,MATCH('Eligible Components'!G1481,'Review Approach Lookup'!A:A,0)),INDEX('Tableau FR Download'!I:I,MATCH(M1481,'Tableau FR Download'!G:G,0))),""))</f>
        <v/>
      </c>
      <c r="K1481" s="1" t="s">
        <v>188</v>
      </c>
      <c r="L1481" s="1">
        <f>_xlfn.MAXIFS('Tableau FR Download'!A:A,'Tableau FR Download'!B:B,'Eligible Components'!G1481)</f>
        <v>0</v>
      </c>
      <c r="M1481" s="1" t="str">
        <f>IF(L1481=0,"",INDEX('Tableau FR Download'!G:G,MATCH('Eligible Components'!L1481,'Tableau FR Download'!A:A,0)))</f>
        <v/>
      </c>
      <c r="N1481" s="2" t="str">
        <f>IFERROR(IF(LEFT(INDEX('Tableau FR Download'!J:J,MATCH('Eligible Components'!M1481,'Tableau FR Download'!G:G,0)),FIND(" - ",INDEX('Tableau FR Download'!J:J,MATCH('Eligible Components'!M1481,'Tableau FR Download'!G:G,0)))-1) = 0,"",LEFT(INDEX('Tableau FR Download'!J:J,MATCH('Eligible Components'!M1481,'Tableau FR Download'!G:G,0)),FIND(" - ",INDEX('Tableau FR Download'!J:J,MATCH('Eligible Components'!M1481,'Tableau FR Download'!G:G,0)))-1)),"")</f>
        <v/>
      </c>
      <c r="O1481" s="2" t="str">
        <f>IF(T1481="No","",IFERROR(IF(INDEX('Tableau FR Download'!M:M,MATCH('Eligible Components'!M1481,'Tableau FR Download'!G:G,0))=0,"",INDEX('Tableau FR Download'!M:M,MATCH('Eligible Components'!M1481,'Tableau FR Download'!G:G,0))),""))</f>
        <v/>
      </c>
      <c r="P1481" s="37" t="str">
        <f>IF(IFERROR(INDEX('Funding Request Tracker'!$G$6:$G$13,MATCH('Eligible Components'!N1481,'Funding Request Tracker'!$F$6:$F$13,0)),"")=0,"",IFERROR(INDEX('Funding Request Tracker'!$G$6:$G$13,MATCH('Eligible Components'!N1481,'Funding Request Tracker'!$F$6:$F$13,0)),""))</f>
        <v/>
      </c>
      <c r="Q1481" s="37" t="str">
        <f>IF(IFERROR(INDEX('Tableau FR Download'!N:N,MATCH('Eligible Components'!M1481,'Tableau FR Download'!G:G,0)),"")=0,"",IFERROR(INDEX('Tableau FR Download'!N:N,MATCH('Eligible Components'!M1481,'Tableau FR Download'!G:G,0)),""))</f>
        <v/>
      </c>
      <c r="R1481" s="37" t="str">
        <f>IF(IFERROR(INDEX('Tableau FR Download'!O:O,MATCH('Eligible Components'!M1481,'Tableau FR Download'!G:G,0)),"")=0,"",IFERROR(INDEX('Tableau FR Download'!O:O,MATCH('Eligible Components'!M1481,'Tableau FR Download'!G:G,0)),""))</f>
        <v/>
      </c>
      <c r="S1481" s="13" t="str">
        <f t="shared" si="72"/>
        <v/>
      </c>
      <c r="T1481" s="1" t="str">
        <f>IFERROR(INDEX('User Instructions'!$E$3:$E$10,MATCH('Eligible Components'!N1481,'User Instructions'!$D$3:$D$10,0)),"")</f>
        <v/>
      </c>
      <c r="U1481" s="1" t="str">
        <f>IFERROR(IF(INDEX('Tableau FR Download'!M:M,MATCH('Eligible Components'!M1481,'Tableau FR Download'!G:G,0))=0,"",INDEX('Tableau FR Download'!M:M,MATCH('Eligible Components'!M1481,'Tableau FR Download'!G:G,0))),"")</f>
        <v/>
      </c>
    </row>
    <row r="1482" spans="1:21" hidden="1" x14ac:dyDescent="0.2">
      <c r="A1482" s="1">
        <f t="shared" si="70"/>
        <v>0</v>
      </c>
      <c r="B1482" s="1">
        <v>0</v>
      </c>
      <c r="C1482" s="1" t="s">
        <v>85</v>
      </c>
      <c r="D1482" s="1" t="s">
        <v>163</v>
      </c>
      <c r="E1482" s="1" t="s">
        <v>94</v>
      </c>
      <c r="F1482" s="1" t="s">
        <v>94</v>
      </c>
      <c r="G1482" s="1" t="str">
        <f t="shared" si="71"/>
        <v>Tunisia-RSSH</v>
      </c>
      <c r="H1482" s="1">
        <v>1</v>
      </c>
      <c r="I1482" s="1" t="s">
        <v>48</v>
      </c>
      <c r="J1482" s="1" t="str">
        <f>IF(IFERROR(IF(M1482="",INDEX('Review Approach Lookup'!D:D,MATCH('Eligible Components'!G1482,'Review Approach Lookup'!A:A,0)),INDEX('Tableau FR Download'!I:I,MATCH(M1482,'Tableau FR Download'!G:G,0))),"")=0,"TBC",IFERROR(IF(M1482="",INDEX('Review Approach Lookup'!D:D,MATCH('Eligible Components'!G1482,'Review Approach Lookup'!A:A,0)),INDEX('Tableau FR Download'!I:I,MATCH(M1482,'Tableau FR Download'!G:G,0))),""))</f>
        <v>TBC</v>
      </c>
      <c r="K1482" s="1" t="s">
        <v>188</v>
      </c>
      <c r="L1482" s="1">
        <f>_xlfn.MAXIFS('Tableau FR Download'!A:A,'Tableau FR Download'!B:B,'Eligible Components'!G1482)</f>
        <v>0</v>
      </c>
      <c r="M1482" s="1" t="str">
        <f>IF(L1482=0,"",INDEX('Tableau FR Download'!G:G,MATCH('Eligible Components'!L1482,'Tableau FR Download'!A:A,0)))</f>
        <v/>
      </c>
      <c r="N1482" s="2" t="str">
        <f>IFERROR(IF(LEFT(INDEX('Tableau FR Download'!J:J,MATCH('Eligible Components'!M1482,'Tableau FR Download'!G:G,0)),FIND(" - ",INDEX('Tableau FR Download'!J:J,MATCH('Eligible Components'!M1482,'Tableau FR Download'!G:G,0)))-1) = 0,"",LEFT(INDEX('Tableau FR Download'!J:J,MATCH('Eligible Components'!M1482,'Tableau FR Download'!G:G,0)),FIND(" - ",INDEX('Tableau FR Download'!J:J,MATCH('Eligible Components'!M1482,'Tableau FR Download'!G:G,0)))-1)),"")</f>
        <v/>
      </c>
      <c r="O1482" s="2" t="str">
        <f>IF(T1482="No","",IFERROR(IF(INDEX('Tableau FR Download'!M:M,MATCH('Eligible Components'!M1482,'Tableau FR Download'!G:G,0))=0,"",INDEX('Tableau FR Download'!M:M,MATCH('Eligible Components'!M1482,'Tableau FR Download'!G:G,0))),""))</f>
        <v/>
      </c>
      <c r="P1482" s="37" t="str">
        <f>IF(IFERROR(INDEX('Funding Request Tracker'!$G$6:$G$13,MATCH('Eligible Components'!N1482,'Funding Request Tracker'!$F$6:$F$13,0)),"")=0,"",IFERROR(INDEX('Funding Request Tracker'!$G$6:$G$13,MATCH('Eligible Components'!N1482,'Funding Request Tracker'!$F$6:$F$13,0)),""))</f>
        <v/>
      </c>
      <c r="Q1482" s="37" t="str">
        <f>IF(IFERROR(INDEX('Tableau FR Download'!N:N,MATCH('Eligible Components'!M1482,'Tableau FR Download'!G:G,0)),"")=0,"",IFERROR(INDEX('Tableau FR Download'!N:N,MATCH('Eligible Components'!M1482,'Tableau FR Download'!G:G,0)),""))</f>
        <v/>
      </c>
      <c r="R1482" s="37" t="str">
        <f>IF(IFERROR(INDEX('Tableau FR Download'!O:O,MATCH('Eligible Components'!M1482,'Tableau FR Download'!G:G,0)),"")=0,"",IFERROR(INDEX('Tableau FR Download'!O:O,MATCH('Eligible Components'!M1482,'Tableau FR Download'!G:G,0)),""))</f>
        <v/>
      </c>
      <c r="S1482" s="13" t="str">
        <f t="shared" si="72"/>
        <v/>
      </c>
      <c r="T1482" s="1" t="str">
        <f>IFERROR(INDEX('User Instructions'!$E$3:$E$10,MATCH('Eligible Components'!N1482,'User Instructions'!$D$3:$D$10,0)),"")</f>
        <v/>
      </c>
      <c r="U1482" s="1" t="str">
        <f>IFERROR(IF(INDEX('Tableau FR Download'!M:M,MATCH('Eligible Components'!M1482,'Tableau FR Download'!G:G,0))=0,"",INDEX('Tableau FR Download'!M:M,MATCH('Eligible Components'!M1482,'Tableau FR Download'!G:G,0))),"")</f>
        <v/>
      </c>
    </row>
    <row r="1483" spans="1:21" hidden="1" x14ac:dyDescent="0.2">
      <c r="A1483" s="1">
        <f t="shared" si="70"/>
        <v>0</v>
      </c>
      <c r="B1483" s="1">
        <v>0</v>
      </c>
      <c r="C1483" s="1" t="s">
        <v>85</v>
      </c>
      <c r="D1483" s="1" t="s">
        <v>163</v>
      </c>
      <c r="E1483" s="1" t="s">
        <v>416</v>
      </c>
      <c r="F1483" s="1" t="s">
        <v>35</v>
      </c>
      <c r="G1483" s="1" t="str">
        <f t="shared" si="71"/>
        <v>Tunisia-Tuberculosis</v>
      </c>
      <c r="H1483" s="1">
        <v>0</v>
      </c>
      <c r="I1483" s="1" t="s">
        <v>48</v>
      </c>
      <c r="J1483" s="1" t="str">
        <f>IF(IFERROR(IF(M1483="",INDEX('Review Approach Lookup'!D:D,MATCH('Eligible Components'!G1483,'Review Approach Lookup'!A:A,0)),INDEX('Tableau FR Download'!I:I,MATCH(M1483,'Tableau FR Download'!G:G,0))),"")=0,"TBC",IFERROR(IF(M1483="",INDEX('Review Approach Lookup'!D:D,MATCH('Eligible Components'!G1483,'Review Approach Lookup'!A:A,0)),INDEX('Tableau FR Download'!I:I,MATCH(M1483,'Tableau FR Download'!G:G,0))),""))</f>
        <v/>
      </c>
      <c r="K1483" s="1" t="s">
        <v>188</v>
      </c>
      <c r="L1483" s="1">
        <f>_xlfn.MAXIFS('Tableau FR Download'!A:A,'Tableau FR Download'!B:B,'Eligible Components'!G1483)</f>
        <v>0</v>
      </c>
      <c r="M1483" s="1" t="str">
        <f>IF(L1483=0,"",INDEX('Tableau FR Download'!G:G,MATCH('Eligible Components'!L1483,'Tableau FR Download'!A:A,0)))</f>
        <v/>
      </c>
      <c r="N1483" s="2" t="str">
        <f>IFERROR(IF(LEFT(INDEX('Tableau FR Download'!J:J,MATCH('Eligible Components'!M1483,'Tableau FR Download'!G:G,0)),FIND(" - ",INDEX('Tableau FR Download'!J:J,MATCH('Eligible Components'!M1483,'Tableau FR Download'!G:G,0)))-1) = 0,"",LEFT(INDEX('Tableau FR Download'!J:J,MATCH('Eligible Components'!M1483,'Tableau FR Download'!G:G,0)),FIND(" - ",INDEX('Tableau FR Download'!J:J,MATCH('Eligible Components'!M1483,'Tableau FR Download'!G:G,0)))-1)),"")</f>
        <v/>
      </c>
      <c r="O1483" s="2" t="str">
        <f>IF(T1483="No","",IFERROR(IF(INDEX('Tableau FR Download'!M:M,MATCH('Eligible Components'!M1483,'Tableau FR Download'!G:G,0))=0,"",INDEX('Tableau FR Download'!M:M,MATCH('Eligible Components'!M1483,'Tableau FR Download'!G:G,0))),""))</f>
        <v/>
      </c>
      <c r="P1483" s="37" t="str">
        <f>IF(IFERROR(INDEX('Funding Request Tracker'!$G$6:$G$13,MATCH('Eligible Components'!N1483,'Funding Request Tracker'!$F$6:$F$13,0)),"")=0,"",IFERROR(INDEX('Funding Request Tracker'!$G$6:$G$13,MATCH('Eligible Components'!N1483,'Funding Request Tracker'!$F$6:$F$13,0)),""))</f>
        <v/>
      </c>
      <c r="Q1483" s="37" t="str">
        <f>IF(IFERROR(INDEX('Tableau FR Download'!N:N,MATCH('Eligible Components'!M1483,'Tableau FR Download'!G:G,0)),"")=0,"",IFERROR(INDEX('Tableau FR Download'!N:N,MATCH('Eligible Components'!M1483,'Tableau FR Download'!G:G,0)),""))</f>
        <v/>
      </c>
      <c r="R1483" s="37" t="str">
        <f>IF(IFERROR(INDEX('Tableau FR Download'!O:O,MATCH('Eligible Components'!M1483,'Tableau FR Download'!G:G,0)),"")=0,"",IFERROR(INDEX('Tableau FR Download'!O:O,MATCH('Eligible Components'!M1483,'Tableau FR Download'!G:G,0)),""))</f>
        <v/>
      </c>
      <c r="S1483" s="13" t="str">
        <f t="shared" si="72"/>
        <v/>
      </c>
      <c r="T1483" s="1" t="str">
        <f>IFERROR(INDEX('User Instructions'!$E$3:$E$10,MATCH('Eligible Components'!N1483,'User Instructions'!$D$3:$D$10,0)),"")</f>
        <v/>
      </c>
      <c r="U1483" s="1" t="str">
        <f>IFERROR(IF(INDEX('Tableau FR Download'!M:M,MATCH('Eligible Components'!M1483,'Tableau FR Download'!G:G,0))=0,"",INDEX('Tableau FR Download'!M:M,MATCH('Eligible Components'!M1483,'Tableau FR Download'!G:G,0))),"")</f>
        <v/>
      </c>
    </row>
    <row r="1484" spans="1:21" hidden="1" x14ac:dyDescent="0.2">
      <c r="A1484" s="1">
        <f t="shared" si="70"/>
        <v>0</v>
      </c>
      <c r="B1484" s="1">
        <v>0</v>
      </c>
      <c r="C1484" s="1" t="s">
        <v>85</v>
      </c>
      <c r="D1484" s="1" t="s">
        <v>163</v>
      </c>
      <c r="E1484" s="1" t="s">
        <v>417</v>
      </c>
      <c r="F1484" s="1" t="s">
        <v>95</v>
      </c>
      <c r="G1484" s="1" t="str">
        <f t="shared" si="71"/>
        <v>Tunisia-Tuberculosis,Malaria</v>
      </c>
      <c r="H1484" s="1">
        <v>0</v>
      </c>
      <c r="I1484" s="1" t="s">
        <v>48</v>
      </c>
      <c r="J1484" s="1" t="str">
        <f>IF(IFERROR(IF(M1484="",INDEX('Review Approach Lookup'!D:D,MATCH('Eligible Components'!G1484,'Review Approach Lookup'!A:A,0)),INDEX('Tableau FR Download'!I:I,MATCH(M1484,'Tableau FR Download'!G:G,0))),"")=0,"TBC",IFERROR(IF(M1484="",INDEX('Review Approach Lookup'!D:D,MATCH('Eligible Components'!G1484,'Review Approach Lookup'!A:A,0)),INDEX('Tableau FR Download'!I:I,MATCH(M1484,'Tableau FR Download'!G:G,0))),""))</f>
        <v/>
      </c>
      <c r="K1484" s="1" t="s">
        <v>188</v>
      </c>
      <c r="L1484" s="1">
        <f>_xlfn.MAXIFS('Tableau FR Download'!A:A,'Tableau FR Download'!B:B,'Eligible Components'!G1484)</f>
        <v>0</v>
      </c>
      <c r="M1484" s="1" t="str">
        <f>IF(L1484=0,"",INDEX('Tableau FR Download'!G:G,MATCH('Eligible Components'!L1484,'Tableau FR Download'!A:A,0)))</f>
        <v/>
      </c>
      <c r="N1484" s="2" t="str">
        <f>IFERROR(IF(LEFT(INDEX('Tableau FR Download'!J:J,MATCH('Eligible Components'!M1484,'Tableau FR Download'!G:G,0)),FIND(" - ",INDEX('Tableau FR Download'!J:J,MATCH('Eligible Components'!M1484,'Tableau FR Download'!G:G,0)))-1) = 0,"",LEFT(INDEX('Tableau FR Download'!J:J,MATCH('Eligible Components'!M1484,'Tableau FR Download'!G:G,0)),FIND(" - ",INDEX('Tableau FR Download'!J:J,MATCH('Eligible Components'!M1484,'Tableau FR Download'!G:G,0)))-1)),"")</f>
        <v/>
      </c>
      <c r="O1484" s="2" t="str">
        <f>IF(T1484="No","",IFERROR(IF(INDEX('Tableau FR Download'!M:M,MATCH('Eligible Components'!M1484,'Tableau FR Download'!G:G,0))=0,"",INDEX('Tableau FR Download'!M:M,MATCH('Eligible Components'!M1484,'Tableau FR Download'!G:G,0))),""))</f>
        <v/>
      </c>
      <c r="P1484" s="37" t="str">
        <f>IF(IFERROR(INDEX('Funding Request Tracker'!$G$6:$G$13,MATCH('Eligible Components'!N1484,'Funding Request Tracker'!$F$6:$F$13,0)),"")=0,"",IFERROR(INDEX('Funding Request Tracker'!$G$6:$G$13,MATCH('Eligible Components'!N1484,'Funding Request Tracker'!$F$6:$F$13,0)),""))</f>
        <v/>
      </c>
      <c r="Q1484" s="37" t="str">
        <f>IF(IFERROR(INDEX('Tableau FR Download'!N:N,MATCH('Eligible Components'!M1484,'Tableau FR Download'!G:G,0)),"")=0,"",IFERROR(INDEX('Tableau FR Download'!N:N,MATCH('Eligible Components'!M1484,'Tableau FR Download'!G:G,0)),""))</f>
        <v/>
      </c>
      <c r="R1484" s="37" t="str">
        <f>IF(IFERROR(INDEX('Tableau FR Download'!O:O,MATCH('Eligible Components'!M1484,'Tableau FR Download'!G:G,0)),"")=0,"",IFERROR(INDEX('Tableau FR Download'!O:O,MATCH('Eligible Components'!M1484,'Tableau FR Download'!G:G,0)),""))</f>
        <v/>
      </c>
      <c r="S1484" s="13" t="str">
        <f t="shared" si="72"/>
        <v/>
      </c>
      <c r="T1484" s="1" t="str">
        <f>IFERROR(INDEX('User Instructions'!$E$3:$E$10,MATCH('Eligible Components'!N1484,'User Instructions'!$D$3:$D$10,0)),"")</f>
        <v/>
      </c>
      <c r="U1484" s="1" t="str">
        <f>IFERROR(IF(INDEX('Tableau FR Download'!M:M,MATCH('Eligible Components'!M1484,'Tableau FR Download'!G:G,0))=0,"",INDEX('Tableau FR Download'!M:M,MATCH('Eligible Components'!M1484,'Tableau FR Download'!G:G,0))),"")</f>
        <v/>
      </c>
    </row>
    <row r="1485" spans="1:21" hidden="1" x14ac:dyDescent="0.2">
      <c r="A1485" s="1">
        <f t="shared" si="70"/>
        <v>0</v>
      </c>
      <c r="B1485" s="1">
        <v>0</v>
      </c>
      <c r="C1485" s="1" t="s">
        <v>85</v>
      </c>
      <c r="D1485" s="1" t="s">
        <v>163</v>
      </c>
      <c r="E1485" s="1" t="s">
        <v>418</v>
      </c>
      <c r="F1485" s="1" t="s">
        <v>96</v>
      </c>
      <c r="G1485" s="1" t="str">
        <f t="shared" si="71"/>
        <v>Tunisia-Tuberculosis,Malaria,RSSH</v>
      </c>
      <c r="H1485" s="1">
        <v>0</v>
      </c>
      <c r="I1485" s="1" t="s">
        <v>48</v>
      </c>
      <c r="J1485" s="1" t="str">
        <f>IF(IFERROR(IF(M1485="",INDEX('Review Approach Lookup'!D:D,MATCH('Eligible Components'!G1485,'Review Approach Lookup'!A:A,0)),INDEX('Tableau FR Download'!I:I,MATCH(M1485,'Tableau FR Download'!G:G,0))),"")=0,"TBC",IFERROR(IF(M1485="",INDEX('Review Approach Lookup'!D:D,MATCH('Eligible Components'!G1485,'Review Approach Lookup'!A:A,0)),INDEX('Tableau FR Download'!I:I,MATCH(M1485,'Tableau FR Download'!G:G,0))),""))</f>
        <v/>
      </c>
      <c r="K1485" s="1" t="s">
        <v>188</v>
      </c>
      <c r="L1485" s="1">
        <f>_xlfn.MAXIFS('Tableau FR Download'!A:A,'Tableau FR Download'!B:B,'Eligible Components'!G1485)</f>
        <v>0</v>
      </c>
      <c r="M1485" s="1" t="str">
        <f>IF(L1485=0,"",INDEX('Tableau FR Download'!G:G,MATCH('Eligible Components'!L1485,'Tableau FR Download'!A:A,0)))</f>
        <v/>
      </c>
      <c r="N1485" s="2" t="str">
        <f>IFERROR(IF(LEFT(INDEX('Tableau FR Download'!J:J,MATCH('Eligible Components'!M1485,'Tableau FR Download'!G:G,0)),FIND(" - ",INDEX('Tableau FR Download'!J:J,MATCH('Eligible Components'!M1485,'Tableau FR Download'!G:G,0)))-1) = 0,"",LEFT(INDEX('Tableau FR Download'!J:J,MATCH('Eligible Components'!M1485,'Tableau FR Download'!G:G,0)),FIND(" - ",INDEX('Tableau FR Download'!J:J,MATCH('Eligible Components'!M1485,'Tableau FR Download'!G:G,0)))-1)),"")</f>
        <v/>
      </c>
      <c r="O1485" s="2" t="str">
        <f>IF(T1485="No","",IFERROR(IF(INDEX('Tableau FR Download'!M:M,MATCH('Eligible Components'!M1485,'Tableau FR Download'!G:G,0))=0,"",INDEX('Tableau FR Download'!M:M,MATCH('Eligible Components'!M1485,'Tableau FR Download'!G:G,0))),""))</f>
        <v/>
      </c>
      <c r="P1485" s="37" t="str">
        <f>IF(IFERROR(INDEX('Funding Request Tracker'!$G$6:$G$13,MATCH('Eligible Components'!N1485,'Funding Request Tracker'!$F$6:$F$13,0)),"")=0,"",IFERROR(INDEX('Funding Request Tracker'!$G$6:$G$13,MATCH('Eligible Components'!N1485,'Funding Request Tracker'!$F$6:$F$13,0)),""))</f>
        <v/>
      </c>
      <c r="Q1485" s="37" t="str">
        <f>IF(IFERROR(INDEX('Tableau FR Download'!N:N,MATCH('Eligible Components'!M1485,'Tableau FR Download'!G:G,0)),"")=0,"",IFERROR(INDEX('Tableau FR Download'!N:N,MATCH('Eligible Components'!M1485,'Tableau FR Download'!G:G,0)),""))</f>
        <v/>
      </c>
      <c r="R1485" s="37" t="str">
        <f>IF(IFERROR(INDEX('Tableau FR Download'!O:O,MATCH('Eligible Components'!M1485,'Tableau FR Download'!G:G,0)),"")=0,"",IFERROR(INDEX('Tableau FR Download'!O:O,MATCH('Eligible Components'!M1485,'Tableau FR Download'!G:G,0)),""))</f>
        <v/>
      </c>
      <c r="S1485" s="13" t="str">
        <f t="shared" si="72"/>
        <v/>
      </c>
      <c r="T1485" s="1" t="str">
        <f>IFERROR(INDEX('User Instructions'!$E$3:$E$10,MATCH('Eligible Components'!N1485,'User Instructions'!$D$3:$D$10,0)),"")</f>
        <v/>
      </c>
      <c r="U1485" s="1" t="str">
        <f>IFERROR(IF(INDEX('Tableau FR Download'!M:M,MATCH('Eligible Components'!M1485,'Tableau FR Download'!G:G,0))=0,"",INDEX('Tableau FR Download'!M:M,MATCH('Eligible Components'!M1485,'Tableau FR Download'!G:G,0))),"")</f>
        <v/>
      </c>
    </row>
    <row r="1486" spans="1:21" hidden="1" x14ac:dyDescent="0.2">
      <c r="A1486" s="1">
        <f t="shared" si="70"/>
        <v>0</v>
      </c>
      <c r="B1486" s="1">
        <v>0</v>
      </c>
      <c r="C1486" s="1" t="s">
        <v>85</v>
      </c>
      <c r="D1486" s="1" t="s">
        <v>163</v>
      </c>
      <c r="E1486" s="1" t="s">
        <v>419</v>
      </c>
      <c r="F1486" s="1" t="s">
        <v>97</v>
      </c>
      <c r="G1486" s="1" t="str">
        <f t="shared" si="71"/>
        <v>Tunisia-Tuberculosis,RSSH</v>
      </c>
      <c r="H1486" s="1">
        <v>0</v>
      </c>
      <c r="I1486" s="1" t="s">
        <v>48</v>
      </c>
      <c r="J1486" s="1" t="str">
        <f>IF(IFERROR(IF(M1486="",INDEX('Review Approach Lookup'!D:D,MATCH('Eligible Components'!G1486,'Review Approach Lookup'!A:A,0)),INDEX('Tableau FR Download'!I:I,MATCH(M1486,'Tableau FR Download'!G:G,0))),"")=0,"TBC",IFERROR(IF(M1486="",INDEX('Review Approach Lookup'!D:D,MATCH('Eligible Components'!G1486,'Review Approach Lookup'!A:A,0)),INDEX('Tableau FR Download'!I:I,MATCH(M1486,'Tableau FR Download'!G:G,0))),""))</f>
        <v/>
      </c>
      <c r="K1486" s="1" t="s">
        <v>188</v>
      </c>
      <c r="L1486" s="1">
        <f>_xlfn.MAXIFS('Tableau FR Download'!A:A,'Tableau FR Download'!B:B,'Eligible Components'!G1486)</f>
        <v>0</v>
      </c>
      <c r="M1486" s="1" t="str">
        <f>IF(L1486=0,"",INDEX('Tableau FR Download'!G:G,MATCH('Eligible Components'!L1486,'Tableau FR Download'!A:A,0)))</f>
        <v/>
      </c>
      <c r="N1486" s="2" t="str">
        <f>IFERROR(IF(LEFT(INDEX('Tableau FR Download'!J:J,MATCH('Eligible Components'!M1486,'Tableau FR Download'!G:G,0)),FIND(" - ",INDEX('Tableau FR Download'!J:J,MATCH('Eligible Components'!M1486,'Tableau FR Download'!G:G,0)))-1) = 0,"",LEFT(INDEX('Tableau FR Download'!J:J,MATCH('Eligible Components'!M1486,'Tableau FR Download'!G:G,0)),FIND(" - ",INDEX('Tableau FR Download'!J:J,MATCH('Eligible Components'!M1486,'Tableau FR Download'!G:G,0)))-1)),"")</f>
        <v/>
      </c>
      <c r="O1486" s="2" t="str">
        <f>IF(T1486="No","",IFERROR(IF(INDEX('Tableau FR Download'!M:M,MATCH('Eligible Components'!M1486,'Tableau FR Download'!G:G,0))=0,"",INDEX('Tableau FR Download'!M:M,MATCH('Eligible Components'!M1486,'Tableau FR Download'!G:G,0))),""))</f>
        <v/>
      </c>
      <c r="P1486" s="37" t="str">
        <f>IF(IFERROR(INDEX('Funding Request Tracker'!$G$6:$G$13,MATCH('Eligible Components'!N1486,'Funding Request Tracker'!$F$6:$F$13,0)),"")=0,"",IFERROR(INDEX('Funding Request Tracker'!$G$6:$G$13,MATCH('Eligible Components'!N1486,'Funding Request Tracker'!$F$6:$F$13,0)),""))</f>
        <v/>
      </c>
      <c r="Q1486" s="37" t="str">
        <f>IF(IFERROR(INDEX('Tableau FR Download'!N:N,MATCH('Eligible Components'!M1486,'Tableau FR Download'!G:G,0)),"")=0,"",IFERROR(INDEX('Tableau FR Download'!N:N,MATCH('Eligible Components'!M1486,'Tableau FR Download'!G:G,0)),""))</f>
        <v/>
      </c>
      <c r="R1486" s="37" t="str">
        <f>IF(IFERROR(INDEX('Tableau FR Download'!O:O,MATCH('Eligible Components'!M1486,'Tableau FR Download'!G:G,0)),"")=0,"",IFERROR(INDEX('Tableau FR Download'!O:O,MATCH('Eligible Components'!M1486,'Tableau FR Download'!G:G,0)),""))</f>
        <v/>
      </c>
      <c r="S1486" s="13" t="str">
        <f t="shared" si="72"/>
        <v/>
      </c>
      <c r="T1486" s="1" t="str">
        <f>IFERROR(INDEX('User Instructions'!$E$3:$E$10,MATCH('Eligible Components'!N1486,'User Instructions'!$D$3:$D$10,0)),"")</f>
        <v/>
      </c>
      <c r="U1486" s="1" t="str">
        <f>IFERROR(IF(INDEX('Tableau FR Download'!M:M,MATCH('Eligible Components'!M1486,'Tableau FR Download'!G:G,0))=0,"",INDEX('Tableau FR Download'!M:M,MATCH('Eligible Components'!M1486,'Tableau FR Download'!G:G,0))),"")</f>
        <v/>
      </c>
    </row>
    <row r="1487" spans="1:21" hidden="1" x14ac:dyDescent="0.2">
      <c r="A1487" s="1">
        <f t="shared" si="70"/>
        <v>0</v>
      </c>
      <c r="B1487" s="1">
        <v>0</v>
      </c>
      <c r="C1487" s="1" t="s">
        <v>85</v>
      </c>
      <c r="D1487" s="1" t="s">
        <v>164</v>
      </c>
      <c r="E1487" s="1" t="s">
        <v>26</v>
      </c>
      <c r="F1487" s="1" t="s">
        <v>26</v>
      </c>
      <c r="G1487" s="1" t="str">
        <f t="shared" si="71"/>
        <v>Turkmenistan-HIV/AIDS</v>
      </c>
      <c r="H1487" s="1">
        <v>0</v>
      </c>
      <c r="I1487" s="1" t="s">
        <v>30</v>
      </c>
      <c r="J1487" s="1" t="str">
        <f>IF(IFERROR(IF(M1487="",INDEX('Review Approach Lookup'!D:D,MATCH('Eligible Components'!G1487,'Review Approach Lookup'!A:A,0)),INDEX('Tableau FR Download'!I:I,MATCH(M1487,'Tableau FR Download'!G:G,0))),"")=0,"TBC",IFERROR(IF(M1487="",INDEX('Review Approach Lookup'!D:D,MATCH('Eligible Components'!G1487,'Review Approach Lookup'!A:A,0)),INDEX('Tableau FR Download'!I:I,MATCH(M1487,'Tableau FR Download'!G:G,0))),""))</f>
        <v/>
      </c>
      <c r="K1487" s="1" t="s">
        <v>188</v>
      </c>
      <c r="L1487" s="1">
        <f>_xlfn.MAXIFS('Tableau FR Download'!A:A,'Tableau FR Download'!B:B,'Eligible Components'!G1487)</f>
        <v>0</v>
      </c>
      <c r="M1487" s="1" t="str">
        <f>IF(L1487=0,"",INDEX('Tableau FR Download'!G:G,MATCH('Eligible Components'!L1487,'Tableau FR Download'!A:A,0)))</f>
        <v/>
      </c>
      <c r="N1487" s="2" t="str">
        <f>IFERROR(IF(LEFT(INDEX('Tableau FR Download'!J:J,MATCH('Eligible Components'!M1487,'Tableau FR Download'!G:G,0)),FIND(" - ",INDEX('Tableau FR Download'!J:J,MATCH('Eligible Components'!M1487,'Tableau FR Download'!G:G,0)))-1) = 0,"",LEFT(INDEX('Tableau FR Download'!J:J,MATCH('Eligible Components'!M1487,'Tableau FR Download'!G:G,0)),FIND(" - ",INDEX('Tableau FR Download'!J:J,MATCH('Eligible Components'!M1487,'Tableau FR Download'!G:G,0)))-1)),"")</f>
        <v/>
      </c>
      <c r="O1487" s="2" t="str">
        <f>IF(T1487="No","",IFERROR(IF(INDEX('Tableau FR Download'!M:M,MATCH('Eligible Components'!M1487,'Tableau FR Download'!G:G,0))=0,"",INDEX('Tableau FR Download'!M:M,MATCH('Eligible Components'!M1487,'Tableau FR Download'!G:G,0))),""))</f>
        <v/>
      </c>
      <c r="P1487" s="37" t="str">
        <f>IF(IFERROR(INDEX('Funding Request Tracker'!$G$6:$G$13,MATCH('Eligible Components'!N1487,'Funding Request Tracker'!$F$6:$F$13,0)),"")=0,"",IFERROR(INDEX('Funding Request Tracker'!$G$6:$G$13,MATCH('Eligible Components'!N1487,'Funding Request Tracker'!$F$6:$F$13,0)),""))</f>
        <v/>
      </c>
      <c r="Q1487" s="37" t="str">
        <f>IF(IFERROR(INDEX('Tableau FR Download'!N:N,MATCH('Eligible Components'!M1487,'Tableau FR Download'!G:G,0)),"")=0,"",IFERROR(INDEX('Tableau FR Download'!N:N,MATCH('Eligible Components'!M1487,'Tableau FR Download'!G:G,0)),""))</f>
        <v/>
      </c>
      <c r="R1487" s="37" t="str">
        <f>IF(IFERROR(INDEX('Tableau FR Download'!O:O,MATCH('Eligible Components'!M1487,'Tableau FR Download'!G:G,0)),"")=0,"",IFERROR(INDEX('Tableau FR Download'!O:O,MATCH('Eligible Components'!M1487,'Tableau FR Download'!G:G,0)),""))</f>
        <v/>
      </c>
      <c r="S1487" s="13" t="str">
        <f t="shared" si="72"/>
        <v/>
      </c>
      <c r="T1487" s="1" t="str">
        <f>IFERROR(INDEX('User Instructions'!$E$3:$E$10,MATCH('Eligible Components'!N1487,'User Instructions'!$D$3:$D$10,0)),"")</f>
        <v/>
      </c>
      <c r="U1487" s="1" t="str">
        <f>IFERROR(IF(INDEX('Tableau FR Download'!M:M,MATCH('Eligible Components'!M1487,'Tableau FR Download'!G:G,0))=0,"",INDEX('Tableau FR Download'!M:M,MATCH('Eligible Components'!M1487,'Tableau FR Download'!G:G,0))),"")</f>
        <v/>
      </c>
    </row>
    <row r="1488" spans="1:21" hidden="1" x14ac:dyDescent="0.2">
      <c r="A1488" s="1">
        <f t="shared" si="70"/>
        <v>0</v>
      </c>
      <c r="B1488" s="1">
        <v>0</v>
      </c>
      <c r="C1488" s="1" t="s">
        <v>85</v>
      </c>
      <c r="D1488" s="1" t="s">
        <v>164</v>
      </c>
      <c r="E1488" s="1" t="s">
        <v>409</v>
      </c>
      <c r="F1488" s="1" t="s">
        <v>86</v>
      </c>
      <c r="G1488" s="1" t="str">
        <f t="shared" si="71"/>
        <v>Turkmenistan-HIV/AIDS,Malaria</v>
      </c>
      <c r="H1488" s="1">
        <v>0</v>
      </c>
      <c r="I1488" s="1" t="s">
        <v>30</v>
      </c>
      <c r="J1488" s="1" t="str">
        <f>IF(IFERROR(IF(M1488="",INDEX('Review Approach Lookup'!D:D,MATCH('Eligible Components'!G1488,'Review Approach Lookup'!A:A,0)),INDEX('Tableau FR Download'!I:I,MATCH(M1488,'Tableau FR Download'!G:G,0))),"")=0,"TBC",IFERROR(IF(M1488="",INDEX('Review Approach Lookup'!D:D,MATCH('Eligible Components'!G1488,'Review Approach Lookup'!A:A,0)),INDEX('Tableau FR Download'!I:I,MATCH(M1488,'Tableau FR Download'!G:G,0))),""))</f>
        <v/>
      </c>
      <c r="K1488" s="1" t="s">
        <v>188</v>
      </c>
      <c r="L1488" s="1">
        <f>_xlfn.MAXIFS('Tableau FR Download'!A:A,'Tableau FR Download'!B:B,'Eligible Components'!G1488)</f>
        <v>0</v>
      </c>
      <c r="M1488" s="1" t="str">
        <f>IF(L1488=0,"",INDEX('Tableau FR Download'!G:G,MATCH('Eligible Components'!L1488,'Tableau FR Download'!A:A,0)))</f>
        <v/>
      </c>
      <c r="N1488" s="2" t="str">
        <f>IFERROR(IF(LEFT(INDEX('Tableau FR Download'!J:J,MATCH('Eligible Components'!M1488,'Tableau FR Download'!G:G,0)),FIND(" - ",INDEX('Tableau FR Download'!J:J,MATCH('Eligible Components'!M1488,'Tableau FR Download'!G:G,0)))-1) = 0,"",LEFT(INDEX('Tableau FR Download'!J:J,MATCH('Eligible Components'!M1488,'Tableau FR Download'!G:G,0)),FIND(" - ",INDEX('Tableau FR Download'!J:J,MATCH('Eligible Components'!M1488,'Tableau FR Download'!G:G,0)))-1)),"")</f>
        <v/>
      </c>
      <c r="O1488" s="2" t="str">
        <f>IF(T1488="No","",IFERROR(IF(INDEX('Tableau FR Download'!M:M,MATCH('Eligible Components'!M1488,'Tableau FR Download'!G:G,0))=0,"",INDEX('Tableau FR Download'!M:M,MATCH('Eligible Components'!M1488,'Tableau FR Download'!G:G,0))),""))</f>
        <v/>
      </c>
      <c r="P1488" s="37" t="str">
        <f>IF(IFERROR(INDEX('Funding Request Tracker'!$G$6:$G$13,MATCH('Eligible Components'!N1488,'Funding Request Tracker'!$F$6:$F$13,0)),"")=0,"",IFERROR(INDEX('Funding Request Tracker'!$G$6:$G$13,MATCH('Eligible Components'!N1488,'Funding Request Tracker'!$F$6:$F$13,0)),""))</f>
        <v/>
      </c>
      <c r="Q1488" s="37" t="str">
        <f>IF(IFERROR(INDEX('Tableau FR Download'!N:N,MATCH('Eligible Components'!M1488,'Tableau FR Download'!G:G,0)),"")=0,"",IFERROR(INDEX('Tableau FR Download'!N:N,MATCH('Eligible Components'!M1488,'Tableau FR Download'!G:G,0)),""))</f>
        <v/>
      </c>
      <c r="R1488" s="37" t="str">
        <f>IF(IFERROR(INDEX('Tableau FR Download'!O:O,MATCH('Eligible Components'!M1488,'Tableau FR Download'!G:G,0)),"")=0,"",IFERROR(INDEX('Tableau FR Download'!O:O,MATCH('Eligible Components'!M1488,'Tableau FR Download'!G:G,0)),""))</f>
        <v/>
      </c>
      <c r="S1488" s="13" t="str">
        <f t="shared" si="72"/>
        <v/>
      </c>
      <c r="T1488" s="1" t="str">
        <f>IFERROR(INDEX('User Instructions'!$E$3:$E$10,MATCH('Eligible Components'!N1488,'User Instructions'!$D$3:$D$10,0)),"")</f>
        <v/>
      </c>
      <c r="U1488" s="1" t="str">
        <f>IFERROR(IF(INDEX('Tableau FR Download'!M:M,MATCH('Eligible Components'!M1488,'Tableau FR Download'!G:G,0))=0,"",INDEX('Tableau FR Download'!M:M,MATCH('Eligible Components'!M1488,'Tableau FR Download'!G:G,0))),"")</f>
        <v/>
      </c>
    </row>
    <row r="1489" spans="1:21" hidden="1" x14ac:dyDescent="0.2">
      <c r="A1489" s="1">
        <f t="shared" si="70"/>
        <v>0</v>
      </c>
      <c r="B1489" s="1">
        <v>0</v>
      </c>
      <c r="C1489" s="1" t="s">
        <v>85</v>
      </c>
      <c r="D1489" s="1" t="s">
        <v>164</v>
      </c>
      <c r="E1489" s="1" t="s">
        <v>410</v>
      </c>
      <c r="F1489" s="1" t="s">
        <v>87</v>
      </c>
      <c r="G1489" s="1" t="str">
        <f t="shared" si="71"/>
        <v>Turkmenistan-HIV/AIDS,Malaria,RSSH</v>
      </c>
      <c r="H1489" s="1">
        <v>0</v>
      </c>
      <c r="I1489" s="1" t="s">
        <v>30</v>
      </c>
      <c r="J1489" s="1" t="str">
        <f>IF(IFERROR(IF(M1489="",INDEX('Review Approach Lookup'!D:D,MATCH('Eligible Components'!G1489,'Review Approach Lookup'!A:A,0)),INDEX('Tableau FR Download'!I:I,MATCH(M1489,'Tableau FR Download'!G:G,0))),"")=0,"TBC",IFERROR(IF(M1489="",INDEX('Review Approach Lookup'!D:D,MATCH('Eligible Components'!G1489,'Review Approach Lookup'!A:A,0)),INDEX('Tableau FR Download'!I:I,MATCH(M1489,'Tableau FR Download'!G:G,0))),""))</f>
        <v/>
      </c>
      <c r="K1489" s="1" t="s">
        <v>188</v>
      </c>
      <c r="L1489" s="1">
        <f>_xlfn.MAXIFS('Tableau FR Download'!A:A,'Tableau FR Download'!B:B,'Eligible Components'!G1489)</f>
        <v>0</v>
      </c>
      <c r="M1489" s="1" t="str">
        <f>IF(L1489=0,"",INDEX('Tableau FR Download'!G:G,MATCH('Eligible Components'!L1489,'Tableau FR Download'!A:A,0)))</f>
        <v/>
      </c>
      <c r="N1489" s="2" t="str">
        <f>IFERROR(IF(LEFT(INDEX('Tableau FR Download'!J:J,MATCH('Eligible Components'!M1489,'Tableau FR Download'!G:G,0)),FIND(" - ",INDEX('Tableau FR Download'!J:J,MATCH('Eligible Components'!M1489,'Tableau FR Download'!G:G,0)))-1) = 0,"",LEFT(INDEX('Tableau FR Download'!J:J,MATCH('Eligible Components'!M1489,'Tableau FR Download'!G:G,0)),FIND(" - ",INDEX('Tableau FR Download'!J:J,MATCH('Eligible Components'!M1489,'Tableau FR Download'!G:G,0)))-1)),"")</f>
        <v/>
      </c>
      <c r="O1489" s="2" t="str">
        <f>IF(T1489="No","",IFERROR(IF(INDEX('Tableau FR Download'!M:M,MATCH('Eligible Components'!M1489,'Tableau FR Download'!G:G,0))=0,"",INDEX('Tableau FR Download'!M:M,MATCH('Eligible Components'!M1489,'Tableau FR Download'!G:G,0))),""))</f>
        <v/>
      </c>
      <c r="P1489" s="37" t="str">
        <f>IF(IFERROR(INDEX('Funding Request Tracker'!$G$6:$G$13,MATCH('Eligible Components'!N1489,'Funding Request Tracker'!$F$6:$F$13,0)),"")=0,"",IFERROR(INDEX('Funding Request Tracker'!$G$6:$G$13,MATCH('Eligible Components'!N1489,'Funding Request Tracker'!$F$6:$F$13,0)),""))</f>
        <v/>
      </c>
      <c r="Q1489" s="37" t="str">
        <f>IF(IFERROR(INDEX('Tableau FR Download'!N:N,MATCH('Eligible Components'!M1489,'Tableau FR Download'!G:G,0)),"")=0,"",IFERROR(INDEX('Tableau FR Download'!N:N,MATCH('Eligible Components'!M1489,'Tableau FR Download'!G:G,0)),""))</f>
        <v/>
      </c>
      <c r="R1489" s="37" t="str">
        <f>IF(IFERROR(INDEX('Tableau FR Download'!O:O,MATCH('Eligible Components'!M1489,'Tableau FR Download'!G:G,0)),"")=0,"",IFERROR(INDEX('Tableau FR Download'!O:O,MATCH('Eligible Components'!M1489,'Tableau FR Download'!G:G,0)),""))</f>
        <v/>
      </c>
      <c r="S1489" s="13" t="str">
        <f t="shared" si="72"/>
        <v/>
      </c>
      <c r="T1489" s="1" t="str">
        <f>IFERROR(INDEX('User Instructions'!$E$3:$E$10,MATCH('Eligible Components'!N1489,'User Instructions'!$D$3:$D$10,0)),"")</f>
        <v/>
      </c>
      <c r="U1489" s="1" t="str">
        <f>IFERROR(IF(INDEX('Tableau FR Download'!M:M,MATCH('Eligible Components'!M1489,'Tableau FR Download'!G:G,0))=0,"",INDEX('Tableau FR Download'!M:M,MATCH('Eligible Components'!M1489,'Tableau FR Download'!G:G,0))),"")</f>
        <v/>
      </c>
    </row>
    <row r="1490" spans="1:21" hidden="1" x14ac:dyDescent="0.2">
      <c r="A1490" s="1">
        <f t="shared" si="70"/>
        <v>0</v>
      </c>
      <c r="B1490" s="1">
        <v>0</v>
      </c>
      <c r="C1490" s="1" t="s">
        <v>85</v>
      </c>
      <c r="D1490" s="1" t="s">
        <v>164</v>
      </c>
      <c r="E1490" s="1" t="s">
        <v>411</v>
      </c>
      <c r="F1490" s="1" t="s">
        <v>88</v>
      </c>
      <c r="G1490" s="1" t="str">
        <f t="shared" si="71"/>
        <v>Turkmenistan-HIV/AIDS,RSSH</v>
      </c>
      <c r="H1490" s="1">
        <v>0</v>
      </c>
      <c r="I1490" s="1" t="s">
        <v>30</v>
      </c>
      <c r="J1490" s="1" t="str">
        <f>IF(IFERROR(IF(M1490="",INDEX('Review Approach Lookup'!D:D,MATCH('Eligible Components'!G1490,'Review Approach Lookup'!A:A,0)),INDEX('Tableau FR Download'!I:I,MATCH(M1490,'Tableau FR Download'!G:G,0))),"")=0,"TBC",IFERROR(IF(M1490="",INDEX('Review Approach Lookup'!D:D,MATCH('Eligible Components'!G1490,'Review Approach Lookup'!A:A,0)),INDEX('Tableau FR Download'!I:I,MATCH(M1490,'Tableau FR Download'!G:G,0))),""))</f>
        <v/>
      </c>
      <c r="K1490" s="1" t="s">
        <v>188</v>
      </c>
      <c r="L1490" s="1">
        <f>_xlfn.MAXIFS('Tableau FR Download'!A:A,'Tableau FR Download'!B:B,'Eligible Components'!G1490)</f>
        <v>0</v>
      </c>
      <c r="M1490" s="1" t="str">
        <f>IF(L1490=0,"",INDEX('Tableau FR Download'!G:G,MATCH('Eligible Components'!L1490,'Tableau FR Download'!A:A,0)))</f>
        <v/>
      </c>
      <c r="N1490" s="2" t="str">
        <f>IFERROR(IF(LEFT(INDEX('Tableau FR Download'!J:J,MATCH('Eligible Components'!M1490,'Tableau FR Download'!G:G,0)),FIND(" - ",INDEX('Tableau FR Download'!J:J,MATCH('Eligible Components'!M1490,'Tableau FR Download'!G:G,0)))-1) = 0,"",LEFT(INDEX('Tableau FR Download'!J:J,MATCH('Eligible Components'!M1490,'Tableau FR Download'!G:G,0)),FIND(" - ",INDEX('Tableau FR Download'!J:J,MATCH('Eligible Components'!M1490,'Tableau FR Download'!G:G,0)))-1)),"")</f>
        <v/>
      </c>
      <c r="O1490" s="2" t="str">
        <f>IF(T1490="No","",IFERROR(IF(INDEX('Tableau FR Download'!M:M,MATCH('Eligible Components'!M1490,'Tableau FR Download'!G:G,0))=0,"",INDEX('Tableau FR Download'!M:M,MATCH('Eligible Components'!M1490,'Tableau FR Download'!G:G,0))),""))</f>
        <v/>
      </c>
      <c r="P1490" s="37" t="str">
        <f>IF(IFERROR(INDEX('Funding Request Tracker'!$G$6:$G$13,MATCH('Eligible Components'!N1490,'Funding Request Tracker'!$F$6:$F$13,0)),"")=0,"",IFERROR(INDEX('Funding Request Tracker'!$G$6:$G$13,MATCH('Eligible Components'!N1490,'Funding Request Tracker'!$F$6:$F$13,0)),""))</f>
        <v/>
      </c>
      <c r="Q1490" s="37" t="str">
        <f>IF(IFERROR(INDEX('Tableau FR Download'!N:N,MATCH('Eligible Components'!M1490,'Tableau FR Download'!G:G,0)),"")=0,"",IFERROR(INDEX('Tableau FR Download'!N:N,MATCH('Eligible Components'!M1490,'Tableau FR Download'!G:G,0)),""))</f>
        <v/>
      </c>
      <c r="R1490" s="37" t="str">
        <f>IF(IFERROR(INDEX('Tableau FR Download'!O:O,MATCH('Eligible Components'!M1490,'Tableau FR Download'!G:G,0)),"")=0,"",IFERROR(INDEX('Tableau FR Download'!O:O,MATCH('Eligible Components'!M1490,'Tableau FR Download'!G:G,0)),""))</f>
        <v/>
      </c>
      <c r="S1490" s="13" t="str">
        <f t="shared" si="72"/>
        <v/>
      </c>
      <c r="T1490" s="1" t="str">
        <f>IFERROR(INDEX('User Instructions'!$E$3:$E$10,MATCH('Eligible Components'!N1490,'User Instructions'!$D$3:$D$10,0)),"")</f>
        <v/>
      </c>
      <c r="U1490" s="1" t="str">
        <f>IFERROR(IF(INDEX('Tableau FR Download'!M:M,MATCH('Eligible Components'!M1490,'Tableau FR Download'!G:G,0))=0,"",INDEX('Tableau FR Download'!M:M,MATCH('Eligible Components'!M1490,'Tableau FR Download'!G:G,0))),"")</f>
        <v/>
      </c>
    </row>
    <row r="1491" spans="1:21" hidden="1" x14ac:dyDescent="0.2">
      <c r="A1491" s="1">
        <f t="shared" si="70"/>
        <v>0</v>
      </c>
      <c r="B1491" s="1">
        <v>0</v>
      </c>
      <c r="C1491" s="1" t="s">
        <v>85</v>
      </c>
      <c r="D1491" s="1" t="s">
        <v>164</v>
      </c>
      <c r="E1491" s="1" t="s">
        <v>408</v>
      </c>
      <c r="F1491" s="1" t="s">
        <v>89</v>
      </c>
      <c r="G1491" s="1" t="str">
        <f t="shared" si="71"/>
        <v>Turkmenistan-HIV/AIDS, Tuberculosis</v>
      </c>
      <c r="H1491" s="1">
        <v>0</v>
      </c>
      <c r="I1491" s="1" t="s">
        <v>30</v>
      </c>
      <c r="J1491" s="1" t="str">
        <f>IF(IFERROR(IF(M1491="",INDEX('Review Approach Lookup'!D:D,MATCH('Eligible Components'!G1491,'Review Approach Lookup'!A:A,0)),INDEX('Tableau FR Download'!I:I,MATCH(M1491,'Tableau FR Download'!G:G,0))),"")=0,"TBC",IFERROR(IF(M1491="",INDEX('Review Approach Lookup'!D:D,MATCH('Eligible Components'!G1491,'Review Approach Lookup'!A:A,0)),INDEX('Tableau FR Download'!I:I,MATCH(M1491,'Tableau FR Download'!G:G,0))),""))</f>
        <v/>
      </c>
      <c r="K1491" s="1" t="s">
        <v>188</v>
      </c>
      <c r="L1491" s="1">
        <f>_xlfn.MAXIFS('Tableau FR Download'!A:A,'Tableau FR Download'!B:B,'Eligible Components'!G1491)</f>
        <v>0</v>
      </c>
      <c r="M1491" s="1" t="str">
        <f>IF(L1491=0,"",INDEX('Tableau FR Download'!G:G,MATCH('Eligible Components'!L1491,'Tableau FR Download'!A:A,0)))</f>
        <v/>
      </c>
      <c r="N1491" s="2" t="str">
        <f>IFERROR(IF(LEFT(INDEX('Tableau FR Download'!J:J,MATCH('Eligible Components'!M1491,'Tableau FR Download'!G:G,0)),FIND(" - ",INDEX('Tableau FR Download'!J:J,MATCH('Eligible Components'!M1491,'Tableau FR Download'!G:G,0)))-1) = 0,"",LEFT(INDEX('Tableau FR Download'!J:J,MATCH('Eligible Components'!M1491,'Tableau FR Download'!G:G,0)),FIND(" - ",INDEX('Tableau FR Download'!J:J,MATCH('Eligible Components'!M1491,'Tableau FR Download'!G:G,0)))-1)),"")</f>
        <v/>
      </c>
      <c r="O1491" s="2" t="str">
        <f>IF(T1491="No","",IFERROR(IF(INDEX('Tableau FR Download'!M:M,MATCH('Eligible Components'!M1491,'Tableau FR Download'!G:G,0))=0,"",INDEX('Tableau FR Download'!M:M,MATCH('Eligible Components'!M1491,'Tableau FR Download'!G:G,0))),""))</f>
        <v/>
      </c>
      <c r="P1491" s="37" t="str">
        <f>IF(IFERROR(INDEX('Funding Request Tracker'!$G$6:$G$13,MATCH('Eligible Components'!N1491,'Funding Request Tracker'!$F$6:$F$13,0)),"")=0,"",IFERROR(INDEX('Funding Request Tracker'!$G$6:$G$13,MATCH('Eligible Components'!N1491,'Funding Request Tracker'!$F$6:$F$13,0)),""))</f>
        <v/>
      </c>
      <c r="Q1491" s="37" t="str">
        <f>IF(IFERROR(INDEX('Tableau FR Download'!N:N,MATCH('Eligible Components'!M1491,'Tableau FR Download'!G:G,0)),"")=0,"",IFERROR(INDEX('Tableau FR Download'!N:N,MATCH('Eligible Components'!M1491,'Tableau FR Download'!G:G,0)),""))</f>
        <v/>
      </c>
      <c r="R1491" s="37" t="str">
        <f>IF(IFERROR(INDEX('Tableau FR Download'!O:O,MATCH('Eligible Components'!M1491,'Tableau FR Download'!G:G,0)),"")=0,"",IFERROR(INDEX('Tableau FR Download'!O:O,MATCH('Eligible Components'!M1491,'Tableau FR Download'!G:G,0)),""))</f>
        <v/>
      </c>
      <c r="S1491" s="13" t="str">
        <f t="shared" si="72"/>
        <v/>
      </c>
      <c r="T1491" s="1" t="str">
        <f>IFERROR(INDEX('User Instructions'!$E$3:$E$10,MATCH('Eligible Components'!N1491,'User Instructions'!$D$3:$D$10,0)),"")</f>
        <v/>
      </c>
      <c r="U1491" s="1" t="str">
        <f>IFERROR(IF(INDEX('Tableau FR Download'!M:M,MATCH('Eligible Components'!M1491,'Tableau FR Download'!G:G,0))=0,"",INDEX('Tableau FR Download'!M:M,MATCH('Eligible Components'!M1491,'Tableau FR Download'!G:G,0))),"")</f>
        <v/>
      </c>
    </row>
    <row r="1492" spans="1:21" hidden="1" x14ac:dyDescent="0.2">
      <c r="A1492" s="1">
        <f t="shared" si="70"/>
        <v>0</v>
      </c>
      <c r="B1492" s="1">
        <v>0</v>
      </c>
      <c r="C1492" s="1" t="s">
        <v>85</v>
      </c>
      <c r="D1492" s="1" t="s">
        <v>164</v>
      </c>
      <c r="E1492" s="1" t="s">
        <v>412</v>
      </c>
      <c r="F1492" s="1" t="s">
        <v>90</v>
      </c>
      <c r="G1492" s="1" t="str">
        <f t="shared" si="71"/>
        <v>Turkmenistan-HIV/AIDS,Tuberculosis,Malaria</v>
      </c>
      <c r="H1492" s="1">
        <v>0</v>
      </c>
      <c r="I1492" s="1" t="s">
        <v>30</v>
      </c>
      <c r="J1492" s="1" t="str">
        <f>IF(IFERROR(IF(M1492="",INDEX('Review Approach Lookup'!D:D,MATCH('Eligible Components'!G1492,'Review Approach Lookup'!A:A,0)),INDEX('Tableau FR Download'!I:I,MATCH(M1492,'Tableau FR Download'!G:G,0))),"")=0,"TBC",IFERROR(IF(M1492="",INDEX('Review Approach Lookup'!D:D,MATCH('Eligible Components'!G1492,'Review Approach Lookup'!A:A,0)),INDEX('Tableau FR Download'!I:I,MATCH(M1492,'Tableau FR Download'!G:G,0))),""))</f>
        <v/>
      </c>
      <c r="K1492" s="1" t="s">
        <v>188</v>
      </c>
      <c r="L1492" s="1">
        <f>_xlfn.MAXIFS('Tableau FR Download'!A:A,'Tableau FR Download'!B:B,'Eligible Components'!G1492)</f>
        <v>0</v>
      </c>
      <c r="M1492" s="1" t="str">
        <f>IF(L1492=0,"",INDEX('Tableau FR Download'!G:G,MATCH('Eligible Components'!L1492,'Tableau FR Download'!A:A,0)))</f>
        <v/>
      </c>
      <c r="N1492" s="2" t="str">
        <f>IFERROR(IF(LEFT(INDEX('Tableau FR Download'!J:J,MATCH('Eligible Components'!M1492,'Tableau FR Download'!G:G,0)),FIND(" - ",INDEX('Tableau FR Download'!J:J,MATCH('Eligible Components'!M1492,'Tableau FR Download'!G:G,0)))-1) = 0,"",LEFT(INDEX('Tableau FR Download'!J:J,MATCH('Eligible Components'!M1492,'Tableau FR Download'!G:G,0)),FIND(" - ",INDEX('Tableau FR Download'!J:J,MATCH('Eligible Components'!M1492,'Tableau FR Download'!G:G,0)))-1)),"")</f>
        <v/>
      </c>
      <c r="O1492" s="2" t="str">
        <f>IF(T1492="No","",IFERROR(IF(INDEX('Tableau FR Download'!M:M,MATCH('Eligible Components'!M1492,'Tableau FR Download'!G:G,0))=0,"",INDEX('Tableau FR Download'!M:M,MATCH('Eligible Components'!M1492,'Tableau FR Download'!G:G,0))),""))</f>
        <v/>
      </c>
      <c r="P1492" s="37" t="str">
        <f>IF(IFERROR(INDEX('Funding Request Tracker'!$G$6:$G$13,MATCH('Eligible Components'!N1492,'Funding Request Tracker'!$F$6:$F$13,0)),"")=0,"",IFERROR(INDEX('Funding Request Tracker'!$G$6:$G$13,MATCH('Eligible Components'!N1492,'Funding Request Tracker'!$F$6:$F$13,0)),""))</f>
        <v/>
      </c>
      <c r="Q1492" s="37" t="str">
        <f>IF(IFERROR(INDEX('Tableau FR Download'!N:N,MATCH('Eligible Components'!M1492,'Tableau FR Download'!G:G,0)),"")=0,"",IFERROR(INDEX('Tableau FR Download'!N:N,MATCH('Eligible Components'!M1492,'Tableau FR Download'!G:G,0)),""))</f>
        <v/>
      </c>
      <c r="R1492" s="37" t="str">
        <f>IF(IFERROR(INDEX('Tableau FR Download'!O:O,MATCH('Eligible Components'!M1492,'Tableau FR Download'!G:G,0)),"")=0,"",IFERROR(INDEX('Tableau FR Download'!O:O,MATCH('Eligible Components'!M1492,'Tableau FR Download'!G:G,0)),""))</f>
        <v/>
      </c>
      <c r="S1492" s="13" t="str">
        <f t="shared" si="72"/>
        <v/>
      </c>
      <c r="T1492" s="1" t="str">
        <f>IFERROR(INDEX('User Instructions'!$E$3:$E$10,MATCH('Eligible Components'!N1492,'User Instructions'!$D$3:$D$10,0)),"")</f>
        <v/>
      </c>
      <c r="U1492" s="1" t="str">
        <f>IFERROR(IF(INDEX('Tableau FR Download'!M:M,MATCH('Eligible Components'!M1492,'Tableau FR Download'!G:G,0))=0,"",INDEX('Tableau FR Download'!M:M,MATCH('Eligible Components'!M1492,'Tableau FR Download'!G:G,0))),"")</f>
        <v/>
      </c>
    </row>
    <row r="1493" spans="1:21" hidden="1" x14ac:dyDescent="0.2">
      <c r="A1493" s="1">
        <f t="shared" si="70"/>
        <v>0</v>
      </c>
      <c r="B1493" s="1">
        <v>0</v>
      </c>
      <c r="C1493" s="1" t="s">
        <v>85</v>
      </c>
      <c r="D1493" s="1" t="s">
        <v>164</v>
      </c>
      <c r="E1493" s="1" t="s">
        <v>413</v>
      </c>
      <c r="F1493" s="1" t="s">
        <v>91</v>
      </c>
      <c r="G1493" s="1" t="str">
        <f t="shared" si="71"/>
        <v>Turkmenistan-HIV/AIDS,Tuberculosis,Malaria,RSSH</v>
      </c>
      <c r="H1493" s="1">
        <v>0</v>
      </c>
      <c r="I1493" s="1" t="s">
        <v>30</v>
      </c>
      <c r="J1493" s="1" t="str">
        <f>IF(IFERROR(IF(M1493="",INDEX('Review Approach Lookup'!D:D,MATCH('Eligible Components'!G1493,'Review Approach Lookup'!A:A,0)),INDEX('Tableau FR Download'!I:I,MATCH(M1493,'Tableau FR Download'!G:G,0))),"")=0,"TBC",IFERROR(IF(M1493="",INDEX('Review Approach Lookup'!D:D,MATCH('Eligible Components'!G1493,'Review Approach Lookup'!A:A,0)),INDEX('Tableau FR Download'!I:I,MATCH(M1493,'Tableau FR Download'!G:G,0))),""))</f>
        <v/>
      </c>
      <c r="K1493" s="1" t="s">
        <v>188</v>
      </c>
      <c r="L1493" s="1">
        <f>_xlfn.MAXIFS('Tableau FR Download'!A:A,'Tableau FR Download'!B:B,'Eligible Components'!G1493)</f>
        <v>0</v>
      </c>
      <c r="M1493" s="1" t="str">
        <f>IF(L1493=0,"",INDEX('Tableau FR Download'!G:G,MATCH('Eligible Components'!L1493,'Tableau FR Download'!A:A,0)))</f>
        <v/>
      </c>
      <c r="N1493" s="2" t="str">
        <f>IFERROR(IF(LEFT(INDEX('Tableau FR Download'!J:J,MATCH('Eligible Components'!M1493,'Tableau FR Download'!G:G,0)),FIND(" - ",INDEX('Tableau FR Download'!J:J,MATCH('Eligible Components'!M1493,'Tableau FR Download'!G:G,0)))-1) = 0,"",LEFT(INDEX('Tableau FR Download'!J:J,MATCH('Eligible Components'!M1493,'Tableau FR Download'!G:G,0)),FIND(" - ",INDEX('Tableau FR Download'!J:J,MATCH('Eligible Components'!M1493,'Tableau FR Download'!G:G,0)))-1)),"")</f>
        <v/>
      </c>
      <c r="O1493" s="2" t="str">
        <f>IF(T1493="No","",IFERROR(IF(INDEX('Tableau FR Download'!M:M,MATCH('Eligible Components'!M1493,'Tableau FR Download'!G:G,0))=0,"",INDEX('Tableau FR Download'!M:M,MATCH('Eligible Components'!M1493,'Tableau FR Download'!G:G,0))),""))</f>
        <v/>
      </c>
      <c r="P1493" s="37" t="str">
        <f>IF(IFERROR(INDEX('Funding Request Tracker'!$G$6:$G$13,MATCH('Eligible Components'!N1493,'Funding Request Tracker'!$F$6:$F$13,0)),"")=0,"",IFERROR(INDEX('Funding Request Tracker'!$G$6:$G$13,MATCH('Eligible Components'!N1493,'Funding Request Tracker'!$F$6:$F$13,0)),""))</f>
        <v/>
      </c>
      <c r="Q1493" s="37" t="str">
        <f>IF(IFERROR(INDEX('Tableau FR Download'!N:N,MATCH('Eligible Components'!M1493,'Tableau FR Download'!G:G,0)),"")=0,"",IFERROR(INDEX('Tableau FR Download'!N:N,MATCH('Eligible Components'!M1493,'Tableau FR Download'!G:G,0)),""))</f>
        <v/>
      </c>
      <c r="R1493" s="37" t="str">
        <f>IF(IFERROR(INDEX('Tableau FR Download'!O:O,MATCH('Eligible Components'!M1493,'Tableau FR Download'!G:G,0)),"")=0,"",IFERROR(INDEX('Tableau FR Download'!O:O,MATCH('Eligible Components'!M1493,'Tableau FR Download'!G:G,0)),""))</f>
        <v/>
      </c>
      <c r="S1493" s="13" t="str">
        <f t="shared" si="72"/>
        <v/>
      </c>
      <c r="T1493" s="1" t="str">
        <f>IFERROR(INDEX('User Instructions'!$E$3:$E$10,MATCH('Eligible Components'!N1493,'User Instructions'!$D$3:$D$10,0)),"")</f>
        <v/>
      </c>
      <c r="U1493" s="1" t="str">
        <f>IFERROR(IF(INDEX('Tableau FR Download'!M:M,MATCH('Eligible Components'!M1493,'Tableau FR Download'!G:G,0))=0,"",INDEX('Tableau FR Download'!M:M,MATCH('Eligible Components'!M1493,'Tableau FR Download'!G:G,0))),"")</f>
        <v/>
      </c>
    </row>
    <row r="1494" spans="1:21" hidden="1" x14ac:dyDescent="0.2">
      <c r="A1494" s="1">
        <f t="shared" si="70"/>
        <v>0</v>
      </c>
      <c r="B1494" s="1">
        <v>0</v>
      </c>
      <c r="C1494" s="1" t="s">
        <v>85</v>
      </c>
      <c r="D1494" s="1" t="s">
        <v>164</v>
      </c>
      <c r="E1494" s="1" t="s">
        <v>414</v>
      </c>
      <c r="F1494" s="1" t="s">
        <v>92</v>
      </c>
      <c r="G1494" s="1" t="str">
        <f t="shared" si="71"/>
        <v>Turkmenistan-HIV/AIDS,Tuberculosis,RSSH</v>
      </c>
      <c r="H1494" s="1">
        <v>0</v>
      </c>
      <c r="I1494" s="1" t="s">
        <v>30</v>
      </c>
      <c r="J1494" s="1" t="str">
        <f>IF(IFERROR(IF(M1494="",INDEX('Review Approach Lookup'!D:D,MATCH('Eligible Components'!G1494,'Review Approach Lookup'!A:A,0)),INDEX('Tableau FR Download'!I:I,MATCH(M1494,'Tableau FR Download'!G:G,0))),"")=0,"TBC",IFERROR(IF(M1494="",INDEX('Review Approach Lookup'!D:D,MATCH('Eligible Components'!G1494,'Review Approach Lookup'!A:A,0)),INDEX('Tableau FR Download'!I:I,MATCH(M1494,'Tableau FR Download'!G:G,0))),""))</f>
        <v/>
      </c>
      <c r="K1494" s="1" t="s">
        <v>188</v>
      </c>
      <c r="L1494" s="1">
        <f>_xlfn.MAXIFS('Tableau FR Download'!A:A,'Tableau FR Download'!B:B,'Eligible Components'!G1494)</f>
        <v>0</v>
      </c>
      <c r="M1494" s="1" t="str">
        <f>IF(L1494=0,"",INDEX('Tableau FR Download'!G:G,MATCH('Eligible Components'!L1494,'Tableau FR Download'!A:A,0)))</f>
        <v/>
      </c>
      <c r="N1494" s="2" t="str">
        <f>IFERROR(IF(LEFT(INDEX('Tableau FR Download'!J:J,MATCH('Eligible Components'!M1494,'Tableau FR Download'!G:G,0)),FIND(" - ",INDEX('Tableau FR Download'!J:J,MATCH('Eligible Components'!M1494,'Tableau FR Download'!G:G,0)))-1) = 0,"",LEFT(INDEX('Tableau FR Download'!J:J,MATCH('Eligible Components'!M1494,'Tableau FR Download'!G:G,0)),FIND(" - ",INDEX('Tableau FR Download'!J:J,MATCH('Eligible Components'!M1494,'Tableau FR Download'!G:G,0)))-1)),"")</f>
        <v/>
      </c>
      <c r="O1494" s="2" t="str">
        <f>IF(T1494="No","",IFERROR(IF(INDEX('Tableau FR Download'!M:M,MATCH('Eligible Components'!M1494,'Tableau FR Download'!G:G,0))=0,"",INDEX('Tableau FR Download'!M:M,MATCH('Eligible Components'!M1494,'Tableau FR Download'!G:G,0))),""))</f>
        <v/>
      </c>
      <c r="P1494" s="37" t="str">
        <f>IF(IFERROR(INDEX('Funding Request Tracker'!$G$6:$G$13,MATCH('Eligible Components'!N1494,'Funding Request Tracker'!$F$6:$F$13,0)),"")=0,"",IFERROR(INDEX('Funding Request Tracker'!$G$6:$G$13,MATCH('Eligible Components'!N1494,'Funding Request Tracker'!$F$6:$F$13,0)),""))</f>
        <v/>
      </c>
      <c r="Q1494" s="37" t="str">
        <f>IF(IFERROR(INDEX('Tableau FR Download'!N:N,MATCH('Eligible Components'!M1494,'Tableau FR Download'!G:G,0)),"")=0,"",IFERROR(INDEX('Tableau FR Download'!N:N,MATCH('Eligible Components'!M1494,'Tableau FR Download'!G:G,0)),""))</f>
        <v/>
      </c>
      <c r="R1494" s="37" t="str">
        <f>IF(IFERROR(INDEX('Tableau FR Download'!O:O,MATCH('Eligible Components'!M1494,'Tableau FR Download'!G:G,0)),"")=0,"",IFERROR(INDEX('Tableau FR Download'!O:O,MATCH('Eligible Components'!M1494,'Tableau FR Download'!G:G,0)),""))</f>
        <v/>
      </c>
      <c r="S1494" s="13" t="str">
        <f t="shared" si="72"/>
        <v/>
      </c>
      <c r="T1494" s="1" t="str">
        <f>IFERROR(INDEX('User Instructions'!$E$3:$E$10,MATCH('Eligible Components'!N1494,'User Instructions'!$D$3:$D$10,0)),"")</f>
        <v/>
      </c>
      <c r="U1494" s="1" t="str">
        <f>IFERROR(IF(INDEX('Tableau FR Download'!M:M,MATCH('Eligible Components'!M1494,'Tableau FR Download'!G:G,0))=0,"",INDEX('Tableau FR Download'!M:M,MATCH('Eligible Components'!M1494,'Tableau FR Download'!G:G,0))),"")</f>
        <v/>
      </c>
    </row>
    <row r="1495" spans="1:21" hidden="1" x14ac:dyDescent="0.2">
      <c r="A1495" s="1">
        <f t="shared" si="70"/>
        <v>0</v>
      </c>
      <c r="B1495" s="1">
        <v>0</v>
      </c>
      <c r="C1495" s="1" t="s">
        <v>85</v>
      </c>
      <c r="D1495" s="1" t="s">
        <v>164</v>
      </c>
      <c r="E1495" s="1" t="s">
        <v>28</v>
      </c>
      <c r="F1495" s="1" t="s">
        <v>28</v>
      </c>
      <c r="G1495" s="1" t="str">
        <f t="shared" si="71"/>
        <v>Turkmenistan-Malaria</v>
      </c>
      <c r="H1495" s="1">
        <v>0</v>
      </c>
      <c r="I1495" s="1" t="s">
        <v>30</v>
      </c>
      <c r="J1495" s="1" t="str">
        <f>IF(IFERROR(IF(M1495="",INDEX('Review Approach Lookup'!D:D,MATCH('Eligible Components'!G1495,'Review Approach Lookup'!A:A,0)),INDEX('Tableau FR Download'!I:I,MATCH(M1495,'Tableau FR Download'!G:G,0))),"")=0,"TBC",IFERROR(IF(M1495="",INDEX('Review Approach Lookup'!D:D,MATCH('Eligible Components'!G1495,'Review Approach Lookup'!A:A,0)),INDEX('Tableau FR Download'!I:I,MATCH(M1495,'Tableau FR Download'!G:G,0))),""))</f>
        <v/>
      </c>
      <c r="K1495" s="1" t="s">
        <v>188</v>
      </c>
      <c r="L1495" s="1">
        <f>_xlfn.MAXIFS('Tableau FR Download'!A:A,'Tableau FR Download'!B:B,'Eligible Components'!G1495)</f>
        <v>0</v>
      </c>
      <c r="M1495" s="1" t="str">
        <f>IF(L1495=0,"",INDEX('Tableau FR Download'!G:G,MATCH('Eligible Components'!L1495,'Tableau FR Download'!A:A,0)))</f>
        <v/>
      </c>
      <c r="N1495" s="2" t="str">
        <f>IFERROR(IF(LEFT(INDEX('Tableau FR Download'!J:J,MATCH('Eligible Components'!M1495,'Tableau FR Download'!G:G,0)),FIND(" - ",INDEX('Tableau FR Download'!J:J,MATCH('Eligible Components'!M1495,'Tableau FR Download'!G:G,0)))-1) = 0,"",LEFT(INDEX('Tableau FR Download'!J:J,MATCH('Eligible Components'!M1495,'Tableau FR Download'!G:G,0)),FIND(" - ",INDEX('Tableau FR Download'!J:J,MATCH('Eligible Components'!M1495,'Tableau FR Download'!G:G,0)))-1)),"")</f>
        <v/>
      </c>
      <c r="O1495" s="2" t="str">
        <f>IF(T1495="No","",IFERROR(IF(INDEX('Tableau FR Download'!M:M,MATCH('Eligible Components'!M1495,'Tableau FR Download'!G:G,0))=0,"",INDEX('Tableau FR Download'!M:M,MATCH('Eligible Components'!M1495,'Tableau FR Download'!G:G,0))),""))</f>
        <v/>
      </c>
      <c r="P1495" s="37" t="str">
        <f>IF(IFERROR(INDEX('Funding Request Tracker'!$G$6:$G$13,MATCH('Eligible Components'!N1495,'Funding Request Tracker'!$F$6:$F$13,0)),"")=0,"",IFERROR(INDEX('Funding Request Tracker'!$G$6:$G$13,MATCH('Eligible Components'!N1495,'Funding Request Tracker'!$F$6:$F$13,0)),""))</f>
        <v/>
      </c>
      <c r="Q1495" s="37" t="str">
        <f>IF(IFERROR(INDEX('Tableau FR Download'!N:N,MATCH('Eligible Components'!M1495,'Tableau FR Download'!G:G,0)),"")=0,"",IFERROR(INDEX('Tableau FR Download'!N:N,MATCH('Eligible Components'!M1495,'Tableau FR Download'!G:G,0)),""))</f>
        <v/>
      </c>
      <c r="R1495" s="37" t="str">
        <f>IF(IFERROR(INDEX('Tableau FR Download'!O:O,MATCH('Eligible Components'!M1495,'Tableau FR Download'!G:G,0)),"")=0,"",IFERROR(INDEX('Tableau FR Download'!O:O,MATCH('Eligible Components'!M1495,'Tableau FR Download'!G:G,0)),""))</f>
        <v/>
      </c>
      <c r="S1495" s="13" t="str">
        <f t="shared" si="72"/>
        <v/>
      </c>
      <c r="T1495" s="1" t="str">
        <f>IFERROR(INDEX('User Instructions'!$E$3:$E$10,MATCH('Eligible Components'!N1495,'User Instructions'!$D$3:$D$10,0)),"")</f>
        <v/>
      </c>
      <c r="U1495" s="1" t="str">
        <f>IFERROR(IF(INDEX('Tableau FR Download'!M:M,MATCH('Eligible Components'!M1495,'Tableau FR Download'!G:G,0))=0,"",INDEX('Tableau FR Download'!M:M,MATCH('Eligible Components'!M1495,'Tableau FR Download'!G:G,0))),"")</f>
        <v/>
      </c>
    </row>
    <row r="1496" spans="1:21" hidden="1" x14ac:dyDescent="0.2">
      <c r="A1496" s="1">
        <f t="shared" si="70"/>
        <v>0</v>
      </c>
      <c r="B1496" s="1">
        <v>0</v>
      </c>
      <c r="C1496" s="1" t="s">
        <v>85</v>
      </c>
      <c r="D1496" s="1" t="s">
        <v>164</v>
      </c>
      <c r="E1496" s="1" t="s">
        <v>415</v>
      </c>
      <c r="F1496" s="1" t="s">
        <v>93</v>
      </c>
      <c r="G1496" s="1" t="str">
        <f t="shared" si="71"/>
        <v>Turkmenistan-Malaria,RSSH</v>
      </c>
      <c r="H1496" s="1">
        <v>0</v>
      </c>
      <c r="I1496" s="1" t="s">
        <v>30</v>
      </c>
      <c r="J1496" s="1" t="str">
        <f>IF(IFERROR(IF(M1496="",INDEX('Review Approach Lookup'!D:D,MATCH('Eligible Components'!G1496,'Review Approach Lookup'!A:A,0)),INDEX('Tableau FR Download'!I:I,MATCH(M1496,'Tableau FR Download'!G:G,0))),"")=0,"TBC",IFERROR(IF(M1496="",INDEX('Review Approach Lookup'!D:D,MATCH('Eligible Components'!G1496,'Review Approach Lookup'!A:A,0)),INDEX('Tableau FR Download'!I:I,MATCH(M1496,'Tableau FR Download'!G:G,0))),""))</f>
        <v/>
      </c>
      <c r="K1496" s="1" t="s">
        <v>188</v>
      </c>
      <c r="L1496" s="1">
        <f>_xlfn.MAXIFS('Tableau FR Download'!A:A,'Tableau FR Download'!B:B,'Eligible Components'!G1496)</f>
        <v>0</v>
      </c>
      <c r="M1496" s="1" t="str">
        <f>IF(L1496=0,"",INDEX('Tableau FR Download'!G:G,MATCH('Eligible Components'!L1496,'Tableau FR Download'!A:A,0)))</f>
        <v/>
      </c>
      <c r="N1496" s="2" t="str">
        <f>IFERROR(IF(LEFT(INDEX('Tableau FR Download'!J:J,MATCH('Eligible Components'!M1496,'Tableau FR Download'!G:G,0)),FIND(" - ",INDEX('Tableau FR Download'!J:J,MATCH('Eligible Components'!M1496,'Tableau FR Download'!G:G,0)))-1) = 0,"",LEFT(INDEX('Tableau FR Download'!J:J,MATCH('Eligible Components'!M1496,'Tableau FR Download'!G:G,0)),FIND(" - ",INDEX('Tableau FR Download'!J:J,MATCH('Eligible Components'!M1496,'Tableau FR Download'!G:G,0)))-1)),"")</f>
        <v/>
      </c>
      <c r="O1496" s="2" t="str">
        <f>IF(T1496="No","",IFERROR(IF(INDEX('Tableau FR Download'!M:M,MATCH('Eligible Components'!M1496,'Tableau FR Download'!G:G,0))=0,"",INDEX('Tableau FR Download'!M:M,MATCH('Eligible Components'!M1496,'Tableau FR Download'!G:G,0))),""))</f>
        <v/>
      </c>
      <c r="P1496" s="37" t="str">
        <f>IF(IFERROR(INDEX('Funding Request Tracker'!$G$6:$G$13,MATCH('Eligible Components'!N1496,'Funding Request Tracker'!$F$6:$F$13,0)),"")=0,"",IFERROR(INDEX('Funding Request Tracker'!$G$6:$G$13,MATCH('Eligible Components'!N1496,'Funding Request Tracker'!$F$6:$F$13,0)),""))</f>
        <v/>
      </c>
      <c r="Q1496" s="37" t="str">
        <f>IF(IFERROR(INDEX('Tableau FR Download'!N:N,MATCH('Eligible Components'!M1496,'Tableau FR Download'!G:G,0)),"")=0,"",IFERROR(INDEX('Tableau FR Download'!N:N,MATCH('Eligible Components'!M1496,'Tableau FR Download'!G:G,0)),""))</f>
        <v/>
      </c>
      <c r="R1496" s="37" t="str">
        <f>IF(IFERROR(INDEX('Tableau FR Download'!O:O,MATCH('Eligible Components'!M1496,'Tableau FR Download'!G:G,0)),"")=0,"",IFERROR(INDEX('Tableau FR Download'!O:O,MATCH('Eligible Components'!M1496,'Tableau FR Download'!G:G,0)),""))</f>
        <v/>
      </c>
      <c r="S1496" s="13" t="str">
        <f t="shared" si="72"/>
        <v/>
      </c>
      <c r="T1496" s="1" t="str">
        <f>IFERROR(INDEX('User Instructions'!$E$3:$E$10,MATCH('Eligible Components'!N1496,'User Instructions'!$D$3:$D$10,0)),"")</f>
        <v/>
      </c>
      <c r="U1496" s="1" t="str">
        <f>IFERROR(IF(INDEX('Tableau FR Download'!M:M,MATCH('Eligible Components'!M1496,'Tableau FR Download'!G:G,0))=0,"",INDEX('Tableau FR Download'!M:M,MATCH('Eligible Components'!M1496,'Tableau FR Download'!G:G,0))),"")</f>
        <v/>
      </c>
    </row>
    <row r="1497" spans="1:21" hidden="1" x14ac:dyDescent="0.2">
      <c r="A1497" s="1">
        <f t="shared" si="70"/>
        <v>0</v>
      </c>
      <c r="B1497" s="1">
        <v>0</v>
      </c>
      <c r="C1497" s="1" t="s">
        <v>85</v>
      </c>
      <c r="D1497" s="1" t="s">
        <v>164</v>
      </c>
      <c r="E1497" s="1" t="s">
        <v>94</v>
      </c>
      <c r="F1497" s="1" t="s">
        <v>94</v>
      </c>
      <c r="G1497" s="1" t="str">
        <f t="shared" si="71"/>
        <v>Turkmenistan-RSSH</v>
      </c>
      <c r="H1497" s="1">
        <v>1</v>
      </c>
      <c r="I1497" s="1" t="s">
        <v>30</v>
      </c>
      <c r="J1497" s="1" t="str">
        <f>IF(IFERROR(IF(M1497="",INDEX('Review Approach Lookup'!D:D,MATCH('Eligible Components'!G1497,'Review Approach Lookup'!A:A,0)),INDEX('Tableau FR Download'!I:I,MATCH(M1497,'Tableau FR Download'!G:G,0))),"")=0,"TBC",IFERROR(IF(M1497="",INDEX('Review Approach Lookup'!D:D,MATCH('Eligible Components'!G1497,'Review Approach Lookup'!A:A,0)),INDEX('Tableau FR Download'!I:I,MATCH(M1497,'Tableau FR Download'!G:G,0))),""))</f>
        <v>TBC</v>
      </c>
      <c r="K1497" s="1" t="s">
        <v>188</v>
      </c>
      <c r="L1497" s="1">
        <f>_xlfn.MAXIFS('Tableau FR Download'!A:A,'Tableau FR Download'!B:B,'Eligible Components'!G1497)</f>
        <v>0</v>
      </c>
      <c r="M1497" s="1" t="str">
        <f>IF(L1497=0,"",INDEX('Tableau FR Download'!G:G,MATCH('Eligible Components'!L1497,'Tableau FR Download'!A:A,0)))</f>
        <v/>
      </c>
      <c r="N1497" s="2" t="str">
        <f>IFERROR(IF(LEFT(INDEX('Tableau FR Download'!J:J,MATCH('Eligible Components'!M1497,'Tableau FR Download'!G:G,0)),FIND(" - ",INDEX('Tableau FR Download'!J:J,MATCH('Eligible Components'!M1497,'Tableau FR Download'!G:G,0)))-1) = 0,"",LEFT(INDEX('Tableau FR Download'!J:J,MATCH('Eligible Components'!M1497,'Tableau FR Download'!G:G,0)),FIND(" - ",INDEX('Tableau FR Download'!J:J,MATCH('Eligible Components'!M1497,'Tableau FR Download'!G:G,0)))-1)),"")</f>
        <v/>
      </c>
      <c r="O1497" s="2" t="str">
        <f>IF(T1497="No","",IFERROR(IF(INDEX('Tableau FR Download'!M:M,MATCH('Eligible Components'!M1497,'Tableau FR Download'!G:G,0))=0,"",INDEX('Tableau FR Download'!M:M,MATCH('Eligible Components'!M1497,'Tableau FR Download'!G:G,0))),""))</f>
        <v/>
      </c>
      <c r="P1497" s="37" t="str">
        <f>IF(IFERROR(INDEX('Funding Request Tracker'!$G$6:$G$13,MATCH('Eligible Components'!N1497,'Funding Request Tracker'!$F$6:$F$13,0)),"")=0,"",IFERROR(INDEX('Funding Request Tracker'!$G$6:$G$13,MATCH('Eligible Components'!N1497,'Funding Request Tracker'!$F$6:$F$13,0)),""))</f>
        <v/>
      </c>
      <c r="Q1497" s="37" t="str">
        <f>IF(IFERROR(INDEX('Tableau FR Download'!N:N,MATCH('Eligible Components'!M1497,'Tableau FR Download'!G:G,0)),"")=0,"",IFERROR(INDEX('Tableau FR Download'!N:N,MATCH('Eligible Components'!M1497,'Tableau FR Download'!G:G,0)),""))</f>
        <v/>
      </c>
      <c r="R1497" s="37" t="str">
        <f>IF(IFERROR(INDEX('Tableau FR Download'!O:O,MATCH('Eligible Components'!M1497,'Tableau FR Download'!G:G,0)),"")=0,"",IFERROR(INDEX('Tableau FR Download'!O:O,MATCH('Eligible Components'!M1497,'Tableau FR Download'!G:G,0)),""))</f>
        <v/>
      </c>
      <c r="S1497" s="13" t="str">
        <f t="shared" si="72"/>
        <v/>
      </c>
      <c r="T1497" s="1" t="str">
        <f>IFERROR(INDEX('User Instructions'!$E$3:$E$10,MATCH('Eligible Components'!N1497,'User Instructions'!$D$3:$D$10,0)),"")</f>
        <v/>
      </c>
      <c r="U1497" s="1" t="str">
        <f>IFERROR(IF(INDEX('Tableau FR Download'!M:M,MATCH('Eligible Components'!M1497,'Tableau FR Download'!G:G,0))=0,"",INDEX('Tableau FR Download'!M:M,MATCH('Eligible Components'!M1497,'Tableau FR Download'!G:G,0))),"")</f>
        <v/>
      </c>
    </row>
    <row r="1498" spans="1:21" hidden="1" x14ac:dyDescent="0.2">
      <c r="A1498" s="1">
        <f t="shared" si="70"/>
        <v>1</v>
      </c>
      <c r="B1498" s="1">
        <v>0</v>
      </c>
      <c r="C1498" s="1" t="s">
        <v>85</v>
      </c>
      <c r="D1498" s="1" t="s">
        <v>164</v>
      </c>
      <c r="E1498" s="1" t="s">
        <v>416</v>
      </c>
      <c r="F1498" s="1" t="s">
        <v>35</v>
      </c>
      <c r="G1498" s="1" t="str">
        <f t="shared" si="71"/>
        <v>Turkmenistan-Tuberculosis</v>
      </c>
      <c r="H1498" s="1">
        <v>1</v>
      </c>
      <c r="I1498" s="1" t="s">
        <v>30</v>
      </c>
      <c r="J1498" s="1" t="str">
        <f>IF(IFERROR(IF(M1498="",INDEX('Review Approach Lookup'!D:D,MATCH('Eligible Components'!G1498,'Review Approach Lookup'!A:A,0)),INDEX('Tableau FR Download'!I:I,MATCH(M1498,'Tableau FR Download'!G:G,0))),"")=0,"TBC",IFERROR(IF(M1498="",INDEX('Review Approach Lookup'!D:D,MATCH('Eligible Components'!G1498,'Review Approach Lookup'!A:A,0)),INDEX('Tableau FR Download'!I:I,MATCH(M1498,'Tableau FR Download'!G:G,0))),""))</f>
        <v>Tailored for Transition</v>
      </c>
      <c r="K1498" s="1" t="s">
        <v>188</v>
      </c>
      <c r="L1498" s="1">
        <f>_xlfn.MAXIFS('Tableau FR Download'!A:A,'Tableau FR Download'!B:B,'Eligible Components'!G1498)</f>
        <v>920</v>
      </c>
      <c r="M1498" s="1" t="str">
        <f>IF(L1498=0,"",INDEX('Tableau FR Download'!G:G,MATCH('Eligible Components'!L1498,'Tableau FR Download'!A:A,0)))</f>
        <v>FR920-TKM-T</v>
      </c>
      <c r="N1498" s="2" t="str">
        <f>IFERROR(IF(LEFT(INDEX('Tableau FR Download'!J:J,MATCH('Eligible Components'!M1498,'Tableau FR Download'!G:G,0)),FIND(" - ",INDEX('Tableau FR Download'!J:J,MATCH('Eligible Components'!M1498,'Tableau FR Download'!G:G,0)))-1) = 0,"",LEFT(INDEX('Tableau FR Download'!J:J,MATCH('Eligible Components'!M1498,'Tableau FR Download'!G:G,0)),FIND(" - ",INDEX('Tableau FR Download'!J:J,MATCH('Eligible Components'!M1498,'Tableau FR Download'!G:G,0)))-1)),"")</f>
        <v>Window 3</v>
      </c>
      <c r="O1498" s="2" t="str">
        <f>IF(T1498="No","",IFERROR(IF(INDEX('Tableau FR Download'!M:M,MATCH('Eligible Components'!M1498,'Tableau FR Download'!G:G,0))=0,"",INDEX('Tableau FR Download'!M:M,MATCH('Eligible Components'!M1498,'Tableau FR Download'!G:G,0))),""))</f>
        <v>Grant Making</v>
      </c>
      <c r="P1498" s="37">
        <f>IF(IFERROR(INDEX('Funding Request Tracker'!$G$6:$G$13,MATCH('Eligible Components'!N1498,'Funding Request Tracker'!$F$6:$F$13,0)),"")=0,"",IFERROR(INDEX('Funding Request Tracker'!$G$6:$G$13,MATCH('Eligible Components'!N1498,'Funding Request Tracker'!$F$6:$F$13,0)),""))</f>
        <v>44074</v>
      </c>
      <c r="Q1498" s="37">
        <f>IF(IFERROR(INDEX('Tableau FR Download'!N:N,MATCH('Eligible Components'!M1498,'Tableau FR Download'!G:G,0)),"")=0,"",IFERROR(INDEX('Tableau FR Download'!N:N,MATCH('Eligible Components'!M1498,'Tableau FR Download'!G:G,0)),""))</f>
        <v>44161</v>
      </c>
      <c r="R1498" s="37">
        <f>IF(IFERROR(INDEX('Tableau FR Download'!O:O,MATCH('Eligible Components'!M1498,'Tableau FR Download'!G:G,0)),"")=0,"",IFERROR(INDEX('Tableau FR Download'!O:O,MATCH('Eligible Components'!M1498,'Tableau FR Download'!G:G,0)),""))</f>
        <v>44182</v>
      </c>
      <c r="S1498" s="13">
        <f t="shared" si="72"/>
        <v>3.540983606557377</v>
      </c>
      <c r="T1498" s="1" t="str">
        <f>IFERROR(INDEX('User Instructions'!$E$3:$E$10,MATCH('Eligible Components'!N1498,'User Instructions'!$D$3:$D$10,0)),"")</f>
        <v>Yes</v>
      </c>
      <c r="U1498" s="1" t="str">
        <f>IFERROR(IF(INDEX('Tableau FR Download'!M:M,MATCH('Eligible Components'!M1498,'Tableau FR Download'!G:G,0))=0,"",INDEX('Tableau FR Download'!M:M,MATCH('Eligible Components'!M1498,'Tableau FR Download'!G:G,0))),"")</f>
        <v>Grant Making</v>
      </c>
    </row>
    <row r="1499" spans="1:21" hidden="1" x14ac:dyDescent="0.2">
      <c r="A1499" s="1">
        <f t="shared" si="70"/>
        <v>0</v>
      </c>
      <c r="B1499" s="1">
        <v>0</v>
      </c>
      <c r="C1499" s="1" t="s">
        <v>85</v>
      </c>
      <c r="D1499" s="1" t="s">
        <v>164</v>
      </c>
      <c r="E1499" s="1" t="s">
        <v>417</v>
      </c>
      <c r="F1499" s="1" t="s">
        <v>95</v>
      </c>
      <c r="G1499" s="1" t="str">
        <f t="shared" si="71"/>
        <v>Turkmenistan-Tuberculosis,Malaria</v>
      </c>
      <c r="H1499" s="1">
        <v>0</v>
      </c>
      <c r="I1499" s="1" t="s">
        <v>30</v>
      </c>
      <c r="J1499" s="1" t="str">
        <f>IF(IFERROR(IF(M1499="",INDEX('Review Approach Lookup'!D:D,MATCH('Eligible Components'!G1499,'Review Approach Lookup'!A:A,0)),INDEX('Tableau FR Download'!I:I,MATCH(M1499,'Tableau FR Download'!G:G,0))),"")=0,"TBC",IFERROR(IF(M1499="",INDEX('Review Approach Lookup'!D:D,MATCH('Eligible Components'!G1499,'Review Approach Lookup'!A:A,0)),INDEX('Tableau FR Download'!I:I,MATCH(M1499,'Tableau FR Download'!G:G,0))),""))</f>
        <v/>
      </c>
      <c r="K1499" s="1" t="s">
        <v>188</v>
      </c>
      <c r="L1499" s="1">
        <f>_xlfn.MAXIFS('Tableau FR Download'!A:A,'Tableau FR Download'!B:B,'Eligible Components'!G1499)</f>
        <v>0</v>
      </c>
      <c r="M1499" s="1" t="str">
        <f>IF(L1499=0,"",INDEX('Tableau FR Download'!G:G,MATCH('Eligible Components'!L1499,'Tableau FR Download'!A:A,0)))</f>
        <v/>
      </c>
      <c r="N1499" s="2" t="str">
        <f>IFERROR(IF(LEFT(INDEX('Tableau FR Download'!J:J,MATCH('Eligible Components'!M1499,'Tableau FR Download'!G:G,0)),FIND(" - ",INDEX('Tableau FR Download'!J:J,MATCH('Eligible Components'!M1499,'Tableau FR Download'!G:G,0)))-1) = 0,"",LEFT(INDEX('Tableau FR Download'!J:J,MATCH('Eligible Components'!M1499,'Tableau FR Download'!G:G,0)),FIND(" - ",INDEX('Tableau FR Download'!J:J,MATCH('Eligible Components'!M1499,'Tableau FR Download'!G:G,0)))-1)),"")</f>
        <v/>
      </c>
      <c r="O1499" s="2" t="str">
        <f>IF(T1499="No","",IFERROR(IF(INDEX('Tableau FR Download'!M:M,MATCH('Eligible Components'!M1499,'Tableau FR Download'!G:G,0))=0,"",INDEX('Tableau FR Download'!M:M,MATCH('Eligible Components'!M1499,'Tableau FR Download'!G:G,0))),""))</f>
        <v/>
      </c>
      <c r="P1499" s="37" t="str">
        <f>IF(IFERROR(INDEX('Funding Request Tracker'!$G$6:$G$13,MATCH('Eligible Components'!N1499,'Funding Request Tracker'!$F$6:$F$13,0)),"")=0,"",IFERROR(INDEX('Funding Request Tracker'!$G$6:$G$13,MATCH('Eligible Components'!N1499,'Funding Request Tracker'!$F$6:$F$13,0)),""))</f>
        <v/>
      </c>
      <c r="Q1499" s="37" t="str">
        <f>IF(IFERROR(INDEX('Tableau FR Download'!N:N,MATCH('Eligible Components'!M1499,'Tableau FR Download'!G:G,0)),"")=0,"",IFERROR(INDEX('Tableau FR Download'!N:N,MATCH('Eligible Components'!M1499,'Tableau FR Download'!G:G,0)),""))</f>
        <v/>
      </c>
      <c r="R1499" s="37" t="str">
        <f>IF(IFERROR(INDEX('Tableau FR Download'!O:O,MATCH('Eligible Components'!M1499,'Tableau FR Download'!G:G,0)),"")=0,"",IFERROR(INDEX('Tableau FR Download'!O:O,MATCH('Eligible Components'!M1499,'Tableau FR Download'!G:G,0)),""))</f>
        <v/>
      </c>
      <c r="S1499" s="13" t="str">
        <f t="shared" si="72"/>
        <v/>
      </c>
      <c r="T1499" s="1" t="str">
        <f>IFERROR(INDEX('User Instructions'!$E$3:$E$10,MATCH('Eligible Components'!N1499,'User Instructions'!$D$3:$D$10,0)),"")</f>
        <v/>
      </c>
      <c r="U1499" s="1" t="str">
        <f>IFERROR(IF(INDEX('Tableau FR Download'!M:M,MATCH('Eligible Components'!M1499,'Tableau FR Download'!G:G,0))=0,"",INDEX('Tableau FR Download'!M:M,MATCH('Eligible Components'!M1499,'Tableau FR Download'!G:G,0))),"")</f>
        <v/>
      </c>
    </row>
    <row r="1500" spans="1:21" hidden="1" x14ac:dyDescent="0.2">
      <c r="A1500" s="1">
        <f t="shared" si="70"/>
        <v>0</v>
      </c>
      <c r="B1500" s="1">
        <v>0</v>
      </c>
      <c r="C1500" s="1" t="s">
        <v>85</v>
      </c>
      <c r="D1500" s="1" t="s">
        <v>164</v>
      </c>
      <c r="E1500" s="1" t="s">
        <v>418</v>
      </c>
      <c r="F1500" s="1" t="s">
        <v>96</v>
      </c>
      <c r="G1500" s="1" t="str">
        <f t="shared" si="71"/>
        <v>Turkmenistan-Tuberculosis,Malaria,RSSH</v>
      </c>
      <c r="H1500" s="1">
        <v>0</v>
      </c>
      <c r="I1500" s="1" t="s">
        <v>30</v>
      </c>
      <c r="J1500" s="1" t="str">
        <f>IF(IFERROR(IF(M1500="",INDEX('Review Approach Lookup'!D:D,MATCH('Eligible Components'!G1500,'Review Approach Lookup'!A:A,0)),INDEX('Tableau FR Download'!I:I,MATCH(M1500,'Tableau FR Download'!G:G,0))),"")=0,"TBC",IFERROR(IF(M1500="",INDEX('Review Approach Lookup'!D:D,MATCH('Eligible Components'!G1500,'Review Approach Lookup'!A:A,0)),INDEX('Tableau FR Download'!I:I,MATCH(M1500,'Tableau FR Download'!G:G,0))),""))</f>
        <v/>
      </c>
      <c r="K1500" s="1" t="s">
        <v>188</v>
      </c>
      <c r="L1500" s="1">
        <f>_xlfn.MAXIFS('Tableau FR Download'!A:A,'Tableau FR Download'!B:B,'Eligible Components'!G1500)</f>
        <v>0</v>
      </c>
      <c r="M1500" s="1" t="str">
        <f>IF(L1500=0,"",INDEX('Tableau FR Download'!G:G,MATCH('Eligible Components'!L1500,'Tableau FR Download'!A:A,0)))</f>
        <v/>
      </c>
      <c r="N1500" s="2" t="str">
        <f>IFERROR(IF(LEFT(INDEX('Tableau FR Download'!J:J,MATCH('Eligible Components'!M1500,'Tableau FR Download'!G:G,0)),FIND(" - ",INDEX('Tableau FR Download'!J:J,MATCH('Eligible Components'!M1500,'Tableau FR Download'!G:G,0)))-1) = 0,"",LEFT(INDEX('Tableau FR Download'!J:J,MATCH('Eligible Components'!M1500,'Tableau FR Download'!G:G,0)),FIND(" - ",INDEX('Tableau FR Download'!J:J,MATCH('Eligible Components'!M1500,'Tableau FR Download'!G:G,0)))-1)),"")</f>
        <v/>
      </c>
      <c r="O1500" s="2" t="str">
        <f>IF(T1500="No","",IFERROR(IF(INDEX('Tableau FR Download'!M:M,MATCH('Eligible Components'!M1500,'Tableau FR Download'!G:G,0))=0,"",INDEX('Tableau FR Download'!M:M,MATCH('Eligible Components'!M1500,'Tableau FR Download'!G:G,0))),""))</f>
        <v/>
      </c>
      <c r="P1500" s="37" t="str">
        <f>IF(IFERROR(INDEX('Funding Request Tracker'!$G$6:$G$13,MATCH('Eligible Components'!N1500,'Funding Request Tracker'!$F$6:$F$13,0)),"")=0,"",IFERROR(INDEX('Funding Request Tracker'!$G$6:$G$13,MATCH('Eligible Components'!N1500,'Funding Request Tracker'!$F$6:$F$13,0)),""))</f>
        <v/>
      </c>
      <c r="Q1500" s="37" t="str">
        <f>IF(IFERROR(INDEX('Tableau FR Download'!N:N,MATCH('Eligible Components'!M1500,'Tableau FR Download'!G:G,0)),"")=0,"",IFERROR(INDEX('Tableau FR Download'!N:N,MATCH('Eligible Components'!M1500,'Tableau FR Download'!G:G,0)),""))</f>
        <v/>
      </c>
      <c r="R1500" s="37" t="str">
        <f>IF(IFERROR(INDEX('Tableau FR Download'!O:O,MATCH('Eligible Components'!M1500,'Tableau FR Download'!G:G,0)),"")=0,"",IFERROR(INDEX('Tableau FR Download'!O:O,MATCH('Eligible Components'!M1500,'Tableau FR Download'!G:G,0)),""))</f>
        <v/>
      </c>
      <c r="S1500" s="13" t="str">
        <f t="shared" si="72"/>
        <v/>
      </c>
      <c r="T1500" s="1" t="str">
        <f>IFERROR(INDEX('User Instructions'!$E$3:$E$10,MATCH('Eligible Components'!N1500,'User Instructions'!$D$3:$D$10,0)),"")</f>
        <v/>
      </c>
      <c r="U1500" s="1" t="str">
        <f>IFERROR(IF(INDEX('Tableau FR Download'!M:M,MATCH('Eligible Components'!M1500,'Tableau FR Download'!G:G,0))=0,"",INDEX('Tableau FR Download'!M:M,MATCH('Eligible Components'!M1500,'Tableau FR Download'!G:G,0))),"")</f>
        <v/>
      </c>
    </row>
    <row r="1501" spans="1:21" hidden="1" x14ac:dyDescent="0.2">
      <c r="A1501" s="1">
        <f t="shared" si="70"/>
        <v>0</v>
      </c>
      <c r="B1501" s="1">
        <v>0</v>
      </c>
      <c r="C1501" s="1" t="s">
        <v>85</v>
      </c>
      <c r="D1501" s="1" t="s">
        <v>164</v>
      </c>
      <c r="E1501" s="1" t="s">
        <v>419</v>
      </c>
      <c r="F1501" s="1" t="s">
        <v>97</v>
      </c>
      <c r="G1501" s="1" t="str">
        <f t="shared" si="71"/>
        <v>Turkmenistan-Tuberculosis,RSSH</v>
      </c>
      <c r="H1501" s="1">
        <v>1</v>
      </c>
      <c r="I1501" s="1" t="s">
        <v>30</v>
      </c>
      <c r="J1501" s="1" t="str">
        <f>IF(IFERROR(IF(M1501="",INDEX('Review Approach Lookup'!D:D,MATCH('Eligible Components'!G1501,'Review Approach Lookup'!A:A,0)),INDEX('Tableau FR Download'!I:I,MATCH(M1501,'Tableau FR Download'!G:G,0))),"")=0,"TBC",IFERROR(IF(M1501="",INDEX('Review Approach Lookup'!D:D,MATCH('Eligible Components'!G1501,'Review Approach Lookup'!A:A,0)),INDEX('Tableau FR Download'!I:I,MATCH(M1501,'Tableau FR Download'!G:G,0))),""))</f>
        <v/>
      </c>
      <c r="K1501" s="1" t="s">
        <v>188</v>
      </c>
      <c r="L1501" s="1">
        <f>_xlfn.MAXIFS('Tableau FR Download'!A:A,'Tableau FR Download'!B:B,'Eligible Components'!G1501)</f>
        <v>0</v>
      </c>
      <c r="M1501" s="1" t="str">
        <f>IF(L1501=0,"",INDEX('Tableau FR Download'!G:G,MATCH('Eligible Components'!L1501,'Tableau FR Download'!A:A,0)))</f>
        <v/>
      </c>
      <c r="N1501" s="2" t="str">
        <f>IFERROR(IF(LEFT(INDEX('Tableau FR Download'!J:J,MATCH('Eligible Components'!M1501,'Tableau FR Download'!G:G,0)),FIND(" - ",INDEX('Tableau FR Download'!J:J,MATCH('Eligible Components'!M1501,'Tableau FR Download'!G:G,0)))-1) = 0,"",LEFT(INDEX('Tableau FR Download'!J:J,MATCH('Eligible Components'!M1501,'Tableau FR Download'!G:G,0)),FIND(" - ",INDEX('Tableau FR Download'!J:J,MATCH('Eligible Components'!M1501,'Tableau FR Download'!G:G,0)))-1)),"")</f>
        <v/>
      </c>
      <c r="O1501" s="2" t="str">
        <f>IF(T1501="No","",IFERROR(IF(INDEX('Tableau FR Download'!M:M,MATCH('Eligible Components'!M1501,'Tableau FR Download'!G:G,0))=0,"",INDEX('Tableau FR Download'!M:M,MATCH('Eligible Components'!M1501,'Tableau FR Download'!G:G,0))),""))</f>
        <v/>
      </c>
      <c r="P1501" s="37" t="str">
        <f>IF(IFERROR(INDEX('Funding Request Tracker'!$G$6:$G$13,MATCH('Eligible Components'!N1501,'Funding Request Tracker'!$F$6:$F$13,0)),"")=0,"",IFERROR(INDEX('Funding Request Tracker'!$G$6:$G$13,MATCH('Eligible Components'!N1501,'Funding Request Tracker'!$F$6:$F$13,0)),""))</f>
        <v/>
      </c>
      <c r="Q1501" s="37" t="str">
        <f>IF(IFERROR(INDEX('Tableau FR Download'!N:N,MATCH('Eligible Components'!M1501,'Tableau FR Download'!G:G,0)),"")=0,"",IFERROR(INDEX('Tableau FR Download'!N:N,MATCH('Eligible Components'!M1501,'Tableau FR Download'!G:G,0)),""))</f>
        <v/>
      </c>
      <c r="R1501" s="37" t="str">
        <f>IF(IFERROR(INDEX('Tableau FR Download'!O:O,MATCH('Eligible Components'!M1501,'Tableau FR Download'!G:G,0)),"")=0,"",IFERROR(INDEX('Tableau FR Download'!O:O,MATCH('Eligible Components'!M1501,'Tableau FR Download'!G:G,0)),""))</f>
        <v/>
      </c>
      <c r="S1501" s="13" t="str">
        <f t="shared" si="72"/>
        <v/>
      </c>
      <c r="T1501" s="1" t="str">
        <f>IFERROR(INDEX('User Instructions'!$E$3:$E$10,MATCH('Eligible Components'!N1501,'User Instructions'!$D$3:$D$10,0)),"")</f>
        <v/>
      </c>
      <c r="U1501" s="1" t="str">
        <f>IFERROR(IF(INDEX('Tableau FR Download'!M:M,MATCH('Eligible Components'!M1501,'Tableau FR Download'!G:G,0))=0,"",INDEX('Tableau FR Download'!M:M,MATCH('Eligible Components'!M1501,'Tableau FR Download'!G:G,0))),"")</f>
        <v/>
      </c>
    </row>
    <row r="1502" spans="1:21" hidden="1" x14ac:dyDescent="0.2">
      <c r="A1502" s="1">
        <f t="shared" si="70"/>
        <v>0</v>
      </c>
      <c r="B1502" s="1">
        <v>1</v>
      </c>
      <c r="C1502" s="1" t="s">
        <v>85</v>
      </c>
      <c r="D1502" s="1" t="s">
        <v>73</v>
      </c>
      <c r="E1502" s="1" t="s">
        <v>26</v>
      </c>
      <c r="F1502" s="1" t="s">
        <v>26</v>
      </c>
      <c r="G1502" s="1" t="str">
        <f t="shared" si="71"/>
        <v>Uganda-HIV/AIDS</v>
      </c>
      <c r="H1502" s="1">
        <v>1</v>
      </c>
      <c r="I1502" s="1" t="s">
        <v>74</v>
      </c>
      <c r="J1502" s="1" t="str">
        <f>IF(IFERROR(IF(M1502="",INDEX('Review Approach Lookup'!D:D,MATCH('Eligible Components'!G1502,'Review Approach Lookup'!A:A,0)),INDEX('Tableau FR Download'!I:I,MATCH(M1502,'Tableau FR Download'!G:G,0))),"")=0,"TBC",IFERROR(IF(M1502="",INDEX('Review Approach Lookup'!D:D,MATCH('Eligible Components'!G1502,'Review Approach Lookup'!A:A,0)),INDEX('Tableau FR Download'!I:I,MATCH(M1502,'Tableau FR Download'!G:G,0))),""))</f>
        <v>Tailored for National Strategic Plans</v>
      </c>
      <c r="K1502" s="1" t="s">
        <v>184</v>
      </c>
      <c r="L1502" s="1">
        <f>_xlfn.MAXIFS('Tableau FR Download'!A:A,'Tableau FR Download'!B:B,'Eligible Components'!G1502)</f>
        <v>0</v>
      </c>
      <c r="M1502" s="1" t="str">
        <f>IF(L1502=0,"",INDEX('Tableau FR Download'!G:G,MATCH('Eligible Components'!L1502,'Tableau FR Download'!A:A,0)))</f>
        <v/>
      </c>
      <c r="N1502" s="2" t="str">
        <f>IFERROR(IF(LEFT(INDEX('Tableau FR Download'!J:J,MATCH('Eligible Components'!M1502,'Tableau FR Download'!G:G,0)),FIND(" - ",INDEX('Tableau FR Download'!J:J,MATCH('Eligible Components'!M1502,'Tableau FR Download'!G:G,0)))-1) = 0,"",LEFT(INDEX('Tableau FR Download'!J:J,MATCH('Eligible Components'!M1502,'Tableau FR Download'!G:G,0)),FIND(" - ",INDEX('Tableau FR Download'!J:J,MATCH('Eligible Components'!M1502,'Tableau FR Download'!G:G,0)))-1)),"")</f>
        <v/>
      </c>
      <c r="O1502" s="2" t="str">
        <f>IF(T1502="No","",IFERROR(IF(INDEX('Tableau FR Download'!M:M,MATCH('Eligible Components'!M1502,'Tableau FR Download'!G:G,0))=0,"",INDEX('Tableau FR Download'!M:M,MATCH('Eligible Components'!M1502,'Tableau FR Download'!G:G,0))),""))</f>
        <v/>
      </c>
      <c r="P1502" s="37" t="str">
        <f>IF(IFERROR(INDEX('Funding Request Tracker'!$G$6:$G$13,MATCH('Eligible Components'!N1502,'Funding Request Tracker'!$F$6:$F$13,0)),"")=0,"",IFERROR(INDEX('Funding Request Tracker'!$G$6:$G$13,MATCH('Eligible Components'!N1502,'Funding Request Tracker'!$F$6:$F$13,0)),""))</f>
        <v/>
      </c>
      <c r="Q1502" s="37" t="str">
        <f>IF(IFERROR(INDEX('Tableau FR Download'!N:N,MATCH('Eligible Components'!M1502,'Tableau FR Download'!G:G,0)),"")=0,"",IFERROR(INDEX('Tableau FR Download'!N:N,MATCH('Eligible Components'!M1502,'Tableau FR Download'!G:G,0)),""))</f>
        <v/>
      </c>
      <c r="R1502" s="37" t="str">
        <f>IF(IFERROR(INDEX('Tableau FR Download'!O:O,MATCH('Eligible Components'!M1502,'Tableau FR Download'!G:G,0)),"")=0,"",IFERROR(INDEX('Tableau FR Download'!O:O,MATCH('Eligible Components'!M1502,'Tableau FR Download'!G:G,0)),""))</f>
        <v/>
      </c>
      <c r="S1502" s="13" t="str">
        <f t="shared" si="72"/>
        <v/>
      </c>
      <c r="T1502" s="1" t="str">
        <f>IFERROR(INDEX('User Instructions'!$E$3:$E$10,MATCH('Eligible Components'!N1502,'User Instructions'!$D$3:$D$10,0)),"")</f>
        <v/>
      </c>
      <c r="U1502" s="1" t="str">
        <f>IFERROR(IF(INDEX('Tableau FR Download'!M:M,MATCH('Eligible Components'!M1502,'Tableau FR Download'!G:G,0))=0,"",INDEX('Tableau FR Download'!M:M,MATCH('Eligible Components'!M1502,'Tableau FR Download'!G:G,0))),"")</f>
        <v/>
      </c>
    </row>
    <row r="1503" spans="1:21" hidden="1" x14ac:dyDescent="0.2">
      <c r="A1503" s="1">
        <f t="shared" si="70"/>
        <v>0</v>
      </c>
      <c r="B1503" s="1">
        <v>0</v>
      </c>
      <c r="C1503" s="1" t="s">
        <v>85</v>
      </c>
      <c r="D1503" s="1" t="s">
        <v>73</v>
      </c>
      <c r="E1503" s="1" t="s">
        <v>409</v>
      </c>
      <c r="F1503" s="1" t="s">
        <v>86</v>
      </c>
      <c r="G1503" s="1" t="str">
        <f t="shared" si="71"/>
        <v>Uganda-HIV/AIDS,Malaria</v>
      </c>
      <c r="H1503" s="1">
        <v>1</v>
      </c>
      <c r="I1503" s="1" t="s">
        <v>74</v>
      </c>
      <c r="J1503" s="1" t="str">
        <f>IF(IFERROR(IF(M1503="",INDEX('Review Approach Lookup'!D:D,MATCH('Eligible Components'!G1503,'Review Approach Lookup'!A:A,0)),INDEX('Tableau FR Download'!I:I,MATCH(M1503,'Tableau FR Download'!G:G,0))),"")=0,"TBC",IFERROR(IF(M1503="",INDEX('Review Approach Lookup'!D:D,MATCH('Eligible Components'!G1503,'Review Approach Lookup'!A:A,0)),INDEX('Tableau FR Download'!I:I,MATCH(M1503,'Tableau FR Download'!G:G,0))),""))</f>
        <v/>
      </c>
      <c r="K1503" s="1" t="s">
        <v>184</v>
      </c>
      <c r="L1503" s="1">
        <f>_xlfn.MAXIFS('Tableau FR Download'!A:A,'Tableau FR Download'!B:B,'Eligible Components'!G1503)</f>
        <v>0</v>
      </c>
      <c r="M1503" s="1" t="str">
        <f>IF(L1503=0,"",INDEX('Tableau FR Download'!G:G,MATCH('Eligible Components'!L1503,'Tableau FR Download'!A:A,0)))</f>
        <v/>
      </c>
      <c r="N1503" s="2" t="str">
        <f>IFERROR(IF(LEFT(INDEX('Tableau FR Download'!J:J,MATCH('Eligible Components'!M1503,'Tableau FR Download'!G:G,0)),FIND(" - ",INDEX('Tableau FR Download'!J:J,MATCH('Eligible Components'!M1503,'Tableau FR Download'!G:G,0)))-1) = 0,"",LEFT(INDEX('Tableau FR Download'!J:J,MATCH('Eligible Components'!M1503,'Tableau FR Download'!G:G,0)),FIND(" - ",INDEX('Tableau FR Download'!J:J,MATCH('Eligible Components'!M1503,'Tableau FR Download'!G:G,0)))-1)),"")</f>
        <v/>
      </c>
      <c r="O1503" s="2" t="str">
        <f>IF(T1503="No","",IFERROR(IF(INDEX('Tableau FR Download'!M:M,MATCH('Eligible Components'!M1503,'Tableau FR Download'!G:G,0))=0,"",INDEX('Tableau FR Download'!M:M,MATCH('Eligible Components'!M1503,'Tableau FR Download'!G:G,0))),""))</f>
        <v/>
      </c>
      <c r="P1503" s="37" t="str">
        <f>IF(IFERROR(INDEX('Funding Request Tracker'!$G$6:$G$13,MATCH('Eligible Components'!N1503,'Funding Request Tracker'!$F$6:$F$13,0)),"")=0,"",IFERROR(INDEX('Funding Request Tracker'!$G$6:$G$13,MATCH('Eligible Components'!N1503,'Funding Request Tracker'!$F$6:$F$13,0)),""))</f>
        <v/>
      </c>
      <c r="Q1503" s="37" t="str">
        <f>IF(IFERROR(INDEX('Tableau FR Download'!N:N,MATCH('Eligible Components'!M1503,'Tableau FR Download'!G:G,0)),"")=0,"",IFERROR(INDEX('Tableau FR Download'!N:N,MATCH('Eligible Components'!M1503,'Tableau FR Download'!G:G,0)),""))</f>
        <v/>
      </c>
      <c r="R1503" s="37" t="str">
        <f>IF(IFERROR(INDEX('Tableau FR Download'!O:O,MATCH('Eligible Components'!M1503,'Tableau FR Download'!G:G,0)),"")=0,"",IFERROR(INDEX('Tableau FR Download'!O:O,MATCH('Eligible Components'!M1503,'Tableau FR Download'!G:G,0)),""))</f>
        <v/>
      </c>
      <c r="S1503" s="13" t="str">
        <f t="shared" si="72"/>
        <v/>
      </c>
      <c r="T1503" s="1" t="str">
        <f>IFERROR(INDEX('User Instructions'!$E$3:$E$10,MATCH('Eligible Components'!N1503,'User Instructions'!$D$3:$D$10,0)),"")</f>
        <v/>
      </c>
      <c r="U1503" s="1" t="str">
        <f>IFERROR(IF(INDEX('Tableau FR Download'!M:M,MATCH('Eligible Components'!M1503,'Tableau FR Download'!G:G,0))=0,"",INDEX('Tableau FR Download'!M:M,MATCH('Eligible Components'!M1503,'Tableau FR Download'!G:G,0))),"")</f>
        <v/>
      </c>
    </row>
    <row r="1504" spans="1:21" hidden="1" x14ac:dyDescent="0.2">
      <c r="A1504" s="1">
        <f t="shared" si="70"/>
        <v>0</v>
      </c>
      <c r="B1504" s="1">
        <v>0</v>
      </c>
      <c r="C1504" s="1" t="s">
        <v>85</v>
      </c>
      <c r="D1504" s="1" t="s">
        <v>73</v>
      </c>
      <c r="E1504" s="1" t="s">
        <v>410</v>
      </c>
      <c r="F1504" s="1" t="s">
        <v>87</v>
      </c>
      <c r="G1504" s="1" t="str">
        <f t="shared" si="71"/>
        <v>Uganda-HIV/AIDS,Malaria,RSSH</v>
      </c>
      <c r="H1504" s="1">
        <v>1</v>
      </c>
      <c r="I1504" s="1" t="s">
        <v>74</v>
      </c>
      <c r="J1504" s="1" t="str">
        <f>IF(IFERROR(IF(M1504="",INDEX('Review Approach Lookup'!D:D,MATCH('Eligible Components'!G1504,'Review Approach Lookup'!A:A,0)),INDEX('Tableau FR Download'!I:I,MATCH(M1504,'Tableau FR Download'!G:G,0))),"")=0,"TBC",IFERROR(IF(M1504="",INDEX('Review Approach Lookup'!D:D,MATCH('Eligible Components'!G1504,'Review Approach Lookup'!A:A,0)),INDEX('Tableau FR Download'!I:I,MATCH(M1504,'Tableau FR Download'!G:G,0))),""))</f>
        <v/>
      </c>
      <c r="K1504" s="1" t="s">
        <v>184</v>
      </c>
      <c r="L1504" s="1">
        <f>_xlfn.MAXIFS('Tableau FR Download'!A:A,'Tableau FR Download'!B:B,'Eligible Components'!G1504)</f>
        <v>0</v>
      </c>
      <c r="M1504" s="1" t="str">
        <f>IF(L1504=0,"",INDEX('Tableau FR Download'!G:G,MATCH('Eligible Components'!L1504,'Tableau FR Download'!A:A,0)))</f>
        <v/>
      </c>
      <c r="N1504" s="2" t="str">
        <f>IFERROR(IF(LEFT(INDEX('Tableau FR Download'!J:J,MATCH('Eligible Components'!M1504,'Tableau FR Download'!G:G,0)),FIND(" - ",INDEX('Tableau FR Download'!J:J,MATCH('Eligible Components'!M1504,'Tableau FR Download'!G:G,0)))-1) = 0,"",LEFT(INDEX('Tableau FR Download'!J:J,MATCH('Eligible Components'!M1504,'Tableau FR Download'!G:G,0)),FIND(" - ",INDEX('Tableau FR Download'!J:J,MATCH('Eligible Components'!M1504,'Tableau FR Download'!G:G,0)))-1)),"")</f>
        <v/>
      </c>
      <c r="O1504" s="2" t="str">
        <f>IF(T1504="No","",IFERROR(IF(INDEX('Tableau FR Download'!M:M,MATCH('Eligible Components'!M1504,'Tableau FR Download'!G:G,0))=0,"",INDEX('Tableau FR Download'!M:M,MATCH('Eligible Components'!M1504,'Tableau FR Download'!G:G,0))),""))</f>
        <v/>
      </c>
      <c r="P1504" s="37" t="str">
        <f>IF(IFERROR(INDEX('Funding Request Tracker'!$G$6:$G$13,MATCH('Eligible Components'!N1504,'Funding Request Tracker'!$F$6:$F$13,0)),"")=0,"",IFERROR(INDEX('Funding Request Tracker'!$G$6:$G$13,MATCH('Eligible Components'!N1504,'Funding Request Tracker'!$F$6:$F$13,0)),""))</f>
        <v/>
      </c>
      <c r="Q1504" s="37" t="str">
        <f>IF(IFERROR(INDEX('Tableau FR Download'!N:N,MATCH('Eligible Components'!M1504,'Tableau FR Download'!G:G,0)),"")=0,"",IFERROR(INDEX('Tableau FR Download'!N:N,MATCH('Eligible Components'!M1504,'Tableau FR Download'!G:G,0)),""))</f>
        <v/>
      </c>
      <c r="R1504" s="37" t="str">
        <f>IF(IFERROR(INDEX('Tableau FR Download'!O:O,MATCH('Eligible Components'!M1504,'Tableau FR Download'!G:G,0)),"")=0,"",IFERROR(INDEX('Tableau FR Download'!O:O,MATCH('Eligible Components'!M1504,'Tableau FR Download'!G:G,0)),""))</f>
        <v/>
      </c>
      <c r="S1504" s="13" t="str">
        <f t="shared" si="72"/>
        <v/>
      </c>
      <c r="T1504" s="1" t="str">
        <f>IFERROR(INDEX('User Instructions'!$E$3:$E$10,MATCH('Eligible Components'!N1504,'User Instructions'!$D$3:$D$10,0)),"")</f>
        <v/>
      </c>
      <c r="U1504" s="1" t="str">
        <f>IFERROR(IF(INDEX('Tableau FR Download'!M:M,MATCH('Eligible Components'!M1504,'Tableau FR Download'!G:G,0))=0,"",INDEX('Tableau FR Download'!M:M,MATCH('Eligible Components'!M1504,'Tableau FR Download'!G:G,0))),"")</f>
        <v/>
      </c>
    </row>
    <row r="1505" spans="1:21" hidden="1" x14ac:dyDescent="0.2">
      <c r="A1505" s="1">
        <f t="shared" si="70"/>
        <v>0</v>
      </c>
      <c r="B1505" s="1">
        <v>0</v>
      </c>
      <c r="C1505" s="1" t="s">
        <v>85</v>
      </c>
      <c r="D1505" s="1" t="s">
        <v>73</v>
      </c>
      <c r="E1505" s="1" t="s">
        <v>411</v>
      </c>
      <c r="F1505" s="1" t="s">
        <v>88</v>
      </c>
      <c r="G1505" s="1" t="str">
        <f t="shared" si="71"/>
        <v>Uganda-HIV/AIDS,RSSH</v>
      </c>
      <c r="H1505" s="1">
        <v>1</v>
      </c>
      <c r="I1505" s="1" t="s">
        <v>74</v>
      </c>
      <c r="J1505" s="1" t="str">
        <f>IF(IFERROR(IF(M1505="",INDEX('Review Approach Lookup'!D:D,MATCH('Eligible Components'!G1505,'Review Approach Lookup'!A:A,0)),INDEX('Tableau FR Download'!I:I,MATCH(M1505,'Tableau FR Download'!G:G,0))),"")=0,"TBC",IFERROR(IF(M1505="",INDEX('Review Approach Lookup'!D:D,MATCH('Eligible Components'!G1505,'Review Approach Lookup'!A:A,0)),INDEX('Tableau FR Download'!I:I,MATCH(M1505,'Tableau FR Download'!G:G,0))),""))</f>
        <v/>
      </c>
      <c r="K1505" s="1" t="s">
        <v>184</v>
      </c>
      <c r="L1505" s="1">
        <f>_xlfn.MAXIFS('Tableau FR Download'!A:A,'Tableau FR Download'!B:B,'Eligible Components'!G1505)</f>
        <v>0</v>
      </c>
      <c r="M1505" s="1" t="str">
        <f>IF(L1505=0,"",INDEX('Tableau FR Download'!G:G,MATCH('Eligible Components'!L1505,'Tableau FR Download'!A:A,0)))</f>
        <v/>
      </c>
      <c r="N1505" s="2" t="str">
        <f>IFERROR(IF(LEFT(INDEX('Tableau FR Download'!J:J,MATCH('Eligible Components'!M1505,'Tableau FR Download'!G:G,0)),FIND(" - ",INDEX('Tableau FR Download'!J:J,MATCH('Eligible Components'!M1505,'Tableau FR Download'!G:G,0)))-1) = 0,"",LEFT(INDEX('Tableau FR Download'!J:J,MATCH('Eligible Components'!M1505,'Tableau FR Download'!G:G,0)),FIND(" - ",INDEX('Tableau FR Download'!J:J,MATCH('Eligible Components'!M1505,'Tableau FR Download'!G:G,0)))-1)),"")</f>
        <v/>
      </c>
      <c r="O1505" s="2" t="str">
        <f>IF(T1505="No","",IFERROR(IF(INDEX('Tableau FR Download'!M:M,MATCH('Eligible Components'!M1505,'Tableau FR Download'!G:G,0))=0,"",INDEX('Tableau FR Download'!M:M,MATCH('Eligible Components'!M1505,'Tableau FR Download'!G:G,0))),""))</f>
        <v/>
      </c>
      <c r="P1505" s="37" t="str">
        <f>IF(IFERROR(INDEX('Funding Request Tracker'!$G$6:$G$13,MATCH('Eligible Components'!N1505,'Funding Request Tracker'!$F$6:$F$13,0)),"")=0,"",IFERROR(INDEX('Funding Request Tracker'!$G$6:$G$13,MATCH('Eligible Components'!N1505,'Funding Request Tracker'!$F$6:$F$13,0)),""))</f>
        <v/>
      </c>
      <c r="Q1505" s="37" t="str">
        <f>IF(IFERROR(INDEX('Tableau FR Download'!N:N,MATCH('Eligible Components'!M1505,'Tableau FR Download'!G:G,0)),"")=0,"",IFERROR(INDEX('Tableau FR Download'!N:N,MATCH('Eligible Components'!M1505,'Tableau FR Download'!G:G,0)),""))</f>
        <v/>
      </c>
      <c r="R1505" s="37" t="str">
        <f>IF(IFERROR(INDEX('Tableau FR Download'!O:O,MATCH('Eligible Components'!M1505,'Tableau FR Download'!G:G,0)),"")=0,"",IFERROR(INDEX('Tableau FR Download'!O:O,MATCH('Eligible Components'!M1505,'Tableau FR Download'!G:G,0)),""))</f>
        <v/>
      </c>
      <c r="S1505" s="13" t="str">
        <f t="shared" si="72"/>
        <v/>
      </c>
      <c r="T1505" s="1" t="str">
        <f>IFERROR(INDEX('User Instructions'!$E$3:$E$10,MATCH('Eligible Components'!N1505,'User Instructions'!$D$3:$D$10,0)),"")</f>
        <v/>
      </c>
      <c r="U1505" s="1" t="str">
        <f>IFERROR(IF(INDEX('Tableau FR Download'!M:M,MATCH('Eligible Components'!M1505,'Tableau FR Download'!G:G,0))=0,"",INDEX('Tableau FR Download'!M:M,MATCH('Eligible Components'!M1505,'Tableau FR Download'!G:G,0))),"")</f>
        <v/>
      </c>
    </row>
    <row r="1506" spans="1:21" hidden="1" x14ac:dyDescent="0.2">
      <c r="A1506" s="1">
        <f t="shared" si="70"/>
        <v>1</v>
      </c>
      <c r="B1506" s="1">
        <v>0</v>
      </c>
      <c r="C1506" s="1" t="s">
        <v>85</v>
      </c>
      <c r="D1506" s="1" t="s">
        <v>73</v>
      </c>
      <c r="E1506" s="1" t="s">
        <v>408</v>
      </c>
      <c r="F1506" s="1" t="s">
        <v>89</v>
      </c>
      <c r="G1506" s="1" t="str">
        <f t="shared" si="71"/>
        <v>Uganda-HIV/AIDS, Tuberculosis</v>
      </c>
      <c r="H1506" s="1">
        <v>1</v>
      </c>
      <c r="I1506" s="1" t="s">
        <v>74</v>
      </c>
      <c r="J1506" s="1" t="str">
        <f>IF(IFERROR(IF(M1506="",INDEX('Review Approach Lookup'!D:D,MATCH('Eligible Components'!G1506,'Review Approach Lookup'!A:A,0)),INDEX('Tableau FR Download'!I:I,MATCH(M1506,'Tableau FR Download'!G:G,0))),"")=0,"TBC",IFERROR(IF(M1506="",INDEX('Review Approach Lookup'!D:D,MATCH('Eligible Components'!G1506,'Review Approach Lookup'!A:A,0)),INDEX('Tableau FR Download'!I:I,MATCH(M1506,'Tableau FR Download'!G:G,0))),""))</f>
        <v>Tailored for National Strategic Plans</v>
      </c>
      <c r="K1506" s="1" t="s">
        <v>184</v>
      </c>
      <c r="L1506" s="1">
        <f>_xlfn.MAXIFS('Tableau FR Download'!A:A,'Tableau FR Download'!B:B,'Eligible Components'!G1506)</f>
        <v>680</v>
      </c>
      <c r="M1506" s="1" t="str">
        <f>IF(L1506=0,"",INDEX('Tableau FR Download'!G:G,MATCH('Eligible Components'!L1506,'Tableau FR Download'!A:A,0)))</f>
        <v>FR680-UGA-C</v>
      </c>
      <c r="N1506" s="2" t="str">
        <f>IFERROR(IF(LEFT(INDEX('Tableau FR Download'!J:J,MATCH('Eligible Components'!M1506,'Tableau FR Download'!G:G,0)),FIND(" - ",INDEX('Tableau FR Download'!J:J,MATCH('Eligible Components'!M1506,'Tableau FR Download'!G:G,0)))-1) = 0,"",LEFT(INDEX('Tableau FR Download'!J:J,MATCH('Eligible Components'!M1506,'Tableau FR Download'!G:G,0)),FIND(" - ",INDEX('Tableau FR Download'!J:J,MATCH('Eligible Components'!M1506,'Tableau FR Download'!G:G,0)))-1)),"")</f>
        <v>Window 1</v>
      </c>
      <c r="O1506" s="2" t="str">
        <f>IF(T1506="No","",IFERROR(IF(INDEX('Tableau FR Download'!M:M,MATCH('Eligible Components'!M1506,'Tableau FR Download'!G:G,0))=0,"",INDEX('Tableau FR Download'!M:M,MATCH('Eligible Components'!M1506,'Tableau FR Download'!G:G,0))),""))</f>
        <v>Grant Making</v>
      </c>
      <c r="P1506" s="37">
        <f>IF(IFERROR(INDEX('Funding Request Tracker'!$G$6:$G$13,MATCH('Eligible Components'!N1506,'Funding Request Tracker'!$F$6:$F$13,0)),"")=0,"",IFERROR(INDEX('Funding Request Tracker'!$G$6:$G$13,MATCH('Eligible Components'!N1506,'Funding Request Tracker'!$F$6:$F$13,0)),""))</f>
        <v>43913</v>
      </c>
      <c r="Q1506" s="37">
        <f>IF(IFERROR(INDEX('Tableau FR Download'!N:N,MATCH('Eligible Components'!M1506,'Tableau FR Download'!G:G,0)),"")=0,"",IFERROR(INDEX('Tableau FR Download'!N:N,MATCH('Eligible Components'!M1506,'Tableau FR Download'!G:G,0)),""))</f>
        <v>44091</v>
      </c>
      <c r="R1506" s="37">
        <f>IF(IFERROR(INDEX('Tableau FR Download'!O:O,MATCH('Eligible Components'!M1506,'Tableau FR Download'!G:G,0)),"")=0,"",IFERROR(INDEX('Tableau FR Download'!O:O,MATCH('Eligible Components'!M1506,'Tableau FR Download'!G:G,0)),""))</f>
        <v>44125</v>
      </c>
      <c r="S1506" s="13">
        <f t="shared" si="72"/>
        <v>6.9508196721311473</v>
      </c>
      <c r="T1506" s="1" t="str">
        <f>IFERROR(INDEX('User Instructions'!$E$3:$E$10,MATCH('Eligible Components'!N1506,'User Instructions'!$D$3:$D$10,0)),"")</f>
        <v>Yes</v>
      </c>
      <c r="U1506" s="1" t="str">
        <f>IFERROR(IF(INDEX('Tableau FR Download'!M:M,MATCH('Eligible Components'!M1506,'Tableau FR Download'!G:G,0))=0,"",INDEX('Tableau FR Download'!M:M,MATCH('Eligible Components'!M1506,'Tableau FR Download'!G:G,0))),"")</f>
        <v>Grant Making</v>
      </c>
    </row>
    <row r="1507" spans="1:21" hidden="1" x14ac:dyDescent="0.2">
      <c r="A1507" s="1">
        <f t="shared" si="70"/>
        <v>0</v>
      </c>
      <c r="B1507" s="1">
        <v>0</v>
      </c>
      <c r="C1507" s="1" t="s">
        <v>85</v>
      </c>
      <c r="D1507" s="1" t="s">
        <v>73</v>
      </c>
      <c r="E1507" s="1" t="s">
        <v>412</v>
      </c>
      <c r="F1507" s="1" t="s">
        <v>90</v>
      </c>
      <c r="G1507" s="1" t="str">
        <f t="shared" si="71"/>
        <v>Uganda-HIV/AIDS,Tuberculosis,Malaria</v>
      </c>
      <c r="H1507" s="1">
        <v>1</v>
      </c>
      <c r="I1507" s="1" t="s">
        <v>74</v>
      </c>
      <c r="J1507" s="1" t="str">
        <f>IF(IFERROR(IF(M1507="",INDEX('Review Approach Lookup'!D:D,MATCH('Eligible Components'!G1507,'Review Approach Lookup'!A:A,0)),INDEX('Tableau FR Download'!I:I,MATCH(M1507,'Tableau FR Download'!G:G,0))),"")=0,"TBC",IFERROR(IF(M1507="",INDEX('Review Approach Lookup'!D:D,MATCH('Eligible Components'!G1507,'Review Approach Lookup'!A:A,0)),INDEX('Tableau FR Download'!I:I,MATCH(M1507,'Tableau FR Download'!G:G,0))),""))</f>
        <v/>
      </c>
      <c r="K1507" s="1" t="s">
        <v>184</v>
      </c>
      <c r="L1507" s="1">
        <f>_xlfn.MAXIFS('Tableau FR Download'!A:A,'Tableau FR Download'!B:B,'Eligible Components'!G1507)</f>
        <v>0</v>
      </c>
      <c r="M1507" s="1" t="str">
        <f>IF(L1507=0,"",INDEX('Tableau FR Download'!G:G,MATCH('Eligible Components'!L1507,'Tableau FR Download'!A:A,0)))</f>
        <v/>
      </c>
      <c r="N1507" s="2" t="str">
        <f>IFERROR(IF(LEFT(INDEX('Tableau FR Download'!J:J,MATCH('Eligible Components'!M1507,'Tableau FR Download'!G:G,0)),FIND(" - ",INDEX('Tableau FR Download'!J:J,MATCH('Eligible Components'!M1507,'Tableau FR Download'!G:G,0)))-1) = 0,"",LEFT(INDEX('Tableau FR Download'!J:J,MATCH('Eligible Components'!M1507,'Tableau FR Download'!G:G,0)),FIND(" - ",INDEX('Tableau FR Download'!J:J,MATCH('Eligible Components'!M1507,'Tableau FR Download'!G:G,0)))-1)),"")</f>
        <v/>
      </c>
      <c r="O1507" s="2" t="str">
        <f>IF(T1507="No","",IFERROR(IF(INDEX('Tableau FR Download'!M:M,MATCH('Eligible Components'!M1507,'Tableau FR Download'!G:G,0))=0,"",INDEX('Tableau FR Download'!M:M,MATCH('Eligible Components'!M1507,'Tableau FR Download'!G:G,0))),""))</f>
        <v/>
      </c>
      <c r="P1507" s="37" t="str">
        <f>IF(IFERROR(INDEX('Funding Request Tracker'!$G$6:$G$13,MATCH('Eligible Components'!N1507,'Funding Request Tracker'!$F$6:$F$13,0)),"")=0,"",IFERROR(INDEX('Funding Request Tracker'!$G$6:$G$13,MATCH('Eligible Components'!N1507,'Funding Request Tracker'!$F$6:$F$13,0)),""))</f>
        <v/>
      </c>
      <c r="Q1507" s="37" t="str">
        <f>IF(IFERROR(INDEX('Tableau FR Download'!N:N,MATCH('Eligible Components'!M1507,'Tableau FR Download'!G:G,0)),"")=0,"",IFERROR(INDEX('Tableau FR Download'!N:N,MATCH('Eligible Components'!M1507,'Tableau FR Download'!G:G,0)),""))</f>
        <v/>
      </c>
      <c r="R1507" s="37" t="str">
        <f>IF(IFERROR(INDEX('Tableau FR Download'!O:O,MATCH('Eligible Components'!M1507,'Tableau FR Download'!G:G,0)),"")=0,"",IFERROR(INDEX('Tableau FR Download'!O:O,MATCH('Eligible Components'!M1507,'Tableau FR Download'!G:G,0)),""))</f>
        <v/>
      </c>
      <c r="S1507" s="13" t="str">
        <f t="shared" si="72"/>
        <v/>
      </c>
      <c r="T1507" s="1" t="str">
        <f>IFERROR(INDEX('User Instructions'!$E$3:$E$10,MATCH('Eligible Components'!N1507,'User Instructions'!$D$3:$D$10,0)),"")</f>
        <v/>
      </c>
      <c r="U1507" s="1" t="str">
        <f>IFERROR(IF(INDEX('Tableau FR Download'!M:M,MATCH('Eligible Components'!M1507,'Tableau FR Download'!G:G,0))=0,"",INDEX('Tableau FR Download'!M:M,MATCH('Eligible Components'!M1507,'Tableau FR Download'!G:G,0))),"")</f>
        <v/>
      </c>
    </row>
    <row r="1508" spans="1:21" hidden="1" x14ac:dyDescent="0.2">
      <c r="A1508" s="1">
        <f t="shared" si="70"/>
        <v>0</v>
      </c>
      <c r="B1508" s="1">
        <v>0</v>
      </c>
      <c r="C1508" s="1" t="s">
        <v>85</v>
      </c>
      <c r="D1508" s="1" t="s">
        <v>73</v>
      </c>
      <c r="E1508" s="1" t="s">
        <v>413</v>
      </c>
      <c r="F1508" s="1" t="s">
        <v>91</v>
      </c>
      <c r="G1508" s="1" t="str">
        <f t="shared" si="71"/>
        <v>Uganda-HIV/AIDS,Tuberculosis,Malaria,RSSH</v>
      </c>
      <c r="H1508" s="1">
        <v>1</v>
      </c>
      <c r="I1508" s="1" t="s">
        <v>74</v>
      </c>
      <c r="J1508" s="1" t="str">
        <f>IF(IFERROR(IF(M1508="",INDEX('Review Approach Lookup'!D:D,MATCH('Eligible Components'!G1508,'Review Approach Lookup'!A:A,0)),INDEX('Tableau FR Download'!I:I,MATCH(M1508,'Tableau FR Download'!G:G,0))),"")=0,"TBC",IFERROR(IF(M1508="",INDEX('Review Approach Lookup'!D:D,MATCH('Eligible Components'!G1508,'Review Approach Lookup'!A:A,0)),INDEX('Tableau FR Download'!I:I,MATCH(M1508,'Tableau FR Download'!G:G,0))),""))</f>
        <v/>
      </c>
      <c r="K1508" s="1" t="s">
        <v>184</v>
      </c>
      <c r="L1508" s="1">
        <f>_xlfn.MAXIFS('Tableau FR Download'!A:A,'Tableau FR Download'!B:B,'Eligible Components'!G1508)</f>
        <v>0</v>
      </c>
      <c r="M1508" s="1" t="str">
        <f>IF(L1508=0,"",INDEX('Tableau FR Download'!G:G,MATCH('Eligible Components'!L1508,'Tableau FR Download'!A:A,0)))</f>
        <v/>
      </c>
      <c r="N1508" s="2" t="str">
        <f>IFERROR(IF(LEFT(INDEX('Tableau FR Download'!J:J,MATCH('Eligible Components'!M1508,'Tableau FR Download'!G:G,0)),FIND(" - ",INDEX('Tableau FR Download'!J:J,MATCH('Eligible Components'!M1508,'Tableau FR Download'!G:G,0)))-1) = 0,"",LEFT(INDEX('Tableau FR Download'!J:J,MATCH('Eligible Components'!M1508,'Tableau FR Download'!G:G,0)),FIND(" - ",INDEX('Tableau FR Download'!J:J,MATCH('Eligible Components'!M1508,'Tableau FR Download'!G:G,0)))-1)),"")</f>
        <v/>
      </c>
      <c r="O1508" s="2" t="str">
        <f>IF(T1508="No","",IFERROR(IF(INDEX('Tableau FR Download'!M:M,MATCH('Eligible Components'!M1508,'Tableau FR Download'!G:G,0))=0,"",INDEX('Tableau FR Download'!M:M,MATCH('Eligible Components'!M1508,'Tableau FR Download'!G:G,0))),""))</f>
        <v/>
      </c>
      <c r="P1508" s="37" t="str">
        <f>IF(IFERROR(INDEX('Funding Request Tracker'!$G$6:$G$13,MATCH('Eligible Components'!N1508,'Funding Request Tracker'!$F$6:$F$13,0)),"")=0,"",IFERROR(INDEX('Funding Request Tracker'!$G$6:$G$13,MATCH('Eligible Components'!N1508,'Funding Request Tracker'!$F$6:$F$13,0)),""))</f>
        <v/>
      </c>
      <c r="Q1508" s="37" t="str">
        <f>IF(IFERROR(INDEX('Tableau FR Download'!N:N,MATCH('Eligible Components'!M1508,'Tableau FR Download'!G:G,0)),"")=0,"",IFERROR(INDEX('Tableau FR Download'!N:N,MATCH('Eligible Components'!M1508,'Tableau FR Download'!G:G,0)),""))</f>
        <v/>
      </c>
      <c r="R1508" s="37" t="str">
        <f>IF(IFERROR(INDEX('Tableau FR Download'!O:O,MATCH('Eligible Components'!M1508,'Tableau FR Download'!G:G,0)),"")=0,"",IFERROR(INDEX('Tableau FR Download'!O:O,MATCH('Eligible Components'!M1508,'Tableau FR Download'!G:G,0)),""))</f>
        <v/>
      </c>
      <c r="S1508" s="13" t="str">
        <f t="shared" si="72"/>
        <v/>
      </c>
      <c r="T1508" s="1" t="str">
        <f>IFERROR(INDEX('User Instructions'!$E$3:$E$10,MATCH('Eligible Components'!N1508,'User Instructions'!$D$3:$D$10,0)),"")</f>
        <v/>
      </c>
      <c r="U1508" s="1" t="str">
        <f>IFERROR(IF(INDEX('Tableau FR Download'!M:M,MATCH('Eligible Components'!M1508,'Tableau FR Download'!G:G,0))=0,"",INDEX('Tableau FR Download'!M:M,MATCH('Eligible Components'!M1508,'Tableau FR Download'!G:G,0))),"")</f>
        <v/>
      </c>
    </row>
    <row r="1509" spans="1:21" hidden="1" x14ac:dyDescent="0.2">
      <c r="A1509" s="1">
        <f t="shared" si="70"/>
        <v>0</v>
      </c>
      <c r="B1509" s="1">
        <v>0</v>
      </c>
      <c r="C1509" s="1" t="s">
        <v>85</v>
      </c>
      <c r="D1509" s="1" t="s">
        <v>73</v>
      </c>
      <c r="E1509" s="1" t="s">
        <v>414</v>
      </c>
      <c r="F1509" s="1" t="s">
        <v>92</v>
      </c>
      <c r="G1509" s="1" t="str">
        <f t="shared" si="71"/>
        <v>Uganda-HIV/AIDS,Tuberculosis,RSSH</v>
      </c>
      <c r="H1509" s="1">
        <v>1</v>
      </c>
      <c r="I1509" s="1" t="s">
        <v>74</v>
      </c>
      <c r="J1509" s="1" t="str">
        <f>IF(IFERROR(IF(M1509="",INDEX('Review Approach Lookup'!D:D,MATCH('Eligible Components'!G1509,'Review Approach Lookup'!A:A,0)),INDEX('Tableau FR Download'!I:I,MATCH(M1509,'Tableau FR Download'!G:G,0))),"")=0,"TBC",IFERROR(IF(M1509="",INDEX('Review Approach Lookup'!D:D,MATCH('Eligible Components'!G1509,'Review Approach Lookup'!A:A,0)),INDEX('Tableau FR Download'!I:I,MATCH(M1509,'Tableau FR Download'!G:G,0))),""))</f>
        <v/>
      </c>
      <c r="K1509" s="1" t="s">
        <v>184</v>
      </c>
      <c r="L1509" s="1">
        <f>_xlfn.MAXIFS('Tableau FR Download'!A:A,'Tableau FR Download'!B:B,'Eligible Components'!G1509)</f>
        <v>0</v>
      </c>
      <c r="M1509" s="1" t="str">
        <f>IF(L1509=0,"",INDEX('Tableau FR Download'!G:G,MATCH('Eligible Components'!L1509,'Tableau FR Download'!A:A,0)))</f>
        <v/>
      </c>
      <c r="N1509" s="2" t="str">
        <f>IFERROR(IF(LEFT(INDEX('Tableau FR Download'!J:J,MATCH('Eligible Components'!M1509,'Tableau FR Download'!G:G,0)),FIND(" - ",INDEX('Tableau FR Download'!J:J,MATCH('Eligible Components'!M1509,'Tableau FR Download'!G:G,0)))-1) = 0,"",LEFT(INDEX('Tableau FR Download'!J:J,MATCH('Eligible Components'!M1509,'Tableau FR Download'!G:G,0)),FIND(" - ",INDEX('Tableau FR Download'!J:J,MATCH('Eligible Components'!M1509,'Tableau FR Download'!G:G,0)))-1)),"")</f>
        <v/>
      </c>
      <c r="O1509" s="2" t="str">
        <f>IF(T1509="No","",IFERROR(IF(INDEX('Tableau FR Download'!M:M,MATCH('Eligible Components'!M1509,'Tableau FR Download'!G:G,0))=0,"",INDEX('Tableau FR Download'!M:M,MATCH('Eligible Components'!M1509,'Tableau FR Download'!G:G,0))),""))</f>
        <v/>
      </c>
      <c r="P1509" s="37" t="str">
        <f>IF(IFERROR(INDEX('Funding Request Tracker'!$G$6:$G$13,MATCH('Eligible Components'!N1509,'Funding Request Tracker'!$F$6:$F$13,0)),"")=0,"",IFERROR(INDEX('Funding Request Tracker'!$G$6:$G$13,MATCH('Eligible Components'!N1509,'Funding Request Tracker'!$F$6:$F$13,0)),""))</f>
        <v/>
      </c>
      <c r="Q1509" s="37" t="str">
        <f>IF(IFERROR(INDEX('Tableau FR Download'!N:N,MATCH('Eligible Components'!M1509,'Tableau FR Download'!G:G,0)),"")=0,"",IFERROR(INDEX('Tableau FR Download'!N:N,MATCH('Eligible Components'!M1509,'Tableau FR Download'!G:G,0)),""))</f>
        <v/>
      </c>
      <c r="R1509" s="37" t="str">
        <f>IF(IFERROR(INDEX('Tableau FR Download'!O:O,MATCH('Eligible Components'!M1509,'Tableau FR Download'!G:G,0)),"")=0,"",IFERROR(INDEX('Tableau FR Download'!O:O,MATCH('Eligible Components'!M1509,'Tableau FR Download'!G:G,0)),""))</f>
        <v/>
      </c>
      <c r="S1509" s="13" t="str">
        <f t="shared" si="72"/>
        <v/>
      </c>
      <c r="T1509" s="1" t="str">
        <f>IFERROR(INDEX('User Instructions'!$E$3:$E$10,MATCH('Eligible Components'!N1509,'User Instructions'!$D$3:$D$10,0)),"")</f>
        <v/>
      </c>
      <c r="U1509" s="1" t="str">
        <f>IFERROR(IF(INDEX('Tableau FR Download'!M:M,MATCH('Eligible Components'!M1509,'Tableau FR Download'!G:G,0))=0,"",INDEX('Tableau FR Download'!M:M,MATCH('Eligible Components'!M1509,'Tableau FR Download'!G:G,0))),"")</f>
        <v/>
      </c>
    </row>
    <row r="1510" spans="1:21" hidden="1" x14ac:dyDescent="0.2">
      <c r="A1510" s="1">
        <f t="shared" si="70"/>
        <v>1</v>
      </c>
      <c r="B1510" s="1">
        <v>0</v>
      </c>
      <c r="C1510" s="1" t="s">
        <v>85</v>
      </c>
      <c r="D1510" s="1" t="s">
        <v>73</v>
      </c>
      <c r="E1510" s="1" t="s">
        <v>28</v>
      </c>
      <c r="F1510" s="1" t="s">
        <v>28</v>
      </c>
      <c r="G1510" s="1" t="str">
        <f t="shared" si="71"/>
        <v>Uganda-Malaria</v>
      </c>
      <c r="H1510" s="1">
        <v>1</v>
      </c>
      <c r="I1510" s="1" t="s">
        <v>74</v>
      </c>
      <c r="J1510" s="1" t="str">
        <f>IF(IFERROR(IF(M1510="",INDEX('Review Approach Lookup'!D:D,MATCH('Eligible Components'!G1510,'Review Approach Lookup'!A:A,0)),INDEX('Tableau FR Download'!I:I,MATCH(M1510,'Tableau FR Download'!G:G,0))),"")=0,"TBC",IFERROR(IF(M1510="",INDEX('Review Approach Lookup'!D:D,MATCH('Eligible Components'!G1510,'Review Approach Lookup'!A:A,0)),INDEX('Tableau FR Download'!I:I,MATCH(M1510,'Tableau FR Download'!G:G,0))),""))</f>
        <v>Tailored for National Strategic Plans</v>
      </c>
      <c r="K1510" s="1" t="s">
        <v>184</v>
      </c>
      <c r="L1510" s="1">
        <f>_xlfn.MAXIFS('Tableau FR Download'!A:A,'Tableau FR Download'!B:B,'Eligible Components'!G1510)</f>
        <v>679</v>
      </c>
      <c r="M1510" s="1" t="str">
        <f>IF(L1510=0,"",INDEX('Tableau FR Download'!G:G,MATCH('Eligible Components'!L1510,'Tableau FR Download'!A:A,0)))</f>
        <v>FR679-UGA-M</v>
      </c>
      <c r="N1510" s="2" t="str">
        <f>IFERROR(IF(LEFT(INDEX('Tableau FR Download'!J:J,MATCH('Eligible Components'!M1510,'Tableau FR Download'!G:G,0)),FIND(" - ",INDEX('Tableau FR Download'!J:J,MATCH('Eligible Components'!M1510,'Tableau FR Download'!G:G,0)))-1) = 0,"",LEFT(INDEX('Tableau FR Download'!J:J,MATCH('Eligible Components'!M1510,'Tableau FR Download'!G:G,0)),FIND(" - ",INDEX('Tableau FR Download'!J:J,MATCH('Eligible Components'!M1510,'Tableau FR Download'!G:G,0)))-1)),"")</f>
        <v>Window 1</v>
      </c>
      <c r="O1510" s="2" t="str">
        <f>IF(T1510="No","",IFERROR(IF(INDEX('Tableau FR Download'!M:M,MATCH('Eligible Components'!M1510,'Tableau FR Download'!G:G,0))=0,"",INDEX('Tableau FR Download'!M:M,MATCH('Eligible Components'!M1510,'Tableau FR Download'!G:G,0))),""))</f>
        <v>Grant Making</v>
      </c>
      <c r="P1510" s="37">
        <f>IF(IFERROR(INDEX('Funding Request Tracker'!$G$6:$G$13,MATCH('Eligible Components'!N1510,'Funding Request Tracker'!$F$6:$F$13,0)),"")=0,"",IFERROR(INDEX('Funding Request Tracker'!$G$6:$G$13,MATCH('Eligible Components'!N1510,'Funding Request Tracker'!$F$6:$F$13,0)),""))</f>
        <v>43913</v>
      </c>
      <c r="Q1510" s="37">
        <f>IF(IFERROR(INDEX('Tableau FR Download'!N:N,MATCH('Eligible Components'!M1510,'Tableau FR Download'!G:G,0)),"")=0,"",IFERROR(INDEX('Tableau FR Download'!N:N,MATCH('Eligible Components'!M1510,'Tableau FR Download'!G:G,0)),""))</f>
        <v>44119</v>
      </c>
      <c r="R1510" s="37">
        <f>IF(IFERROR(INDEX('Tableau FR Download'!O:O,MATCH('Eligible Components'!M1510,'Tableau FR Download'!G:G,0)),"")=0,"",IFERROR(INDEX('Tableau FR Download'!O:O,MATCH('Eligible Components'!M1510,'Tableau FR Download'!G:G,0)),""))</f>
        <v>44141</v>
      </c>
      <c r="S1510" s="13">
        <f t="shared" si="72"/>
        <v>7.4754098360655741</v>
      </c>
      <c r="T1510" s="1" t="str">
        <f>IFERROR(INDEX('User Instructions'!$E$3:$E$10,MATCH('Eligible Components'!N1510,'User Instructions'!$D$3:$D$10,0)),"")</f>
        <v>Yes</v>
      </c>
      <c r="U1510" s="1" t="str">
        <f>IFERROR(IF(INDEX('Tableau FR Download'!M:M,MATCH('Eligible Components'!M1510,'Tableau FR Download'!G:G,0))=0,"",INDEX('Tableau FR Download'!M:M,MATCH('Eligible Components'!M1510,'Tableau FR Download'!G:G,0))),"")</f>
        <v>Grant Making</v>
      </c>
    </row>
    <row r="1511" spans="1:21" hidden="1" x14ac:dyDescent="0.2">
      <c r="A1511" s="1">
        <f t="shared" si="70"/>
        <v>0</v>
      </c>
      <c r="B1511" s="1">
        <v>0</v>
      </c>
      <c r="C1511" s="1" t="s">
        <v>85</v>
      </c>
      <c r="D1511" s="1" t="s">
        <v>73</v>
      </c>
      <c r="E1511" s="1" t="s">
        <v>415</v>
      </c>
      <c r="F1511" s="1" t="s">
        <v>93</v>
      </c>
      <c r="G1511" s="1" t="str">
        <f t="shared" si="71"/>
        <v>Uganda-Malaria,RSSH</v>
      </c>
      <c r="H1511" s="1">
        <v>1</v>
      </c>
      <c r="I1511" s="1" t="s">
        <v>74</v>
      </c>
      <c r="J1511" s="1" t="str">
        <f>IF(IFERROR(IF(M1511="",INDEX('Review Approach Lookup'!D:D,MATCH('Eligible Components'!G1511,'Review Approach Lookup'!A:A,0)),INDEX('Tableau FR Download'!I:I,MATCH(M1511,'Tableau FR Download'!G:G,0))),"")=0,"TBC",IFERROR(IF(M1511="",INDEX('Review Approach Lookup'!D:D,MATCH('Eligible Components'!G1511,'Review Approach Lookup'!A:A,0)),INDEX('Tableau FR Download'!I:I,MATCH(M1511,'Tableau FR Download'!G:G,0))),""))</f>
        <v/>
      </c>
      <c r="K1511" s="1" t="s">
        <v>184</v>
      </c>
      <c r="L1511" s="1">
        <f>_xlfn.MAXIFS('Tableau FR Download'!A:A,'Tableau FR Download'!B:B,'Eligible Components'!G1511)</f>
        <v>0</v>
      </c>
      <c r="M1511" s="1" t="str">
        <f>IF(L1511=0,"",INDEX('Tableau FR Download'!G:G,MATCH('Eligible Components'!L1511,'Tableau FR Download'!A:A,0)))</f>
        <v/>
      </c>
      <c r="N1511" s="2" t="str">
        <f>IFERROR(IF(LEFT(INDEX('Tableau FR Download'!J:J,MATCH('Eligible Components'!M1511,'Tableau FR Download'!G:G,0)),FIND(" - ",INDEX('Tableau FR Download'!J:J,MATCH('Eligible Components'!M1511,'Tableau FR Download'!G:G,0)))-1) = 0,"",LEFT(INDEX('Tableau FR Download'!J:J,MATCH('Eligible Components'!M1511,'Tableau FR Download'!G:G,0)),FIND(" - ",INDEX('Tableau FR Download'!J:J,MATCH('Eligible Components'!M1511,'Tableau FR Download'!G:G,0)))-1)),"")</f>
        <v/>
      </c>
      <c r="O1511" s="2" t="str">
        <f>IF(T1511="No","",IFERROR(IF(INDEX('Tableau FR Download'!M:M,MATCH('Eligible Components'!M1511,'Tableau FR Download'!G:G,0))=0,"",INDEX('Tableau FR Download'!M:M,MATCH('Eligible Components'!M1511,'Tableau FR Download'!G:G,0))),""))</f>
        <v/>
      </c>
      <c r="P1511" s="37" t="str">
        <f>IF(IFERROR(INDEX('Funding Request Tracker'!$G$6:$G$13,MATCH('Eligible Components'!N1511,'Funding Request Tracker'!$F$6:$F$13,0)),"")=0,"",IFERROR(INDEX('Funding Request Tracker'!$G$6:$G$13,MATCH('Eligible Components'!N1511,'Funding Request Tracker'!$F$6:$F$13,0)),""))</f>
        <v/>
      </c>
      <c r="Q1511" s="37" t="str">
        <f>IF(IFERROR(INDEX('Tableau FR Download'!N:N,MATCH('Eligible Components'!M1511,'Tableau FR Download'!G:G,0)),"")=0,"",IFERROR(INDEX('Tableau FR Download'!N:N,MATCH('Eligible Components'!M1511,'Tableau FR Download'!G:G,0)),""))</f>
        <v/>
      </c>
      <c r="R1511" s="37" t="str">
        <f>IF(IFERROR(INDEX('Tableau FR Download'!O:O,MATCH('Eligible Components'!M1511,'Tableau FR Download'!G:G,0)),"")=0,"",IFERROR(INDEX('Tableau FR Download'!O:O,MATCH('Eligible Components'!M1511,'Tableau FR Download'!G:G,0)),""))</f>
        <v/>
      </c>
      <c r="S1511" s="13" t="str">
        <f t="shared" si="72"/>
        <v/>
      </c>
      <c r="T1511" s="1" t="str">
        <f>IFERROR(INDEX('User Instructions'!$E$3:$E$10,MATCH('Eligible Components'!N1511,'User Instructions'!$D$3:$D$10,0)),"")</f>
        <v/>
      </c>
      <c r="U1511" s="1" t="str">
        <f>IFERROR(IF(INDEX('Tableau FR Download'!M:M,MATCH('Eligible Components'!M1511,'Tableau FR Download'!G:G,0))=0,"",INDEX('Tableau FR Download'!M:M,MATCH('Eligible Components'!M1511,'Tableau FR Download'!G:G,0))),"")</f>
        <v/>
      </c>
    </row>
    <row r="1512" spans="1:21" hidden="1" x14ac:dyDescent="0.2">
      <c r="A1512" s="1">
        <f t="shared" si="70"/>
        <v>0</v>
      </c>
      <c r="B1512" s="1">
        <v>0</v>
      </c>
      <c r="C1512" s="1" t="s">
        <v>85</v>
      </c>
      <c r="D1512" s="1" t="s">
        <v>73</v>
      </c>
      <c r="E1512" s="1" t="s">
        <v>94</v>
      </c>
      <c r="F1512" s="1" t="s">
        <v>94</v>
      </c>
      <c r="G1512" s="1" t="str">
        <f t="shared" si="71"/>
        <v>Uganda-RSSH</v>
      </c>
      <c r="H1512" s="1">
        <v>1</v>
      </c>
      <c r="I1512" s="1" t="s">
        <v>74</v>
      </c>
      <c r="J1512" s="1" t="str">
        <f>IF(IFERROR(IF(M1512="",INDEX('Review Approach Lookup'!D:D,MATCH('Eligible Components'!G1512,'Review Approach Lookup'!A:A,0)),INDEX('Tableau FR Download'!I:I,MATCH(M1512,'Tableau FR Download'!G:G,0))),"")=0,"TBC",IFERROR(IF(M1512="",INDEX('Review Approach Lookup'!D:D,MATCH('Eligible Components'!G1512,'Review Approach Lookup'!A:A,0)),INDEX('Tableau FR Download'!I:I,MATCH(M1512,'Tableau FR Download'!G:G,0))),""))</f>
        <v>TBC</v>
      </c>
      <c r="K1512" s="1" t="s">
        <v>184</v>
      </c>
      <c r="L1512" s="1">
        <f>_xlfn.MAXIFS('Tableau FR Download'!A:A,'Tableau FR Download'!B:B,'Eligible Components'!G1512)</f>
        <v>0</v>
      </c>
      <c r="M1512" s="1" t="str">
        <f>IF(L1512=0,"",INDEX('Tableau FR Download'!G:G,MATCH('Eligible Components'!L1512,'Tableau FR Download'!A:A,0)))</f>
        <v/>
      </c>
      <c r="N1512" s="2" t="str">
        <f>IFERROR(IF(LEFT(INDEX('Tableau FR Download'!J:J,MATCH('Eligible Components'!M1512,'Tableau FR Download'!G:G,0)),FIND(" - ",INDEX('Tableau FR Download'!J:J,MATCH('Eligible Components'!M1512,'Tableau FR Download'!G:G,0)))-1) = 0,"",LEFT(INDEX('Tableau FR Download'!J:J,MATCH('Eligible Components'!M1512,'Tableau FR Download'!G:G,0)),FIND(" - ",INDEX('Tableau FR Download'!J:J,MATCH('Eligible Components'!M1512,'Tableau FR Download'!G:G,0)))-1)),"")</f>
        <v/>
      </c>
      <c r="O1512" s="2" t="str">
        <f>IF(T1512="No","",IFERROR(IF(INDEX('Tableau FR Download'!M:M,MATCH('Eligible Components'!M1512,'Tableau FR Download'!G:G,0))=0,"",INDEX('Tableau FR Download'!M:M,MATCH('Eligible Components'!M1512,'Tableau FR Download'!G:G,0))),""))</f>
        <v/>
      </c>
      <c r="P1512" s="37" t="str">
        <f>IF(IFERROR(INDEX('Funding Request Tracker'!$G$6:$G$13,MATCH('Eligible Components'!N1512,'Funding Request Tracker'!$F$6:$F$13,0)),"")=0,"",IFERROR(INDEX('Funding Request Tracker'!$G$6:$G$13,MATCH('Eligible Components'!N1512,'Funding Request Tracker'!$F$6:$F$13,0)),""))</f>
        <v/>
      </c>
      <c r="Q1512" s="37" t="str">
        <f>IF(IFERROR(INDEX('Tableau FR Download'!N:N,MATCH('Eligible Components'!M1512,'Tableau FR Download'!G:G,0)),"")=0,"",IFERROR(INDEX('Tableau FR Download'!N:N,MATCH('Eligible Components'!M1512,'Tableau FR Download'!G:G,0)),""))</f>
        <v/>
      </c>
      <c r="R1512" s="37" t="str">
        <f>IF(IFERROR(INDEX('Tableau FR Download'!O:O,MATCH('Eligible Components'!M1512,'Tableau FR Download'!G:G,0)),"")=0,"",IFERROR(INDEX('Tableau FR Download'!O:O,MATCH('Eligible Components'!M1512,'Tableau FR Download'!G:G,0)),""))</f>
        <v/>
      </c>
      <c r="S1512" s="13" t="str">
        <f t="shared" si="72"/>
        <v/>
      </c>
      <c r="T1512" s="1" t="str">
        <f>IFERROR(INDEX('User Instructions'!$E$3:$E$10,MATCH('Eligible Components'!N1512,'User Instructions'!$D$3:$D$10,0)),"")</f>
        <v/>
      </c>
      <c r="U1512" s="1" t="str">
        <f>IFERROR(IF(INDEX('Tableau FR Download'!M:M,MATCH('Eligible Components'!M1512,'Tableau FR Download'!G:G,0))=0,"",INDEX('Tableau FR Download'!M:M,MATCH('Eligible Components'!M1512,'Tableau FR Download'!G:G,0))),"")</f>
        <v/>
      </c>
    </row>
    <row r="1513" spans="1:21" hidden="1" x14ac:dyDescent="0.2">
      <c r="A1513" s="1">
        <f t="shared" si="70"/>
        <v>0</v>
      </c>
      <c r="B1513" s="1">
        <v>1</v>
      </c>
      <c r="C1513" s="1" t="s">
        <v>85</v>
      </c>
      <c r="D1513" s="1" t="s">
        <v>73</v>
      </c>
      <c r="E1513" s="1" t="s">
        <v>416</v>
      </c>
      <c r="F1513" s="1" t="s">
        <v>35</v>
      </c>
      <c r="G1513" s="1" t="str">
        <f t="shared" si="71"/>
        <v>Uganda-Tuberculosis</v>
      </c>
      <c r="H1513" s="1">
        <v>1</v>
      </c>
      <c r="I1513" s="1" t="s">
        <v>74</v>
      </c>
      <c r="J1513" s="1" t="str">
        <f>IF(IFERROR(IF(M1513="",INDEX('Review Approach Lookup'!D:D,MATCH('Eligible Components'!G1513,'Review Approach Lookup'!A:A,0)),INDEX('Tableau FR Download'!I:I,MATCH(M1513,'Tableau FR Download'!G:G,0))),"")=0,"TBC",IFERROR(IF(M1513="",INDEX('Review Approach Lookup'!D:D,MATCH('Eligible Components'!G1513,'Review Approach Lookup'!A:A,0)),INDEX('Tableau FR Download'!I:I,MATCH(M1513,'Tableau FR Download'!G:G,0))),""))</f>
        <v>Tailored for National Strategic Plans</v>
      </c>
      <c r="K1513" s="1" t="s">
        <v>184</v>
      </c>
      <c r="L1513" s="1">
        <f>_xlfn.MAXIFS('Tableau FR Download'!A:A,'Tableau FR Download'!B:B,'Eligible Components'!G1513)</f>
        <v>0</v>
      </c>
      <c r="M1513" s="1" t="str">
        <f>IF(L1513=0,"",INDEX('Tableau FR Download'!G:G,MATCH('Eligible Components'!L1513,'Tableau FR Download'!A:A,0)))</f>
        <v/>
      </c>
      <c r="N1513" s="2" t="str">
        <f>IFERROR(IF(LEFT(INDEX('Tableau FR Download'!J:J,MATCH('Eligible Components'!M1513,'Tableau FR Download'!G:G,0)),FIND(" - ",INDEX('Tableau FR Download'!J:J,MATCH('Eligible Components'!M1513,'Tableau FR Download'!G:G,0)))-1) = 0,"",LEFT(INDEX('Tableau FR Download'!J:J,MATCH('Eligible Components'!M1513,'Tableau FR Download'!G:G,0)),FIND(" - ",INDEX('Tableau FR Download'!J:J,MATCH('Eligible Components'!M1513,'Tableau FR Download'!G:G,0)))-1)),"")</f>
        <v/>
      </c>
      <c r="O1513" s="2" t="str">
        <f>IF(T1513="No","",IFERROR(IF(INDEX('Tableau FR Download'!M:M,MATCH('Eligible Components'!M1513,'Tableau FR Download'!G:G,0))=0,"",INDEX('Tableau FR Download'!M:M,MATCH('Eligible Components'!M1513,'Tableau FR Download'!G:G,0))),""))</f>
        <v/>
      </c>
      <c r="P1513" s="37" t="str">
        <f>IF(IFERROR(INDEX('Funding Request Tracker'!$G$6:$G$13,MATCH('Eligible Components'!N1513,'Funding Request Tracker'!$F$6:$F$13,0)),"")=0,"",IFERROR(INDEX('Funding Request Tracker'!$G$6:$G$13,MATCH('Eligible Components'!N1513,'Funding Request Tracker'!$F$6:$F$13,0)),""))</f>
        <v/>
      </c>
      <c r="Q1513" s="37" t="str">
        <f>IF(IFERROR(INDEX('Tableau FR Download'!N:N,MATCH('Eligible Components'!M1513,'Tableau FR Download'!G:G,0)),"")=0,"",IFERROR(INDEX('Tableau FR Download'!N:N,MATCH('Eligible Components'!M1513,'Tableau FR Download'!G:G,0)),""))</f>
        <v/>
      </c>
      <c r="R1513" s="37" t="str">
        <f>IF(IFERROR(INDEX('Tableau FR Download'!O:O,MATCH('Eligible Components'!M1513,'Tableau FR Download'!G:G,0)),"")=0,"",IFERROR(INDEX('Tableau FR Download'!O:O,MATCH('Eligible Components'!M1513,'Tableau FR Download'!G:G,0)),""))</f>
        <v/>
      </c>
      <c r="S1513" s="13" t="str">
        <f t="shared" si="72"/>
        <v/>
      </c>
      <c r="T1513" s="1" t="str">
        <f>IFERROR(INDEX('User Instructions'!$E$3:$E$10,MATCH('Eligible Components'!N1513,'User Instructions'!$D$3:$D$10,0)),"")</f>
        <v/>
      </c>
      <c r="U1513" s="1" t="str">
        <f>IFERROR(IF(INDEX('Tableau FR Download'!M:M,MATCH('Eligible Components'!M1513,'Tableau FR Download'!G:G,0))=0,"",INDEX('Tableau FR Download'!M:M,MATCH('Eligible Components'!M1513,'Tableau FR Download'!G:G,0))),"")</f>
        <v/>
      </c>
    </row>
    <row r="1514" spans="1:21" hidden="1" x14ac:dyDescent="0.2">
      <c r="A1514" s="1">
        <f t="shared" si="70"/>
        <v>0</v>
      </c>
      <c r="B1514" s="1">
        <v>0</v>
      </c>
      <c r="C1514" s="1" t="s">
        <v>85</v>
      </c>
      <c r="D1514" s="1" t="s">
        <v>73</v>
      </c>
      <c r="E1514" s="1" t="s">
        <v>417</v>
      </c>
      <c r="F1514" s="1" t="s">
        <v>95</v>
      </c>
      <c r="G1514" s="1" t="str">
        <f t="shared" si="71"/>
        <v>Uganda-Tuberculosis,Malaria</v>
      </c>
      <c r="H1514" s="1">
        <v>1</v>
      </c>
      <c r="I1514" s="1" t="s">
        <v>74</v>
      </c>
      <c r="J1514" s="1" t="str">
        <f>IF(IFERROR(IF(M1514="",INDEX('Review Approach Lookup'!D:D,MATCH('Eligible Components'!G1514,'Review Approach Lookup'!A:A,0)),INDEX('Tableau FR Download'!I:I,MATCH(M1514,'Tableau FR Download'!G:G,0))),"")=0,"TBC",IFERROR(IF(M1514="",INDEX('Review Approach Lookup'!D:D,MATCH('Eligible Components'!G1514,'Review Approach Lookup'!A:A,0)),INDEX('Tableau FR Download'!I:I,MATCH(M1514,'Tableau FR Download'!G:G,0))),""))</f>
        <v/>
      </c>
      <c r="K1514" s="1" t="s">
        <v>184</v>
      </c>
      <c r="L1514" s="1">
        <f>_xlfn.MAXIFS('Tableau FR Download'!A:A,'Tableau FR Download'!B:B,'Eligible Components'!G1514)</f>
        <v>0</v>
      </c>
      <c r="M1514" s="1" t="str">
        <f>IF(L1514=0,"",INDEX('Tableau FR Download'!G:G,MATCH('Eligible Components'!L1514,'Tableau FR Download'!A:A,0)))</f>
        <v/>
      </c>
      <c r="N1514" s="2" t="str">
        <f>IFERROR(IF(LEFT(INDEX('Tableau FR Download'!J:J,MATCH('Eligible Components'!M1514,'Tableau FR Download'!G:G,0)),FIND(" - ",INDEX('Tableau FR Download'!J:J,MATCH('Eligible Components'!M1514,'Tableau FR Download'!G:G,0)))-1) = 0,"",LEFT(INDEX('Tableau FR Download'!J:J,MATCH('Eligible Components'!M1514,'Tableau FR Download'!G:G,0)),FIND(" - ",INDEX('Tableau FR Download'!J:J,MATCH('Eligible Components'!M1514,'Tableau FR Download'!G:G,0)))-1)),"")</f>
        <v/>
      </c>
      <c r="O1514" s="2" t="str">
        <f>IF(T1514="No","",IFERROR(IF(INDEX('Tableau FR Download'!M:M,MATCH('Eligible Components'!M1514,'Tableau FR Download'!G:G,0))=0,"",INDEX('Tableau FR Download'!M:M,MATCH('Eligible Components'!M1514,'Tableau FR Download'!G:G,0))),""))</f>
        <v/>
      </c>
      <c r="P1514" s="37" t="str">
        <f>IF(IFERROR(INDEX('Funding Request Tracker'!$G$6:$G$13,MATCH('Eligible Components'!N1514,'Funding Request Tracker'!$F$6:$F$13,0)),"")=0,"",IFERROR(INDEX('Funding Request Tracker'!$G$6:$G$13,MATCH('Eligible Components'!N1514,'Funding Request Tracker'!$F$6:$F$13,0)),""))</f>
        <v/>
      </c>
      <c r="Q1514" s="37" t="str">
        <f>IF(IFERROR(INDEX('Tableau FR Download'!N:N,MATCH('Eligible Components'!M1514,'Tableau FR Download'!G:G,0)),"")=0,"",IFERROR(INDEX('Tableau FR Download'!N:N,MATCH('Eligible Components'!M1514,'Tableau FR Download'!G:G,0)),""))</f>
        <v/>
      </c>
      <c r="R1514" s="37" t="str">
        <f>IF(IFERROR(INDEX('Tableau FR Download'!O:O,MATCH('Eligible Components'!M1514,'Tableau FR Download'!G:G,0)),"")=0,"",IFERROR(INDEX('Tableau FR Download'!O:O,MATCH('Eligible Components'!M1514,'Tableau FR Download'!G:G,0)),""))</f>
        <v/>
      </c>
      <c r="S1514" s="13" t="str">
        <f t="shared" si="72"/>
        <v/>
      </c>
      <c r="T1514" s="1" t="str">
        <f>IFERROR(INDEX('User Instructions'!$E$3:$E$10,MATCH('Eligible Components'!N1514,'User Instructions'!$D$3:$D$10,0)),"")</f>
        <v/>
      </c>
      <c r="U1514" s="1" t="str">
        <f>IFERROR(IF(INDEX('Tableau FR Download'!M:M,MATCH('Eligible Components'!M1514,'Tableau FR Download'!G:G,0))=0,"",INDEX('Tableau FR Download'!M:M,MATCH('Eligible Components'!M1514,'Tableau FR Download'!G:G,0))),"")</f>
        <v/>
      </c>
    </row>
    <row r="1515" spans="1:21" hidden="1" x14ac:dyDescent="0.2">
      <c r="A1515" s="1">
        <f t="shared" si="70"/>
        <v>0</v>
      </c>
      <c r="B1515" s="1">
        <v>0</v>
      </c>
      <c r="C1515" s="1" t="s">
        <v>85</v>
      </c>
      <c r="D1515" s="1" t="s">
        <v>73</v>
      </c>
      <c r="E1515" s="1" t="s">
        <v>418</v>
      </c>
      <c r="F1515" s="1" t="s">
        <v>96</v>
      </c>
      <c r="G1515" s="1" t="str">
        <f t="shared" si="71"/>
        <v>Uganda-Tuberculosis,Malaria,RSSH</v>
      </c>
      <c r="H1515" s="1">
        <v>1</v>
      </c>
      <c r="I1515" s="1" t="s">
        <v>74</v>
      </c>
      <c r="J1515" s="1" t="str">
        <f>IF(IFERROR(IF(M1515="",INDEX('Review Approach Lookup'!D:D,MATCH('Eligible Components'!G1515,'Review Approach Lookup'!A:A,0)),INDEX('Tableau FR Download'!I:I,MATCH(M1515,'Tableau FR Download'!G:G,0))),"")=0,"TBC",IFERROR(IF(M1515="",INDEX('Review Approach Lookup'!D:D,MATCH('Eligible Components'!G1515,'Review Approach Lookup'!A:A,0)),INDEX('Tableau FR Download'!I:I,MATCH(M1515,'Tableau FR Download'!G:G,0))),""))</f>
        <v/>
      </c>
      <c r="K1515" s="1" t="s">
        <v>184</v>
      </c>
      <c r="L1515" s="1">
        <f>_xlfn.MAXIFS('Tableau FR Download'!A:A,'Tableau FR Download'!B:B,'Eligible Components'!G1515)</f>
        <v>0</v>
      </c>
      <c r="M1515" s="1" t="str">
        <f>IF(L1515=0,"",INDEX('Tableau FR Download'!G:G,MATCH('Eligible Components'!L1515,'Tableau FR Download'!A:A,0)))</f>
        <v/>
      </c>
      <c r="N1515" s="2" t="str">
        <f>IFERROR(IF(LEFT(INDEX('Tableau FR Download'!J:J,MATCH('Eligible Components'!M1515,'Tableau FR Download'!G:G,0)),FIND(" - ",INDEX('Tableau FR Download'!J:J,MATCH('Eligible Components'!M1515,'Tableau FR Download'!G:G,0)))-1) = 0,"",LEFT(INDEX('Tableau FR Download'!J:J,MATCH('Eligible Components'!M1515,'Tableau FR Download'!G:G,0)),FIND(" - ",INDEX('Tableau FR Download'!J:J,MATCH('Eligible Components'!M1515,'Tableau FR Download'!G:G,0)))-1)),"")</f>
        <v/>
      </c>
      <c r="O1515" s="2" t="str">
        <f>IF(T1515="No","",IFERROR(IF(INDEX('Tableau FR Download'!M:M,MATCH('Eligible Components'!M1515,'Tableau FR Download'!G:G,0))=0,"",INDEX('Tableau FR Download'!M:M,MATCH('Eligible Components'!M1515,'Tableau FR Download'!G:G,0))),""))</f>
        <v/>
      </c>
      <c r="P1515" s="37" t="str">
        <f>IF(IFERROR(INDEX('Funding Request Tracker'!$G$6:$G$13,MATCH('Eligible Components'!N1515,'Funding Request Tracker'!$F$6:$F$13,0)),"")=0,"",IFERROR(INDEX('Funding Request Tracker'!$G$6:$G$13,MATCH('Eligible Components'!N1515,'Funding Request Tracker'!$F$6:$F$13,0)),""))</f>
        <v/>
      </c>
      <c r="Q1515" s="37" t="str">
        <f>IF(IFERROR(INDEX('Tableau FR Download'!N:N,MATCH('Eligible Components'!M1515,'Tableau FR Download'!G:G,0)),"")=0,"",IFERROR(INDEX('Tableau FR Download'!N:N,MATCH('Eligible Components'!M1515,'Tableau FR Download'!G:G,0)),""))</f>
        <v/>
      </c>
      <c r="R1515" s="37" t="str">
        <f>IF(IFERROR(INDEX('Tableau FR Download'!O:O,MATCH('Eligible Components'!M1515,'Tableau FR Download'!G:G,0)),"")=0,"",IFERROR(INDEX('Tableau FR Download'!O:O,MATCH('Eligible Components'!M1515,'Tableau FR Download'!G:G,0)),""))</f>
        <v/>
      </c>
      <c r="S1515" s="13" t="str">
        <f t="shared" si="72"/>
        <v/>
      </c>
      <c r="T1515" s="1" t="str">
        <f>IFERROR(INDEX('User Instructions'!$E$3:$E$10,MATCH('Eligible Components'!N1515,'User Instructions'!$D$3:$D$10,0)),"")</f>
        <v/>
      </c>
      <c r="U1515" s="1" t="str">
        <f>IFERROR(IF(INDEX('Tableau FR Download'!M:M,MATCH('Eligible Components'!M1515,'Tableau FR Download'!G:G,0))=0,"",INDEX('Tableau FR Download'!M:M,MATCH('Eligible Components'!M1515,'Tableau FR Download'!G:G,0))),"")</f>
        <v/>
      </c>
    </row>
    <row r="1516" spans="1:21" hidden="1" x14ac:dyDescent="0.2">
      <c r="A1516" s="1">
        <f t="shared" si="70"/>
        <v>0</v>
      </c>
      <c r="B1516" s="1">
        <v>0</v>
      </c>
      <c r="C1516" s="1" t="s">
        <v>85</v>
      </c>
      <c r="D1516" s="1" t="s">
        <v>73</v>
      </c>
      <c r="E1516" s="1" t="s">
        <v>419</v>
      </c>
      <c r="F1516" s="1" t="s">
        <v>97</v>
      </c>
      <c r="G1516" s="1" t="str">
        <f t="shared" si="71"/>
        <v>Uganda-Tuberculosis,RSSH</v>
      </c>
      <c r="H1516" s="1">
        <v>1</v>
      </c>
      <c r="I1516" s="1" t="s">
        <v>74</v>
      </c>
      <c r="J1516" s="1" t="str">
        <f>IF(IFERROR(IF(M1516="",INDEX('Review Approach Lookup'!D:D,MATCH('Eligible Components'!G1516,'Review Approach Lookup'!A:A,0)),INDEX('Tableau FR Download'!I:I,MATCH(M1516,'Tableau FR Download'!G:G,0))),"")=0,"TBC",IFERROR(IF(M1516="",INDEX('Review Approach Lookup'!D:D,MATCH('Eligible Components'!G1516,'Review Approach Lookup'!A:A,0)),INDEX('Tableau FR Download'!I:I,MATCH(M1516,'Tableau FR Download'!G:G,0))),""))</f>
        <v/>
      </c>
      <c r="K1516" s="1" t="s">
        <v>184</v>
      </c>
      <c r="L1516" s="1">
        <f>_xlfn.MAXIFS('Tableau FR Download'!A:A,'Tableau FR Download'!B:B,'Eligible Components'!G1516)</f>
        <v>0</v>
      </c>
      <c r="M1516" s="1" t="str">
        <f>IF(L1516=0,"",INDEX('Tableau FR Download'!G:G,MATCH('Eligible Components'!L1516,'Tableau FR Download'!A:A,0)))</f>
        <v/>
      </c>
      <c r="N1516" s="2" t="str">
        <f>IFERROR(IF(LEFT(INDEX('Tableau FR Download'!J:J,MATCH('Eligible Components'!M1516,'Tableau FR Download'!G:G,0)),FIND(" - ",INDEX('Tableau FR Download'!J:J,MATCH('Eligible Components'!M1516,'Tableau FR Download'!G:G,0)))-1) = 0,"",LEFT(INDEX('Tableau FR Download'!J:J,MATCH('Eligible Components'!M1516,'Tableau FR Download'!G:G,0)),FIND(" - ",INDEX('Tableau FR Download'!J:J,MATCH('Eligible Components'!M1516,'Tableau FR Download'!G:G,0)))-1)),"")</f>
        <v/>
      </c>
      <c r="O1516" s="2" t="str">
        <f>IF(T1516="No","",IFERROR(IF(INDEX('Tableau FR Download'!M:M,MATCH('Eligible Components'!M1516,'Tableau FR Download'!G:G,0))=0,"",INDEX('Tableau FR Download'!M:M,MATCH('Eligible Components'!M1516,'Tableau FR Download'!G:G,0))),""))</f>
        <v/>
      </c>
      <c r="P1516" s="37" t="str">
        <f>IF(IFERROR(INDEX('Funding Request Tracker'!$G$6:$G$13,MATCH('Eligible Components'!N1516,'Funding Request Tracker'!$F$6:$F$13,0)),"")=0,"",IFERROR(INDEX('Funding Request Tracker'!$G$6:$G$13,MATCH('Eligible Components'!N1516,'Funding Request Tracker'!$F$6:$F$13,0)),""))</f>
        <v/>
      </c>
      <c r="Q1516" s="37" t="str">
        <f>IF(IFERROR(INDEX('Tableau FR Download'!N:N,MATCH('Eligible Components'!M1516,'Tableau FR Download'!G:G,0)),"")=0,"",IFERROR(INDEX('Tableau FR Download'!N:N,MATCH('Eligible Components'!M1516,'Tableau FR Download'!G:G,0)),""))</f>
        <v/>
      </c>
      <c r="R1516" s="37" t="str">
        <f>IF(IFERROR(INDEX('Tableau FR Download'!O:O,MATCH('Eligible Components'!M1516,'Tableau FR Download'!G:G,0)),"")=0,"",IFERROR(INDEX('Tableau FR Download'!O:O,MATCH('Eligible Components'!M1516,'Tableau FR Download'!G:G,0)),""))</f>
        <v/>
      </c>
      <c r="S1516" s="13" t="str">
        <f t="shared" si="72"/>
        <v/>
      </c>
      <c r="T1516" s="1" t="str">
        <f>IFERROR(INDEX('User Instructions'!$E$3:$E$10,MATCH('Eligible Components'!N1516,'User Instructions'!$D$3:$D$10,0)),"")</f>
        <v/>
      </c>
      <c r="U1516" s="1" t="str">
        <f>IFERROR(IF(INDEX('Tableau FR Download'!M:M,MATCH('Eligible Components'!M1516,'Tableau FR Download'!G:G,0))=0,"",INDEX('Tableau FR Download'!M:M,MATCH('Eligible Components'!M1516,'Tableau FR Download'!G:G,0))),"")</f>
        <v/>
      </c>
    </row>
    <row r="1517" spans="1:21" hidden="1" x14ac:dyDescent="0.2">
      <c r="A1517" s="1">
        <f t="shared" si="70"/>
        <v>0</v>
      </c>
      <c r="B1517" s="1">
        <v>1</v>
      </c>
      <c r="C1517" s="1" t="s">
        <v>85</v>
      </c>
      <c r="D1517" s="1" t="s">
        <v>165</v>
      </c>
      <c r="E1517" s="1" t="s">
        <v>26</v>
      </c>
      <c r="F1517" s="1" t="s">
        <v>26</v>
      </c>
      <c r="G1517" s="1" t="str">
        <f t="shared" si="71"/>
        <v>Ukraine-HIV/AIDS</v>
      </c>
      <c r="H1517" s="1">
        <v>1</v>
      </c>
      <c r="I1517" s="1" t="s">
        <v>30</v>
      </c>
      <c r="J1517" s="1" t="str">
        <f>IF(IFERROR(IF(M1517="",INDEX('Review Approach Lookup'!D:D,MATCH('Eligible Components'!G1517,'Review Approach Lookup'!A:A,0)),INDEX('Tableau FR Download'!I:I,MATCH(M1517,'Tableau FR Download'!G:G,0))),"")=0,"TBC",IFERROR(IF(M1517="",INDEX('Review Approach Lookup'!D:D,MATCH('Eligible Components'!G1517,'Review Approach Lookup'!A:A,0)),INDEX('Tableau FR Download'!I:I,MATCH(M1517,'Tableau FR Download'!G:G,0))),""))</f>
        <v>Full Review</v>
      </c>
      <c r="K1517" s="1" t="s">
        <v>184</v>
      </c>
      <c r="L1517" s="1">
        <f>_xlfn.MAXIFS('Tableau FR Download'!A:A,'Tableau FR Download'!B:B,'Eligible Components'!G1517)</f>
        <v>0</v>
      </c>
      <c r="M1517" s="1" t="str">
        <f>IF(L1517=0,"",INDEX('Tableau FR Download'!G:G,MATCH('Eligible Components'!L1517,'Tableau FR Download'!A:A,0)))</f>
        <v/>
      </c>
      <c r="N1517" s="2" t="str">
        <f>IFERROR(IF(LEFT(INDEX('Tableau FR Download'!J:J,MATCH('Eligible Components'!M1517,'Tableau FR Download'!G:G,0)),FIND(" - ",INDEX('Tableau FR Download'!J:J,MATCH('Eligible Components'!M1517,'Tableau FR Download'!G:G,0)))-1) = 0,"",LEFT(INDEX('Tableau FR Download'!J:J,MATCH('Eligible Components'!M1517,'Tableau FR Download'!G:G,0)),FIND(" - ",INDEX('Tableau FR Download'!J:J,MATCH('Eligible Components'!M1517,'Tableau FR Download'!G:G,0)))-1)),"")</f>
        <v/>
      </c>
      <c r="O1517" s="2" t="str">
        <f>IF(T1517="No","",IFERROR(IF(INDEX('Tableau FR Download'!M:M,MATCH('Eligible Components'!M1517,'Tableau FR Download'!G:G,0))=0,"",INDEX('Tableau FR Download'!M:M,MATCH('Eligible Components'!M1517,'Tableau FR Download'!G:G,0))),""))</f>
        <v/>
      </c>
      <c r="P1517" s="37" t="str">
        <f>IF(IFERROR(INDEX('Funding Request Tracker'!$G$6:$G$13,MATCH('Eligible Components'!N1517,'Funding Request Tracker'!$F$6:$F$13,0)),"")=0,"",IFERROR(INDEX('Funding Request Tracker'!$G$6:$G$13,MATCH('Eligible Components'!N1517,'Funding Request Tracker'!$F$6:$F$13,0)),""))</f>
        <v/>
      </c>
      <c r="Q1517" s="37" t="str">
        <f>IF(IFERROR(INDEX('Tableau FR Download'!N:N,MATCH('Eligible Components'!M1517,'Tableau FR Download'!G:G,0)),"")=0,"",IFERROR(INDEX('Tableau FR Download'!N:N,MATCH('Eligible Components'!M1517,'Tableau FR Download'!G:G,0)),""))</f>
        <v/>
      </c>
      <c r="R1517" s="37" t="str">
        <f>IF(IFERROR(INDEX('Tableau FR Download'!O:O,MATCH('Eligible Components'!M1517,'Tableau FR Download'!G:G,0)),"")=0,"",IFERROR(INDEX('Tableau FR Download'!O:O,MATCH('Eligible Components'!M1517,'Tableau FR Download'!G:G,0)),""))</f>
        <v/>
      </c>
      <c r="S1517" s="13" t="str">
        <f t="shared" si="72"/>
        <v/>
      </c>
      <c r="T1517" s="1" t="str">
        <f>IFERROR(INDEX('User Instructions'!$E$3:$E$10,MATCH('Eligible Components'!N1517,'User Instructions'!$D$3:$D$10,0)),"")</f>
        <v/>
      </c>
      <c r="U1517" s="1" t="str">
        <f>IFERROR(IF(INDEX('Tableau FR Download'!M:M,MATCH('Eligible Components'!M1517,'Tableau FR Download'!G:G,0))=0,"",INDEX('Tableau FR Download'!M:M,MATCH('Eligible Components'!M1517,'Tableau FR Download'!G:G,0))),"")</f>
        <v/>
      </c>
    </row>
    <row r="1518" spans="1:21" hidden="1" x14ac:dyDescent="0.2">
      <c r="A1518" s="1">
        <f t="shared" si="70"/>
        <v>0</v>
      </c>
      <c r="B1518" s="1">
        <v>0</v>
      </c>
      <c r="C1518" s="1" t="s">
        <v>85</v>
      </c>
      <c r="D1518" s="1" t="s">
        <v>165</v>
      </c>
      <c r="E1518" s="1" t="s">
        <v>409</v>
      </c>
      <c r="F1518" s="1" t="s">
        <v>86</v>
      </c>
      <c r="G1518" s="1" t="str">
        <f t="shared" si="71"/>
        <v>Ukraine-HIV/AIDS,Malaria</v>
      </c>
      <c r="H1518" s="1">
        <v>0</v>
      </c>
      <c r="I1518" s="1" t="s">
        <v>30</v>
      </c>
      <c r="J1518" s="1" t="str">
        <f>IF(IFERROR(IF(M1518="",INDEX('Review Approach Lookup'!D:D,MATCH('Eligible Components'!G1518,'Review Approach Lookup'!A:A,0)),INDEX('Tableau FR Download'!I:I,MATCH(M1518,'Tableau FR Download'!G:G,0))),"")=0,"TBC",IFERROR(IF(M1518="",INDEX('Review Approach Lookup'!D:D,MATCH('Eligible Components'!G1518,'Review Approach Lookup'!A:A,0)),INDEX('Tableau FR Download'!I:I,MATCH(M1518,'Tableau FR Download'!G:G,0))),""))</f>
        <v/>
      </c>
      <c r="K1518" s="1" t="s">
        <v>184</v>
      </c>
      <c r="L1518" s="1">
        <f>_xlfn.MAXIFS('Tableau FR Download'!A:A,'Tableau FR Download'!B:B,'Eligible Components'!G1518)</f>
        <v>0</v>
      </c>
      <c r="M1518" s="1" t="str">
        <f>IF(L1518=0,"",INDEX('Tableau FR Download'!G:G,MATCH('Eligible Components'!L1518,'Tableau FR Download'!A:A,0)))</f>
        <v/>
      </c>
      <c r="N1518" s="2" t="str">
        <f>IFERROR(IF(LEFT(INDEX('Tableau FR Download'!J:J,MATCH('Eligible Components'!M1518,'Tableau FR Download'!G:G,0)),FIND(" - ",INDEX('Tableau FR Download'!J:J,MATCH('Eligible Components'!M1518,'Tableau FR Download'!G:G,0)))-1) = 0,"",LEFT(INDEX('Tableau FR Download'!J:J,MATCH('Eligible Components'!M1518,'Tableau FR Download'!G:G,0)),FIND(" - ",INDEX('Tableau FR Download'!J:J,MATCH('Eligible Components'!M1518,'Tableau FR Download'!G:G,0)))-1)),"")</f>
        <v/>
      </c>
      <c r="O1518" s="2" t="str">
        <f>IF(T1518="No","",IFERROR(IF(INDEX('Tableau FR Download'!M:M,MATCH('Eligible Components'!M1518,'Tableau FR Download'!G:G,0))=0,"",INDEX('Tableau FR Download'!M:M,MATCH('Eligible Components'!M1518,'Tableau FR Download'!G:G,0))),""))</f>
        <v/>
      </c>
      <c r="P1518" s="37" t="str">
        <f>IF(IFERROR(INDEX('Funding Request Tracker'!$G$6:$G$13,MATCH('Eligible Components'!N1518,'Funding Request Tracker'!$F$6:$F$13,0)),"")=0,"",IFERROR(INDEX('Funding Request Tracker'!$G$6:$G$13,MATCH('Eligible Components'!N1518,'Funding Request Tracker'!$F$6:$F$13,0)),""))</f>
        <v/>
      </c>
      <c r="Q1518" s="37" t="str">
        <f>IF(IFERROR(INDEX('Tableau FR Download'!N:N,MATCH('Eligible Components'!M1518,'Tableau FR Download'!G:G,0)),"")=0,"",IFERROR(INDEX('Tableau FR Download'!N:N,MATCH('Eligible Components'!M1518,'Tableau FR Download'!G:G,0)),""))</f>
        <v/>
      </c>
      <c r="R1518" s="37" t="str">
        <f>IF(IFERROR(INDEX('Tableau FR Download'!O:O,MATCH('Eligible Components'!M1518,'Tableau FR Download'!G:G,0)),"")=0,"",IFERROR(INDEX('Tableau FR Download'!O:O,MATCH('Eligible Components'!M1518,'Tableau FR Download'!G:G,0)),""))</f>
        <v/>
      </c>
      <c r="S1518" s="13" t="str">
        <f t="shared" si="72"/>
        <v/>
      </c>
      <c r="T1518" s="1" t="str">
        <f>IFERROR(INDEX('User Instructions'!$E$3:$E$10,MATCH('Eligible Components'!N1518,'User Instructions'!$D$3:$D$10,0)),"")</f>
        <v/>
      </c>
      <c r="U1518" s="1" t="str">
        <f>IFERROR(IF(INDEX('Tableau FR Download'!M:M,MATCH('Eligible Components'!M1518,'Tableau FR Download'!G:G,0))=0,"",INDEX('Tableau FR Download'!M:M,MATCH('Eligible Components'!M1518,'Tableau FR Download'!G:G,0))),"")</f>
        <v/>
      </c>
    </row>
    <row r="1519" spans="1:21" hidden="1" x14ac:dyDescent="0.2">
      <c r="A1519" s="1">
        <f t="shared" si="70"/>
        <v>0</v>
      </c>
      <c r="B1519" s="1">
        <v>0</v>
      </c>
      <c r="C1519" s="1" t="s">
        <v>85</v>
      </c>
      <c r="D1519" s="1" t="s">
        <v>165</v>
      </c>
      <c r="E1519" s="1" t="s">
        <v>410</v>
      </c>
      <c r="F1519" s="1" t="s">
        <v>87</v>
      </c>
      <c r="G1519" s="1" t="str">
        <f t="shared" si="71"/>
        <v>Ukraine-HIV/AIDS,Malaria,RSSH</v>
      </c>
      <c r="H1519" s="1">
        <v>0</v>
      </c>
      <c r="I1519" s="1" t="s">
        <v>30</v>
      </c>
      <c r="J1519" s="1" t="str">
        <f>IF(IFERROR(IF(M1519="",INDEX('Review Approach Lookup'!D:D,MATCH('Eligible Components'!G1519,'Review Approach Lookup'!A:A,0)),INDEX('Tableau FR Download'!I:I,MATCH(M1519,'Tableau FR Download'!G:G,0))),"")=0,"TBC",IFERROR(IF(M1519="",INDEX('Review Approach Lookup'!D:D,MATCH('Eligible Components'!G1519,'Review Approach Lookup'!A:A,0)),INDEX('Tableau FR Download'!I:I,MATCH(M1519,'Tableau FR Download'!G:G,0))),""))</f>
        <v/>
      </c>
      <c r="K1519" s="1" t="s">
        <v>184</v>
      </c>
      <c r="L1519" s="1">
        <f>_xlfn.MAXIFS('Tableau FR Download'!A:A,'Tableau FR Download'!B:B,'Eligible Components'!G1519)</f>
        <v>0</v>
      </c>
      <c r="M1519" s="1" t="str">
        <f>IF(L1519=0,"",INDEX('Tableau FR Download'!G:G,MATCH('Eligible Components'!L1519,'Tableau FR Download'!A:A,0)))</f>
        <v/>
      </c>
      <c r="N1519" s="2" t="str">
        <f>IFERROR(IF(LEFT(INDEX('Tableau FR Download'!J:J,MATCH('Eligible Components'!M1519,'Tableau FR Download'!G:G,0)),FIND(" - ",INDEX('Tableau FR Download'!J:J,MATCH('Eligible Components'!M1519,'Tableau FR Download'!G:G,0)))-1) = 0,"",LEFT(INDEX('Tableau FR Download'!J:J,MATCH('Eligible Components'!M1519,'Tableau FR Download'!G:G,0)),FIND(" - ",INDEX('Tableau FR Download'!J:J,MATCH('Eligible Components'!M1519,'Tableau FR Download'!G:G,0)))-1)),"")</f>
        <v/>
      </c>
      <c r="O1519" s="2" t="str">
        <f>IF(T1519="No","",IFERROR(IF(INDEX('Tableau FR Download'!M:M,MATCH('Eligible Components'!M1519,'Tableau FR Download'!G:G,0))=0,"",INDEX('Tableau FR Download'!M:M,MATCH('Eligible Components'!M1519,'Tableau FR Download'!G:G,0))),""))</f>
        <v/>
      </c>
      <c r="P1519" s="37" t="str">
        <f>IF(IFERROR(INDEX('Funding Request Tracker'!$G$6:$G$13,MATCH('Eligible Components'!N1519,'Funding Request Tracker'!$F$6:$F$13,0)),"")=0,"",IFERROR(INDEX('Funding Request Tracker'!$G$6:$G$13,MATCH('Eligible Components'!N1519,'Funding Request Tracker'!$F$6:$F$13,0)),""))</f>
        <v/>
      </c>
      <c r="Q1519" s="37" t="str">
        <f>IF(IFERROR(INDEX('Tableau FR Download'!N:N,MATCH('Eligible Components'!M1519,'Tableau FR Download'!G:G,0)),"")=0,"",IFERROR(INDEX('Tableau FR Download'!N:N,MATCH('Eligible Components'!M1519,'Tableau FR Download'!G:G,0)),""))</f>
        <v/>
      </c>
      <c r="R1519" s="37" t="str">
        <f>IF(IFERROR(INDEX('Tableau FR Download'!O:O,MATCH('Eligible Components'!M1519,'Tableau FR Download'!G:G,0)),"")=0,"",IFERROR(INDEX('Tableau FR Download'!O:O,MATCH('Eligible Components'!M1519,'Tableau FR Download'!G:G,0)),""))</f>
        <v/>
      </c>
      <c r="S1519" s="13" t="str">
        <f t="shared" si="72"/>
        <v/>
      </c>
      <c r="T1519" s="1" t="str">
        <f>IFERROR(INDEX('User Instructions'!$E$3:$E$10,MATCH('Eligible Components'!N1519,'User Instructions'!$D$3:$D$10,0)),"")</f>
        <v/>
      </c>
      <c r="U1519" s="1" t="str">
        <f>IFERROR(IF(INDEX('Tableau FR Download'!M:M,MATCH('Eligible Components'!M1519,'Tableau FR Download'!G:G,0))=0,"",INDEX('Tableau FR Download'!M:M,MATCH('Eligible Components'!M1519,'Tableau FR Download'!G:G,0))),"")</f>
        <v/>
      </c>
    </row>
    <row r="1520" spans="1:21" hidden="1" x14ac:dyDescent="0.2">
      <c r="A1520" s="1">
        <f t="shared" si="70"/>
        <v>0</v>
      </c>
      <c r="B1520" s="1">
        <v>0</v>
      </c>
      <c r="C1520" s="1" t="s">
        <v>85</v>
      </c>
      <c r="D1520" s="1" t="s">
        <v>165</v>
      </c>
      <c r="E1520" s="1" t="s">
        <v>411</v>
      </c>
      <c r="F1520" s="1" t="s">
        <v>88</v>
      </c>
      <c r="G1520" s="1" t="str">
        <f t="shared" si="71"/>
        <v>Ukraine-HIV/AIDS,RSSH</v>
      </c>
      <c r="H1520" s="1">
        <v>1</v>
      </c>
      <c r="I1520" s="1" t="s">
        <v>30</v>
      </c>
      <c r="J1520" s="1" t="str">
        <f>IF(IFERROR(IF(M1520="",INDEX('Review Approach Lookup'!D:D,MATCH('Eligible Components'!G1520,'Review Approach Lookup'!A:A,0)),INDEX('Tableau FR Download'!I:I,MATCH(M1520,'Tableau FR Download'!G:G,0))),"")=0,"TBC",IFERROR(IF(M1520="",INDEX('Review Approach Lookup'!D:D,MATCH('Eligible Components'!G1520,'Review Approach Lookup'!A:A,0)),INDEX('Tableau FR Download'!I:I,MATCH(M1520,'Tableau FR Download'!G:G,0))),""))</f>
        <v/>
      </c>
      <c r="K1520" s="1" t="s">
        <v>184</v>
      </c>
      <c r="L1520" s="1">
        <f>_xlfn.MAXIFS('Tableau FR Download'!A:A,'Tableau FR Download'!B:B,'Eligible Components'!G1520)</f>
        <v>0</v>
      </c>
      <c r="M1520" s="1" t="str">
        <f>IF(L1520=0,"",INDEX('Tableau FR Download'!G:G,MATCH('Eligible Components'!L1520,'Tableau FR Download'!A:A,0)))</f>
        <v/>
      </c>
      <c r="N1520" s="2" t="str">
        <f>IFERROR(IF(LEFT(INDEX('Tableau FR Download'!J:J,MATCH('Eligible Components'!M1520,'Tableau FR Download'!G:G,0)),FIND(" - ",INDEX('Tableau FR Download'!J:J,MATCH('Eligible Components'!M1520,'Tableau FR Download'!G:G,0)))-1) = 0,"",LEFT(INDEX('Tableau FR Download'!J:J,MATCH('Eligible Components'!M1520,'Tableau FR Download'!G:G,0)),FIND(" - ",INDEX('Tableau FR Download'!J:J,MATCH('Eligible Components'!M1520,'Tableau FR Download'!G:G,0)))-1)),"")</f>
        <v/>
      </c>
      <c r="O1520" s="2" t="str">
        <f>IF(T1520="No","",IFERROR(IF(INDEX('Tableau FR Download'!M:M,MATCH('Eligible Components'!M1520,'Tableau FR Download'!G:G,0))=0,"",INDEX('Tableau FR Download'!M:M,MATCH('Eligible Components'!M1520,'Tableau FR Download'!G:G,0))),""))</f>
        <v/>
      </c>
      <c r="P1520" s="37" t="str">
        <f>IF(IFERROR(INDEX('Funding Request Tracker'!$G$6:$G$13,MATCH('Eligible Components'!N1520,'Funding Request Tracker'!$F$6:$F$13,0)),"")=0,"",IFERROR(INDEX('Funding Request Tracker'!$G$6:$G$13,MATCH('Eligible Components'!N1520,'Funding Request Tracker'!$F$6:$F$13,0)),""))</f>
        <v/>
      </c>
      <c r="Q1520" s="37" t="str">
        <f>IF(IFERROR(INDEX('Tableau FR Download'!N:N,MATCH('Eligible Components'!M1520,'Tableau FR Download'!G:G,0)),"")=0,"",IFERROR(INDEX('Tableau FR Download'!N:N,MATCH('Eligible Components'!M1520,'Tableau FR Download'!G:G,0)),""))</f>
        <v/>
      </c>
      <c r="R1520" s="37" t="str">
        <f>IF(IFERROR(INDEX('Tableau FR Download'!O:O,MATCH('Eligible Components'!M1520,'Tableau FR Download'!G:G,0)),"")=0,"",IFERROR(INDEX('Tableau FR Download'!O:O,MATCH('Eligible Components'!M1520,'Tableau FR Download'!G:G,0)),""))</f>
        <v/>
      </c>
      <c r="S1520" s="13" t="str">
        <f t="shared" si="72"/>
        <v/>
      </c>
      <c r="T1520" s="1" t="str">
        <f>IFERROR(INDEX('User Instructions'!$E$3:$E$10,MATCH('Eligible Components'!N1520,'User Instructions'!$D$3:$D$10,0)),"")</f>
        <v/>
      </c>
      <c r="U1520" s="1" t="str">
        <f>IFERROR(IF(INDEX('Tableau FR Download'!M:M,MATCH('Eligible Components'!M1520,'Tableau FR Download'!G:G,0))=0,"",INDEX('Tableau FR Download'!M:M,MATCH('Eligible Components'!M1520,'Tableau FR Download'!G:G,0))),"")</f>
        <v/>
      </c>
    </row>
    <row r="1521" spans="1:21" hidden="1" x14ac:dyDescent="0.2">
      <c r="A1521" s="1">
        <f t="shared" si="70"/>
        <v>1</v>
      </c>
      <c r="B1521" s="1">
        <v>0</v>
      </c>
      <c r="C1521" s="1" t="s">
        <v>85</v>
      </c>
      <c r="D1521" s="1" t="s">
        <v>165</v>
      </c>
      <c r="E1521" s="1" t="s">
        <v>408</v>
      </c>
      <c r="F1521" s="1" t="s">
        <v>89</v>
      </c>
      <c r="G1521" s="1" t="str">
        <f t="shared" si="71"/>
        <v>Ukraine-HIV/AIDS, Tuberculosis</v>
      </c>
      <c r="H1521" s="1">
        <v>1</v>
      </c>
      <c r="I1521" s="1" t="s">
        <v>30</v>
      </c>
      <c r="J1521" s="1" t="str">
        <f>IF(IFERROR(IF(M1521="",INDEX('Review Approach Lookup'!D:D,MATCH('Eligible Components'!G1521,'Review Approach Lookup'!A:A,0)),INDEX('Tableau FR Download'!I:I,MATCH(M1521,'Tableau FR Download'!G:G,0))),"")=0,"TBC",IFERROR(IF(M1521="",INDEX('Review Approach Lookup'!D:D,MATCH('Eligible Components'!G1521,'Review Approach Lookup'!A:A,0)),INDEX('Tableau FR Download'!I:I,MATCH(M1521,'Tableau FR Download'!G:G,0))),""))</f>
        <v>Full Review</v>
      </c>
      <c r="K1521" s="1" t="s">
        <v>182</v>
      </c>
      <c r="L1521" s="1">
        <f>_xlfn.MAXIFS('Tableau FR Download'!A:A,'Tableau FR Download'!B:B,'Eligible Components'!G1521)</f>
        <v>853</v>
      </c>
      <c r="M1521" s="1" t="str">
        <f>IF(L1521=0,"",INDEX('Tableau FR Download'!G:G,MATCH('Eligible Components'!L1521,'Tableau FR Download'!A:A,0)))</f>
        <v>FR853-UKR-C</v>
      </c>
      <c r="N1521" s="2" t="str">
        <f>IFERROR(IF(LEFT(INDEX('Tableau FR Download'!J:J,MATCH('Eligible Components'!M1521,'Tableau FR Download'!G:G,0)),FIND(" - ",INDEX('Tableau FR Download'!J:J,MATCH('Eligible Components'!M1521,'Tableau FR Download'!G:G,0)))-1) = 0,"",LEFT(INDEX('Tableau FR Download'!J:J,MATCH('Eligible Components'!M1521,'Tableau FR Download'!G:G,0)),FIND(" - ",INDEX('Tableau FR Download'!J:J,MATCH('Eligible Components'!M1521,'Tableau FR Download'!G:G,0)))-1)),"")</f>
        <v>Window 2c</v>
      </c>
      <c r="O1521" s="2" t="str">
        <f>IF(T1521="No","",IFERROR(IF(INDEX('Tableau FR Download'!M:M,MATCH('Eligible Components'!M1521,'Tableau FR Download'!G:G,0))=0,"",INDEX('Tableau FR Download'!M:M,MATCH('Eligible Components'!M1521,'Tableau FR Download'!G:G,0))),""))</f>
        <v>Grant Making</v>
      </c>
      <c r="P1521" s="37">
        <f>IF(IFERROR(INDEX('Funding Request Tracker'!$G$6:$G$13,MATCH('Eligible Components'!N1521,'Funding Request Tracker'!$F$6:$F$13,0)),"")=0,"",IFERROR(INDEX('Funding Request Tracker'!$G$6:$G$13,MATCH('Eligible Components'!N1521,'Funding Request Tracker'!$F$6:$F$13,0)),""))</f>
        <v>44012</v>
      </c>
      <c r="Q1521" s="37">
        <f>IF(IFERROR(INDEX('Tableau FR Download'!N:N,MATCH('Eligible Components'!M1521,'Tableau FR Download'!G:G,0)),"")=0,"",IFERROR(INDEX('Tableau FR Download'!N:N,MATCH('Eligible Components'!M1521,'Tableau FR Download'!G:G,0)),""))</f>
        <v>44147</v>
      </c>
      <c r="R1521" s="37">
        <f>IF(IFERROR(INDEX('Tableau FR Download'!O:O,MATCH('Eligible Components'!M1521,'Tableau FR Download'!G:G,0)),"")=0,"",IFERROR(INDEX('Tableau FR Download'!O:O,MATCH('Eligible Components'!M1521,'Tableau FR Download'!G:G,0)),""))</f>
        <v>44168</v>
      </c>
      <c r="S1521" s="13">
        <f t="shared" si="72"/>
        <v>5.1147540983606561</v>
      </c>
      <c r="T1521" s="1" t="str">
        <f>IFERROR(INDEX('User Instructions'!$E$3:$E$10,MATCH('Eligible Components'!N1521,'User Instructions'!$D$3:$D$10,0)),"")</f>
        <v>Yes</v>
      </c>
      <c r="U1521" s="1" t="str">
        <f>IFERROR(IF(INDEX('Tableau FR Download'!M:M,MATCH('Eligible Components'!M1521,'Tableau FR Download'!G:G,0))=0,"",INDEX('Tableau FR Download'!M:M,MATCH('Eligible Components'!M1521,'Tableau FR Download'!G:G,0))),"")</f>
        <v>Grant Making</v>
      </c>
    </row>
    <row r="1522" spans="1:21" hidden="1" x14ac:dyDescent="0.2">
      <c r="A1522" s="1">
        <f t="shared" si="70"/>
        <v>0</v>
      </c>
      <c r="B1522" s="1">
        <v>0</v>
      </c>
      <c r="C1522" s="1" t="s">
        <v>85</v>
      </c>
      <c r="D1522" s="1" t="s">
        <v>165</v>
      </c>
      <c r="E1522" s="1" t="s">
        <v>412</v>
      </c>
      <c r="F1522" s="1" t="s">
        <v>90</v>
      </c>
      <c r="G1522" s="1" t="str">
        <f t="shared" si="71"/>
        <v>Ukraine-HIV/AIDS,Tuberculosis,Malaria</v>
      </c>
      <c r="H1522" s="1">
        <v>0</v>
      </c>
      <c r="I1522" s="1" t="s">
        <v>30</v>
      </c>
      <c r="J1522" s="1" t="str">
        <f>IF(IFERROR(IF(M1522="",INDEX('Review Approach Lookup'!D:D,MATCH('Eligible Components'!G1522,'Review Approach Lookup'!A:A,0)),INDEX('Tableau FR Download'!I:I,MATCH(M1522,'Tableau FR Download'!G:G,0))),"")=0,"TBC",IFERROR(IF(M1522="",INDEX('Review Approach Lookup'!D:D,MATCH('Eligible Components'!G1522,'Review Approach Lookup'!A:A,0)),INDEX('Tableau FR Download'!I:I,MATCH(M1522,'Tableau FR Download'!G:G,0))),""))</f>
        <v/>
      </c>
      <c r="K1522" s="1" t="s">
        <v>184</v>
      </c>
      <c r="L1522" s="1">
        <f>_xlfn.MAXIFS('Tableau FR Download'!A:A,'Tableau FR Download'!B:B,'Eligible Components'!G1522)</f>
        <v>0</v>
      </c>
      <c r="M1522" s="1" t="str">
        <f>IF(L1522=0,"",INDEX('Tableau FR Download'!G:G,MATCH('Eligible Components'!L1522,'Tableau FR Download'!A:A,0)))</f>
        <v/>
      </c>
      <c r="N1522" s="2" t="str">
        <f>IFERROR(IF(LEFT(INDEX('Tableau FR Download'!J:J,MATCH('Eligible Components'!M1522,'Tableau FR Download'!G:G,0)),FIND(" - ",INDEX('Tableau FR Download'!J:J,MATCH('Eligible Components'!M1522,'Tableau FR Download'!G:G,0)))-1) = 0,"",LEFT(INDEX('Tableau FR Download'!J:J,MATCH('Eligible Components'!M1522,'Tableau FR Download'!G:G,0)),FIND(" - ",INDEX('Tableau FR Download'!J:J,MATCH('Eligible Components'!M1522,'Tableau FR Download'!G:G,0)))-1)),"")</f>
        <v/>
      </c>
      <c r="O1522" s="2" t="str">
        <f>IF(T1522="No","",IFERROR(IF(INDEX('Tableau FR Download'!M:M,MATCH('Eligible Components'!M1522,'Tableau FR Download'!G:G,0))=0,"",INDEX('Tableau FR Download'!M:M,MATCH('Eligible Components'!M1522,'Tableau FR Download'!G:G,0))),""))</f>
        <v/>
      </c>
      <c r="P1522" s="37" t="str">
        <f>IF(IFERROR(INDEX('Funding Request Tracker'!$G$6:$G$13,MATCH('Eligible Components'!N1522,'Funding Request Tracker'!$F$6:$F$13,0)),"")=0,"",IFERROR(INDEX('Funding Request Tracker'!$G$6:$G$13,MATCH('Eligible Components'!N1522,'Funding Request Tracker'!$F$6:$F$13,0)),""))</f>
        <v/>
      </c>
      <c r="Q1522" s="37" t="str">
        <f>IF(IFERROR(INDEX('Tableau FR Download'!N:N,MATCH('Eligible Components'!M1522,'Tableau FR Download'!G:G,0)),"")=0,"",IFERROR(INDEX('Tableau FR Download'!N:N,MATCH('Eligible Components'!M1522,'Tableau FR Download'!G:G,0)),""))</f>
        <v/>
      </c>
      <c r="R1522" s="37" t="str">
        <f>IF(IFERROR(INDEX('Tableau FR Download'!O:O,MATCH('Eligible Components'!M1522,'Tableau FR Download'!G:G,0)),"")=0,"",IFERROR(INDEX('Tableau FR Download'!O:O,MATCH('Eligible Components'!M1522,'Tableau FR Download'!G:G,0)),""))</f>
        <v/>
      </c>
      <c r="S1522" s="13" t="str">
        <f t="shared" si="72"/>
        <v/>
      </c>
      <c r="T1522" s="1" t="str">
        <f>IFERROR(INDEX('User Instructions'!$E$3:$E$10,MATCH('Eligible Components'!N1522,'User Instructions'!$D$3:$D$10,0)),"")</f>
        <v/>
      </c>
      <c r="U1522" s="1" t="str">
        <f>IFERROR(IF(INDEX('Tableau FR Download'!M:M,MATCH('Eligible Components'!M1522,'Tableau FR Download'!G:G,0))=0,"",INDEX('Tableau FR Download'!M:M,MATCH('Eligible Components'!M1522,'Tableau FR Download'!G:G,0))),"")</f>
        <v/>
      </c>
    </row>
    <row r="1523" spans="1:21" hidden="1" x14ac:dyDescent="0.2">
      <c r="A1523" s="1">
        <f t="shared" si="70"/>
        <v>0</v>
      </c>
      <c r="B1523" s="1">
        <v>0</v>
      </c>
      <c r="C1523" s="1" t="s">
        <v>85</v>
      </c>
      <c r="D1523" s="1" t="s">
        <v>165</v>
      </c>
      <c r="E1523" s="1" t="s">
        <v>413</v>
      </c>
      <c r="F1523" s="1" t="s">
        <v>91</v>
      </c>
      <c r="G1523" s="1" t="str">
        <f t="shared" si="71"/>
        <v>Ukraine-HIV/AIDS,Tuberculosis,Malaria,RSSH</v>
      </c>
      <c r="H1523" s="1">
        <v>0</v>
      </c>
      <c r="I1523" s="1" t="s">
        <v>30</v>
      </c>
      <c r="J1523" s="1" t="str">
        <f>IF(IFERROR(IF(M1523="",INDEX('Review Approach Lookup'!D:D,MATCH('Eligible Components'!G1523,'Review Approach Lookup'!A:A,0)),INDEX('Tableau FR Download'!I:I,MATCH(M1523,'Tableau FR Download'!G:G,0))),"")=0,"TBC",IFERROR(IF(M1523="",INDEX('Review Approach Lookup'!D:D,MATCH('Eligible Components'!G1523,'Review Approach Lookup'!A:A,0)),INDEX('Tableau FR Download'!I:I,MATCH(M1523,'Tableau FR Download'!G:G,0))),""))</f>
        <v/>
      </c>
      <c r="K1523" s="1" t="s">
        <v>184</v>
      </c>
      <c r="L1523" s="1">
        <f>_xlfn.MAXIFS('Tableau FR Download'!A:A,'Tableau FR Download'!B:B,'Eligible Components'!G1523)</f>
        <v>0</v>
      </c>
      <c r="M1523" s="1" t="str">
        <f>IF(L1523=0,"",INDEX('Tableau FR Download'!G:G,MATCH('Eligible Components'!L1523,'Tableau FR Download'!A:A,0)))</f>
        <v/>
      </c>
      <c r="N1523" s="2" t="str">
        <f>IFERROR(IF(LEFT(INDEX('Tableau FR Download'!J:J,MATCH('Eligible Components'!M1523,'Tableau FR Download'!G:G,0)),FIND(" - ",INDEX('Tableau FR Download'!J:J,MATCH('Eligible Components'!M1523,'Tableau FR Download'!G:G,0)))-1) = 0,"",LEFT(INDEX('Tableau FR Download'!J:J,MATCH('Eligible Components'!M1523,'Tableau FR Download'!G:G,0)),FIND(" - ",INDEX('Tableau FR Download'!J:J,MATCH('Eligible Components'!M1523,'Tableau FR Download'!G:G,0)))-1)),"")</f>
        <v/>
      </c>
      <c r="O1523" s="2" t="str">
        <f>IF(T1523="No","",IFERROR(IF(INDEX('Tableau FR Download'!M:M,MATCH('Eligible Components'!M1523,'Tableau FR Download'!G:G,0))=0,"",INDEX('Tableau FR Download'!M:M,MATCH('Eligible Components'!M1523,'Tableau FR Download'!G:G,0))),""))</f>
        <v/>
      </c>
      <c r="P1523" s="37" t="str">
        <f>IF(IFERROR(INDEX('Funding Request Tracker'!$G$6:$G$13,MATCH('Eligible Components'!N1523,'Funding Request Tracker'!$F$6:$F$13,0)),"")=0,"",IFERROR(INDEX('Funding Request Tracker'!$G$6:$G$13,MATCH('Eligible Components'!N1523,'Funding Request Tracker'!$F$6:$F$13,0)),""))</f>
        <v/>
      </c>
      <c r="Q1523" s="37" t="str">
        <f>IF(IFERROR(INDEX('Tableau FR Download'!N:N,MATCH('Eligible Components'!M1523,'Tableau FR Download'!G:G,0)),"")=0,"",IFERROR(INDEX('Tableau FR Download'!N:N,MATCH('Eligible Components'!M1523,'Tableau FR Download'!G:G,0)),""))</f>
        <v/>
      </c>
      <c r="R1523" s="37" t="str">
        <f>IF(IFERROR(INDEX('Tableau FR Download'!O:O,MATCH('Eligible Components'!M1523,'Tableau FR Download'!G:G,0)),"")=0,"",IFERROR(INDEX('Tableau FR Download'!O:O,MATCH('Eligible Components'!M1523,'Tableau FR Download'!G:G,0)),""))</f>
        <v/>
      </c>
      <c r="S1523" s="13" t="str">
        <f t="shared" si="72"/>
        <v/>
      </c>
      <c r="T1523" s="1" t="str">
        <f>IFERROR(INDEX('User Instructions'!$E$3:$E$10,MATCH('Eligible Components'!N1523,'User Instructions'!$D$3:$D$10,0)),"")</f>
        <v/>
      </c>
      <c r="U1523" s="1" t="str">
        <f>IFERROR(IF(INDEX('Tableau FR Download'!M:M,MATCH('Eligible Components'!M1523,'Tableau FR Download'!G:G,0))=0,"",INDEX('Tableau FR Download'!M:M,MATCH('Eligible Components'!M1523,'Tableau FR Download'!G:G,0))),"")</f>
        <v/>
      </c>
    </row>
    <row r="1524" spans="1:21" hidden="1" x14ac:dyDescent="0.2">
      <c r="A1524" s="1">
        <f t="shared" si="70"/>
        <v>0</v>
      </c>
      <c r="B1524" s="1">
        <v>0</v>
      </c>
      <c r="C1524" s="1" t="s">
        <v>85</v>
      </c>
      <c r="D1524" s="1" t="s">
        <v>165</v>
      </c>
      <c r="E1524" s="1" t="s">
        <v>414</v>
      </c>
      <c r="F1524" s="1" t="s">
        <v>92</v>
      </c>
      <c r="G1524" s="1" t="str">
        <f t="shared" si="71"/>
        <v>Ukraine-HIV/AIDS,Tuberculosis,RSSH</v>
      </c>
      <c r="H1524" s="1">
        <v>1</v>
      </c>
      <c r="I1524" s="1" t="s">
        <v>30</v>
      </c>
      <c r="J1524" s="1" t="str">
        <f>IF(IFERROR(IF(M1524="",INDEX('Review Approach Lookup'!D:D,MATCH('Eligible Components'!G1524,'Review Approach Lookup'!A:A,0)),INDEX('Tableau FR Download'!I:I,MATCH(M1524,'Tableau FR Download'!G:G,0))),"")=0,"TBC",IFERROR(IF(M1524="",INDEX('Review Approach Lookup'!D:D,MATCH('Eligible Components'!G1524,'Review Approach Lookup'!A:A,0)),INDEX('Tableau FR Download'!I:I,MATCH(M1524,'Tableau FR Download'!G:G,0))),""))</f>
        <v/>
      </c>
      <c r="K1524" s="1" t="s">
        <v>184</v>
      </c>
      <c r="L1524" s="1">
        <f>_xlfn.MAXIFS('Tableau FR Download'!A:A,'Tableau FR Download'!B:B,'Eligible Components'!G1524)</f>
        <v>0</v>
      </c>
      <c r="M1524" s="1" t="str">
        <f>IF(L1524=0,"",INDEX('Tableau FR Download'!G:G,MATCH('Eligible Components'!L1524,'Tableau FR Download'!A:A,0)))</f>
        <v/>
      </c>
      <c r="N1524" s="2" t="str">
        <f>IFERROR(IF(LEFT(INDEX('Tableau FR Download'!J:J,MATCH('Eligible Components'!M1524,'Tableau FR Download'!G:G,0)),FIND(" - ",INDEX('Tableau FR Download'!J:J,MATCH('Eligible Components'!M1524,'Tableau FR Download'!G:G,0)))-1) = 0,"",LEFT(INDEX('Tableau FR Download'!J:J,MATCH('Eligible Components'!M1524,'Tableau FR Download'!G:G,0)),FIND(" - ",INDEX('Tableau FR Download'!J:J,MATCH('Eligible Components'!M1524,'Tableau FR Download'!G:G,0)))-1)),"")</f>
        <v/>
      </c>
      <c r="O1524" s="2" t="str">
        <f>IF(T1524="No","",IFERROR(IF(INDEX('Tableau FR Download'!M:M,MATCH('Eligible Components'!M1524,'Tableau FR Download'!G:G,0))=0,"",INDEX('Tableau FR Download'!M:M,MATCH('Eligible Components'!M1524,'Tableau FR Download'!G:G,0))),""))</f>
        <v/>
      </c>
      <c r="P1524" s="37" t="str">
        <f>IF(IFERROR(INDEX('Funding Request Tracker'!$G$6:$G$13,MATCH('Eligible Components'!N1524,'Funding Request Tracker'!$F$6:$F$13,0)),"")=0,"",IFERROR(INDEX('Funding Request Tracker'!$G$6:$G$13,MATCH('Eligible Components'!N1524,'Funding Request Tracker'!$F$6:$F$13,0)),""))</f>
        <v/>
      </c>
      <c r="Q1524" s="37" t="str">
        <f>IF(IFERROR(INDEX('Tableau FR Download'!N:N,MATCH('Eligible Components'!M1524,'Tableau FR Download'!G:G,0)),"")=0,"",IFERROR(INDEX('Tableau FR Download'!N:N,MATCH('Eligible Components'!M1524,'Tableau FR Download'!G:G,0)),""))</f>
        <v/>
      </c>
      <c r="R1524" s="37" t="str">
        <f>IF(IFERROR(INDEX('Tableau FR Download'!O:O,MATCH('Eligible Components'!M1524,'Tableau FR Download'!G:G,0)),"")=0,"",IFERROR(INDEX('Tableau FR Download'!O:O,MATCH('Eligible Components'!M1524,'Tableau FR Download'!G:G,0)),""))</f>
        <v/>
      </c>
      <c r="S1524" s="13" t="str">
        <f t="shared" si="72"/>
        <v/>
      </c>
      <c r="T1524" s="1" t="str">
        <f>IFERROR(INDEX('User Instructions'!$E$3:$E$10,MATCH('Eligible Components'!N1524,'User Instructions'!$D$3:$D$10,0)),"")</f>
        <v/>
      </c>
      <c r="U1524" s="1" t="str">
        <f>IFERROR(IF(INDEX('Tableau FR Download'!M:M,MATCH('Eligible Components'!M1524,'Tableau FR Download'!G:G,0))=0,"",INDEX('Tableau FR Download'!M:M,MATCH('Eligible Components'!M1524,'Tableau FR Download'!G:G,0))),"")</f>
        <v/>
      </c>
    </row>
    <row r="1525" spans="1:21" hidden="1" x14ac:dyDescent="0.2">
      <c r="A1525" s="1">
        <f t="shared" si="70"/>
        <v>0</v>
      </c>
      <c r="B1525" s="1">
        <v>0</v>
      </c>
      <c r="C1525" s="1" t="s">
        <v>85</v>
      </c>
      <c r="D1525" s="1" t="s">
        <v>165</v>
      </c>
      <c r="E1525" s="1" t="s">
        <v>28</v>
      </c>
      <c r="F1525" s="1" t="s">
        <v>28</v>
      </c>
      <c r="G1525" s="1" t="str">
        <f t="shared" si="71"/>
        <v>Ukraine-Malaria</v>
      </c>
      <c r="H1525" s="1">
        <v>0</v>
      </c>
      <c r="I1525" s="1" t="s">
        <v>30</v>
      </c>
      <c r="J1525" s="1" t="str">
        <f>IF(IFERROR(IF(M1525="",INDEX('Review Approach Lookup'!D:D,MATCH('Eligible Components'!G1525,'Review Approach Lookup'!A:A,0)),INDEX('Tableau FR Download'!I:I,MATCH(M1525,'Tableau FR Download'!G:G,0))),"")=0,"TBC",IFERROR(IF(M1525="",INDEX('Review Approach Lookup'!D:D,MATCH('Eligible Components'!G1525,'Review Approach Lookup'!A:A,0)),INDEX('Tableau FR Download'!I:I,MATCH(M1525,'Tableau FR Download'!G:G,0))),""))</f>
        <v/>
      </c>
      <c r="K1525" s="1" t="s">
        <v>184</v>
      </c>
      <c r="L1525" s="1">
        <f>_xlfn.MAXIFS('Tableau FR Download'!A:A,'Tableau FR Download'!B:B,'Eligible Components'!G1525)</f>
        <v>0</v>
      </c>
      <c r="M1525" s="1" t="str">
        <f>IF(L1525=0,"",INDEX('Tableau FR Download'!G:G,MATCH('Eligible Components'!L1525,'Tableau FR Download'!A:A,0)))</f>
        <v/>
      </c>
      <c r="N1525" s="2" t="str">
        <f>IFERROR(IF(LEFT(INDEX('Tableau FR Download'!J:J,MATCH('Eligible Components'!M1525,'Tableau FR Download'!G:G,0)),FIND(" - ",INDEX('Tableau FR Download'!J:J,MATCH('Eligible Components'!M1525,'Tableau FR Download'!G:G,0)))-1) = 0,"",LEFT(INDEX('Tableau FR Download'!J:J,MATCH('Eligible Components'!M1525,'Tableau FR Download'!G:G,0)),FIND(" - ",INDEX('Tableau FR Download'!J:J,MATCH('Eligible Components'!M1525,'Tableau FR Download'!G:G,0)))-1)),"")</f>
        <v/>
      </c>
      <c r="O1525" s="2" t="str">
        <f>IF(T1525="No","",IFERROR(IF(INDEX('Tableau FR Download'!M:M,MATCH('Eligible Components'!M1525,'Tableau FR Download'!G:G,0))=0,"",INDEX('Tableau FR Download'!M:M,MATCH('Eligible Components'!M1525,'Tableau FR Download'!G:G,0))),""))</f>
        <v/>
      </c>
      <c r="P1525" s="37" t="str">
        <f>IF(IFERROR(INDEX('Funding Request Tracker'!$G$6:$G$13,MATCH('Eligible Components'!N1525,'Funding Request Tracker'!$F$6:$F$13,0)),"")=0,"",IFERROR(INDEX('Funding Request Tracker'!$G$6:$G$13,MATCH('Eligible Components'!N1525,'Funding Request Tracker'!$F$6:$F$13,0)),""))</f>
        <v/>
      </c>
      <c r="Q1525" s="37" t="str">
        <f>IF(IFERROR(INDEX('Tableau FR Download'!N:N,MATCH('Eligible Components'!M1525,'Tableau FR Download'!G:G,0)),"")=0,"",IFERROR(INDEX('Tableau FR Download'!N:N,MATCH('Eligible Components'!M1525,'Tableau FR Download'!G:G,0)),""))</f>
        <v/>
      </c>
      <c r="R1525" s="37" t="str">
        <f>IF(IFERROR(INDEX('Tableau FR Download'!O:O,MATCH('Eligible Components'!M1525,'Tableau FR Download'!G:G,0)),"")=0,"",IFERROR(INDEX('Tableau FR Download'!O:O,MATCH('Eligible Components'!M1525,'Tableau FR Download'!G:G,0)),""))</f>
        <v/>
      </c>
      <c r="S1525" s="13" t="str">
        <f t="shared" si="72"/>
        <v/>
      </c>
      <c r="T1525" s="1" t="str">
        <f>IFERROR(INDEX('User Instructions'!$E$3:$E$10,MATCH('Eligible Components'!N1525,'User Instructions'!$D$3:$D$10,0)),"")</f>
        <v/>
      </c>
      <c r="U1525" s="1" t="str">
        <f>IFERROR(IF(INDEX('Tableau FR Download'!M:M,MATCH('Eligible Components'!M1525,'Tableau FR Download'!G:G,0))=0,"",INDEX('Tableau FR Download'!M:M,MATCH('Eligible Components'!M1525,'Tableau FR Download'!G:G,0))),"")</f>
        <v/>
      </c>
    </row>
    <row r="1526" spans="1:21" hidden="1" x14ac:dyDescent="0.2">
      <c r="A1526" s="1">
        <f t="shared" si="70"/>
        <v>0</v>
      </c>
      <c r="B1526" s="1">
        <v>0</v>
      </c>
      <c r="C1526" s="1" t="s">
        <v>85</v>
      </c>
      <c r="D1526" s="1" t="s">
        <v>165</v>
      </c>
      <c r="E1526" s="1" t="s">
        <v>415</v>
      </c>
      <c r="F1526" s="1" t="s">
        <v>93</v>
      </c>
      <c r="G1526" s="1" t="str">
        <f t="shared" si="71"/>
        <v>Ukraine-Malaria,RSSH</v>
      </c>
      <c r="H1526" s="1">
        <v>0</v>
      </c>
      <c r="I1526" s="1" t="s">
        <v>30</v>
      </c>
      <c r="J1526" s="1" t="str">
        <f>IF(IFERROR(IF(M1526="",INDEX('Review Approach Lookup'!D:D,MATCH('Eligible Components'!G1526,'Review Approach Lookup'!A:A,0)),INDEX('Tableau FR Download'!I:I,MATCH(M1526,'Tableau FR Download'!G:G,0))),"")=0,"TBC",IFERROR(IF(M1526="",INDEX('Review Approach Lookup'!D:D,MATCH('Eligible Components'!G1526,'Review Approach Lookup'!A:A,0)),INDEX('Tableau FR Download'!I:I,MATCH(M1526,'Tableau FR Download'!G:G,0))),""))</f>
        <v/>
      </c>
      <c r="K1526" s="1" t="s">
        <v>184</v>
      </c>
      <c r="L1526" s="1">
        <f>_xlfn.MAXIFS('Tableau FR Download'!A:A,'Tableau FR Download'!B:B,'Eligible Components'!G1526)</f>
        <v>0</v>
      </c>
      <c r="M1526" s="1" t="str">
        <f>IF(L1526=0,"",INDEX('Tableau FR Download'!G:G,MATCH('Eligible Components'!L1526,'Tableau FR Download'!A:A,0)))</f>
        <v/>
      </c>
      <c r="N1526" s="2" t="str">
        <f>IFERROR(IF(LEFT(INDEX('Tableau FR Download'!J:J,MATCH('Eligible Components'!M1526,'Tableau FR Download'!G:G,0)),FIND(" - ",INDEX('Tableau FR Download'!J:J,MATCH('Eligible Components'!M1526,'Tableau FR Download'!G:G,0)))-1) = 0,"",LEFT(INDEX('Tableau FR Download'!J:J,MATCH('Eligible Components'!M1526,'Tableau FR Download'!G:G,0)),FIND(" - ",INDEX('Tableau FR Download'!J:J,MATCH('Eligible Components'!M1526,'Tableau FR Download'!G:G,0)))-1)),"")</f>
        <v/>
      </c>
      <c r="O1526" s="2" t="str">
        <f>IF(T1526="No","",IFERROR(IF(INDEX('Tableau FR Download'!M:M,MATCH('Eligible Components'!M1526,'Tableau FR Download'!G:G,0))=0,"",INDEX('Tableau FR Download'!M:M,MATCH('Eligible Components'!M1526,'Tableau FR Download'!G:G,0))),""))</f>
        <v/>
      </c>
      <c r="P1526" s="37" t="str">
        <f>IF(IFERROR(INDEX('Funding Request Tracker'!$G$6:$G$13,MATCH('Eligible Components'!N1526,'Funding Request Tracker'!$F$6:$F$13,0)),"")=0,"",IFERROR(INDEX('Funding Request Tracker'!$G$6:$G$13,MATCH('Eligible Components'!N1526,'Funding Request Tracker'!$F$6:$F$13,0)),""))</f>
        <v/>
      </c>
      <c r="Q1526" s="37" t="str">
        <f>IF(IFERROR(INDEX('Tableau FR Download'!N:N,MATCH('Eligible Components'!M1526,'Tableau FR Download'!G:G,0)),"")=0,"",IFERROR(INDEX('Tableau FR Download'!N:N,MATCH('Eligible Components'!M1526,'Tableau FR Download'!G:G,0)),""))</f>
        <v/>
      </c>
      <c r="R1526" s="37" t="str">
        <f>IF(IFERROR(INDEX('Tableau FR Download'!O:O,MATCH('Eligible Components'!M1526,'Tableau FR Download'!G:G,0)),"")=0,"",IFERROR(INDEX('Tableau FR Download'!O:O,MATCH('Eligible Components'!M1526,'Tableau FR Download'!G:G,0)),""))</f>
        <v/>
      </c>
      <c r="S1526" s="13" t="str">
        <f t="shared" si="72"/>
        <v/>
      </c>
      <c r="T1526" s="1" t="str">
        <f>IFERROR(INDEX('User Instructions'!$E$3:$E$10,MATCH('Eligible Components'!N1526,'User Instructions'!$D$3:$D$10,0)),"")</f>
        <v/>
      </c>
      <c r="U1526" s="1" t="str">
        <f>IFERROR(IF(INDEX('Tableau FR Download'!M:M,MATCH('Eligible Components'!M1526,'Tableau FR Download'!G:G,0))=0,"",INDEX('Tableau FR Download'!M:M,MATCH('Eligible Components'!M1526,'Tableau FR Download'!G:G,0))),"")</f>
        <v/>
      </c>
    </row>
    <row r="1527" spans="1:21" hidden="1" x14ac:dyDescent="0.2">
      <c r="A1527" s="1">
        <f t="shared" si="70"/>
        <v>0</v>
      </c>
      <c r="B1527" s="1">
        <v>0</v>
      </c>
      <c r="C1527" s="1" t="s">
        <v>85</v>
      </c>
      <c r="D1527" s="1" t="s">
        <v>165</v>
      </c>
      <c r="E1527" s="1" t="s">
        <v>94</v>
      </c>
      <c r="F1527" s="1" t="s">
        <v>94</v>
      </c>
      <c r="G1527" s="1" t="str">
        <f t="shared" si="71"/>
        <v>Ukraine-RSSH</v>
      </c>
      <c r="H1527" s="1">
        <v>1</v>
      </c>
      <c r="I1527" s="1" t="s">
        <v>30</v>
      </c>
      <c r="J1527" s="1" t="str">
        <f>IF(IFERROR(IF(M1527="",INDEX('Review Approach Lookup'!D:D,MATCH('Eligible Components'!G1527,'Review Approach Lookup'!A:A,0)),INDEX('Tableau FR Download'!I:I,MATCH(M1527,'Tableau FR Download'!G:G,0))),"")=0,"TBC",IFERROR(IF(M1527="",INDEX('Review Approach Lookup'!D:D,MATCH('Eligible Components'!G1527,'Review Approach Lookup'!A:A,0)),INDEX('Tableau FR Download'!I:I,MATCH(M1527,'Tableau FR Download'!G:G,0))),""))</f>
        <v>TBC</v>
      </c>
      <c r="K1527" s="1" t="s">
        <v>184</v>
      </c>
      <c r="L1527" s="1">
        <f>_xlfn.MAXIFS('Tableau FR Download'!A:A,'Tableau FR Download'!B:B,'Eligible Components'!G1527)</f>
        <v>0</v>
      </c>
      <c r="M1527" s="1" t="str">
        <f>IF(L1527=0,"",INDEX('Tableau FR Download'!G:G,MATCH('Eligible Components'!L1527,'Tableau FR Download'!A:A,0)))</f>
        <v/>
      </c>
      <c r="N1527" s="2" t="str">
        <f>IFERROR(IF(LEFT(INDEX('Tableau FR Download'!J:J,MATCH('Eligible Components'!M1527,'Tableau FR Download'!G:G,0)),FIND(" - ",INDEX('Tableau FR Download'!J:J,MATCH('Eligible Components'!M1527,'Tableau FR Download'!G:G,0)))-1) = 0,"",LEFT(INDEX('Tableau FR Download'!J:J,MATCH('Eligible Components'!M1527,'Tableau FR Download'!G:G,0)),FIND(" - ",INDEX('Tableau FR Download'!J:J,MATCH('Eligible Components'!M1527,'Tableau FR Download'!G:G,0)))-1)),"")</f>
        <v/>
      </c>
      <c r="O1527" s="2" t="str">
        <f>IF(T1527="No","",IFERROR(IF(INDEX('Tableau FR Download'!M:M,MATCH('Eligible Components'!M1527,'Tableau FR Download'!G:G,0))=0,"",INDEX('Tableau FR Download'!M:M,MATCH('Eligible Components'!M1527,'Tableau FR Download'!G:G,0))),""))</f>
        <v/>
      </c>
      <c r="P1527" s="37" t="str">
        <f>IF(IFERROR(INDEX('Funding Request Tracker'!$G$6:$G$13,MATCH('Eligible Components'!N1527,'Funding Request Tracker'!$F$6:$F$13,0)),"")=0,"",IFERROR(INDEX('Funding Request Tracker'!$G$6:$G$13,MATCH('Eligible Components'!N1527,'Funding Request Tracker'!$F$6:$F$13,0)),""))</f>
        <v/>
      </c>
      <c r="Q1527" s="37" t="str">
        <f>IF(IFERROR(INDEX('Tableau FR Download'!N:N,MATCH('Eligible Components'!M1527,'Tableau FR Download'!G:G,0)),"")=0,"",IFERROR(INDEX('Tableau FR Download'!N:N,MATCH('Eligible Components'!M1527,'Tableau FR Download'!G:G,0)),""))</f>
        <v/>
      </c>
      <c r="R1527" s="37" t="str">
        <f>IF(IFERROR(INDEX('Tableau FR Download'!O:O,MATCH('Eligible Components'!M1527,'Tableau FR Download'!G:G,0)),"")=0,"",IFERROR(INDEX('Tableau FR Download'!O:O,MATCH('Eligible Components'!M1527,'Tableau FR Download'!G:G,0)),""))</f>
        <v/>
      </c>
      <c r="S1527" s="13" t="str">
        <f t="shared" si="72"/>
        <v/>
      </c>
      <c r="T1527" s="1" t="str">
        <f>IFERROR(INDEX('User Instructions'!$E$3:$E$10,MATCH('Eligible Components'!N1527,'User Instructions'!$D$3:$D$10,0)),"")</f>
        <v/>
      </c>
      <c r="U1527" s="1" t="str">
        <f>IFERROR(IF(INDEX('Tableau FR Download'!M:M,MATCH('Eligible Components'!M1527,'Tableau FR Download'!G:G,0))=0,"",INDEX('Tableau FR Download'!M:M,MATCH('Eligible Components'!M1527,'Tableau FR Download'!G:G,0))),"")</f>
        <v/>
      </c>
    </row>
    <row r="1528" spans="1:21" hidden="1" x14ac:dyDescent="0.2">
      <c r="A1528" s="1">
        <f t="shared" si="70"/>
        <v>0</v>
      </c>
      <c r="B1528" s="1">
        <v>1</v>
      </c>
      <c r="C1528" s="1" t="s">
        <v>85</v>
      </c>
      <c r="D1528" s="1" t="s">
        <v>165</v>
      </c>
      <c r="E1528" s="1" t="s">
        <v>416</v>
      </c>
      <c r="F1528" s="1" t="s">
        <v>35</v>
      </c>
      <c r="G1528" s="1" t="str">
        <f t="shared" si="71"/>
        <v>Ukraine-Tuberculosis</v>
      </c>
      <c r="H1528" s="1">
        <v>1</v>
      </c>
      <c r="I1528" s="1" t="s">
        <v>30</v>
      </c>
      <c r="J1528" s="1" t="str">
        <f>IF(IFERROR(IF(M1528="",INDEX('Review Approach Lookup'!D:D,MATCH('Eligible Components'!G1528,'Review Approach Lookup'!A:A,0)),INDEX('Tableau FR Download'!I:I,MATCH(M1528,'Tableau FR Download'!G:G,0))),"")=0,"TBC",IFERROR(IF(M1528="",INDEX('Review Approach Lookup'!D:D,MATCH('Eligible Components'!G1528,'Review Approach Lookup'!A:A,0)),INDEX('Tableau FR Download'!I:I,MATCH(M1528,'Tableau FR Download'!G:G,0))),""))</f>
        <v>Full Review</v>
      </c>
      <c r="K1528" s="1" t="s">
        <v>184</v>
      </c>
      <c r="L1528" s="1">
        <f>_xlfn.MAXIFS('Tableau FR Download'!A:A,'Tableau FR Download'!B:B,'Eligible Components'!G1528)</f>
        <v>0</v>
      </c>
      <c r="M1528" s="1" t="str">
        <f>IF(L1528=0,"",INDEX('Tableau FR Download'!G:G,MATCH('Eligible Components'!L1528,'Tableau FR Download'!A:A,0)))</f>
        <v/>
      </c>
      <c r="N1528" s="2" t="str">
        <f>IFERROR(IF(LEFT(INDEX('Tableau FR Download'!J:J,MATCH('Eligible Components'!M1528,'Tableau FR Download'!G:G,0)),FIND(" - ",INDEX('Tableau FR Download'!J:J,MATCH('Eligible Components'!M1528,'Tableau FR Download'!G:G,0)))-1) = 0,"",LEFT(INDEX('Tableau FR Download'!J:J,MATCH('Eligible Components'!M1528,'Tableau FR Download'!G:G,0)),FIND(" - ",INDEX('Tableau FR Download'!J:J,MATCH('Eligible Components'!M1528,'Tableau FR Download'!G:G,0)))-1)),"")</f>
        <v/>
      </c>
      <c r="O1528" s="2" t="str">
        <f>IF(T1528="No","",IFERROR(IF(INDEX('Tableau FR Download'!M:M,MATCH('Eligible Components'!M1528,'Tableau FR Download'!G:G,0))=0,"",INDEX('Tableau FR Download'!M:M,MATCH('Eligible Components'!M1528,'Tableau FR Download'!G:G,0))),""))</f>
        <v/>
      </c>
      <c r="P1528" s="37" t="str">
        <f>IF(IFERROR(INDEX('Funding Request Tracker'!$G$6:$G$13,MATCH('Eligible Components'!N1528,'Funding Request Tracker'!$F$6:$F$13,0)),"")=0,"",IFERROR(INDEX('Funding Request Tracker'!$G$6:$G$13,MATCH('Eligible Components'!N1528,'Funding Request Tracker'!$F$6:$F$13,0)),""))</f>
        <v/>
      </c>
      <c r="Q1528" s="37" t="str">
        <f>IF(IFERROR(INDEX('Tableau FR Download'!N:N,MATCH('Eligible Components'!M1528,'Tableau FR Download'!G:G,0)),"")=0,"",IFERROR(INDEX('Tableau FR Download'!N:N,MATCH('Eligible Components'!M1528,'Tableau FR Download'!G:G,0)),""))</f>
        <v/>
      </c>
      <c r="R1528" s="37" t="str">
        <f>IF(IFERROR(INDEX('Tableau FR Download'!O:O,MATCH('Eligible Components'!M1528,'Tableau FR Download'!G:G,0)),"")=0,"",IFERROR(INDEX('Tableau FR Download'!O:O,MATCH('Eligible Components'!M1528,'Tableau FR Download'!G:G,0)),""))</f>
        <v/>
      </c>
      <c r="S1528" s="13" t="str">
        <f t="shared" si="72"/>
        <v/>
      </c>
      <c r="T1528" s="1" t="str">
        <f>IFERROR(INDEX('User Instructions'!$E$3:$E$10,MATCH('Eligible Components'!N1528,'User Instructions'!$D$3:$D$10,0)),"")</f>
        <v/>
      </c>
      <c r="U1528" s="1" t="str">
        <f>IFERROR(IF(INDEX('Tableau FR Download'!M:M,MATCH('Eligible Components'!M1528,'Tableau FR Download'!G:G,0))=0,"",INDEX('Tableau FR Download'!M:M,MATCH('Eligible Components'!M1528,'Tableau FR Download'!G:G,0))),"")</f>
        <v/>
      </c>
    </row>
    <row r="1529" spans="1:21" hidden="1" x14ac:dyDescent="0.2">
      <c r="A1529" s="1">
        <f t="shared" si="70"/>
        <v>0</v>
      </c>
      <c r="B1529" s="1">
        <v>0</v>
      </c>
      <c r="C1529" s="1" t="s">
        <v>85</v>
      </c>
      <c r="D1529" s="1" t="s">
        <v>165</v>
      </c>
      <c r="E1529" s="1" t="s">
        <v>417</v>
      </c>
      <c r="F1529" s="1" t="s">
        <v>95</v>
      </c>
      <c r="G1529" s="1" t="str">
        <f t="shared" si="71"/>
        <v>Ukraine-Tuberculosis,Malaria</v>
      </c>
      <c r="H1529" s="1">
        <v>0</v>
      </c>
      <c r="I1529" s="1" t="s">
        <v>30</v>
      </c>
      <c r="J1529" s="1" t="str">
        <f>IF(IFERROR(IF(M1529="",INDEX('Review Approach Lookup'!D:D,MATCH('Eligible Components'!G1529,'Review Approach Lookup'!A:A,0)),INDEX('Tableau FR Download'!I:I,MATCH(M1529,'Tableau FR Download'!G:G,0))),"")=0,"TBC",IFERROR(IF(M1529="",INDEX('Review Approach Lookup'!D:D,MATCH('Eligible Components'!G1529,'Review Approach Lookup'!A:A,0)),INDEX('Tableau FR Download'!I:I,MATCH(M1529,'Tableau FR Download'!G:G,0))),""))</f>
        <v/>
      </c>
      <c r="K1529" s="1" t="s">
        <v>184</v>
      </c>
      <c r="L1529" s="1">
        <f>_xlfn.MAXIFS('Tableau FR Download'!A:A,'Tableau FR Download'!B:B,'Eligible Components'!G1529)</f>
        <v>0</v>
      </c>
      <c r="M1529" s="1" t="str">
        <f>IF(L1529=0,"",INDEX('Tableau FR Download'!G:G,MATCH('Eligible Components'!L1529,'Tableau FR Download'!A:A,0)))</f>
        <v/>
      </c>
      <c r="N1529" s="2" t="str">
        <f>IFERROR(IF(LEFT(INDEX('Tableau FR Download'!J:J,MATCH('Eligible Components'!M1529,'Tableau FR Download'!G:G,0)),FIND(" - ",INDEX('Tableau FR Download'!J:J,MATCH('Eligible Components'!M1529,'Tableau FR Download'!G:G,0)))-1) = 0,"",LEFT(INDEX('Tableau FR Download'!J:J,MATCH('Eligible Components'!M1529,'Tableau FR Download'!G:G,0)),FIND(" - ",INDEX('Tableau FR Download'!J:J,MATCH('Eligible Components'!M1529,'Tableau FR Download'!G:G,0)))-1)),"")</f>
        <v/>
      </c>
      <c r="O1529" s="2" t="str">
        <f>IF(T1529="No","",IFERROR(IF(INDEX('Tableau FR Download'!M:M,MATCH('Eligible Components'!M1529,'Tableau FR Download'!G:G,0))=0,"",INDEX('Tableau FR Download'!M:M,MATCH('Eligible Components'!M1529,'Tableau FR Download'!G:G,0))),""))</f>
        <v/>
      </c>
      <c r="P1529" s="37" t="str">
        <f>IF(IFERROR(INDEX('Funding Request Tracker'!$G$6:$G$13,MATCH('Eligible Components'!N1529,'Funding Request Tracker'!$F$6:$F$13,0)),"")=0,"",IFERROR(INDEX('Funding Request Tracker'!$G$6:$G$13,MATCH('Eligible Components'!N1529,'Funding Request Tracker'!$F$6:$F$13,0)),""))</f>
        <v/>
      </c>
      <c r="Q1529" s="37" t="str">
        <f>IF(IFERROR(INDEX('Tableau FR Download'!N:N,MATCH('Eligible Components'!M1529,'Tableau FR Download'!G:G,0)),"")=0,"",IFERROR(INDEX('Tableau FR Download'!N:N,MATCH('Eligible Components'!M1529,'Tableau FR Download'!G:G,0)),""))</f>
        <v/>
      </c>
      <c r="R1529" s="37" t="str">
        <f>IF(IFERROR(INDEX('Tableau FR Download'!O:O,MATCH('Eligible Components'!M1529,'Tableau FR Download'!G:G,0)),"")=0,"",IFERROR(INDEX('Tableau FR Download'!O:O,MATCH('Eligible Components'!M1529,'Tableau FR Download'!G:G,0)),""))</f>
        <v/>
      </c>
      <c r="S1529" s="13" t="str">
        <f t="shared" si="72"/>
        <v/>
      </c>
      <c r="T1529" s="1" t="str">
        <f>IFERROR(INDEX('User Instructions'!$E$3:$E$10,MATCH('Eligible Components'!N1529,'User Instructions'!$D$3:$D$10,0)),"")</f>
        <v/>
      </c>
      <c r="U1529" s="1" t="str">
        <f>IFERROR(IF(INDEX('Tableau FR Download'!M:M,MATCH('Eligible Components'!M1529,'Tableau FR Download'!G:G,0))=0,"",INDEX('Tableau FR Download'!M:M,MATCH('Eligible Components'!M1529,'Tableau FR Download'!G:G,0))),"")</f>
        <v/>
      </c>
    </row>
    <row r="1530" spans="1:21" hidden="1" x14ac:dyDescent="0.2">
      <c r="A1530" s="1">
        <f t="shared" si="70"/>
        <v>0</v>
      </c>
      <c r="B1530" s="1">
        <v>0</v>
      </c>
      <c r="C1530" s="1" t="s">
        <v>85</v>
      </c>
      <c r="D1530" s="1" t="s">
        <v>165</v>
      </c>
      <c r="E1530" s="1" t="s">
        <v>418</v>
      </c>
      <c r="F1530" s="1" t="s">
        <v>96</v>
      </c>
      <c r="G1530" s="1" t="str">
        <f t="shared" si="71"/>
        <v>Ukraine-Tuberculosis,Malaria,RSSH</v>
      </c>
      <c r="H1530" s="1">
        <v>0</v>
      </c>
      <c r="I1530" s="1" t="s">
        <v>30</v>
      </c>
      <c r="J1530" s="1" t="str">
        <f>IF(IFERROR(IF(M1530="",INDEX('Review Approach Lookup'!D:D,MATCH('Eligible Components'!G1530,'Review Approach Lookup'!A:A,0)),INDEX('Tableau FR Download'!I:I,MATCH(M1530,'Tableau FR Download'!G:G,0))),"")=0,"TBC",IFERROR(IF(M1530="",INDEX('Review Approach Lookup'!D:D,MATCH('Eligible Components'!G1530,'Review Approach Lookup'!A:A,0)),INDEX('Tableau FR Download'!I:I,MATCH(M1530,'Tableau FR Download'!G:G,0))),""))</f>
        <v/>
      </c>
      <c r="K1530" s="1" t="s">
        <v>184</v>
      </c>
      <c r="L1530" s="1">
        <f>_xlfn.MAXIFS('Tableau FR Download'!A:A,'Tableau FR Download'!B:B,'Eligible Components'!G1530)</f>
        <v>0</v>
      </c>
      <c r="M1530" s="1" t="str">
        <f>IF(L1530=0,"",INDEX('Tableau FR Download'!G:G,MATCH('Eligible Components'!L1530,'Tableau FR Download'!A:A,0)))</f>
        <v/>
      </c>
      <c r="N1530" s="2" t="str">
        <f>IFERROR(IF(LEFT(INDEX('Tableau FR Download'!J:J,MATCH('Eligible Components'!M1530,'Tableau FR Download'!G:G,0)),FIND(" - ",INDEX('Tableau FR Download'!J:J,MATCH('Eligible Components'!M1530,'Tableau FR Download'!G:G,0)))-1) = 0,"",LEFT(INDEX('Tableau FR Download'!J:J,MATCH('Eligible Components'!M1530,'Tableau FR Download'!G:G,0)),FIND(" - ",INDEX('Tableau FR Download'!J:J,MATCH('Eligible Components'!M1530,'Tableau FR Download'!G:G,0)))-1)),"")</f>
        <v/>
      </c>
      <c r="O1530" s="2" t="str">
        <f>IF(T1530="No","",IFERROR(IF(INDEX('Tableau FR Download'!M:M,MATCH('Eligible Components'!M1530,'Tableau FR Download'!G:G,0))=0,"",INDEX('Tableau FR Download'!M:M,MATCH('Eligible Components'!M1530,'Tableau FR Download'!G:G,0))),""))</f>
        <v/>
      </c>
      <c r="P1530" s="37" t="str">
        <f>IF(IFERROR(INDEX('Funding Request Tracker'!$G$6:$G$13,MATCH('Eligible Components'!N1530,'Funding Request Tracker'!$F$6:$F$13,0)),"")=0,"",IFERROR(INDEX('Funding Request Tracker'!$G$6:$G$13,MATCH('Eligible Components'!N1530,'Funding Request Tracker'!$F$6:$F$13,0)),""))</f>
        <v/>
      </c>
      <c r="Q1530" s="37" t="str">
        <f>IF(IFERROR(INDEX('Tableau FR Download'!N:N,MATCH('Eligible Components'!M1530,'Tableau FR Download'!G:G,0)),"")=0,"",IFERROR(INDEX('Tableau FR Download'!N:N,MATCH('Eligible Components'!M1530,'Tableau FR Download'!G:G,0)),""))</f>
        <v/>
      </c>
      <c r="R1530" s="37" t="str">
        <f>IF(IFERROR(INDEX('Tableau FR Download'!O:O,MATCH('Eligible Components'!M1530,'Tableau FR Download'!G:G,0)),"")=0,"",IFERROR(INDEX('Tableau FR Download'!O:O,MATCH('Eligible Components'!M1530,'Tableau FR Download'!G:G,0)),""))</f>
        <v/>
      </c>
      <c r="S1530" s="13" t="str">
        <f t="shared" si="72"/>
        <v/>
      </c>
      <c r="T1530" s="1" t="str">
        <f>IFERROR(INDEX('User Instructions'!$E$3:$E$10,MATCH('Eligible Components'!N1530,'User Instructions'!$D$3:$D$10,0)),"")</f>
        <v/>
      </c>
      <c r="U1530" s="1" t="str">
        <f>IFERROR(IF(INDEX('Tableau FR Download'!M:M,MATCH('Eligible Components'!M1530,'Tableau FR Download'!G:G,0))=0,"",INDEX('Tableau FR Download'!M:M,MATCH('Eligible Components'!M1530,'Tableau FR Download'!G:G,0))),"")</f>
        <v/>
      </c>
    </row>
    <row r="1531" spans="1:21" hidden="1" x14ac:dyDescent="0.2">
      <c r="A1531" s="1">
        <f t="shared" si="70"/>
        <v>0</v>
      </c>
      <c r="B1531" s="1">
        <v>0</v>
      </c>
      <c r="C1531" s="1" t="s">
        <v>85</v>
      </c>
      <c r="D1531" s="1" t="s">
        <v>165</v>
      </c>
      <c r="E1531" s="1" t="s">
        <v>419</v>
      </c>
      <c r="F1531" s="1" t="s">
        <v>97</v>
      </c>
      <c r="G1531" s="1" t="str">
        <f t="shared" si="71"/>
        <v>Ukraine-Tuberculosis,RSSH</v>
      </c>
      <c r="H1531" s="1">
        <v>1</v>
      </c>
      <c r="I1531" s="1" t="s">
        <v>30</v>
      </c>
      <c r="J1531" s="1" t="str">
        <f>IF(IFERROR(IF(M1531="",INDEX('Review Approach Lookup'!D:D,MATCH('Eligible Components'!G1531,'Review Approach Lookup'!A:A,0)),INDEX('Tableau FR Download'!I:I,MATCH(M1531,'Tableau FR Download'!G:G,0))),"")=0,"TBC",IFERROR(IF(M1531="",INDEX('Review Approach Lookup'!D:D,MATCH('Eligible Components'!G1531,'Review Approach Lookup'!A:A,0)),INDEX('Tableau FR Download'!I:I,MATCH(M1531,'Tableau FR Download'!G:G,0))),""))</f>
        <v/>
      </c>
      <c r="K1531" s="1" t="s">
        <v>184</v>
      </c>
      <c r="L1531" s="1">
        <f>_xlfn.MAXIFS('Tableau FR Download'!A:A,'Tableau FR Download'!B:B,'Eligible Components'!G1531)</f>
        <v>0</v>
      </c>
      <c r="M1531" s="1" t="str">
        <f>IF(L1531=0,"",INDEX('Tableau FR Download'!G:G,MATCH('Eligible Components'!L1531,'Tableau FR Download'!A:A,0)))</f>
        <v/>
      </c>
      <c r="N1531" s="2" t="str">
        <f>IFERROR(IF(LEFT(INDEX('Tableau FR Download'!J:J,MATCH('Eligible Components'!M1531,'Tableau FR Download'!G:G,0)),FIND(" - ",INDEX('Tableau FR Download'!J:J,MATCH('Eligible Components'!M1531,'Tableau FR Download'!G:G,0)))-1) = 0,"",LEFT(INDEX('Tableau FR Download'!J:J,MATCH('Eligible Components'!M1531,'Tableau FR Download'!G:G,0)),FIND(" - ",INDEX('Tableau FR Download'!J:J,MATCH('Eligible Components'!M1531,'Tableau FR Download'!G:G,0)))-1)),"")</f>
        <v/>
      </c>
      <c r="O1531" s="2" t="str">
        <f>IF(T1531="No","",IFERROR(IF(INDEX('Tableau FR Download'!M:M,MATCH('Eligible Components'!M1531,'Tableau FR Download'!G:G,0))=0,"",INDEX('Tableau FR Download'!M:M,MATCH('Eligible Components'!M1531,'Tableau FR Download'!G:G,0))),""))</f>
        <v/>
      </c>
      <c r="P1531" s="37" t="str">
        <f>IF(IFERROR(INDEX('Funding Request Tracker'!$G$6:$G$13,MATCH('Eligible Components'!N1531,'Funding Request Tracker'!$F$6:$F$13,0)),"")=0,"",IFERROR(INDEX('Funding Request Tracker'!$G$6:$G$13,MATCH('Eligible Components'!N1531,'Funding Request Tracker'!$F$6:$F$13,0)),""))</f>
        <v/>
      </c>
      <c r="Q1531" s="37" t="str">
        <f>IF(IFERROR(INDEX('Tableau FR Download'!N:N,MATCH('Eligible Components'!M1531,'Tableau FR Download'!G:G,0)),"")=0,"",IFERROR(INDEX('Tableau FR Download'!N:N,MATCH('Eligible Components'!M1531,'Tableau FR Download'!G:G,0)),""))</f>
        <v/>
      </c>
      <c r="R1531" s="37" t="str">
        <f>IF(IFERROR(INDEX('Tableau FR Download'!O:O,MATCH('Eligible Components'!M1531,'Tableau FR Download'!G:G,0)),"")=0,"",IFERROR(INDEX('Tableau FR Download'!O:O,MATCH('Eligible Components'!M1531,'Tableau FR Download'!G:G,0)),""))</f>
        <v/>
      </c>
      <c r="S1531" s="13" t="str">
        <f t="shared" si="72"/>
        <v/>
      </c>
      <c r="T1531" s="1" t="str">
        <f>IFERROR(INDEX('User Instructions'!$E$3:$E$10,MATCH('Eligible Components'!N1531,'User Instructions'!$D$3:$D$10,0)),"")</f>
        <v/>
      </c>
      <c r="U1531" s="1" t="str">
        <f>IFERROR(IF(INDEX('Tableau FR Download'!M:M,MATCH('Eligible Components'!M1531,'Tableau FR Download'!G:G,0))=0,"",INDEX('Tableau FR Download'!M:M,MATCH('Eligible Components'!M1531,'Tableau FR Download'!G:G,0))),"")</f>
        <v/>
      </c>
    </row>
    <row r="1532" spans="1:21" hidden="1" x14ac:dyDescent="0.2">
      <c r="A1532" s="1">
        <f t="shared" si="70"/>
        <v>0</v>
      </c>
      <c r="B1532" s="1">
        <v>1</v>
      </c>
      <c r="C1532" s="1" t="s">
        <v>85</v>
      </c>
      <c r="D1532" s="1" t="s">
        <v>166</v>
      </c>
      <c r="E1532" s="1" t="s">
        <v>26</v>
      </c>
      <c r="F1532" s="1" t="s">
        <v>26</v>
      </c>
      <c r="G1532" s="1" t="str">
        <f t="shared" si="71"/>
        <v>Uzbekistan-HIV/AIDS</v>
      </c>
      <c r="H1532" s="1">
        <v>1</v>
      </c>
      <c r="I1532" s="1" t="s">
        <v>30</v>
      </c>
      <c r="J1532" s="1" t="str">
        <f>IF(IFERROR(IF(M1532="",INDEX('Review Approach Lookup'!D:D,MATCH('Eligible Components'!G1532,'Review Approach Lookup'!A:A,0)),INDEX('Tableau FR Download'!I:I,MATCH(M1532,'Tableau FR Download'!G:G,0))),"")=0,"TBC",IFERROR(IF(M1532="",INDEX('Review Approach Lookup'!D:D,MATCH('Eligible Components'!G1532,'Review Approach Lookup'!A:A,0)),INDEX('Tableau FR Download'!I:I,MATCH(M1532,'Tableau FR Download'!G:G,0))),""))</f>
        <v>Tailored for Focused Portfolios</v>
      </c>
      <c r="K1532" s="1" t="s">
        <v>188</v>
      </c>
      <c r="L1532" s="1">
        <f>_xlfn.MAXIFS('Tableau FR Download'!A:A,'Tableau FR Download'!B:B,'Eligible Components'!G1532)</f>
        <v>0</v>
      </c>
      <c r="M1532" s="1" t="str">
        <f>IF(L1532=0,"",INDEX('Tableau FR Download'!G:G,MATCH('Eligible Components'!L1532,'Tableau FR Download'!A:A,0)))</f>
        <v/>
      </c>
      <c r="N1532" s="2" t="str">
        <f>IFERROR(IF(LEFT(INDEX('Tableau FR Download'!J:J,MATCH('Eligible Components'!M1532,'Tableau FR Download'!G:G,0)),FIND(" - ",INDEX('Tableau FR Download'!J:J,MATCH('Eligible Components'!M1532,'Tableau FR Download'!G:G,0)))-1) = 0,"",LEFT(INDEX('Tableau FR Download'!J:J,MATCH('Eligible Components'!M1532,'Tableau FR Download'!G:G,0)),FIND(" - ",INDEX('Tableau FR Download'!J:J,MATCH('Eligible Components'!M1532,'Tableau FR Download'!G:G,0)))-1)),"")</f>
        <v/>
      </c>
      <c r="O1532" s="2" t="str">
        <f>IF(T1532="No","",IFERROR(IF(INDEX('Tableau FR Download'!M:M,MATCH('Eligible Components'!M1532,'Tableau FR Download'!G:G,0))=0,"",INDEX('Tableau FR Download'!M:M,MATCH('Eligible Components'!M1532,'Tableau FR Download'!G:G,0))),""))</f>
        <v/>
      </c>
      <c r="P1532" s="37" t="str">
        <f>IF(IFERROR(INDEX('Funding Request Tracker'!$G$6:$G$13,MATCH('Eligible Components'!N1532,'Funding Request Tracker'!$F$6:$F$13,0)),"")=0,"",IFERROR(INDEX('Funding Request Tracker'!$G$6:$G$13,MATCH('Eligible Components'!N1532,'Funding Request Tracker'!$F$6:$F$13,0)),""))</f>
        <v/>
      </c>
      <c r="Q1532" s="37" t="str">
        <f>IF(IFERROR(INDEX('Tableau FR Download'!N:N,MATCH('Eligible Components'!M1532,'Tableau FR Download'!G:G,0)),"")=0,"",IFERROR(INDEX('Tableau FR Download'!N:N,MATCH('Eligible Components'!M1532,'Tableau FR Download'!G:G,0)),""))</f>
        <v/>
      </c>
      <c r="R1532" s="37" t="str">
        <f>IF(IFERROR(INDEX('Tableau FR Download'!O:O,MATCH('Eligible Components'!M1532,'Tableau FR Download'!G:G,0)),"")=0,"",IFERROR(INDEX('Tableau FR Download'!O:O,MATCH('Eligible Components'!M1532,'Tableau FR Download'!G:G,0)),""))</f>
        <v/>
      </c>
      <c r="S1532" s="13" t="str">
        <f t="shared" si="72"/>
        <v/>
      </c>
      <c r="T1532" s="1" t="str">
        <f>IFERROR(INDEX('User Instructions'!$E$3:$E$10,MATCH('Eligible Components'!N1532,'User Instructions'!$D$3:$D$10,0)),"")</f>
        <v/>
      </c>
      <c r="U1532" s="1" t="str">
        <f>IFERROR(IF(INDEX('Tableau FR Download'!M:M,MATCH('Eligible Components'!M1532,'Tableau FR Download'!G:G,0))=0,"",INDEX('Tableau FR Download'!M:M,MATCH('Eligible Components'!M1532,'Tableau FR Download'!G:G,0))),"")</f>
        <v/>
      </c>
    </row>
    <row r="1533" spans="1:21" hidden="1" x14ac:dyDescent="0.2">
      <c r="A1533" s="1">
        <f t="shared" si="70"/>
        <v>0</v>
      </c>
      <c r="B1533" s="1">
        <v>0</v>
      </c>
      <c r="C1533" s="1" t="s">
        <v>85</v>
      </c>
      <c r="D1533" s="1" t="s">
        <v>166</v>
      </c>
      <c r="E1533" s="1" t="s">
        <v>409</v>
      </c>
      <c r="F1533" s="1" t="s">
        <v>86</v>
      </c>
      <c r="G1533" s="1" t="str">
        <f t="shared" si="71"/>
        <v>Uzbekistan-HIV/AIDS,Malaria</v>
      </c>
      <c r="H1533" s="1">
        <v>0</v>
      </c>
      <c r="I1533" s="1" t="s">
        <v>30</v>
      </c>
      <c r="J1533" s="1" t="str">
        <f>IF(IFERROR(IF(M1533="",INDEX('Review Approach Lookup'!D:D,MATCH('Eligible Components'!G1533,'Review Approach Lookup'!A:A,0)),INDEX('Tableau FR Download'!I:I,MATCH(M1533,'Tableau FR Download'!G:G,0))),"")=0,"TBC",IFERROR(IF(M1533="",INDEX('Review Approach Lookup'!D:D,MATCH('Eligible Components'!G1533,'Review Approach Lookup'!A:A,0)),INDEX('Tableau FR Download'!I:I,MATCH(M1533,'Tableau FR Download'!G:G,0))),""))</f>
        <v/>
      </c>
      <c r="K1533" s="1" t="s">
        <v>188</v>
      </c>
      <c r="L1533" s="1">
        <f>_xlfn.MAXIFS('Tableau FR Download'!A:A,'Tableau FR Download'!B:B,'Eligible Components'!G1533)</f>
        <v>0</v>
      </c>
      <c r="M1533" s="1" t="str">
        <f>IF(L1533=0,"",INDEX('Tableau FR Download'!G:G,MATCH('Eligible Components'!L1533,'Tableau FR Download'!A:A,0)))</f>
        <v/>
      </c>
      <c r="N1533" s="2" t="str">
        <f>IFERROR(IF(LEFT(INDEX('Tableau FR Download'!J:J,MATCH('Eligible Components'!M1533,'Tableau FR Download'!G:G,0)),FIND(" - ",INDEX('Tableau FR Download'!J:J,MATCH('Eligible Components'!M1533,'Tableau FR Download'!G:G,0)))-1) = 0,"",LEFT(INDEX('Tableau FR Download'!J:J,MATCH('Eligible Components'!M1533,'Tableau FR Download'!G:G,0)),FIND(" - ",INDEX('Tableau FR Download'!J:J,MATCH('Eligible Components'!M1533,'Tableau FR Download'!G:G,0)))-1)),"")</f>
        <v/>
      </c>
      <c r="O1533" s="2" t="str">
        <f>IF(T1533="No","",IFERROR(IF(INDEX('Tableau FR Download'!M:M,MATCH('Eligible Components'!M1533,'Tableau FR Download'!G:G,0))=0,"",INDEX('Tableau FR Download'!M:M,MATCH('Eligible Components'!M1533,'Tableau FR Download'!G:G,0))),""))</f>
        <v/>
      </c>
      <c r="P1533" s="37" t="str">
        <f>IF(IFERROR(INDEX('Funding Request Tracker'!$G$6:$G$13,MATCH('Eligible Components'!N1533,'Funding Request Tracker'!$F$6:$F$13,0)),"")=0,"",IFERROR(INDEX('Funding Request Tracker'!$G$6:$G$13,MATCH('Eligible Components'!N1533,'Funding Request Tracker'!$F$6:$F$13,0)),""))</f>
        <v/>
      </c>
      <c r="Q1533" s="37" t="str">
        <f>IF(IFERROR(INDEX('Tableau FR Download'!N:N,MATCH('Eligible Components'!M1533,'Tableau FR Download'!G:G,0)),"")=0,"",IFERROR(INDEX('Tableau FR Download'!N:N,MATCH('Eligible Components'!M1533,'Tableau FR Download'!G:G,0)),""))</f>
        <v/>
      </c>
      <c r="R1533" s="37" t="str">
        <f>IF(IFERROR(INDEX('Tableau FR Download'!O:O,MATCH('Eligible Components'!M1533,'Tableau FR Download'!G:G,0)),"")=0,"",IFERROR(INDEX('Tableau FR Download'!O:O,MATCH('Eligible Components'!M1533,'Tableau FR Download'!G:G,0)),""))</f>
        <v/>
      </c>
      <c r="S1533" s="13" t="str">
        <f t="shared" si="72"/>
        <v/>
      </c>
      <c r="T1533" s="1" t="str">
        <f>IFERROR(INDEX('User Instructions'!$E$3:$E$10,MATCH('Eligible Components'!N1533,'User Instructions'!$D$3:$D$10,0)),"")</f>
        <v/>
      </c>
      <c r="U1533" s="1" t="str">
        <f>IFERROR(IF(INDEX('Tableau FR Download'!M:M,MATCH('Eligible Components'!M1533,'Tableau FR Download'!G:G,0))=0,"",INDEX('Tableau FR Download'!M:M,MATCH('Eligible Components'!M1533,'Tableau FR Download'!G:G,0))),"")</f>
        <v/>
      </c>
    </row>
    <row r="1534" spans="1:21" hidden="1" x14ac:dyDescent="0.2">
      <c r="A1534" s="1">
        <f t="shared" si="70"/>
        <v>0</v>
      </c>
      <c r="B1534" s="1">
        <v>0</v>
      </c>
      <c r="C1534" s="1" t="s">
        <v>85</v>
      </c>
      <c r="D1534" s="1" t="s">
        <v>166</v>
      </c>
      <c r="E1534" s="1" t="s">
        <v>410</v>
      </c>
      <c r="F1534" s="1" t="s">
        <v>87</v>
      </c>
      <c r="G1534" s="1" t="str">
        <f t="shared" si="71"/>
        <v>Uzbekistan-HIV/AIDS,Malaria,RSSH</v>
      </c>
      <c r="H1534" s="1">
        <v>0</v>
      </c>
      <c r="I1534" s="1" t="s">
        <v>30</v>
      </c>
      <c r="J1534" s="1" t="str">
        <f>IF(IFERROR(IF(M1534="",INDEX('Review Approach Lookup'!D:D,MATCH('Eligible Components'!G1534,'Review Approach Lookup'!A:A,0)),INDEX('Tableau FR Download'!I:I,MATCH(M1534,'Tableau FR Download'!G:G,0))),"")=0,"TBC",IFERROR(IF(M1534="",INDEX('Review Approach Lookup'!D:D,MATCH('Eligible Components'!G1534,'Review Approach Lookup'!A:A,0)),INDEX('Tableau FR Download'!I:I,MATCH(M1534,'Tableau FR Download'!G:G,0))),""))</f>
        <v/>
      </c>
      <c r="K1534" s="1" t="s">
        <v>188</v>
      </c>
      <c r="L1534" s="1">
        <f>_xlfn.MAXIFS('Tableau FR Download'!A:A,'Tableau FR Download'!B:B,'Eligible Components'!G1534)</f>
        <v>0</v>
      </c>
      <c r="M1534" s="1" t="str">
        <f>IF(L1534=0,"",INDEX('Tableau FR Download'!G:G,MATCH('Eligible Components'!L1534,'Tableau FR Download'!A:A,0)))</f>
        <v/>
      </c>
      <c r="N1534" s="2" t="str">
        <f>IFERROR(IF(LEFT(INDEX('Tableau FR Download'!J:J,MATCH('Eligible Components'!M1534,'Tableau FR Download'!G:G,0)),FIND(" - ",INDEX('Tableau FR Download'!J:J,MATCH('Eligible Components'!M1534,'Tableau FR Download'!G:G,0)))-1) = 0,"",LEFT(INDEX('Tableau FR Download'!J:J,MATCH('Eligible Components'!M1534,'Tableau FR Download'!G:G,0)),FIND(" - ",INDEX('Tableau FR Download'!J:J,MATCH('Eligible Components'!M1534,'Tableau FR Download'!G:G,0)))-1)),"")</f>
        <v/>
      </c>
      <c r="O1534" s="2" t="str">
        <f>IF(T1534="No","",IFERROR(IF(INDEX('Tableau FR Download'!M:M,MATCH('Eligible Components'!M1534,'Tableau FR Download'!G:G,0))=0,"",INDEX('Tableau FR Download'!M:M,MATCH('Eligible Components'!M1534,'Tableau FR Download'!G:G,0))),""))</f>
        <v/>
      </c>
      <c r="P1534" s="37" t="str">
        <f>IF(IFERROR(INDEX('Funding Request Tracker'!$G$6:$G$13,MATCH('Eligible Components'!N1534,'Funding Request Tracker'!$F$6:$F$13,0)),"")=0,"",IFERROR(INDEX('Funding Request Tracker'!$G$6:$G$13,MATCH('Eligible Components'!N1534,'Funding Request Tracker'!$F$6:$F$13,0)),""))</f>
        <v/>
      </c>
      <c r="Q1534" s="37" t="str">
        <f>IF(IFERROR(INDEX('Tableau FR Download'!N:N,MATCH('Eligible Components'!M1534,'Tableau FR Download'!G:G,0)),"")=0,"",IFERROR(INDEX('Tableau FR Download'!N:N,MATCH('Eligible Components'!M1534,'Tableau FR Download'!G:G,0)),""))</f>
        <v/>
      </c>
      <c r="R1534" s="37" t="str">
        <f>IF(IFERROR(INDEX('Tableau FR Download'!O:O,MATCH('Eligible Components'!M1534,'Tableau FR Download'!G:G,0)),"")=0,"",IFERROR(INDEX('Tableau FR Download'!O:O,MATCH('Eligible Components'!M1534,'Tableau FR Download'!G:G,0)),""))</f>
        <v/>
      </c>
      <c r="S1534" s="13" t="str">
        <f t="shared" si="72"/>
        <v/>
      </c>
      <c r="T1534" s="1" t="str">
        <f>IFERROR(INDEX('User Instructions'!$E$3:$E$10,MATCH('Eligible Components'!N1534,'User Instructions'!$D$3:$D$10,0)),"")</f>
        <v/>
      </c>
      <c r="U1534" s="1" t="str">
        <f>IFERROR(IF(INDEX('Tableau FR Download'!M:M,MATCH('Eligible Components'!M1534,'Tableau FR Download'!G:G,0))=0,"",INDEX('Tableau FR Download'!M:M,MATCH('Eligible Components'!M1534,'Tableau FR Download'!G:G,0))),"")</f>
        <v/>
      </c>
    </row>
    <row r="1535" spans="1:21" hidden="1" x14ac:dyDescent="0.2">
      <c r="A1535" s="1">
        <f t="shared" si="70"/>
        <v>0</v>
      </c>
      <c r="B1535" s="1">
        <v>0</v>
      </c>
      <c r="C1535" s="1" t="s">
        <v>85</v>
      </c>
      <c r="D1535" s="1" t="s">
        <v>166</v>
      </c>
      <c r="E1535" s="1" t="s">
        <v>411</v>
      </c>
      <c r="F1535" s="1" t="s">
        <v>88</v>
      </c>
      <c r="G1535" s="1" t="str">
        <f t="shared" si="71"/>
        <v>Uzbekistan-HIV/AIDS,RSSH</v>
      </c>
      <c r="H1535" s="1">
        <v>1</v>
      </c>
      <c r="I1535" s="1" t="s">
        <v>30</v>
      </c>
      <c r="J1535" s="1" t="str">
        <f>IF(IFERROR(IF(M1535="",INDEX('Review Approach Lookup'!D:D,MATCH('Eligible Components'!G1535,'Review Approach Lookup'!A:A,0)),INDEX('Tableau FR Download'!I:I,MATCH(M1535,'Tableau FR Download'!G:G,0))),"")=0,"TBC",IFERROR(IF(M1535="",INDEX('Review Approach Lookup'!D:D,MATCH('Eligible Components'!G1535,'Review Approach Lookup'!A:A,0)),INDEX('Tableau FR Download'!I:I,MATCH(M1535,'Tableau FR Download'!G:G,0))),""))</f>
        <v/>
      </c>
      <c r="K1535" s="1" t="s">
        <v>188</v>
      </c>
      <c r="L1535" s="1">
        <f>_xlfn.MAXIFS('Tableau FR Download'!A:A,'Tableau FR Download'!B:B,'Eligible Components'!G1535)</f>
        <v>0</v>
      </c>
      <c r="M1535" s="1" t="str">
        <f>IF(L1535=0,"",INDEX('Tableau FR Download'!G:G,MATCH('Eligible Components'!L1535,'Tableau FR Download'!A:A,0)))</f>
        <v/>
      </c>
      <c r="N1535" s="2" t="str">
        <f>IFERROR(IF(LEFT(INDEX('Tableau FR Download'!J:J,MATCH('Eligible Components'!M1535,'Tableau FR Download'!G:G,0)),FIND(" - ",INDEX('Tableau FR Download'!J:J,MATCH('Eligible Components'!M1535,'Tableau FR Download'!G:G,0)))-1) = 0,"",LEFT(INDEX('Tableau FR Download'!J:J,MATCH('Eligible Components'!M1535,'Tableau FR Download'!G:G,0)),FIND(" - ",INDEX('Tableau FR Download'!J:J,MATCH('Eligible Components'!M1535,'Tableau FR Download'!G:G,0)))-1)),"")</f>
        <v/>
      </c>
      <c r="O1535" s="2" t="str">
        <f>IF(T1535="No","",IFERROR(IF(INDEX('Tableau FR Download'!M:M,MATCH('Eligible Components'!M1535,'Tableau FR Download'!G:G,0))=0,"",INDEX('Tableau FR Download'!M:M,MATCH('Eligible Components'!M1535,'Tableau FR Download'!G:G,0))),""))</f>
        <v/>
      </c>
      <c r="P1535" s="37" t="str">
        <f>IF(IFERROR(INDEX('Funding Request Tracker'!$G$6:$G$13,MATCH('Eligible Components'!N1535,'Funding Request Tracker'!$F$6:$F$13,0)),"")=0,"",IFERROR(INDEX('Funding Request Tracker'!$G$6:$G$13,MATCH('Eligible Components'!N1535,'Funding Request Tracker'!$F$6:$F$13,0)),""))</f>
        <v/>
      </c>
      <c r="Q1535" s="37" t="str">
        <f>IF(IFERROR(INDEX('Tableau FR Download'!N:N,MATCH('Eligible Components'!M1535,'Tableau FR Download'!G:G,0)),"")=0,"",IFERROR(INDEX('Tableau FR Download'!N:N,MATCH('Eligible Components'!M1535,'Tableau FR Download'!G:G,0)),""))</f>
        <v/>
      </c>
      <c r="R1535" s="37" t="str">
        <f>IF(IFERROR(INDEX('Tableau FR Download'!O:O,MATCH('Eligible Components'!M1535,'Tableau FR Download'!G:G,0)),"")=0,"",IFERROR(INDEX('Tableau FR Download'!O:O,MATCH('Eligible Components'!M1535,'Tableau FR Download'!G:G,0)),""))</f>
        <v/>
      </c>
      <c r="S1535" s="13" t="str">
        <f t="shared" si="72"/>
        <v/>
      </c>
      <c r="T1535" s="1" t="str">
        <f>IFERROR(INDEX('User Instructions'!$E$3:$E$10,MATCH('Eligible Components'!N1535,'User Instructions'!$D$3:$D$10,0)),"")</f>
        <v/>
      </c>
      <c r="U1535" s="1" t="str">
        <f>IFERROR(IF(INDEX('Tableau FR Download'!M:M,MATCH('Eligible Components'!M1535,'Tableau FR Download'!G:G,0))=0,"",INDEX('Tableau FR Download'!M:M,MATCH('Eligible Components'!M1535,'Tableau FR Download'!G:G,0))),"")</f>
        <v/>
      </c>
    </row>
    <row r="1536" spans="1:21" hidden="1" x14ac:dyDescent="0.2">
      <c r="A1536" s="1">
        <f t="shared" si="70"/>
        <v>1</v>
      </c>
      <c r="B1536" s="1">
        <v>0</v>
      </c>
      <c r="C1536" s="1" t="s">
        <v>85</v>
      </c>
      <c r="D1536" s="1" t="s">
        <v>166</v>
      </c>
      <c r="E1536" s="1" t="s">
        <v>408</v>
      </c>
      <c r="F1536" s="1" t="s">
        <v>89</v>
      </c>
      <c r="G1536" s="1" t="str">
        <f t="shared" si="71"/>
        <v>Uzbekistan-HIV/AIDS, Tuberculosis</v>
      </c>
      <c r="H1536" s="1">
        <v>1</v>
      </c>
      <c r="I1536" s="1" t="s">
        <v>30</v>
      </c>
      <c r="J1536" s="1" t="str">
        <f>IF(IFERROR(IF(M1536="",INDEX('Review Approach Lookup'!D:D,MATCH('Eligible Components'!G1536,'Review Approach Lookup'!A:A,0)),INDEX('Tableau FR Download'!I:I,MATCH(M1536,'Tableau FR Download'!G:G,0))),"")=0,"TBC",IFERROR(IF(M1536="",INDEX('Review Approach Lookup'!D:D,MATCH('Eligible Components'!G1536,'Review Approach Lookup'!A:A,0)),INDEX('Tableau FR Download'!I:I,MATCH(M1536,'Tableau FR Download'!G:G,0))),""))</f>
        <v>Tailored for Focused Portfolios</v>
      </c>
      <c r="K1536" s="1" t="s">
        <v>188</v>
      </c>
      <c r="L1536" s="1">
        <f>_xlfn.MAXIFS('Tableau FR Download'!A:A,'Tableau FR Download'!B:B,'Eligible Components'!G1536)</f>
        <v>885</v>
      </c>
      <c r="M1536" s="1" t="str">
        <f>IF(L1536=0,"",INDEX('Tableau FR Download'!G:G,MATCH('Eligible Components'!L1536,'Tableau FR Download'!A:A,0)))</f>
        <v>FR885-UZB-C</v>
      </c>
      <c r="N1536" s="2" t="str">
        <f>IFERROR(IF(LEFT(INDEX('Tableau FR Download'!J:J,MATCH('Eligible Components'!M1536,'Tableau FR Download'!G:G,0)),FIND(" - ",INDEX('Tableau FR Download'!J:J,MATCH('Eligible Components'!M1536,'Tableau FR Download'!G:G,0)))-1) = 0,"",LEFT(INDEX('Tableau FR Download'!J:J,MATCH('Eligible Components'!M1536,'Tableau FR Download'!G:G,0)),FIND(" - ",INDEX('Tableau FR Download'!J:J,MATCH('Eligible Components'!M1536,'Tableau FR Download'!G:G,0)))-1)),"")</f>
        <v>Window 3</v>
      </c>
      <c r="O1536" s="2" t="str">
        <f>IF(T1536="No","",IFERROR(IF(INDEX('Tableau FR Download'!M:M,MATCH('Eligible Components'!M1536,'Tableau FR Download'!G:G,0))=0,"",INDEX('Tableau FR Download'!M:M,MATCH('Eligible Components'!M1536,'Tableau FR Download'!G:G,0))),""))</f>
        <v>Grant Making</v>
      </c>
      <c r="P1536" s="37">
        <f>IF(IFERROR(INDEX('Funding Request Tracker'!$G$6:$G$13,MATCH('Eligible Components'!N1536,'Funding Request Tracker'!$F$6:$F$13,0)),"")=0,"",IFERROR(INDEX('Funding Request Tracker'!$G$6:$G$13,MATCH('Eligible Components'!N1536,'Funding Request Tracker'!$F$6:$F$13,0)),""))</f>
        <v>44074</v>
      </c>
      <c r="Q1536" s="37">
        <f>IF(IFERROR(INDEX('Tableau FR Download'!N:N,MATCH('Eligible Components'!M1536,'Tableau FR Download'!G:G,0)),"")=0,"",IFERROR(INDEX('Tableau FR Download'!N:N,MATCH('Eligible Components'!M1536,'Tableau FR Download'!G:G,0)),""))</f>
        <v>44336</v>
      </c>
      <c r="R1536" s="37">
        <f>IF(IFERROR(INDEX('Tableau FR Download'!O:O,MATCH('Eligible Components'!M1536,'Tableau FR Download'!G:G,0)),"")=0,"",IFERROR(INDEX('Tableau FR Download'!O:O,MATCH('Eligible Components'!M1536,'Tableau FR Download'!G:G,0)),""))</f>
        <v>44364</v>
      </c>
      <c r="S1536" s="13">
        <f t="shared" si="72"/>
        <v>9.5081967213114762</v>
      </c>
      <c r="T1536" s="1" t="str">
        <f>IFERROR(INDEX('User Instructions'!$E$3:$E$10,MATCH('Eligible Components'!N1536,'User Instructions'!$D$3:$D$10,0)),"")</f>
        <v>Yes</v>
      </c>
      <c r="U1536" s="1" t="str">
        <f>IFERROR(IF(INDEX('Tableau FR Download'!M:M,MATCH('Eligible Components'!M1536,'Tableau FR Download'!G:G,0))=0,"",INDEX('Tableau FR Download'!M:M,MATCH('Eligible Components'!M1536,'Tableau FR Download'!G:G,0))),"")</f>
        <v>Grant Making</v>
      </c>
    </row>
    <row r="1537" spans="1:21" hidden="1" x14ac:dyDescent="0.2">
      <c r="A1537" s="1">
        <f t="shared" si="70"/>
        <v>0</v>
      </c>
      <c r="B1537" s="1">
        <v>0</v>
      </c>
      <c r="C1537" s="1" t="s">
        <v>85</v>
      </c>
      <c r="D1537" s="1" t="s">
        <v>166</v>
      </c>
      <c r="E1537" s="1" t="s">
        <v>412</v>
      </c>
      <c r="F1537" s="1" t="s">
        <v>90</v>
      </c>
      <c r="G1537" s="1" t="str">
        <f t="shared" si="71"/>
        <v>Uzbekistan-HIV/AIDS,Tuberculosis,Malaria</v>
      </c>
      <c r="H1537" s="1">
        <v>0</v>
      </c>
      <c r="I1537" s="1" t="s">
        <v>30</v>
      </c>
      <c r="J1537" s="1" t="str">
        <f>IF(IFERROR(IF(M1537="",INDEX('Review Approach Lookup'!D:D,MATCH('Eligible Components'!G1537,'Review Approach Lookup'!A:A,0)),INDEX('Tableau FR Download'!I:I,MATCH(M1537,'Tableau FR Download'!G:G,0))),"")=0,"TBC",IFERROR(IF(M1537="",INDEX('Review Approach Lookup'!D:D,MATCH('Eligible Components'!G1537,'Review Approach Lookup'!A:A,0)),INDEX('Tableau FR Download'!I:I,MATCH(M1537,'Tableau FR Download'!G:G,0))),""))</f>
        <v/>
      </c>
      <c r="K1537" s="1" t="s">
        <v>188</v>
      </c>
      <c r="L1537" s="1">
        <f>_xlfn.MAXIFS('Tableau FR Download'!A:A,'Tableau FR Download'!B:B,'Eligible Components'!G1537)</f>
        <v>0</v>
      </c>
      <c r="M1537" s="1" t="str">
        <f>IF(L1537=0,"",INDEX('Tableau FR Download'!G:G,MATCH('Eligible Components'!L1537,'Tableau FR Download'!A:A,0)))</f>
        <v/>
      </c>
      <c r="N1537" s="2" t="str">
        <f>IFERROR(IF(LEFT(INDEX('Tableau FR Download'!J:J,MATCH('Eligible Components'!M1537,'Tableau FR Download'!G:G,0)),FIND(" - ",INDEX('Tableau FR Download'!J:J,MATCH('Eligible Components'!M1537,'Tableau FR Download'!G:G,0)))-1) = 0,"",LEFT(INDEX('Tableau FR Download'!J:J,MATCH('Eligible Components'!M1537,'Tableau FR Download'!G:G,0)),FIND(" - ",INDEX('Tableau FR Download'!J:J,MATCH('Eligible Components'!M1537,'Tableau FR Download'!G:G,0)))-1)),"")</f>
        <v/>
      </c>
      <c r="O1537" s="2" t="str">
        <f>IF(T1537="No","",IFERROR(IF(INDEX('Tableau FR Download'!M:M,MATCH('Eligible Components'!M1537,'Tableau FR Download'!G:G,0))=0,"",INDEX('Tableau FR Download'!M:M,MATCH('Eligible Components'!M1537,'Tableau FR Download'!G:G,0))),""))</f>
        <v/>
      </c>
      <c r="P1537" s="37" t="str">
        <f>IF(IFERROR(INDEX('Funding Request Tracker'!$G$6:$G$13,MATCH('Eligible Components'!N1537,'Funding Request Tracker'!$F$6:$F$13,0)),"")=0,"",IFERROR(INDEX('Funding Request Tracker'!$G$6:$G$13,MATCH('Eligible Components'!N1537,'Funding Request Tracker'!$F$6:$F$13,0)),""))</f>
        <v/>
      </c>
      <c r="Q1537" s="37" t="str">
        <f>IF(IFERROR(INDEX('Tableau FR Download'!N:N,MATCH('Eligible Components'!M1537,'Tableau FR Download'!G:G,0)),"")=0,"",IFERROR(INDEX('Tableau FR Download'!N:N,MATCH('Eligible Components'!M1537,'Tableau FR Download'!G:G,0)),""))</f>
        <v/>
      </c>
      <c r="R1537" s="37" t="str">
        <f>IF(IFERROR(INDEX('Tableau FR Download'!O:O,MATCH('Eligible Components'!M1537,'Tableau FR Download'!G:G,0)),"")=0,"",IFERROR(INDEX('Tableau FR Download'!O:O,MATCH('Eligible Components'!M1537,'Tableau FR Download'!G:G,0)),""))</f>
        <v/>
      </c>
      <c r="S1537" s="13" t="str">
        <f t="shared" si="72"/>
        <v/>
      </c>
      <c r="T1537" s="1" t="str">
        <f>IFERROR(INDEX('User Instructions'!$E$3:$E$10,MATCH('Eligible Components'!N1537,'User Instructions'!$D$3:$D$10,0)),"")</f>
        <v/>
      </c>
      <c r="U1537" s="1" t="str">
        <f>IFERROR(IF(INDEX('Tableau FR Download'!M:M,MATCH('Eligible Components'!M1537,'Tableau FR Download'!G:G,0))=0,"",INDEX('Tableau FR Download'!M:M,MATCH('Eligible Components'!M1537,'Tableau FR Download'!G:G,0))),"")</f>
        <v/>
      </c>
    </row>
    <row r="1538" spans="1:21" hidden="1" x14ac:dyDescent="0.2">
      <c r="A1538" s="1">
        <f t="shared" ref="A1538:A1601" si="73">IF(B1538=1,0,IF(AND(H1538=1,OR(F1538="HIV/AIDS",F1538="Tuberculosis",F1538="Malaria",M1538&lt;&gt;"")),1,0))</f>
        <v>0</v>
      </c>
      <c r="B1538" s="1">
        <v>0</v>
      </c>
      <c r="C1538" s="1" t="s">
        <v>85</v>
      </c>
      <c r="D1538" s="1" t="s">
        <v>166</v>
      </c>
      <c r="E1538" s="1" t="s">
        <v>413</v>
      </c>
      <c r="F1538" s="1" t="s">
        <v>91</v>
      </c>
      <c r="G1538" s="1" t="str">
        <f t="shared" ref="G1538:G1601" si="74">_xlfn.CONCAT(D1538,"-",F1538)</f>
        <v>Uzbekistan-HIV/AIDS,Tuberculosis,Malaria,RSSH</v>
      </c>
      <c r="H1538" s="1">
        <v>0</v>
      </c>
      <c r="I1538" s="1" t="s">
        <v>30</v>
      </c>
      <c r="J1538" s="1" t="str">
        <f>IF(IFERROR(IF(M1538="",INDEX('Review Approach Lookup'!D:D,MATCH('Eligible Components'!G1538,'Review Approach Lookup'!A:A,0)),INDEX('Tableau FR Download'!I:I,MATCH(M1538,'Tableau FR Download'!G:G,0))),"")=0,"TBC",IFERROR(IF(M1538="",INDEX('Review Approach Lookup'!D:D,MATCH('Eligible Components'!G1538,'Review Approach Lookup'!A:A,0)),INDEX('Tableau FR Download'!I:I,MATCH(M1538,'Tableau FR Download'!G:G,0))),""))</f>
        <v/>
      </c>
      <c r="K1538" s="1" t="s">
        <v>188</v>
      </c>
      <c r="L1538" s="1">
        <f>_xlfn.MAXIFS('Tableau FR Download'!A:A,'Tableau FR Download'!B:B,'Eligible Components'!G1538)</f>
        <v>0</v>
      </c>
      <c r="M1538" s="1" t="str">
        <f>IF(L1538=0,"",INDEX('Tableau FR Download'!G:G,MATCH('Eligible Components'!L1538,'Tableau FR Download'!A:A,0)))</f>
        <v/>
      </c>
      <c r="N1538" s="2" t="str">
        <f>IFERROR(IF(LEFT(INDEX('Tableau FR Download'!J:J,MATCH('Eligible Components'!M1538,'Tableau FR Download'!G:G,0)),FIND(" - ",INDEX('Tableau FR Download'!J:J,MATCH('Eligible Components'!M1538,'Tableau FR Download'!G:G,0)))-1) = 0,"",LEFT(INDEX('Tableau FR Download'!J:J,MATCH('Eligible Components'!M1538,'Tableau FR Download'!G:G,0)),FIND(" - ",INDEX('Tableau FR Download'!J:J,MATCH('Eligible Components'!M1538,'Tableau FR Download'!G:G,0)))-1)),"")</f>
        <v/>
      </c>
      <c r="O1538" s="2" t="str">
        <f>IF(T1538="No","",IFERROR(IF(INDEX('Tableau FR Download'!M:M,MATCH('Eligible Components'!M1538,'Tableau FR Download'!G:G,0))=0,"",INDEX('Tableau FR Download'!M:M,MATCH('Eligible Components'!M1538,'Tableau FR Download'!G:G,0))),""))</f>
        <v/>
      </c>
      <c r="P1538" s="37" t="str">
        <f>IF(IFERROR(INDEX('Funding Request Tracker'!$G$6:$G$13,MATCH('Eligible Components'!N1538,'Funding Request Tracker'!$F$6:$F$13,0)),"")=0,"",IFERROR(INDEX('Funding Request Tracker'!$G$6:$G$13,MATCH('Eligible Components'!N1538,'Funding Request Tracker'!$F$6:$F$13,0)),""))</f>
        <v/>
      </c>
      <c r="Q1538" s="37" t="str">
        <f>IF(IFERROR(INDEX('Tableau FR Download'!N:N,MATCH('Eligible Components'!M1538,'Tableau FR Download'!G:G,0)),"")=0,"",IFERROR(INDEX('Tableau FR Download'!N:N,MATCH('Eligible Components'!M1538,'Tableau FR Download'!G:G,0)),""))</f>
        <v/>
      </c>
      <c r="R1538" s="37" t="str">
        <f>IF(IFERROR(INDEX('Tableau FR Download'!O:O,MATCH('Eligible Components'!M1538,'Tableau FR Download'!G:G,0)),"")=0,"",IFERROR(INDEX('Tableau FR Download'!O:O,MATCH('Eligible Components'!M1538,'Tableau FR Download'!G:G,0)),""))</f>
        <v/>
      </c>
      <c r="S1538" s="13" t="str">
        <f t="shared" ref="S1538:S1601" si="75">IFERROR((R1538-P1538)/30.5,"")</f>
        <v/>
      </c>
      <c r="T1538" s="1" t="str">
        <f>IFERROR(INDEX('User Instructions'!$E$3:$E$10,MATCH('Eligible Components'!N1538,'User Instructions'!$D$3:$D$10,0)),"")</f>
        <v/>
      </c>
      <c r="U1538" s="1" t="str">
        <f>IFERROR(IF(INDEX('Tableau FR Download'!M:M,MATCH('Eligible Components'!M1538,'Tableau FR Download'!G:G,0))=0,"",INDEX('Tableau FR Download'!M:M,MATCH('Eligible Components'!M1538,'Tableau FR Download'!G:G,0))),"")</f>
        <v/>
      </c>
    </row>
    <row r="1539" spans="1:21" hidden="1" x14ac:dyDescent="0.2">
      <c r="A1539" s="1">
        <f t="shared" si="73"/>
        <v>0</v>
      </c>
      <c r="B1539" s="1">
        <v>0</v>
      </c>
      <c r="C1539" s="1" t="s">
        <v>85</v>
      </c>
      <c r="D1539" s="1" t="s">
        <v>166</v>
      </c>
      <c r="E1539" s="1" t="s">
        <v>414</v>
      </c>
      <c r="F1539" s="1" t="s">
        <v>92</v>
      </c>
      <c r="G1539" s="1" t="str">
        <f t="shared" si="74"/>
        <v>Uzbekistan-HIV/AIDS,Tuberculosis,RSSH</v>
      </c>
      <c r="H1539" s="1">
        <v>1</v>
      </c>
      <c r="I1539" s="1" t="s">
        <v>30</v>
      </c>
      <c r="J1539" s="1" t="str">
        <f>IF(IFERROR(IF(M1539="",INDEX('Review Approach Lookup'!D:D,MATCH('Eligible Components'!G1539,'Review Approach Lookup'!A:A,0)),INDEX('Tableau FR Download'!I:I,MATCH(M1539,'Tableau FR Download'!G:G,0))),"")=0,"TBC",IFERROR(IF(M1539="",INDEX('Review Approach Lookup'!D:D,MATCH('Eligible Components'!G1539,'Review Approach Lookup'!A:A,0)),INDEX('Tableau FR Download'!I:I,MATCH(M1539,'Tableau FR Download'!G:G,0))),""))</f>
        <v/>
      </c>
      <c r="K1539" s="1" t="s">
        <v>188</v>
      </c>
      <c r="L1539" s="1">
        <f>_xlfn.MAXIFS('Tableau FR Download'!A:A,'Tableau FR Download'!B:B,'Eligible Components'!G1539)</f>
        <v>0</v>
      </c>
      <c r="M1539" s="1" t="str">
        <f>IF(L1539=0,"",INDEX('Tableau FR Download'!G:G,MATCH('Eligible Components'!L1539,'Tableau FR Download'!A:A,0)))</f>
        <v/>
      </c>
      <c r="N1539" s="2" t="str">
        <f>IFERROR(IF(LEFT(INDEX('Tableau FR Download'!J:J,MATCH('Eligible Components'!M1539,'Tableau FR Download'!G:G,0)),FIND(" - ",INDEX('Tableau FR Download'!J:J,MATCH('Eligible Components'!M1539,'Tableau FR Download'!G:G,0)))-1) = 0,"",LEFT(INDEX('Tableau FR Download'!J:J,MATCH('Eligible Components'!M1539,'Tableau FR Download'!G:G,0)),FIND(" - ",INDEX('Tableau FR Download'!J:J,MATCH('Eligible Components'!M1539,'Tableau FR Download'!G:G,0)))-1)),"")</f>
        <v/>
      </c>
      <c r="O1539" s="2" t="str">
        <f>IF(T1539="No","",IFERROR(IF(INDEX('Tableau FR Download'!M:M,MATCH('Eligible Components'!M1539,'Tableau FR Download'!G:G,0))=0,"",INDEX('Tableau FR Download'!M:M,MATCH('Eligible Components'!M1539,'Tableau FR Download'!G:G,0))),""))</f>
        <v/>
      </c>
      <c r="P1539" s="37" t="str">
        <f>IF(IFERROR(INDEX('Funding Request Tracker'!$G$6:$G$13,MATCH('Eligible Components'!N1539,'Funding Request Tracker'!$F$6:$F$13,0)),"")=0,"",IFERROR(INDEX('Funding Request Tracker'!$G$6:$G$13,MATCH('Eligible Components'!N1539,'Funding Request Tracker'!$F$6:$F$13,0)),""))</f>
        <v/>
      </c>
      <c r="Q1539" s="37" t="str">
        <f>IF(IFERROR(INDEX('Tableau FR Download'!N:N,MATCH('Eligible Components'!M1539,'Tableau FR Download'!G:G,0)),"")=0,"",IFERROR(INDEX('Tableau FR Download'!N:N,MATCH('Eligible Components'!M1539,'Tableau FR Download'!G:G,0)),""))</f>
        <v/>
      </c>
      <c r="R1539" s="37" t="str">
        <f>IF(IFERROR(INDEX('Tableau FR Download'!O:O,MATCH('Eligible Components'!M1539,'Tableau FR Download'!G:G,0)),"")=0,"",IFERROR(INDEX('Tableau FR Download'!O:O,MATCH('Eligible Components'!M1539,'Tableau FR Download'!G:G,0)),""))</f>
        <v/>
      </c>
      <c r="S1539" s="13" t="str">
        <f t="shared" si="75"/>
        <v/>
      </c>
      <c r="T1539" s="1" t="str">
        <f>IFERROR(INDEX('User Instructions'!$E$3:$E$10,MATCH('Eligible Components'!N1539,'User Instructions'!$D$3:$D$10,0)),"")</f>
        <v/>
      </c>
      <c r="U1539" s="1" t="str">
        <f>IFERROR(IF(INDEX('Tableau FR Download'!M:M,MATCH('Eligible Components'!M1539,'Tableau FR Download'!G:G,0))=0,"",INDEX('Tableau FR Download'!M:M,MATCH('Eligible Components'!M1539,'Tableau FR Download'!G:G,0))),"")</f>
        <v/>
      </c>
    </row>
    <row r="1540" spans="1:21" hidden="1" x14ac:dyDescent="0.2">
      <c r="A1540" s="1">
        <f t="shared" si="73"/>
        <v>0</v>
      </c>
      <c r="B1540" s="1">
        <v>0</v>
      </c>
      <c r="C1540" s="1" t="s">
        <v>85</v>
      </c>
      <c r="D1540" s="1" t="s">
        <v>166</v>
      </c>
      <c r="E1540" s="1" t="s">
        <v>28</v>
      </c>
      <c r="F1540" s="1" t="s">
        <v>28</v>
      </c>
      <c r="G1540" s="1" t="str">
        <f t="shared" si="74"/>
        <v>Uzbekistan-Malaria</v>
      </c>
      <c r="H1540" s="1">
        <v>0</v>
      </c>
      <c r="I1540" s="1" t="s">
        <v>30</v>
      </c>
      <c r="J1540" s="1" t="str">
        <f>IF(IFERROR(IF(M1540="",INDEX('Review Approach Lookup'!D:D,MATCH('Eligible Components'!G1540,'Review Approach Lookup'!A:A,0)),INDEX('Tableau FR Download'!I:I,MATCH(M1540,'Tableau FR Download'!G:G,0))),"")=0,"TBC",IFERROR(IF(M1540="",INDEX('Review Approach Lookup'!D:D,MATCH('Eligible Components'!G1540,'Review Approach Lookup'!A:A,0)),INDEX('Tableau FR Download'!I:I,MATCH(M1540,'Tableau FR Download'!G:G,0))),""))</f>
        <v/>
      </c>
      <c r="K1540" s="1" t="s">
        <v>188</v>
      </c>
      <c r="L1540" s="1">
        <f>_xlfn.MAXIFS('Tableau FR Download'!A:A,'Tableau FR Download'!B:B,'Eligible Components'!G1540)</f>
        <v>0</v>
      </c>
      <c r="M1540" s="1" t="str">
        <f>IF(L1540=0,"",INDEX('Tableau FR Download'!G:G,MATCH('Eligible Components'!L1540,'Tableau FR Download'!A:A,0)))</f>
        <v/>
      </c>
      <c r="N1540" s="2" t="str">
        <f>IFERROR(IF(LEFT(INDEX('Tableau FR Download'!J:J,MATCH('Eligible Components'!M1540,'Tableau FR Download'!G:G,0)),FIND(" - ",INDEX('Tableau FR Download'!J:J,MATCH('Eligible Components'!M1540,'Tableau FR Download'!G:G,0)))-1) = 0,"",LEFT(INDEX('Tableau FR Download'!J:J,MATCH('Eligible Components'!M1540,'Tableau FR Download'!G:G,0)),FIND(" - ",INDEX('Tableau FR Download'!J:J,MATCH('Eligible Components'!M1540,'Tableau FR Download'!G:G,0)))-1)),"")</f>
        <v/>
      </c>
      <c r="O1540" s="2" t="str">
        <f>IF(T1540="No","",IFERROR(IF(INDEX('Tableau FR Download'!M:M,MATCH('Eligible Components'!M1540,'Tableau FR Download'!G:G,0))=0,"",INDEX('Tableau FR Download'!M:M,MATCH('Eligible Components'!M1540,'Tableau FR Download'!G:G,0))),""))</f>
        <v/>
      </c>
      <c r="P1540" s="37" t="str">
        <f>IF(IFERROR(INDEX('Funding Request Tracker'!$G$6:$G$13,MATCH('Eligible Components'!N1540,'Funding Request Tracker'!$F$6:$F$13,0)),"")=0,"",IFERROR(INDEX('Funding Request Tracker'!$G$6:$G$13,MATCH('Eligible Components'!N1540,'Funding Request Tracker'!$F$6:$F$13,0)),""))</f>
        <v/>
      </c>
      <c r="Q1540" s="37" t="str">
        <f>IF(IFERROR(INDEX('Tableau FR Download'!N:N,MATCH('Eligible Components'!M1540,'Tableau FR Download'!G:G,0)),"")=0,"",IFERROR(INDEX('Tableau FR Download'!N:N,MATCH('Eligible Components'!M1540,'Tableau FR Download'!G:G,0)),""))</f>
        <v/>
      </c>
      <c r="R1540" s="37" t="str">
        <f>IF(IFERROR(INDEX('Tableau FR Download'!O:O,MATCH('Eligible Components'!M1540,'Tableau FR Download'!G:G,0)),"")=0,"",IFERROR(INDEX('Tableau FR Download'!O:O,MATCH('Eligible Components'!M1540,'Tableau FR Download'!G:G,0)),""))</f>
        <v/>
      </c>
      <c r="S1540" s="13" t="str">
        <f t="shared" si="75"/>
        <v/>
      </c>
      <c r="T1540" s="1" t="str">
        <f>IFERROR(INDEX('User Instructions'!$E$3:$E$10,MATCH('Eligible Components'!N1540,'User Instructions'!$D$3:$D$10,0)),"")</f>
        <v/>
      </c>
      <c r="U1540" s="1" t="str">
        <f>IFERROR(IF(INDEX('Tableau FR Download'!M:M,MATCH('Eligible Components'!M1540,'Tableau FR Download'!G:G,0))=0,"",INDEX('Tableau FR Download'!M:M,MATCH('Eligible Components'!M1540,'Tableau FR Download'!G:G,0))),"")</f>
        <v/>
      </c>
    </row>
    <row r="1541" spans="1:21" hidden="1" x14ac:dyDescent="0.2">
      <c r="A1541" s="1">
        <f t="shared" si="73"/>
        <v>0</v>
      </c>
      <c r="B1541" s="1">
        <v>0</v>
      </c>
      <c r="C1541" s="1" t="s">
        <v>85</v>
      </c>
      <c r="D1541" s="1" t="s">
        <v>166</v>
      </c>
      <c r="E1541" s="1" t="s">
        <v>415</v>
      </c>
      <c r="F1541" s="1" t="s">
        <v>93</v>
      </c>
      <c r="G1541" s="1" t="str">
        <f t="shared" si="74"/>
        <v>Uzbekistan-Malaria,RSSH</v>
      </c>
      <c r="H1541" s="1">
        <v>0</v>
      </c>
      <c r="I1541" s="1" t="s">
        <v>30</v>
      </c>
      <c r="J1541" s="1" t="str">
        <f>IF(IFERROR(IF(M1541="",INDEX('Review Approach Lookup'!D:D,MATCH('Eligible Components'!G1541,'Review Approach Lookup'!A:A,0)),INDEX('Tableau FR Download'!I:I,MATCH(M1541,'Tableau FR Download'!G:G,0))),"")=0,"TBC",IFERROR(IF(M1541="",INDEX('Review Approach Lookup'!D:D,MATCH('Eligible Components'!G1541,'Review Approach Lookup'!A:A,0)),INDEX('Tableau FR Download'!I:I,MATCH(M1541,'Tableau FR Download'!G:G,0))),""))</f>
        <v/>
      </c>
      <c r="K1541" s="1" t="s">
        <v>188</v>
      </c>
      <c r="L1541" s="1">
        <f>_xlfn.MAXIFS('Tableau FR Download'!A:A,'Tableau FR Download'!B:B,'Eligible Components'!G1541)</f>
        <v>0</v>
      </c>
      <c r="M1541" s="1" t="str">
        <f>IF(L1541=0,"",INDEX('Tableau FR Download'!G:G,MATCH('Eligible Components'!L1541,'Tableau FR Download'!A:A,0)))</f>
        <v/>
      </c>
      <c r="N1541" s="2" t="str">
        <f>IFERROR(IF(LEFT(INDEX('Tableau FR Download'!J:J,MATCH('Eligible Components'!M1541,'Tableau FR Download'!G:G,0)),FIND(" - ",INDEX('Tableau FR Download'!J:J,MATCH('Eligible Components'!M1541,'Tableau FR Download'!G:G,0)))-1) = 0,"",LEFT(INDEX('Tableau FR Download'!J:J,MATCH('Eligible Components'!M1541,'Tableau FR Download'!G:G,0)),FIND(" - ",INDEX('Tableau FR Download'!J:J,MATCH('Eligible Components'!M1541,'Tableau FR Download'!G:G,0)))-1)),"")</f>
        <v/>
      </c>
      <c r="O1541" s="2" t="str">
        <f>IF(T1541="No","",IFERROR(IF(INDEX('Tableau FR Download'!M:M,MATCH('Eligible Components'!M1541,'Tableau FR Download'!G:G,0))=0,"",INDEX('Tableau FR Download'!M:M,MATCH('Eligible Components'!M1541,'Tableau FR Download'!G:G,0))),""))</f>
        <v/>
      </c>
      <c r="P1541" s="37" t="str">
        <f>IF(IFERROR(INDEX('Funding Request Tracker'!$G$6:$G$13,MATCH('Eligible Components'!N1541,'Funding Request Tracker'!$F$6:$F$13,0)),"")=0,"",IFERROR(INDEX('Funding Request Tracker'!$G$6:$G$13,MATCH('Eligible Components'!N1541,'Funding Request Tracker'!$F$6:$F$13,0)),""))</f>
        <v/>
      </c>
      <c r="Q1541" s="37" t="str">
        <f>IF(IFERROR(INDEX('Tableau FR Download'!N:N,MATCH('Eligible Components'!M1541,'Tableau FR Download'!G:G,0)),"")=0,"",IFERROR(INDEX('Tableau FR Download'!N:N,MATCH('Eligible Components'!M1541,'Tableau FR Download'!G:G,0)),""))</f>
        <v/>
      </c>
      <c r="R1541" s="37" t="str">
        <f>IF(IFERROR(INDEX('Tableau FR Download'!O:O,MATCH('Eligible Components'!M1541,'Tableau FR Download'!G:G,0)),"")=0,"",IFERROR(INDEX('Tableau FR Download'!O:O,MATCH('Eligible Components'!M1541,'Tableau FR Download'!G:G,0)),""))</f>
        <v/>
      </c>
      <c r="S1541" s="13" t="str">
        <f t="shared" si="75"/>
        <v/>
      </c>
      <c r="T1541" s="1" t="str">
        <f>IFERROR(INDEX('User Instructions'!$E$3:$E$10,MATCH('Eligible Components'!N1541,'User Instructions'!$D$3:$D$10,0)),"")</f>
        <v/>
      </c>
      <c r="U1541" s="1" t="str">
        <f>IFERROR(IF(INDEX('Tableau FR Download'!M:M,MATCH('Eligible Components'!M1541,'Tableau FR Download'!G:G,0))=0,"",INDEX('Tableau FR Download'!M:M,MATCH('Eligible Components'!M1541,'Tableau FR Download'!G:G,0))),"")</f>
        <v/>
      </c>
    </row>
    <row r="1542" spans="1:21" hidden="1" x14ac:dyDescent="0.2">
      <c r="A1542" s="1">
        <f t="shared" si="73"/>
        <v>0</v>
      </c>
      <c r="B1542" s="1">
        <v>0</v>
      </c>
      <c r="C1542" s="1" t="s">
        <v>85</v>
      </c>
      <c r="D1542" s="1" t="s">
        <v>166</v>
      </c>
      <c r="E1542" s="1" t="s">
        <v>94</v>
      </c>
      <c r="F1542" s="1" t="s">
        <v>94</v>
      </c>
      <c r="G1542" s="1" t="str">
        <f t="shared" si="74"/>
        <v>Uzbekistan-RSSH</v>
      </c>
      <c r="H1542" s="1">
        <v>1</v>
      </c>
      <c r="I1542" s="1" t="s">
        <v>30</v>
      </c>
      <c r="J1542" s="1" t="str">
        <f>IF(IFERROR(IF(M1542="",INDEX('Review Approach Lookup'!D:D,MATCH('Eligible Components'!G1542,'Review Approach Lookup'!A:A,0)),INDEX('Tableau FR Download'!I:I,MATCH(M1542,'Tableau FR Download'!G:G,0))),"")=0,"TBC",IFERROR(IF(M1542="",INDEX('Review Approach Lookup'!D:D,MATCH('Eligible Components'!G1542,'Review Approach Lookup'!A:A,0)),INDEX('Tableau FR Download'!I:I,MATCH(M1542,'Tableau FR Download'!G:G,0))),""))</f>
        <v>TBC</v>
      </c>
      <c r="K1542" s="1" t="s">
        <v>188</v>
      </c>
      <c r="L1542" s="1">
        <f>_xlfn.MAXIFS('Tableau FR Download'!A:A,'Tableau FR Download'!B:B,'Eligible Components'!G1542)</f>
        <v>0</v>
      </c>
      <c r="M1542" s="1" t="str">
        <f>IF(L1542=0,"",INDEX('Tableau FR Download'!G:G,MATCH('Eligible Components'!L1542,'Tableau FR Download'!A:A,0)))</f>
        <v/>
      </c>
      <c r="N1542" s="2" t="str">
        <f>IFERROR(IF(LEFT(INDEX('Tableau FR Download'!J:J,MATCH('Eligible Components'!M1542,'Tableau FR Download'!G:G,0)),FIND(" - ",INDEX('Tableau FR Download'!J:J,MATCH('Eligible Components'!M1542,'Tableau FR Download'!G:G,0)))-1) = 0,"",LEFT(INDEX('Tableau FR Download'!J:J,MATCH('Eligible Components'!M1542,'Tableau FR Download'!G:G,0)),FIND(" - ",INDEX('Tableau FR Download'!J:J,MATCH('Eligible Components'!M1542,'Tableau FR Download'!G:G,0)))-1)),"")</f>
        <v/>
      </c>
      <c r="O1542" s="2" t="str">
        <f>IF(T1542="No","",IFERROR(IF(INDEX('Tableau FR Download'!M:M,MATCH('Eligible Components'!M1542,'Tableau FR Download'!G:G,0))=0,"",INDEX('Tableau FR Download'!M:M,MATCH('Eligible Components'!M1542,'Tableau FR Download'!G:G,0))),""))</f>
        <v/>
      </c>
      <c r="P1542" s="37" t="str">
        <f>IF(IFERROR(INDEX('Funding Request Tracker'!$G$6:$G$13,MATCH('Eligible Components'!N1542,'Funding Request Tracker'!$F$6:$F$13,0)),"")=0,"",IFERROR(INDEX('Funding Request Tracker'!$G$6:$G$13,MATCH('Eligible Components'!N1542,'Funding Request Tracker'!$F$6:$F$13,0)),""))</f>
        <v/>
      </c>
      <c r="Q1542" s="37" t="str">
        <f>IF(IFERROR(INDEX('Tableau FR Download'!N:N,MATCH('Eligible Components'!M1542,'Tableau FR Download'!G:G,0)),"")=0,"",IFERROR(INDEX('Tableau FR Download'!N:N,MATCH('Eligible Components'!M1542,'Tableau FR Download'!G:G,0)),""))</f>
        <v/>
      </c>
      <c r="R1542" s="37" t="str">
        <f>IF(IFERROR(INDEX('Tableau FR Download'!O:O,MATCH('Eligible Components'!M1542,'Tableau FR Download'!G:G,0)),"")=0,"",IFERROR(INDEX('Tableau FR Download'!O:O,MATCH('Eligible Components'!M1542,'Tableau FR Download'!G:G,0)),""))</f>
        <v/>
      </c>
      <c r="S1542" s="13" t="str">
        <f t="shared" si="75"/>
        <v/>
      </c>
      <c r="T1542" s="1" t="str">
        <f>IFERROR(INDEX('User Instructions'!$E$3:$E$10,MATCH('Eligible Components'!N1542,'User Instructions'!$D$3:$D$10,0)),"")</f>
        <v/>
      </c>
      <c r="U1542" s="1" t="str">
        <f>IFERROR(IF(INDEX('Tableau FR Download'!M:M,MATCH('Eligible Components'!M1542,'Tableau FR Download'!G:G,0))=0,"",INDEX('Tableau FR Download'!M:M,MATCH('Eligible Components'!M1542,'Tableau FR Download'!G:G,0))),"")</f>
        <v/>
      </c>
    </row>
    <row r="1543" spans="1:21" hidden="1" x14ac:dyDescent="0.2">
      <c r="A1543" s="1">
        <f t="shared" si="73"/>
        <v>0</v>
      </c>
      <c r="B1543" s="1">
        <v>1</v>
      </c>
      <c r="C1543" s="1" t="s">
        <v>85</v>
      </c>
      <c r="D1543" s="1" t="s">
        <v>166</v>
      </c>
      <c r="E1543" s="1" t="s">
        <v>416</v>
      </c>
      <c r="F1543" s="1" t="s">
        <v>35</v>
      </c>
      <c r="G1543" s="1" t="str">
        <f t="shared" si="74"/>
        <v>Uzbekistan-Tuberculosis</v>
      </c>
      <c r="H1543" s="1">
        <v>1</v>
      </c>
      <c r="I1543" s="1" t="s">
        <v>30</v>
      </c>
      <c r="J1543" s="1" t="str">
        <f>IF(IFERROR(IF(M1543="",INDEX('Review Approach Lookup'!D:D,MATCH('Eligible Components'!G1543,'Review Approach Lookup'!A:A,0)),INDEX('Tableau FR Download'!I:I,MATCH(M1543,'Tableau FR Download'!G:G,0))),"")=0,"TBC",IFERROR(IF(M1543="",INDEX('Review Approach Lookup'!D:D,MATCH('Eligible Components'!G1543,'Review Approach Lookup'!A:A,0)),INDEX('Tableau FR Download'!I:I,MATCH(M1543,'Tableau FR Download'!G:G,0))),""))</f>
        <v>Tailored for Focused Portfolios</v>
      </c>
      <c r="K1543" s="1" t="s">
        <v>188</v>
      </c>
      <c r="L1543" s="1">
        <f>_xlfn.MAXIFS('Tableau FR Download'!A:A,'Tableau FR Download'!B:B,'Eligible Components'!G1543)</f>
        <v>0</v>
      </c>
      <c r="M1543" s="1" t="str">
        <f>IF(L1543=0,"",INDEX('Tableau FR Download'!G:G,MATCH('Eligible Components'!L1543,'Tableau FR Download'!A:A,0)))</f>
        <v/>
      </c>
      <c r="N1543" s="2" t="str">
        <f>IFERROR(IF(LEFT(INDEX('Tableau FR Download'!J:J,MATCH('Eligible Components'!M1543,'Tableau FR Download'!G:G,0)),FIND(" - ",INDEX('Tableau FR Download'!J:J,MATCH('Eligible Components'!M1543,'Tableau FR Download'!G:G,0)))-1) = 0,"",LEFT(INDEX('Tableau FR Download'!J:J,MATCH('Eligible Components'!M1543,'Tableau FR Download'!G:G,0)),FIND(" - ",INDEX('Tableau FR Download'!J:J,MATCH('Eligible Components'!M1543,'Tableau FR Download'!G:G,0)))-1)),"")</f>
        <v/>
      </c>
      <c r="O1543" s="2" t="str">
        <f>IF(T1543="No","",IFERROR(IF(INDEX('Tableau FR Download'!M:M,MATCH('Eligible Components'!M1543,'Tableau FR Download'!G:G,0))=0,"",INDEX('Tableau FR Download'!M:M,MATCH('Eligible Components'!M1543,'Tableau FR Download'!G:G,0))),""))</f>
        <v/>
      </c>
      <c r="P1543" s="37" t="str">
        <f>IF(IFERROR(INDEX('Funding Request Tracker'!$G$6:$G$13,MATCH('Eligible Components'!N1543,'Funding Request Tracker'!$F$6:$F$13,0)),"")=0,"",IFERROR(INDEX('Funding Request Tracker'!$G$6:$G$13,MATCH('Eligible Components'!N1543,'Funding Request Tracker'!$F$6:$F$13,0)),""))</f>
        <v/>
      </c>
      <c r="Q1543" s="37" t="str">
        <f>IF(IFERROR(INDEX('Tableau FR Download'!N:N,MATCH('Eligible Components'!M1543,'Tableau FR Download'!G:G,0)),"")=0,"",IFERROR(INDEX('Tableau FR Download'!N:N,MATCH('Eligible Components'!M1543,'Tableau FR Download'!G:G,0)),""))</f>
        <v/>
      </c>
      <c r="R1543" s="37" t="str">
        <f>IF(IFERROR(INDEX('Tableau FR Download'!O:O,MATCH('Eligible Components'!M1543,'Tableau FR Download'!G:G,0)),"")=0,"",IFERROR(INDEX('Tableau FR Download'!O:O,MATCH('Eligible Components'!M1543,'Tableau FR Download'!G:G,0)),""))</f>
        <v/>
      </c>
      <c r="S1543" s="13" t="str">
        <f t="shared" si="75"/>
        <v/>
      </c>
      <c r="T1543" s="1" t="str">
        <f>IFERROR(INDEX('User Instructions'!$E$3:$E$10,MATCH('Eligible Components'!N1543,'User Instructions'!$D$3:$D$10,0)),"")</f>
        <v/>
      </c>
      <c r="U1543" s="1" t="str">
        <f>IFERROR(IF(INDEX('Tableau FR Download'!M:M,MATCH('Eligible Components'!M1543,'Tableau FR Download'!G:G,0))=0,"",INDEX('Tableau FR Download'!M:M,MATCH('Eligible Components'!M1543,'Tableau FR Download'!G:G,0))),"")</f>
        <v/>
      </c>
    </row>
    <row r="1544" spans="1:21" hidden="1" x14ac:dyDescent="0.2">
      <c r="A1544" s="1">
        <f t="shared" si="73"/>
        <v>0</v>
      </c>
      <c r="B1544" s="1">
        <v>0</v>
      </c>
      <c r="C1544" s="1" t="s">
        <v>85</v>
      </c>
      <c r="D1544" s="1" t="s">
        <v>166</v>
      </c>
      <c r="E1544" s="1" t="s">
        <v>417</v>
      </c>
      <c r="F1544" s="1" t="s">
        <v>95</v>
      </c>
      <c r="G1544" s="1" t="str">
        <f t="shared" si="74"/>
        <v>Uzbekistan-Tuberculosis,Malaria</v>
      </c>
      <c r="H1544" s="1">
        <v>0</v>
      </c>
      <c r="I1544" s="1" t="s">
        <v>30</v>
      </c>
      <c r="J1544" s="1" t="str">
        <f>IF(IFERROR(IF(M1544="",INDEX('Review Approach Lookup'!D:D,MATCH('Eligible Components'!G1544,'Review Approach Lookup'!A:A,0)),INDEX('Tableau FR Download'!I:I,MATCH(M1544,'Tableau FR Download'!G:G,0))),"")=0,"TBC",IFERROR(IF(M1544="",INDEX('Review Approach Lookup'!D:D,MATCH('Eligible Components'!G1544,'Review Approach Lookup'!A:A,0)),INDEX('Tableau FR Download'!I:I,MATCH(M1544,'Tableau FR Download'!G:G,0))),""))</f>
        <v/>
      </c>
      <c r="K1544" s="1" t="s">
        <v>188</v>
      </c>
      <c r="L1544" s="1">
        <f>_xlfn.MAXIFS('Tableau FR Download'!A:A,'Tableau FR Download'!B:B,'Eligible Components'!G1544)</f>
        <v>0</v>
      </c>
      <c r="M1544" s="1" t="str">
        <f>IF(L1544=0,"",INDEX('Tableau FR Download'!G:G,MATCH('Eligible Components'!L1544,'Tableau FR Download'!A:A,0)))</f>
        <v/>
      </c>
      <c r="N1544" s="2" t="str">
        <f>IFERROR(IF(LEFT(INDEX('Tableau FR Download'!J:J,MATCH('Eligible Components'!M1544,'Tableau FR Download'!G:G,0)),FIND(" - ",INDEX('Tableau FR Download'!J:J,MATCH('Eligible Components'!M1544,'Tableau FR Download'!G:G,0)))-1) = 0,"",LEFT(INDEX('Tableau FR Download'!J:J,MATCH('Eligible Components'!M1544,'Tableau FR Download'!G:G,0)),FIND(" - ",INDEX('Tableau FR Download'!J:J,MATCH('Eligible Components'!M1544,'Tableau FR Download'!G:G,0)))-1)),"")</f>
        <v/>
      </c>
      <c r="O1544" s="2" t="str">
        <f>IF(T1544="No","",IFERROR(IF(INDEX('Tableau FR Download'!M:M,MATCH('Eligible Components'!M1544,'Tableau FR Download'!G:G,0))=0,"",INDEX('Tableau FR Download'!M:M,MATCH('Eligible Components'!M1544,'Tableau FR Download'!G:G,0))),""))</f>
        <v/>
      </c>
      <c r="P1544" s="37" t="str">
        <f>IF(IFERROR(INDEX('Funding Request Tracker'!$G$6:$G$13,MATCH('Eligible Components'!N1544,'Funding Request Tracker'!$F$6:$F$13,0)),"")=0,"",IFERROR(INDEX('Funding Request Tracker'!$G$6:$G$13,MATCH('Eligible Components'!N1544,'Funding Request Tracker'!$F$6:$F$13,0)),""))</f>
        <v/>
      </c>
      <c r="Q1544" s="37" t="str">
        <f>IF(IFERROR(INDEX('Tableau FR Download'!N:N,MATCH('Eligible Components'!M1544,'Tableau FR Download'!G:G,0)),"")=0,"",IFERROR(INDEX('Tableau FR Download'!N:N,MATCH('Eligible Components'!M1544,'Tableau FR Download'!G:G,0)),""))</f>
        <v/>
      </c>
      <c r="R1544" s="37" t="str">
        <f>IF(IFERROR(INDEX('Tableau FR Download'!O:O,MATCH('Eligible Components'!M1544,'Tableau FR Download'!G:G,0)),"")=0,"",IFERROR(INDEX('Tableau FR Download'!O:O,MATCH('Eligible Components'!M1544,'Tableau FR Download'!G:G,0)),""))</f>
        <v/>
      </c>
      <c r="S1544" s="13" t="str">
        <f t="shared" si="75"/>
        <v/>
      </c>
      <c r="T1544" s="1" t="str">
        <f>IFERROR(INDEX('User Instructions'!$E$3:$E$10,MATCH('Eligible Components'!N1544,'User Instructions'!$D$3:$D$10,0)),"")</f>
        <v/>
      </c>
      <c r="U1544" s="1" t="str">
        <f>IFERROR(IF(INDEX('Tableau FR Download'!M:M,MATCH('Eligible Components'!M1544,'Tableau FR Download'!G:G,0))=0,"",INDEX('Tableau FR Download'!M:M,MATCH('Eligible Components'!M1544,'Tableau FR Download'!G:G,0))),"")</f>
        <v/>
      </c>
    </row>
    <row r="1545" spans="1:21" hidden="1" x14ac:dyDescent="0.2">
      <c r="A1545" s="1">
        <f t="shared" si="73"/>
        <v>0</v>
      </c>
      <c r="B1545" s="1">
        <v>0</v>
      </c>
      <c r="C1545" s="1" t="s">
        <v>85</v>
      </c>
      <c r="D1545" s="1" t="s">
        <v>166</v>
      </c>
      <c r="E1545" s="1" t="s">
        <v>418</v>
      </c>
      <c r="F1545" s="1" t="s">
        <v>96</v>
      </c>
      <c r="G1545" s="1" t="str">
        <f t="shared" si="74"/>
        <v>Uzbekistan-Tuberculosis,Malaria,RSSH</v>
      </c>
      <c r="H1545" s="1">
        <v>0</v>
      </c>
      <c r="I1545" s="1" t="s">
        <v>30</v>
      </c>
      <c r="J1545" s="1" t="str">
        <f>IF(IFERROR(IF(M1545="",INDEX('Review Approach Lookup'!D:D,MATCH('Eligible Components'!G1545,'Review Approach Lookup'!A:A,0)),INDEX('Tableau FR Download'!I:I,MATCH(M1545,'Tableau FR Download'!G:G,0))),"")=0,"TBC",IFERROR(IF(M1545="",INDEX('Review Approach Lookup'!D:D,MATCH('Eligible Components'!G1545,'Review Approach Lookup'!A:A,0)),INDEX('Tableau FR Download'!I:I,MATCH(M1545,'Tableau FR Download'!G:G,0))),""))</f>
        <v/>
      </c>
      <c r="K1545" s="1" t="s">
        <v>188</v>
      </c>
      <c r="L1545" s="1">
        <f>_xlfn.MAXIFS('Tableau FR Download'!A:A,'Tableau FR Download'!B:B,'Eligible Components'!G1545)</f>
        <v>0</v>
      </c>
      <c r="M1545" s="1" t="str">
        <f>IF(L1545=0,"",INDEX('Tableau FR Download'!G:G,MATCH('Eligible Components'!L1545,'Tableau FR Download'!A:A,0)))</f>
        <v/>
      </c>
      <c r="N1545" s="2" t="str">
        <f>IFERROR(IF(LEFT(INDEX('Tableau FR Download'!J:J,MATCH('Eligible Components'!M1545,'Tableau FR Download'!G:G,0)),FIND(" - ",INDEX('Tableau FR Download'!J:J,MATCH('Eligible Components'!M1545,'Tableau FR Download'!G:G,0)))-1) = 0,"",LEFT(INDEX('Tableau FR Download'!J:J,MATCH('Eligible Components'!M1545,'Tableau FR Download'!G:G,0)),FIND(" - ",INDEX('Tableau FR Download'!J:J,MATCH('Eligible Components'!M1545,'Tableau FR Download'!G:G,0)))-1)),"")</f>
        <v/>
      </c>
      <c r="O1545" s="2" t="str">
        <f>IF(T1545="No","",IFERROR(IF(INDEX('Tableau FR Download'!M:M,MATCH('Eligible Components'!M1545,'Tableau FR Download'!G:G,0))=0,"",INDEX('Tableau FR Download'!M:M,MATCH('Eligible Components'!M1545,'Tableau FR Download'!G:G,0))),""))</f>
        <v/>
      </c>
      <c r="P1545" s="37" t="str">
        <f>IF(IFERROR(INDEX('Funding Request Tracker'!$G$6:$G$13,MATCH('Eligible Components'!N1545,'Funding Request Tracker'!$F$6:$F$13,0)),"")=0,"",IFERROR(INDEX('Funding Request Tracker'!$G$6:$G$13,MATCH('Eligible Components'!N1545,'Funding Request Tracker'!$F$6:$F$13,0)),""))</f>
        <v/>
      </c>
      <c r="Q1545" s="37" t="str">
        <f>IF(IFERROR(INDEX('Tableau FR Download'!N:N,MATCH('Eligible Components'!M1545,'Tableau FR Download'!G:G,0)),"")=0,"",IFERROR(INDEX('Tableau FR Download'!N:N,MATCH('Eligible Components'!M1545,'Tableau FR Download'!G:G,0)),""))</f>
        <v/>
      </c>
      <c r="R1545" s="37" t="str">
        <f>IF(IFERROR(INDEX('Tableau FR Download'!O:O,MATCH('Eligible Components'!M1545,'Tableau FR Download'!G:G,0)),"")=0,"",IFERROR(INDEX('Tableau FR Download'!O:O,MATCH('Eligible Components'!M1545,'Tableau FR Download'!G:G,0)),""))</f>
        <v/>
      </c>
      <c r="S1545" s="13" t="str">
        <f t="shared" si="75"/>
        <v/>
      </c>
      <c r="T1545" s="1" t="str">
        <f>IFERROR(INDEX('User Instructions'!$E$3:$E$10,MATCH('Eligible Components'!N1545,'User Instructions'!$D$3:$D$10,0)),"")</f>
        <v/>
      </c>
      <c r="U1545" s="1" t="str">
        <f>IFERROR(IF(INDEX('Tableau FR Download'!M:M,MATCH('Eligible Components'!M1545,'Tableau FR Download'!G:G,0))=0,"",INDEX('Tableau FR Download'!M:M,MATCH('Eligible Components'!M1545,'Tableau FR Download'!G:G,0))),"")</f>
        <v/>
      </c>
    </row>
    <row r="1546" spans="1:21" hidden="1" x14ac:dyDescent="0.2">
      <c r="A1546" s="1">
        <f t="shared" si="73"/>
        <v>0</v>
      </c>
      <c r="B1546" s="1">
        <v>0</v>
      </c>
      <c r="C1546" s="1" t="s">
        <v>85</v>
      </c>
      <c r="D1546" s="1" t="s">
        <v>166</v>
      </c>
      <c r="E1546" s="1" t="s">
        <v>419</v>
      </c>
      <c r="F1546" s="1" t="s">
        <v>97</v>
      </c>
      <c r="G1546" s="1" t="str">
        <f t="shared" si="74"/>
        <v>Uzbekistan-Tuberculosis,RSSH</v>
      </c>
      <c r="H1546" s="1">
        <v>1</v>
      </c>
      <c r="I1546" s="1" t="s">
        <v>30</v>
      </c>
      <c r="J1546" s="1" t="str">
        <f>IF(IFERROR(IF(M1546="",INDEX('Review Approach Lookup'!D:D,MATCH('Eligible Components'!G1546,'Review Approach Lookup'!A:A,0)),INDEX('Tableau FR Download'!I:I,MATCH(M1546,'Tableau FR Download'!G:G,0))),"")=0,"TBC",IFERROR(IF(M1546="",INDEX('Review Approach Lookup'!D:D,MATCH('Eligible Components'!G1546,'Review Approach Lookup'!A:A,0)),INDEX('Tableau FR Download'!I:I,MATCH(M1546,'Tableau FR Download'!G:G,0))),""))</f>
        <v/>
      </c>
      <c r="K1546" s="1" t="s">
        <v>188</v>
      </c>
      <c r="L1546" s="1">
        <f>_xlfn.MAXIFS('Tableau FR Download'!A:A,'Tableau FR Download'!B:B,'Eligible Components'!G1546)</f>
        <v>0</v>
      </c>
      <c r="M1546" s="1" t="str">
        <f>IF(L1546=0,"",INDEX('Tableau FR Download'!G:G,MATCH('Eligible Components'!L1546,'Tableau FR Download'!A:A,0)))</f>
        <v/>
      </c>
      <c r="N1546" s="2" t="str">
        <f>IFERROR(IF(LEFT(INDEX('Tableau FR Download'!J:J,MATCH('Eligible Components'!M1546,'Tableau FR Download'!G:G,0)),FIND(" - ",INDEX('Tableau FR Download'!J:J,MATCH('Eligible Components'!M1546,'Tableau FR Download'!G:G,0)))-1) = 0,"",LEFT(INDEX('Tableau FR Download'!J:J,MATCH('Eligible Components'!M1546,'Tableau FR Download'!G:G,0)),FIND(" - ",INDEX('Tableau FR Download'!J:J,MATCH('Eligible Components'!M1546,'Tableau FR Download'!G:G,0)))-1)),"")</f>
        <v/>
      </c>
      <c r="O1546" s="2" t="str">
        <f>IF(T1546="No","",IFERROR(IF(INDEX('Tableau FR Download'!M:M,MATCH('Eligible Components'!M1546,'Tableau FR Download'!G:G,0))=0,"",INDEX('Tableau FR Download'!M:M,MATCH('Eligible Components'!M1546,'Tableau FR Download'!G:G,0))),""))</f>
        <v/>
      </c>
      <c r="P1546" s="37" t="str">
        <f>IF(IFERROR(INDEX('Funding Request Tracker'!$G$6:$G$13,MATCH('Eligible Components'!N1546,'Funding Request Tracker'!$F$6:$F$13,0)),"")=0,"",IFERROR(INDEX('Funding Request Tracker'!$G$6:$G$13,MATCH('Eligible Components'!N1546,'Funding Request Tracker'!$F$6:$F$13,0)),""))</f>
        <v/>
      </c>
      <c r="Q1546" s="37" t="str">
        <f>IF(IFERROR(INDEX('Tableau FR Download'!N:N,MATCH('Eligible Components'!M1546,'Tableau FR Download'!G:G,0)),"")=0,"",IFERROR(INDEX('Tableau FR Download'!N:N,MATCH('Eligible Components'!M1546,'Tableau FR Download'!G:G,0)),""))</f>
        <v/>
      </c>
      <c r="R1546" s="37" t="str">
        <f>IF(IFERROR(INDEX('Tableau FR Download'!O:O,MATCH('Eligible Components'!M1546,'Tableau FR Download'!G:G,0)),"")=0,"",IFERROR(INDEX('Tableau FR Download'!O:O,MATCH('Eligible Components'!M1546,'Tableau FR Download'!G:G,0)),""))</f>
        <v/>
      </c>
      <c r="S1546" s="13" t="str">
        <f t="shared" si="75"/>
        <v/>
      </c>
      <c r="T1546" s="1" t="str">
        <f>IFERROR(INDEX('User Instructions'!$E$3:$E$10,MATCH('Eligible Components'!N1546,'User Instructions'!$D$3:$D$10,0)),"")</f>
        <v/>
      </c>
      <c r="U1546" s="1" t="str">
        <f>IFERROR(IF(INDEX('Tableau FR Download'!M:M,MATCH('Eligible Components'!M1546,'Tableau FR Download'!G:G,0))=0,"",INDEX('Tableau FR Download'!M:M,MATCH('Eligible Components'!M1546,'Tableau FR Download'!G:G,0))),"")</f>
        <v/>
      </c>
    </row>
    <row r="1547" spans="1:21" hidden="1" x14ac:dyDescent="0.2">
      <c r="A1547" s="1">
        <f t="shared" si="73"/>
        <v>0</v>
      </c>
      <c r="B1547" s="1">
        <v>0</v>
      </c>
      <c r="C1547" s="1" t="s">
        <v>85</v>
      </c>
      <c r="D1547" s="1" t="s">
        <v>75</v>
      </c>
      <c r="E1547" s="1" t="s">
        <v>26</v>
      </c>
      <c r="F1547" s="1" t="s">
        <v>26</v>
      </c>
      <c r="G1547" s="1" t="str">
        <f t="shared" si="74"/>
        <v>Venezuela-HIV/AIDS</v>
      </c>
      <c r="H1547" s="1">
        <v>0</v>
      </c>
      <c r="I1547" s="1" t="s">
        <v>45</v>
      </c>
      <c r="J1547" s="1" t="str">
        <f>IF(IFERROR(IF(M1547="",INDEX('Review Approach Lookup'!D:D,MATCH('Eligible Components'!G1547,'Review Approach Lookup'!A:A,0)),INDEX('Tableau FR Download'!I:I,MATCH(M1547,'Tableau FR Download'!G:G,0))),"")=0,"TBC",IFERROR(IF(M1547="",INDEX('Review Approach Lookup'!D:D,MATCH('Eligible Components'!G1547,'Review Approach Lookup'!A:A,0)),INDEX('Tableau FR Download'!I:I,MATCH(M1547,'Tableau FR Download'!G:G,0))),""))</f>
        <v/>
      </c>
      <c r="K1547" s="1" t="s">
        <v>188</v>
      </c>
      <c r="L1547" s="1">
        <f>_xlfn.MAXIFS('Tableau FR Download'!A:A,'Tableau FR Download'!B:B,'Eligible Components'!G1547)</f>
        <v>0</v>
      </c>
      <c r="M1547" s="1" t="str">
        <f>IF(L1547=0,"",INDEX('Tableau FR Download'!G:G,MATCH('Eligible Components'!L1547,'Tableau FR Download'!A:A,0)))</f>
        <v/>
      </c>
      <c r="N1547" s="2" t="str">
        <f>IFERROR(IF(LEFT(INDEX('Tableau FR Download'!J:J,MATCH('Eligible Components'!M1547,'Tableau FR Download'!G:G,0)),FIND(" - ",INDEX('Tableau FR Download'!J:J,MATCH('Eligible Components'!M1547,'Tableau FR Download'!G:G,0)))-1) = 0,"",LEFT(INDEX('Tableau FR Download'!J:J,MATCH('Eligible Components'!M1547,'Tableau FR Download'!G:G,0)),FIND(" - ",INDEX('Tableau FR Download'!J:J,MATCH('Eligible Components'!M1547,'Tableau FR Download'!G:G,0)))-1)),"")</f>
        <v/>
      </c>
      <c r="O1547" s="2" t="str">
        <f>IF(T1547="No","",IFERROR(IF(INDEX('Tableau FR Download'!M:M,MATCH('Eligible Components'!M1547,'Tableau FR Download'!G:G,0))=0,"",INDEX('Tableau FR Download'!M:M,MATCH('Eligible Components'!M1547,'Tableau FR Download'!G:G,0))),""))</f>
        <v/>
      </c>
      <c r="P1547" s="37" t="str">
        <f>IF(IFERROR(INDEX('Funding Request Tracker'!$G$6:$G$13,MATCH('Eligible Components'!N1547,'Funding Request Tracker'!$F$6:$F$13,0)),"")=0,"",IFERROR(INDEX('Funding Request Tracker'!$G$6:$G$13,MATCH('Eligible Components'!N1547,'Funding Request Tracker'!$F$6:$F$13,0)),""))</f>
        <v/>
      </c>
      <c r="Q1547" s="37" t="str">
        <f>IF(IFERROR(INDEX('Tableau FR Download'!N:N,MATCH('Eligible Components'!M1547,'Tableau FR Download'!G:G,0)),"")=0,"",IFERROR(INDEX('Tableau FR Download'!N:N,MATCH('Eligible Components'!M1547,'Tableau FR Download'!G:G,0)),""))</f>
        <v/>
      </c>
      <c r="R1547" s="37" t="str">
        <f>IF(IFERROR(INDEX('Tableau FR Download'!O:O,MATCH('Eligible Components'!M1547,'Tableau FR Download'!G:G,0)),"")=0,"",IFERROR(INDEX('Tableau FR Download'!O:O,MATCH('Eligible Components'!M1547,'Tableau FR Download'!G:G,0)),""))</f>
        <v/>
      </c>
      <c r="S1547" s="13" t="str">
        <f t="shared" si="75"/>
        <v/>
      </c>
      <c r="T1547" s="1" t="str">
        <f>IFERROR(INDEX('User Instructions'!$E$3:$E$10,MATCH('Eligible Components'!N1547,'User Instructions'!$D$3:$D$10,0)),"")</f>
        <v/>
      </c>
      <c r="U1547" s="1" t="str">
        <f>IFERROR(IF(INDEX('Tableau FR Download'!M:M,MATCH('Eligible Components'!M1547,'Tableau FR Download'!G:G,0))=0,"",INDEX('Tableau FR Download'!M:M,MATCH('Eligible Components'!M1547,'Tableau FR Download'!G:G,0))),"")</f>
        <v/>
      </c>
    </row>
    <row r="1548" spans="1:21" hidden="1" x14ac:dyDescent="0.2">
      <c r="A1548" s="1">
        <f t="shared" si="73"/>
        <v>0</v>
      </c>
      <c r="B1548" s="1">
        <v>0</v>
      </c>
      <c r="C1548" s="1" t="s">
        <v>85</v>
      </c>
      <c r="D1548" s="1" t="s">
        <v>75</v>
      </c>
      <c r="E1548" s="1" t="s">
        <v>409</v>
      </c>
      <c r="F1548" s="1" t="s">
        <v>86</v>
      </c>
      <c r="G1548" s="1" t="str">
        <f t="shared" si="74"/>
        <v>Venezuela-HIV/AIDS,Malaria</v>
      </c>
      <c r="H1548" s="1">
        <v>0</v>
      </c>
      <c r="I1548" s="1" t="s">
        <v>45</v>
      </c>
      <c r="J1548" s="1" t="str">
        <f>IF(IFERROR(IF(M1548="",INDEX('Review Approach Lookup'!D:D,MATCH('Eligible Components'!G1548,'Review Approach Lookup'!A:A,0)),INDEX('Tableau FR Download'!I:I,MATCH(M1548,'Tableau FR Download'!G:G,0))),"")=0,"TBC",IFERROR(IF(M1548="",INDEX('Review Approach Lookup'!D:D,MATCH('Eligible Components'!G1548,'Review Approach Lookup'!A:A,0)),INDEX('Tableau FR Download'!I:I,MATCH(M1548,'Tableau FR Download'!G:G,0))),""))</f>
        <v/>
      </c>
      <c r="K1548" s="1" t="s">
        <v>188</v>
      </c>
      <c r="L1548" s="1">
        <f>_xlfn.MAXIFS('Tableau FR Download'!A:A,'Tableau FR Download'!B:B,'Eligible Components'!G1548)</f>
        <v>0</v>
      </c>
      <c r="M1548" s="1" t="str">
        <f>IF(L1548=0,"",INDEX('Tableau FR Download'!G:G,MATCH('Eligible Components'!L1548,'Tableau FR Download'!A:A,0)))</f>
        <v/>
      </c>
      <c r="N1548" s="2" t="str">
        <f>IFERROR(IF(LEFT(INDEX('Tableau FR Download'!J:J,MATCH('Eligible Components'!M1548,'Tableau FR Download'!G:G,0)),FIND(" - ",INDEX('Tableau FR Download'!J:J,MATCH('Eligible Components'!M1548,'Tableau FR Download'!G:G,0)))-1) = 0,"",LEFT(INDEX('Tableau FR Download'!J:J,MATCH('Eligible Components'!M1548,'Tableau FR Download'!G:G,0)),FIND(" - ",INDEX('Tableau FR Download'!J:J,MATCH('Eligible Components'!M1548,'Tableau FR Download'!G:G,0)))-1)),"")</f>
        <v/>
      </c>
      <c r="O1548" s="2" t="str">
        <f>IF(T1548="No","",IFERROR(IF(INDEX('Tableau FR Download'!M:M,MATCH('Eligible Components'!M1548,'Tableau FR Download'!G:G,0))=0,"",INDEX('Tableau FR Download'!M:M,MATCH('Eligible Components'!M1548,'Tableau FR Download'!G:G,0))),""))</f>
        <v/>
      </c>
      <c r="P1548" s="37" t="str">
        <f>IF(IFERROR(INDEX('Funding Request Tracker'!$G$6:$G$13,MATCH('Eligible Components'!N1548,'Funding Request Tracker'!$F$6:$F$13,0)),"")=0,"",IFERROR(INDEX('Funding Request Tracker'!$G$6:$G$13,MATCH('Eligible Components'!N1548,'Funding Request Tracker'!$F$6:$F$13,0)),""))</f>
        <v/>
      </c>
      <c r="Q1548" s="37" t="str">
        <f>IF(IFERROR(INDEX('Tableau FR Download'!N:N,MATCH('Eligible Components'!M1548,'Tableau FR Download'!G:G,0)),"")=0,"",IFERROR(INDEX('Tableau FR Download'!N:N,MATCH('Eligible Components'!M1548,'Tableau FR Download'!G:G,0)),""))</f>
        <v/>
      </c>
      <c r="R1548" s="37" t="str">
        <f>IF(IFERROR(INDEX('Tableau FR Download'!O:O,MATCH('Eligible Components'!M1548,'Tableau FR Download'!G:G,0)),"")=0,"",IFERROR(INDEX('Tableau FR Download'!O:O,MATCH('Eligible Components'!M1548,'Tableau FR Download'!G:G,0)),""))</f>
        <v/>
      </c>
      <c r="S1548" s="13" t="str">
        <f t="shared" si="75"/>
        <v/>
      </c>
      <c r="T1548" s="1" t="str">
        <f>IFERROR(INDEX('User Instructions'!$E$3:$E$10,MATCH('Eligible Components'!N1548,'User Instructions'!$D$3:$D$10,0)),"")</f>
        <v/>
      </c>
      <c r="U1548" s="1" t="str">
        <f>IFERROR(IF(INDEX('Tableau FR Download'!M:M,MATCH('Eligible Components'!M1548,'Tableau FR Download'!G:G,0))=0,"",INDEX('Tableau FR Download'!M:M,MATCH('Eligible Components'!M1548,'Tableau FR Download'!G:G,0))),"")</f>
        <v/>
      </c>
    </row>
    <row r="1549" spans="1:21" hidden="1" x14ac:dyDescent="0.2">
      <c r="A1549" s="1">
        <f t="shared" si="73"/>
        <v>0</v>
      </c>
      <c r="B1549" s="1">
        <v>0</v>
      </c>
      <c r="C1549" s="1" t="s">
        <v>85</v>
      </c>
      <c r="D1549" s="1" t="s">
        <v>75</v>
      </c>
      <c r="E1549" s="1" t="s">
        <v>410</v>
      </c>
      <c r="F1549" s="1" t="s">
        <v>87</v>
      </c>
      <c r="G1549" s="1" t="str">
        <f t="shared" si="74"/>
        <v>Venezuela-HIV/AIDS,Malaria,RSSH</v>
      </c>
      <c r="H1549" s="1">
        <v>1</v>
      </c>
      <c r="I1549" s="1" t="s">
        <v>45</v>
      </c>
      <c r="J1549" s="1" t="str">
        <f>IF(IFERROR(IF(M1549="",INDEX('Review Approach Lookup'!D:D,MATCH('Eligible Components'!G1549,'Review Approach Lookup'!A:A,0)),INDEX('Tableau FR Download'!I:I,MATCH(M1549,'Tableau FR Download'!G:G,0))),"")=0,"TBC",IFERROR(IF(M1549="",INDEX('Review Approach Lookup'!D:D,MATCH('Eligible Components'!G1549,'Review Approach Lookup'!A:A,0)),INDEX('Tableau FR Download'!I:I,MATCH(M1549,'Tableau FR Download'!G:G,0))),""))</f>
        <v/>
      </c>
      <c r="K1549" s="1" t="s">
        <v>188</v>
      </c>
      <c r="L1549" s="1">
        <f>_xlfn.MAXIFS('Tableau FR Download'!A:A,'Tableau FR Download'!B:B,'Eligible Components'!G1549)</f>
        <v>0</v>
      </c>
      <c r="M1549" s="1" t="str">
        <f>IF(L1549=0,"",INDEX('Tableau FR Download'!G:G,MATCH('Eligible Components'!L1549,'Tableau FR Download'!A:A,0)))</f>
        <v/>
      </c>
      <c r="N1549" s="2" t="str">
        <f>IFERROR(IF(LEFT(INDEX('Tableau FR Download'!J:J,MATCH('Eligible Components'!M1549,'Tableau FR Download'!G:G,0)),FIND(" - ",INDEX('Tableau FR Download'!J:J,MATCH('Eligible Components'!M1549,'Tableau FR Download'!G:G,0)))-1) = 0,"",LEFT(INDEX('Tableau FR Download'!J:J,MATCH('Eligible Components'!M1549,'Tableau FR Download'!G:G,0)),FIND(" - ",INDEX('Tableau FR Download'!J:J,MATCH('Eligible Components'!M1549,'Tableau FR Download'!G:G,0)))-1)),"")</f>
        <v/>
      </c>
      <c r="O1549" s="2" t="str">
        <f>IF(T1549="No","",IFERROR(IF(INDEX('Tableau FR Download'!M:M,MATCH('Eligible Components'!M1549,'Tableau FR Download'!G:G,0))=0,"",INDEX('Tableau FR Download'!M:M,MATCH('Eligible Components'!M1549,'Tableau FR Download'!G:G,0))),""))</f>
        <v/>
      </c>
      <c r="P1549" s="37" t="str">
        <f>IF(IFERROR(INDEX('Funding Request Tracker'!$G$6:$G$13,MATCH('Eligible Components'!N1549,'Funding Request Tracker'!$F$6:$F$13,0)),"")=0,"",IFERROR(INDEX('Funding Request Tracker'!$G$6:$G$13,MATCH('Eligible Components'!N1549,'Funding Request Tracker'!$F$6:$F$13,0)),""))</f>
        <v/>
      </c>
      <c r="Q1549" s="37" t="str">
        <f>IF(IFERROR(INDEX('Tableau FR Download'!N:N,MATCH('Eligible Components'!M1549,'Tableau FR Download'!G:G,0)),"")=0,"",IFERROR(INDEX('Tableau FR Download'!N:N,MATCH('Eligible Components'!M1549,'Tableau FR Download'!G:G,0)),""))</f>
        <v/>
      </c>
      <c r="R1549" s="37" t="str">
        <f>IF(IFERROR(INDEX('Tableau FR Download'!O:O,MATCH('Eligible Components'!M1549,'Tableau FR Download'!G:G,0)),"")=0,"",IFERROR(INDEX('Tableau FR Download'!O:O,MATCH('Eligible Components'!M1549,'Tableau FR Download'!G:G,0)),""))</f>
        <v/>
      </c>
      <c r="S1549" s="13" t="str">
        <f t="shared" si="75"/>
        <v/>
      </c>
      <c r="T1549" s="1" t="str">
        <f>IFERROR(INDEX('User Instructions'!$E$3:$E$10,MATCH('Eligible Components'!N1549,'User Instructions'!$D$3:$D$10,0)),"")</f>
        <v/>
      </c>
      <c r="U1549" s="1" t="str">
        <f>IFERROR(IF(INDEX('Tableau FR Download'!M:M,MATCH('Eligible Components'!M1549,'Tableau FR Download'!G:G,0))=0,"",INDEX('Tableau FR Download'!M:M,MATCH('Eligible Components'!M1549,'Tableau FR Download'!G:G,0))),"")</f>
        <v/>
      </c>
    </row>
    <row r="1550" spans="1:21" hidden="1" x14ac:dyDescent="0.2">
      <c r="A1550" s="1">
        <f t="shared" si="73"/>
        <v>0</v>
      </c>
      <c r="B1550" s="1">
        <v>0</v>
      </c>
      <c r="C1550" s="1" t="s">
        <v>85</v>
      </c>
      <c r="D1550" s="1" t="s">
        <v>75</v>
      </c>
      <c r="E1550" s="1" t="s">
        <v>411</v>
      </c>
      <c r="F1550" s="1" t="s">
        <v>88</v>
      </c>
      <c r="G1550" s="1" t="str">
        <f t="shared" si="74"/>
        <v>Venezuela-HIV/AIDS,RSSH</v>
      </c>
      <c r="H1550" s="1">
        <v>0</v>
      </c>
      <c r="I1550" s="1" t="s">
        <v>45</v>
      </c>
      <c r="J1550" s="1" t="str">
        <f>IF(IFERROR(IF(M1550="",INDEX('Review Approach Lookup'!D:D,MATCH('Eligible Components'!G1550,'Review Approach Lookup'!A:A,0)),INDEX('Tableau FR Download'!I:I,MATCH(M1550,'Tableau FR Download'!G:G,0))),"")=0,"TBC",IFERROR(IF(M1550="",INDEX('Review Approach Lookup'!D:D,MATCH('Eligible Components'!G1550,'Review Approach Lookup'!A:A,0)),INDEX('Tableau FR Download'!I:I,MATCH(M1550,'Tableau FR Download'!G:G,0))),""))</f>
        <v/>
      </c>
      <c r="K1550" s="1" t="s">
        <v>188</v>
      </c>
      <c r="L1550" s="1">
        <f>_xlfn.MAXIFS('Tableau FR Download'!A:A,'Tableau FR Download'!B:B,'Eligible Components'!G1550)</f>
        <v>0</v>
      </c>
      <c r="M1550" s="1" t="str">
        <f>IF(L1550=0,"",INDEX('Tableau FR Download'!G:G,MATCH('Eligible Components'!L1550,'Tableau FR Download'!A:A,0)))</f>
        <v/>
      </c>
      <c r="N1550" s="2" t="str">
        <f>IFERROR(IF(LEFT(INDEX('Tableau FR Download'!J:J,MATCH('Eligible Components'!M1550,'Tableau FR Download'!G:G,0)),FIND(" - ",INDEX('Tableau FR Download'!J:J,MATCH('Eligible Components'!M1550,'Tableau FR Download'!G:G,0)))-1) = 0,"",LEFT(INDEX('Tableau FR Download'!J:J,MATCH('Eligible Components'!M1550,'Tableau FR Download'!G:G,0)),FIND(" - ",INDEX('Tableau FR Download'!J:J,MATCH('Eligible Components'!M1550,'Tableau FR Download'!G:G,0)))-1)),"")</f>
        <v/>
      </c>
      <c r="O1550" s="2" t="str">
        <f>IF(T1550="No","",IFERROR(IF(INDEX('Tableau FR Download'!M:M,MATCH('Eligible Components'!M1550,'Tableau FR Download'!G:G,0))=0,"",INDEX('Tableau FR Download'!M:M,MATCH('Eligible Components'!M1550,'Tableau FR Download'!G:G,0))),""))</f>
        <v/>
      </c>
      <c r="P1550" s="37" t="str">
        <f>IF(IFERROR(INDEX('Funding Request Tracker'!$G$6:$G$13,MATCH('Eligible Components'!N1550,'Funding Request Tracker'!$F$6:$F$13,0)),"")=0,"",IFERROR(INDEX('Funding Request Tracker'!$G$6:$G$13,MATCH('Eligible Components'!N1550,'Funding Request Tracker'!$F$6:$F$13,0)),""))</f>
        <v/>
      </c>
      <c r="Q1550" s="37" t="str">
        <f>IF(IFERROR(INDEX('Tableau FR Download'!N:N,MATCH('Eligible Components'!M1550,'Tableau FR Download'!G:G,0)),"")=0,"",IFERROR(INDEX('Tableau FR Download'!N:N,MATCH('Eligible Components'!M1550,'Tableau FR Download'!G:G,0)),""))</f>
        <v/>
      </c>
      <c r="R1550" s="37" t="str">
        <f>IF(IFERROR(INDEX('Tableau FR Download'!O:O,MATCH('Eligible Components'!M1550,'Tableau FR Download'!G:G,0)),"")=0,"",IFERROR(INDEX('Tableau FR Download'!O:O,MATCH('Eligible Components'!M1550,'Tableau FR Download'!G:G,0)),""))</f>
        <v/>
      </c>
      <c r="S1550" s="13" t="str">
        <f t="shared" si="75"/>
        <v/>
      </c>
      <c r="T1550" s="1" t="str">
        <f>IFERROR(INDEX('User Instructions'!$E$3:$E$10,MATCH('Eligible Components'!N1550,'User Instructions'!$D$3:$D$10,0)),"")</f>
        <v/>
      </c>
      <c r="U1550" s="1" t="str">
        <f>IFERROR(IF(INDEX('Tableau FR Download'!M:M,MATCH('Eligible Components'!M1550,'Tableau FR Download'!G:G,0))=0,"",INDEX('Tableau FR Download'!M:M,MATCH('Eligible Components'!M1550,'Tableau FR Download'!G:G,0))),"")</f>
        <v/>
      </c>
    </row>
    <row r="1551" spans="1:21" hidden="1" x14ac:dyDescent="0.2">
      <c r="A1551" s="1">
        <f t="shared" si="73"/>
        <v>0</v>
      </c>
      <c r="B1551" s="1">
        <v>0</v>
      </c>
      <c r="C1551" s="1" t="s">
        <v>85</v>
      </c>
      <c r="D1551" s="1" t="s">
        <v>75</v>
      </c>
      <c r="E1551" s="1" t="s">
        <v>408</v>
      </c>
      <c r="F1551" s="1" t="s">
        <v>89</v>
      </c>
      <c r="G1551" s="1" t="str">
        <f t="shared" si="74"/>
        <v>Venezuela-HIV/AIDS, Tuberculosis</v>
      </c>
      <c r="H1551" s="1">
        <v>0</v>
      </c>
      <c r="I1551" s="1" t="s">
        <v>45</v>
      </c>
      <c r="J1551" s="1" t="str">
        <f>IF(IFERROR(IF(M1551="",INDEX('Review Approach Lookup'!D:D,MATCH('Eligible Components'!G1551,'Review Approach Lookup'!A:A,0)),INDEX('Tableau FR Download'!I:I,MATCH(M1551,'Tableau FR Download'!G:G,0))),"")=0,"TBC",IFERROR(IF(M1551="",INDEX('Review Approach Lookup'!D:D,MATCH('Eligible Components'!G1551,'Review Approach Lookup'!A:A,0)),INDEX('Tableau FR Download'!I:I,MATCH(M1551,'Tableau FR Download'!G:G,0))),""))</f>
        <v/>
      </c>
      <c r="K1551" s="1" t="s">
        <v>188</v>
      </c>
      <c r="L1551" s="1">
        <f>_xlfn.MAXIFS('Tableau FR Download'!A:A,'Tableau FR Download'!B:B,'Eligible Components'!G1551)</f>
        <v>0</v>
      </c>
      <c r="M1551" s="1" t="str">
        <f>IF(L1551=0,"",INDEX('Tableau FR Download'!G:G,MATCH('Eligible Components'!L1551,'Tableau FR Download'!A:A,0)))</f>
        <v/>
      </c>
      <c r="N1551" s="2" t="str">
        <f>IFERROR(IF(LEFT(INDEX('Tableau FR Download'!J:J,MATCH('Eligible Components'!M1551,'Tableau FR Download'!G:G,0)),FIND(" - ",INDEX('Tableau FR Download'!J:J,MATCH('Eligible Components'!M1551,'Tableau FR Download'!G:G,0)))-1) = 0,"",LEFT(INDEX('Tableau FR Download'!J:J,MATCH('Eligible Components'!M1551,'Tableau FR Download'!G:G,0)),FIND(" - ",INDEX('Tableau FR Download'!J:J,MATCH('Eligible Components'!M1551,'Tableau FR Download'!G:G,0)))-1)),"")</f>
        <v/>
      </c>
      <c r="O1551" s="2" t="str">
        <f>IF(T1551="No","",IFERROR(IF(INDEX('Tableau FR Download'!M:M,MATCH('Eligible Components'!M1551,'Tableau FR Download'!G:G,0))=0,"",INDEX('Tableau FR Download'!M:M,MATCH('Eligible Components'!M1551,'Tableau FR Download'!G:G,0))),""))</f>
        <v/>
      </c>
      <c r="P1551" s="37" t="str">
        <f>IF(IFERROR(INDEX('Funding Request Tracker'!$G$6:$G$13,MATCH('Eligible Components'!N1551,'Funding Request Tracker'!$F$6:$F$13,0)),"")=0,"",IFERROR(INDEX('Funding Request Tracker'!$G$6:$G$13,MATCH('Eligible Components'!N1551,'Funding Request Tracker'!$F$6:$F$13,0)),""))</f>
        <v/>
      </c>
      <c r="Q1551" s="37" t="str">
        <f>IF(IFERROR(INDEX('Tableau FR Download'!N:N,MATCH('Eligible Components'!M1551,'Tableau FR Download'!G:G,0)),"")=0,"",IFERROR(INDEX('Tableau FR Download'!N:N,MATCH('Eligible Components'!M1551,'Tableau FR Download'!G:G,0)),""))</f>
        <v/>
      </c>
      <c r="R1551" s="37" t="str">
        <f>IF(IFERROR(INDEX('Tableau FR Download'!O:O,MATCH('Eligible Components'!M1551,'Tableau FR Download'!G:G,0)),"")=0,"",IFERROR(INDEX('Tableau FR Download'!O:O,MATCH('Eligible Components'!M1551,'Tableau FR Download'!G:G,0)),""))</f>
        <v/>
      </c>
      <c r="S1551" s="13" t="str">
        <f t="shared" si="75"/>
        <v/>
      </c>
      <c r="T1551" s="1" t="str">
        <f>IFERROR(INDEX('User Instructions'!$E$3:$E$10,MATCH('Eligible Components'!N1551,'User Instructions'!$D$3:$D$10,0)),"")</f>
        <v/>
      </c>
      <c r="U1551" s="1" t="str">
        <f>IFERROR(IF(INDEX('Tableau FR Download'!M:M,MATCH('Eligible Components'!M1551,'Tableau FR Download'!G:G,0))=0,"",INDEX('Tableau FR Download'!M:M,MATCH('Eligible Components'!M1551,'Tableau FR Download'!G:G,0))),"")</f>
        <v/>
      </c>
    </row>
    <row r="1552" spans="1:21" hidden="1" x14ac:dyDescent="0.2">
      <c r="A1552" s="1">
        <f t="shared" si="73"/>
        <v>0</v>
      </c>
      <c r="B1552" s="1">
        <v>0</v>
      </c>
      <c r="C1552" s="1" t="s">
        <v>85</v>
      </c>
      <c r="D1552" s="1" t="s">
        <v>75</v>
      </c>
      <c r="E1552" s="1" t="s">
        <v>412</v>
      </c>
      <c r="F1552" s="1" t="s">
        <v>90</v>
      </c>
      <c r="G1552" s="1" t="str">
        <f t="shared" si="74"/>
        <v>Venezuela-HIV/AIDS,Tuberculosis,Malaria</v>
      </c>
      <c r="H1552" s="1">
        <v>0</v>
      </c>
      <c r="I1552" s="1" t="s">
        <v>45</v>
      </c>
      <c r="J1552" s="1" t="str">
        <f>IF(IFERROR(IF(M1552="",INDEX('Review Approach Lookup'!D:D,MATCH('Eligible Components'!G1552,'Review Approach Lookup'!A:A,0)),INDEX('Tableau FR Download'!I:I,MATCH(M1552,'Tableau FR Download'!G:G,0))),"")=0,"TBC",IFERROR(IF(M1552="",INDEX('Review Approach Lookup'!D:D,MATCH('Eligible Components'!G1552,'Review Approach Lookup'!A:A,0)),INDEX('Tableau FR Download'!I:I,MATCH(M1552,'Tableau FR Download'!G:G,0))),""))</f>
        <v/>
      </c>
      <c r="K1552" s="1" t="s">
        <v>188</v>
      </c>
      <c r="L1552" s="1">
        <f>_xlfn.MAXIFS('Tableau FR Download'!A:A,'Tableau FR Download'!B:B,'Eligible Components'!G1552)</f>
        <v>0</v>
      </c>
      <c r="M1552" s="1" t="str">
        <f>IF(L1552=0,"",INDEX('Tableau FR Download'!G:G,MATCH('Eligible Components'!L1552,'Tableau FR Download'!A:A,0)))</f>
        <v/>
      </c>
      <c r="N1552" s="2" t="str">
        <f>IFERROR(IF(LEFT(INDEX('Tableau FR Download'!J:J,MATCH('Eligible Components'!M1552,'Tableau FR Download'!G:G,0)),FIND(" - ",INDEX('Tableau FR Download'!J:J,MATCH('Eligible Components'!M1552,'Tableau FR Download'!G:G,0)))-1) = 0,"",LEFT(INDEX('Tableau FR Download'!J:J,MATCH('Eligible Components'!M1552,'Tableau FR Download'!G:G,0)),FIND(" - ",INDEX('Tableau FR Download'!J:J,MATCH('Eligible Components'!M1552,'Tableau FR Download'!G:G,0)))-1)),"")</f>
        <v/>
      </c>
      <c r="O1552" s="2" t="str">
        <f>IF(T1552="No","",IFERROR(IF(INDEX('Tableau FR Download'!M:M,MATCH('Eligible Components'!M1552,'Tableau FR Download'!G:G,0))=0,"",INDEX('Tableau FR Download'!M:M,MATCH('Eligible Components'!M1552,'Tableau FR Download'!G:G,0))),""))</f>
        <v/>
      </c>
      <c r="P1552" s="37" t="str">
        <f>IF(IFERROR(INDEX('Funding Request Tracker'!$G$6:$G$13,MATCH('Eligible Components'!N1552,'Funding Request Tracker'!$F$6:$F$13,0)),"")=0,"",IFERROR(INDEX('Funding Request Tracker'!$G$6:$G$13,MATCH('Eligible Components'!N1552,'Funding Request Tracker'!$F$6:$F$13,0)),""))</f>
        <v/>
      </c>
      <c r="Q1552" s="37" t="str">
        <f>IF(IFERROR(INDEX('Tableau FR Download'!N:N,MATCH('Eligible Components'!M1552,'Tableau FR Download'!G:G,0)),"")=0,"",IFERROR(INDEX('Tableau FR Download'!N:N,MATCH('Eligible Components'!M1552,'Tableau FR Download'!G:G,0)),""))</f>
        <v/>
      </c>
      <c r="R1552" s="37" t="str">
        <f>IF(IFERROR(INDEX('Tableau FR Download'!O:O,MATCH('Eligible Components'!M1552,'Tableau FR Download'!G:G,0)),"")=0,"",IFERROR(INDEX('Tableau FR Download'!O:O,MATCH('Eligible Components'!M1552,'Tableau FR Download'!G:G,0)),""))</f>
        <v/>
      </c>
      <c r="S1552" s="13" t="str">
        <f t="shared" si="75"/>
        <v/>
      </c>
      <c r="T1552" s="1" t="str">
        <f>IFERROR(INDEX('User Instructions'!$E$3:$E$10,MATCH('Eligible Components'!N1552,'User Instructions'!$D$3:$D$10,0)),"")</f>
        <v/>
      </c>
      <c r="U1552" s="1" t="str">
        <f>IFERROR(IF(INDEX('Tableau FR Download'!M:M,MATCH('Eligible Components'!M1552,'Tableau FR Download'!G:G,0))=0,"",INDEX('Tableau FR Download'!M:M,MATCH('Eligible Components'!M1552,'Tableau FR Download'!G:G,0))),"")</f>
        <v/>
      </c>
    </row>
    <row r="1553" spans="1:21" hidden="1" x14ac:dyDescent="0.2">
      <c r="A1553" s="1">
        <f t="shared" si="73"/>
        <v>0</v>
      </c>
      <c r="B1553" s="1">
        <v>0</v>
      </c>
      <c r="C1553" s="1" t="s">
        <v>85</v>
      </c>
      <c r="D1553" s="1" t="s">
        <v>75</v>
      </c>
      <c r="E1553" s="1" t="s">
        <v>413</v>
      </c>
      <c r="F1553" s="1" t="s">
        <v>91</v>
      </c>
      <c r="G1553" s="1" t="str">
        <f t="shared" si="74"/>
        <v>Venezuela-HIV/AIDS,Tuberculosis,Malaria,RSSH</v>
      </c>
      <c r="H1553" s="1">
        <v>0</v>
      </c>
      <c r="I1553" s="1" t="s">
        <v>45</v>
      </c>
      <c r="J1553" s="1" t="str">
        <f>IF(IFERROR(IF(M1553="",INDEX('Review Approach Lookup'!D:D,MATCH('Eligible Components'!G1553,'Review Approach Lookup'!A:A,0)),INDEX('Tableau FR Download'!I:I,MATCH(M1553,'Tableau FR Download'!G:G,0))),"")=0,"TBC",IFERROR(IF(M1553="",INDEX('Review Approach Lookup'!D:D,MATCH('Eligible Components'!G1553,'Review Approach Lookup'!A:A,0)),INDEX('Tableau FR Download'!I:I,MATCH(M1553,'Tableau FR Download'!G:G,0))),""))</f>
        <v/>
      </c>
      <c r="K1553" s="1" t="s">
        <v>188</v>
      </c>
      <c r="L1553" s="1">
        <f>_xlfn.MAXIFS('Tableau FR Download'!A:A,'Tableau FR Download'!B:B,'Eligible Components'!G1553)</f>
        <v>0</v>
      </c>
      <c r="M1553" s="1" t="str">
        <f>IF(L1553=0,"",INDEX('Tableau FR Download'!G:G,MATCH('Eligible Components'!L1553,'Tableau FR Download'!A:A,0)))</f>
        <v/>
      </c>
      <c r="N1553" s="2" t="str">
        <f>IFERROR(IF(LEFT(INDEX('Tableau FR Download'!J:J,MATCH('Eligible Components'!M1553,'Tableau FR Download'!G:G,0)),FIND(" - ",INDEX('Tableau FR Download'!J:J,MATCH('Eligible Components'!M1553,'Tableau FR Download'!G:G,0)))-1) = 0,"",LEFT(INDEX('Tableau FR Download'!J:J,MATCH('Eligible Components'!M1553,'Tableau FR Download'!G:G,0)),FIND(" - ",INDEX('Tableau FR Download'!J:J,MATCH('Eligible Components'!M1553,'Tableau FR Download'!G:G,0)))-1)),"")</f>
        <v/>
      </c>
      <c r="O1553" s="2" t="str">
        <f>IF(T1553="No","",IFERROR(IF(INDEX('Tableau FR Download'!M:M,MATCH('Eligible Components'!M1553,'Tableau FR Download'!G:G,0))=0,"",INDEX('Tableau FR Download'!M:M,MATCH('Eligible Components'!M1553,'Tableau FR Download'!G:G,0))),""))</f>
        <v/>
      </c>
      <c r="P1553" s="37" t="str">
        <f>IF(IFERROR(INDEX('Funding Request Tracker'!$G$6:$G$13,MATCH('Eligible Components'!N1553,'Funding Request Tracker'!$F$6:$F$13,0)),"")=0,"",IFERROR(INDEX('Funding Request Tracker'!$G$6:$G$13,MATCH('Eligible Components'!N1553,'Funding Request Tracker'!$F$6:$F$13,0)),""))</f>
        <v/>
      </c>
      <c r="Q1553" s="37" t="str">
        <f>IF(IFERROR(INDEX('Tableau FR Download'!N:N,MATCH('Eligible Components'!M1553,'Tableau FR Download'!G:G,0)),"")=0,"",IFERROR(INDEX('Tableau FR Download'!N:N,MATCH('Eligible Components'!M1553,'Tableau FR Download'!G:G,0)),""))</f>
        <v/>
      </c>
      <c r="R1553" s="37" t="str">
        <f>IF(IFERROR(INDEX('Tableau FR Download'!O:O,MATCH('Eligible Components'!M1553,'Tableau FR Download'!G:G,0)),"")=0,"",IFERROR(INDEX('Tableau FR Download'!O:O,MATCH('Eligible Components'!M1553,'Tableau FR Download'!G:G,0)),""))</f>
        <v/>
      </c>
      <c r="S1553" s="13" t="str">
        <f t="shared" si="75"/>
        <v/>
      </c>
      <c r="T1553" s="1" t="str">
        <f>IFERROR(INDEX('User Instructions'!$E$3:$E$10,MATCH('Eligible Components'!N1553,'User Instructions'!$D$3:$D$10,0)),"")</f>
        <v/>
      </c>
      <c r="U1553" s="1" t="str">
        <f>IFERROR(IF(INDEX('Tableau FR Download'!M:M,MATCH('Eligible Components'!M1553,'Tableau FR Download'!G:G,0))=0,"",INDEX('Tableau FR Download'!M:M,MATCH('Eligible Components'!M1553,'Tableau FR Download'!G:G,0))),"")</f>
        <v/>
      </c>
    </row>
    <row r="1554" spans="1:21" hidden="1" x14ac:dyDescent="0.2">
      <c r="A1554" s="1">
        <f t="shared" si="73"/>
        <v>0</v>
      </c>
      <c r="B1554" s="1">
        <v>0</v>
      </c>
      <c r="C1554" s="1" t="s">
        <v>85</v>
      </c>
      <c r="D1554" s="1" t="s">
        <v>75</v>
      </c>
      <c r="E1554" s="1" t="s">
        <v>414</v>
      </c>
      <c r="F1554" s="1" t="s">
        <v>92</v>
      </c>
      <c r="G1554" s="1" t="str">
        <f t="shared" si="74"/>
        <v>Venezuela-HIV/AIDS,Tuberculosis,RSSH</v>
      </c>
      <c r="H1554" s="1">
        <v>0</v>
      </c>
      <c r="I1554" s="1" t="s">
        <v>45</v>
      </c>
      <c r="J1554" s="1" t="str">
        <f>IF(IFERROR(IF(M1554="",INDEX('Review Approach Lookup'!D:D,MATCH('Eligible Components'!G1554,'Review Approach Lookup'!A:A,0)),INDEX('Tableau FR Download'!I:I,MATCH(M1554,'Tableau FR Download'!G:G,0))),"")=0,"TBC",IFERROR(IF(M1554="",INDEX('Review Approach Lookup'!D:D,MATCH('Eligible Components'!G1554,'Review Approach Lookup'!A:A,0)),INDEX('Tableau FR Download'!I:I,MATCH(M1554,'Tableau FR Download'!G:G,0))),""))</f>
        <v/>
      </c>
      <c r="K1554" s="1" t="s">
        <v>188</v>
      </c>
      <c r="L1554" s="1">
        <f>_xlfn.MAXIFS('Tableau FR Download'!A:A,'Tableau FR Download'!B:B,'Eligible Components'!G1554)</f>
        <v>0</v>
      </c>
      <c r="M1554" s="1" t="str">
        <f>IF(L1554=0,"",INDEX('Tableau FR Download'!G:G,MATCH('Eligible Components'!L1554,'Tableau FR Download'!A:A,0)))</f>
        <v/>
      </c>
      <c r="N1554" s="2" t="str">
        <f>IFERROR(IF(LEFT(INDEX('Tableau FR Download'!J:J,MATCH('Eligible Components'!M1554,'Tableau FR Download'!G:G,0)),FIND(" - ",INDEX('Tableau FR Download'!J:J,MATCH('Eligible Components'!M1554,'Tableau FR Download'!G:G,0)))-1) = 0,"",LEFT(INDEX('Tableau FR Download'!J:J,MATCH('Eligible Components'!M1554,'Tableau FR Download'!G:G,0)),FIND(" - ",INDEX('Tableau FR Download'!J:J,MATCH('Eligible Components'!M1554,'Tableau FR Download'!G:G,0)))-1)),"")</f>
        <v/>
      </c>
      <c r="O1554" s="2" t="str">
        <f>IF(T1554="No","",IFERROR(IF(INDEX('Tableau FR Download'!M:M,MATCH('Eligible Components'!M1554,'Tableau FR Download'!G:G,0))=0,"",INDEX('Tableau FR Download'!M:M,MATCH('Eligible Components'!M1554,'Tableau FR Download'!G:G,0))),""))</f>
        <v/>
      </c>
      <c r="P1554" s="37" t="str">
        <f>IF(IFERROR(INDEX('Funding Request Tracker'!$G$6:$G$13,MATCH('Eligible Components'!N1554,'Funding Request Tracker'!$F$6:$F$13,0)),"")=0,"",IFERROR(INDEX('Funding Request Tracker'!$G$6:$G$13,MATCH('Eligible Components'!N1554,'Funding Request Tracker'!$F$6:$F$13,0)),""))</f>
        <v/>
      </c>
      <c r="Q1554" s="37" t="str">
        <f>IF(IFERROR(INDEX('Tableau FR Download'!N:N,MATCH('Eligible Components'!M1554,'Tableau FR Download'!G:G,0)),"")=0,"",IFERROR(INDEX('Tableau FR Download'!N:N,MATCH('Eligible Components'!M1554,'Tableau FR Download'!G:G,0)),""))</f>
        <v/>
      </c>
      <c r="R1554" s="37" t="str">
        <f>IF(IFERROR(INDEX('Tableau FR Download'!O:O,MATCH('Eligible Components'!M1554,'Tableau FR Download'!G:G,0)),"")=0,"",IFERROR(INDEX('Tableau FR Download'!O:O,MATCH('Eligible Components'!M1554,'Tableau FR Download'!G:G,0)),""))</f>
        <v/>
      </c>
      <c r="S1554" s="13" t="str">
        <f t="shared" si="75"/>
        <v/>
      </c>
      <c r="T1554" s="1" t="str">
        <f>IFERROR(INDEX('User Instructions'!$E$3:$E$10,MATCH('Eligible Components'!N1554,'User Instructions'!$D$3:$D$10,0)),"")</f>
        <v/>
      </c>
      <c r="U1554" s="1" t="str">
        <f>IFERROR(IF(INDEX('Tableau FR Download'!M:M,MATCH('Eligible Components'!M1554,'Tableau FR Download'!G:G,0))=0,"",INDEX('Tableau FR Download'!M:M,MATCH('Eligible Components'!M1554,'Tableau FR Download'!G:G,0))),"")</f>
        <v/>
      </c>
    </row>
    <row r="1555" spans="1:21" hidden="1" x14ac:dyDescent="0.2">
      <c r="A1555" s="1">
        <f t="shared" si="73"/>
        <v>1</v>
      </c>
      <c r="B1555" s="1">
        <v>0</v>
      </c>
      <c r="C1555" s="1" t="s">
        <v>85</v>
      </c>
      <c r="D1555" s="1" t="s">
        <v>75</v>
      </c>
      <c r="E1555" s="1" t="s">
        <v>28</v>
      </c>
      <c r="F1555" s="1" t="s">
        <v>28</v>
      </c>
      <c r="G1555" s="1" t="str">
        <f t="shared" si="74"/>
        <v>Venezuela-Malaria</v>
      </c>
      <c r="H1555" s="1">
        <v>1</v>
      </c>
      <c r="I1555" s="1" t="s">
        <v>45</v>
      </c>
      <c r="J1555" s="1" t="str">
        <f>IF(IFERROR(IF(M1555="",INDEX('Review Approach Lookup'!D:D,MATCH('Eligible Components'!G1555,'Review Approach Lookup'!A:A,0)),INDEX('Tableau FR Download'!I:I,MATCH(M1555,'Tableau FR Download'!G:G,0))),"")=0,"TBC",IFERROR(IF(M1555="",INDEX('Review Approach Lookup'!D:D,MATCH('Eligible Components'!G1555,'Review Approach Lookup'!A:A,0)),INDEX('Tableau FR Download'!I:I,MATCH(M1555,'Tableau FR Download'!G:G,0))),""))</f>
        <v>Tailored for Focused Portfolios</v>
      </c>
      <c r="K1555" s="1" t="s">
        <v>188</v>
      </c>
      <c r="L1555" s="1">
        <f>_xlfn.MAXIFS('Tableau FR Download'!A:A,'Tableau FR Download'!B:B,'Eligible Components'!G1555)</f>
        <v>879</v>
      </c>
      <c r="M1555" s="1" t="str">
        <f>IF(L1555=0,"",INDEX('Tableau FR Download'!G:G,MATCH('Eligible Components'!L1555,'Tableau FR Download'!A:A,0)))</f>
        <v>FR879-VEN-M</v>
      </c>
      <c r="N1555" s="2" t="str">
        <f>IFERROR(IF(LEFT(INDEX('Tableau FR Download'!J:J,MATCH('Eligible Components'!M1555,'Tableau FR Download'!G:G,0)),FIND(" - ",INDEX('Tableau FR Download'!J:J,MATCH('Eligible Components'!M1555,'Tableau FR Download'!G:G,0)))-1) = 0,"",LEFT(INDEX('Tableau FR Download'!J:J,MATCH('Eligible Components'!M1555,'Tableau FR Download'!G:G,0)),FIND(" - ",INDEX('Tableau FR Download'!J:J,MATCH('Eligible Components'!M1555,'Tableau FR Download'!G:G,0)))-1)),"")</f>
        <v>Window 2b</v>
      </c>
      <c r="O1555" s="2" t="str">
        <f>IF(T1555="No","",IFERROR(IF(INDEX('Tableau FR Download'!M:M,MATCH('Eligible Components'!M1555,'Tableau FR Download'!G:G,0))=0,"",INDEX('Tableau FR Download'!M:M,MATCH('Eligible Components'!M1555,'Tableau FR Download'!G:G,0))),""))</f>
        <v>Grant Making</v>
      </c>
      <c r="P1555" s="37">
        <f>IF(IFERROR(INDEX('Funding Request Tracker'!$G$6:$G$13,MATCH('Eligible Components'!N1555,'Funding Request Tracker'!$F$6:$F$13,0)),"")=0,"",IFERROR(INDEX('Funding Request Tracker'!$G$6:$G$13,MATCH('Eligible Components'!N1555,'Funding Request Tracker'!$F$6:$F$13,0)),""))</f>
        <v>43982</v>
      </c>
      <c r="Q1555" s="37">
        <f>IF(IFERROR(INDEX('Tableau FR Download'!N:N,MATCH('Eligible Components'!M1555,'Tableau FR Download'!G:G,0)),"")=0,"",IFERROR(INDEX('Tableau FR Download'!N:N,MATCH('Eligible Components'!M1555,'Tableau FR Download'!G:G,0)),""))</f>
        <v>44154</v>
      </c>
      <c r="R1555" s="37">
        <f>IF(IFERROR(INDEX('Tableau FR Download'!O:O,MATCH('Eligible Components'!M1555,'Tableau FR Download'!G:G,0)),"")=0,"",IFERROR(INDEX('Tableau FR Download'!O:O,MATCH('Eligible Components'!M1555,'Tableau FR Download'!G:G,0)),""))</f>
        <v>44175</v>
      </c>
      <c r="S1555" s="13">
        <f t="shared" si="75"/>
        <v>6.3278688524590168</v>
      </c>
      <c r="T1555" s="1" t="str">
        <f>IFERROR(INDEX('User Instructions'!$E$3:$E$10,MATCH('Eligible Components'!N1555,'User Instructions'!$D$3:$D$10,0)),"")</f>
        <v>Yes</v>
      </c>
      <c r="U1555" s="1" t="str">
        <f>IFERROR(IF(INDEX('Tableau FR Download'!M:M,MATCH('Eligible Components'!M1555,'Tableau FR Download'!G:G,0))=0,"",INDEX('Tableau FR Download'!M:M,MATCH('Eligible Components'!M1555,'Tableau FR Download'!G:G,0))),"")</f>
        <v>Grant Making</v>
      </c>
    </row>
    <row r="1556" spans="1:21" hidden="1" x14ac:dyDescent="0.2">
      <c r="A1556" s="1">
        <f t="shared" si="73"/>
        <v>0</v>
      </c>
      <c r="B1556" s="1">
        <v>0</v>
      </c>
      <c r="C1556" s="1" t="s">
        <v>85</v>
      </c>
      <c r="D1556" s="1" t="s">
        <v>75</v>
      </c>
      <c r="E1556" s="1" t="s">
        <v>415</v>
      </c>
      <c r="F1556" s="1" t="s">
        <v>93</v>
      </c>
      <c r="G1556" s="1" t="str">
        <f t="shared" si="74"/>
        <v>Venezuela-Malaria,RSSH</v>
      </c>
      <c r="H1556" s="1">
        <v>1</v>
      </c>
      <c r="I1556" s="1" t="s">
        <v>45</v>
      </c>
      <c r="J1556" s="1" t="str">
        <f>IF(IFERROR(IF(M1556="",INDEX('Review Approach Lookup'!D:D,MATCH('Eligible Components'!G1556,'Review Approach Lookup'!A:A,0)),INDEX('Tableau FR Download'!I:I,MATCH(M1556,'Tableau FR Download'!G:G,0))),"")=0,"TBC",IFERROR(IF(M1556="",INDEX('Review Approach Lookup'!D:D,MATCH('Eligible Components'!G1556,'Review Approach Lookup'!A:A,0)),INDEX('Tableau FR Download'!I:I,MATCH(M1556,'Tableau FR Download'!G:G,0))),""))</f>
        <v/>
      </c>
      <c r="K1556" s="1" t="s">
        <v>188</v>
      </c>
      <c r="L1556" s="1">
        <f>_xlfn.MAXIFS('Tableau FR Download'!A:A,'Tableau FR Download'!B:B,'Eligible Components'!G1556)</f>
        <v>0</v>
      </c>
      <c r="M1556" s="1" t="str">
        <f>IF(L1556=0,"",INDEX('Tableau FR Download'!G:G,MATCH('Eligible Components'!L1556,'Tableau FR Download'!A:A,0)))</f>
        <v/>
      </c>
      <c r="N1556" s="2" t="str">
        <f>IFERROR(IF(LEFT(INDEX('Tableau FR Download'!J:J,MATCH('Eligible Components'!M1556,'Tableau FR Download'!G:G,0)),FIND(" - ",INDEX('Tableau FR Download'!J:J,MATCH('Eligible Components'!M1556,'Tableau FR Download'!G:G,0)))-1) = 0,"",LEFT(INDEX('Tableau FR Download'!J:J,MATCH('Eligible Components'!M1556,'Tableau FR Download'!G:G,0)),FIND(" - ",INDEX('Tableau FR Download'!J:J,MATCH('Eligible Components'!M1556,'Tableau FR Download'!G:G,0)))-1)),"")</f>
        <v/>
      </c>
      <c r="O1556" s="2" t="str">
        <f>IF(T1556="No","",IFERROR(IF(INDEX('Tableau FR Download'!M:M,MATCH('Eligible Components'!M1556,'Tableau FR Download'!G:G,0))=0,"",INDEX('Tableau FR Download'!M:M,MATCH('Eligible Components'!M1556,'Tableau FR Download'!G:G,0))),""))</f>
        <v/>
      </c>
      <c r="P1556" s="37" t="str">
        <f>IF(IFERROR(INDEX('Funding Request Tracker'!$G$6:$G$13,MATCH('Eligible Components'!N1556,'Funding Request Tracker'!$F$6:$F$13,0)),"")=0,"",IFERROR(INDEX('Funding Request Tracker'!$G$6:$G$13,MATCH('Eligible Components'!N1556,'Funding Request Tracker'!$F$6:$F$13,0)),""))</f>
        <v/>
      </c>
      <c r="Q1556" s="37" t="str">
        <f>IF(IFERROR(INDEX('Tableau FR Download'!N:N,MATCH('Eligible Components'!M1556,'Tableau FR Download'!G:G,0)),"")=0,"",IFERROR(INDEX('Tableau FR Download'!N:N,MATCH('Eligible Components'!M1556,'Tableau FR Download'!G:G,0)),""))</f>
        <v/>
      </c>
      <c r="R1556" s="37" t="str">
        <f>IF(IFERROR(INDEX('Tableau FR Download'!O:O,MATCH('Eligible Components'!M1556,'Tableau FR Download'!G:G,0)),"")=0,"",IFERROR(INDEX('Tableau FR Download'!O:O,MATCH('Eligible Components'!M1556,'Tableau FR Download'!G:G,0)),""))</f>
        <v/>
      </c>
      <c r="S1556" s="13" t="str">
        <f t="shared" si="75"/>
        <v/>
      </c>
      <c r="T1556" s="1" t="str">
        <f>IFERROR(INDEX('User Instructions'!$E$3:$E$10,MATCH('Eligible Components'!N1556,'User Instructions'!$D$3:$D$10,0)),"")</f>
        <v/>
      </c>
      <c r="U1556" s="1" t="str">
        <f>IFERROR(IF(INDEX('Tableau FR Download'!M:M,MATCH('Eligible Components'!M1556,'Tableau FR Download'!G:G,0))=0,"",INDEX('Tableau FR Download'!M:M,MATCH('Eligible Components'!M1556,'Tableau FR Download'!G:G,0))),"")</f>
        <v/>
      </c>
    </row>
    <row r="1557" spans="1:21" hidden="1" x14ac:dyDescent="0.2">
      <c r="A1557" s="1">
        <f t="shared" si="73"/>
        <v>0</v>
      </c>
      <c r="B1557" s="1">
        <v>0</v>
      </c>
      <c r="C1557" s="1" t="s">
        <v>85</v>
      </c>
      <c r="D1557" s="1" t="s">
        <v>75</v>
      </c>
      <c r="E1557" s="1" t="s">
        <v>94</v>
      </c>
      <c r="F1557" s="1" t="s">
        <v>94</v>
      </c>
      <c r="G1557" s="1" t="str">
        <f t="shared" si="74"/>
        <v>Venezuela-RSSH</v>
      </c>
      <c r="H1557" s="1">
        <v>1</v>
      </c>
      <c r="I1557" s="1" t="s">
        <v>45</v>
      </c>
      <c r="J1557" s="1" t="str">
        <f>IF(IFERROR(IF(M1557="",INDEX('Review Approach Lookup'!D:D,MATCH('Eligible Components'!G1557,'Review Approach Lookup'!A:A,0)),INDEX('Tableau FR Download'!I:I,MATCH(M1557,'Tableau FR Download'!G:G,0))),"")=0,"TBC",IFERROR(IF(M1557="",INDEX('Review Approach Lookup'!D:D,MATCH('Eligible Components'!G1557,'Review Approach Lookup'!A:A,0)),INDEX('Tableau FR Download'!I:I,MATCH(M1557,'Tableau FR Download'!G:G,0))),""))</f>
        <v>TBC</v>
      </c>
      <c r="K1557" s="1" t="s">
        <v>188</v>
      </c>
      <c r="L1557" s="1">
        <f>_xlfn.MAXIFS('Tableau FR Download'!A:A,'Tableau FR Download'!B:B,'Eligible Components'!G1557)</f>
        <v>0</v>
      </c>
      <c r="M1557" s="1" t="str">
        <f>IF(L1557=0,"",INDEX('Tableau FR Download'!G:G,MATCH('Eligible Components'!L1557,'Tableau FR Download'!A:A,0)))</f>
        <v/>
      </c>
      <c r="N1557" s="2" t="str">
        <f>IFERROR(IF(LEFT(INDEX('Tableau FR Download'!J:J,MATCH('Eligible Components'!M1557,'Tableau FR Download'!G:G,0)),FIND(" - ",INDEX('Tableau FR Download'!J:J,MATCH('Eligible Components'!M1557,'Tableau FR Download'!G:G,0)))-1) = 0,"",LEFT(INDEX('Tableau FR Download'!J:J,MATCH('Eligible Components'!M1557,'Tableau FR Download'!G:G,0)),FIND(" - ",INDEX('Tableau FR Download'!J:J,MATCH('Eligible Components'!M1557,'Tableau FR Download'!G:G,0)))-1)),"")</f>
        <v/>
      </c>
      <c r="O1557" s="2" t="str">
        <f>IF(T1557="No","",IFERROR(IF(INDEX('Tableau FR Download'!M:M,MATCH('Eligible Components'!M1557,'Tableau FR Download'!G:G,0))=0,"",INDEX('Tableau FR Download'!M:M,MATCH('Eligible Components'!M1557,'Tableau FR Download'!G:G,0))),""))</f>
        <v/>
      </c>
      <c r="P1557" s="37" t="str">
        <f>IF(IFERROR(INDEX('Funding Request Tracker'!$G$6:$G$13,MATCH('Eligible Components'!N1557,'Funding Request Tracker'!$F$6:$F$13,0)),"")=0,"",IFERROR(INDEX('Funding Request Tracker'!$G$6:$G$13,MATCH('Eligible Components'!N1557,'Funding Request Tracker'!$F$6:$F$13,0)),""))</f>
        <v/>
      </c>
      <c r="Q1557" s="37" t="str">
        <f>IF(IFERROR(INDEX('Tableau FR Download'!N:N,MATCH('Eligible Components'!M1557,'Tableau FR Download'!G:G,0)),"")=0,"",IFERROR(INDEX('Tableau FR Download'!N:N,MATCH('Eligible Components'!M1557,'Tableau FR Download'!G:G,0)),""))</f>
        <v/>
      </c>
      <c r="R1557" s="37" t="str">
        <f>IF(IFERROR(INDEX('Tableau FR Download'!O:O,MATCH('Eligible Components'!M1557,'Tableau FR Download'!G:G,0)),"")=0,"",IFERROR(INDEX('Tableau FR Download'!O:O,MATCH('Eligible Components'!M1557,'Tableau FR Download'!G:G,0)),""))</f>
        <v/>
      </c>
      <c r="S1557" s="13" t="str">
        <f t="shared" si="75"/>
        <v/>
      </c>
      <c r="T1557" s="1" t="str">
        <f>IFERROR(INDEX('User Instructions'!$E$3:$E$10,MATCH('Eligible Components'!N1557,'User Instructions'!$D$3:$D$10,0)),"")</f>
        <v/>
      </c>
      <c r="U1557" s="1" t="str">
        <f>IFERROR(IF(INDEX('Tableau FR Download'!M:M,MATCH('Eligible Components'!M1557,'Tableau FR Download'!G:G,0))=0,"",INDEX('Tableau FR Download'!M:M,MATCH('Eligible Components'!M1557,'Tableau FR Download'!G:G,0))),"")</f>
        <v/>
      </c>
    </row>
    <row r="1558" spans="1:21" hidden="1" x14ac:dyDescent="0.2">
      <c r="A1558" s="1">
        <f t="shared" si="73"/>
        <v>0</v>
      </c>
      <c r="B1558" s="1">
        <v>0</v>
      </c>
      <c r="C1558" s="1" t="s">
        <v>85</v>
      </c>
      <c r="D1558" s="1" t="s">
        <v>75</v>
      </c>
      <c r="E1558" s="1" t="s">
        <v>416</v>
      </c>
      <c r="F1558" s="1" t="s">
        <v>35</v>
      </c>
      <c r="G1558" s="1" t="str">
        <f t="shared" si="74"/>
        <v>Venezuela-Tuberculosis</v>
      </c>
      <c r="H1558" s="1">
        <v>0</v>
      </c>
      <c r="I1558" s="1" t="s">
        <v>45</v>
      </c>
      <c r="J1558" s="1" t="str">
        <f>IF(IFERROR(IF(M1558="",INDEX('Review Approach Lookup'!D:D,MATCH('Eligible Components'!G1558,'Review Approach Lookup'!A:A,0)),INDEX('Tableau FR Download'!I:I,MATCH(M1558,'Tableau FR Download'!G:G,0))),"")=0,"TBC",IFERROR(IF(M1558="",INDEX('Review Approach Lookup'!D:D,MATCH('Eligible Components'!G1558,'Review Approach Lookup'!A:A,0)),INDEX('Tableau FR Download'!I:I,MATCH(M1558,'Tableau FR Download'!G:G,0))),""))</f>
        <v/>
      </c>
      <c r="K1558" s="1" t="s">
        <v>188</v>
      </c>
      <c r="L1558" s="1">
        <f>_xlfn.MAXIFS('Tableau FR Download'!A:A,'Tableau FR Download'!B:B,'Eligible Components'!G1558)</f>
        <v>0</v>
      </c>
      <c r="M1558" s="1" t="str">
        <f>IF(L1558=0,"",INDEX('Tableau FR Download'!G:G,MATCH('Eligible Components'!L1558,'Tableau FR Download'!A:A,0)))</f>
        <v/>
      </c>
      <c r="N1558" s="2" t="str">
        <f>IFERROR(IF(LEFT(INDEX('Tableau FR Download'!J:J,MATCH('Eligible Components'!M1558,'Tableau FR Download'!G:G,0)),FIND(" - ",INDEX('Tableau FR Download'!J:J,MATCH('Eligible Components'!M1558,'Tableau FR Download'!G:G,0)))-1) = 0,"",LEFT(INDEX('Tableau FR Download'!J:J,MATCH('Eligible Components'!M1558,'Tableau FR Download'!G:G,0)),FIND(" - ",INDEX('Tableau FR Download'!J:J,MATCH('Eligible Components'!M1558,'Tableau FR Download'!G:G,0)))-1)),"")</f>
        <v/>
      </c>
      <c r="O1558" s="2" t="str">
        <f>IF(T1558="No","",IFERROR(IF(INDEX('Tableau FR Download'!M:M,MATCH('Eligible Components'!M1558,'Tableau FR Download'!G:G,0))=0,"",INDEX('Tableau FR Download'!M:M,MATCH('Eligible Components'!M1558,'Tableau FR Download'!G:G,0))),""))</f>
        <v/>
      </c>
      <c r="P1558" s="37" t="str">
        <f>IF(IFERROR(INDEX('Funding Request Tracker'!$G$6:$G$13,MATCH('Eligible Components'!N1558,'Funding Request Tracker'!$F$6:$F$13,0)),"")=0,"",IFERROR(INDEX('Funding Request Tracker'!$G$6:$G$13,MATCH('Eligible Components'!N1558,'Funding Request Tracker'!$F$6:$F$13,0)),""))</f>
        <v/>
      </c>
      <c r="Q1558" s="37" t="str">
        <f>IF(IFERROR(INDEX('Tableau FR Download'!N:N,MATCH('Eligible Components'!M1558,'Tableau FR Download'!G:G,0)),"")=0,"",IFERROR(INDEX('Tableau FR Download'!N:N,MATCH('Eligible Components'!M1558,'Tableau FR Download'!G:G,0)),""))</f>
        <v/>
      </c>
      <c r="R1558" s="37" t="str">
        <f>IF(IFERROR(INDEX('Tableau FR Download'!O:O,MATCH('Eligible Components'!M1558,'Tableau FR Download'!G:G,0)),"")=0,"",IFERROR(INDEX('Tableau FR Download'!O:O,MATCH('Eligible Components'!M1558,'Tableau FR Download'!G:G,0)),""))</f>
        <v/>
      </c>
      <c r="S1558" s="13" t="str">
        <f t="shared" si="75"/>
        <v/>
      </c>
      <c r="T1558" s="1" t="str">
        <f>IFERROR(INDEX('User Instructions'!$E$3:$E$10,MATCH('Eligible Components'!N1558,'User Instructions'!$D$3:$D$10,0)),"")</f>
        <v/>
      </c>
      <c r="U1558" s="1" t="str">
        <f>IFERROR(IF(INDEX('Tableau FR Download'!M:M,MATCH('Eligible Components'!M1558,'Tableau FR Download'!G:G,0))=0,"",INDEX('Tableau FR Download'!M:M,MATCH('Eligible Components'!M1558,'Tableau FR Download'!G:G,0))),"")</f>
        <v/>
      </c>
    </row>
    <row r="1559" spans="1:21" hidden="1" x14ac:dyDescent="0.2">
      <c r="A1559" s="1">
        <f t="shared" si="73"/>
        <v>0</v>
      </c>
      <c r="B1559" s="1">
        <v>0</v>
      </c>
      <c r="C1559" s="1" t="s">
        <v>85</v>
      </c>
      <c r="D1559" s="1" t="s">
        <v>75</v>
      </c>
      <c r="E1559" s="1" t="s">
        <v>417</v>
      </c>
      <c r="F1559" s="1" t="s">
        <v>95</v>
      </c>
      <c r="G1559" s="1" t="str">
        <f t="shared" si="74"/>
        <v>Venezuela-Tuberculosis,Malaria</v>
      </c>
      <c r="H1559" s="1">
        <v>0</v>
      </c>
      <c r="I1559" s="1" t="s">
        <v>45</v>
      </c>
      <c r="J1559" s="1" t="str">
        <f>IF(IFERROR(IF(M1559="",INDEX('Review Approach Lookup'!D:D,MATCH('Eligible Components'!G1559,'Review Approach Lookup'!A:A,0)),INDEX('Tableau FR Download'!I:I,MATCH(M1559,'Tableau FR Download'!G:G,0))),"")=0,"TBC",IFERROR(IF(M1559="",INDEX('Review Approach Lookup'!D:D,MATCH('Eligible Components'!G1559,'Review Approach Lookup'!A:A,0)),INDEX('Tableau FR Download'!I:I,MATCH(M1559,'Tableau FR Download'!G:G,0))),""))</f>
        <v/>
      </c>
      <c r="K1559" s="1" t="s">
        <v>188</v>
      </c>
      <c r="L1559" s="1">
        <f>_xlfn.MAXIFS('Tableau FR Download'!A:A,'Tableau FR Download'!B:B,'Eligible Components'!G1559)</f>
        <v>0</v>
      </c>
      <c r="M1559" s="1" t="str">
        <f>IF(L1559=0,"",INDEX('Tableau FR Download'!G:G,MATCH('Eligible Components'!L1559,'Tableau FR Download'!A:A,0)))</f>
        <v/>
      </c>
      <c r="N1559" s="2" t="str">
        <f>IFERROR(IF(LEFT(INDEX('Tableau FR Download'!J:J,MATCH('Eligible Components'!M1559,'Tableau FR Download'!G:G,0)),FIND(" - ",INDEX('Tableau FR Download'!J:J,MATCH('Eligible Components'!M1559,'Tableau FR Download'!G:G,0)))-1) = 0,"",LEFT(INDEX('Tableau FR Download'!J:J,MATCH('Eligible Components'!M1559,'Tableau FR Download'!G:G,0)),FIND(" - ",INDEX('Tableau FR Download'!J:J,MATCH('Eligible Components'!M1559,'Tableau FR Download'!G:G,0)))-1)),"")</f>
        <v/>
      </c>
      <c r="O1559" s="2" t="str">
        <f>IF(T1559="No","",IFERROR(IF(INDEX('Tableau FR Download'!M:M,MATCH('Eligible Components'!M1559,'Tableau FR Download'!G:G,0))=0,"",INDEX('Tableau FR Download'!M:M,MATCH('Eligible Components'!M1559,'Tableau FR Download'!G:G,0))),""))</f>
        <v/>
      </c>
      <c r="P1559" s="37" t="str">
        <f>IF(IFERROR(INDEX('Funding Request Tracker'!$G$6:$G$13,MATCH('Eligible Components'!N1559,'Funding Request Tracker'!$F$6:$F$13,0)),"")=0,"",IFERROR(INDEX('Funding Request Tracker'!$G$6:$G$13,MATCH('Eligible Components'!N1559,'Funding Request Tracker'!$F$6:$F$13,0)),""))</f>
        <v/>
      </c>
      <c r="Q1559" s="37" t="str">
        <f>IF(IFERROR(INDEX('Tableau FR Download'!N:N,MATCH('Eligible Components'!M1559,'Tableau FR Download'!G:G,0)),"")=0,"",IFERROR(INDEX('Tableau FR Download'!N:N,MATCH('Eligible Components'!M1559,'Tableau FR Download'!G:G,0)),""))</f>
        <v/>
      </c>
      <c r="R1559" s="37" t="str">
        <f>IF(IFERROR(INDEX('Tableau FR Download'!O:O,MATCH('Eligible Components'!M1559,'Tableau FR Download'!G:G,0)),"")=0,"",IFERROR(INDEX('Tableau FR Download'!O:O,MATCH('Eligible Components'!M1559,'Tableau FR Download'!G:G,0)),""))</f>
        <v/>
      </c>
      <c r="S1559" s="13" t="str">
        <f t="shared" si="75"/>
        <v/>
      </c>
      <c r="T1559" s="1" t="str">
        <f>IFERROR(INDEX('User Instructions'!$E$3:$E$11,MATCH('Eligible Components'!N1559,'User Instructions'!$D$3:$D$11,0)),"")</f>
        <v/>
      </c>
      <c r="U1559" s="1" t="str">
        <f>IFERROR(IF(INDEX('Tableau FR Download'!M:M,MATCH('Eligible Components'!M1559,'Tableau FR Download'!G:G,0))=0,"",INDEX('Tableau FR Download'!M:M,MATCH('Eligible Components'!M1559,'Tableau FR Download'!G:G,0))),"")</f>
        <v/>
      </c>
    </row>
    <row r="1560" spans="1:21" hidden="1" x14ac:dyDescent="0.2">
      <c r="A1560" s="1">
        <f t="shared" si="73"/>
        <v>0</v>
      </c>
      <c r="B1560" s="1">
        <v>0</v>
      </c>
      <c r="C1560" s="1" t="s">
        <v>85</v>
      </c>
      <c r="D1560" s="1" t="s">
        <v>75</v>
      </c>
      <c r="E1560" s="1" t="s">
        <v>418</v>
      </c>
      <c r="F1560" s="1" t="s">
        <v>96</v>
      </c>
      <c r="G1560" s="1" t="str">
        <f t="shared" si="74"/>
        <v>Venezuela-Tuberculosis,Malaria,RSSH</v>
      </c>
      <c r="H1560" s="1">
        <v>1</v>
      </c>
      <c r="I1560" s="1" t="s">
        <v>45</v>
      </c>
      <c r="J1560" s="1" t="str">
        <f>IF(IFERROR(IF(M1560="",INDEX('Review Approach Lookup'!D:D,MATCH('Eligible Components'!G1560,'Review Approach Lookup'!A:A,0)),INDEX('Tableau FR Download'!I:I,MATCH(M1560,'Tableau FR Download'!G:G,0))),"")=0,"TBC",IFERROR(IF(M1560="",INDEX('Review Approach Lookup'!D:D,MATCH('Eligible Components'!G1560,'Review Approach Lookup'!A:A,0)),INDEX('Tableau FR Download'!I:I,MATCH(M1560,'Tableau FR Download'!G:G,0))),""))</f>
        <v/>
      </c>
      <c r="K1560" s="1" t="s">
        <v>188</v>
      </c>
      <c r="L1560" s="1">
        <f>_xlfn.MAXIFS('Tableau FR Download'!A:A,'Tableau FR Download'!B:B,'Eligible Components'!G1560)</f>
        <v>0</v>
      </c>
      <c r="M1560" s="1" t="str">
        <f>IF(L1560=0,"",INDEX('Tableau FR Download'!G:G,MATCH('Eligible Components'!L1560,'Tableau FR Download'!A:A,0)))</f>
        <v/>
      </c>
      <c r="N1560" s="2" t="str">
        <f>IFERROR(IF(LEFT(INDEX('Tableau FR Download'!J:J,MATCH('Eligible Components'!M1560,'Tableau FR Download'!G:G,0)),FIND(" - ",INDEX('Tableau FR Download'!J:J,MATCH('Eligible Components'!M1560,'Tableau FR Download'!G:G,0)))-1) = 0,"",LEFT(INDEX('Tableau FR Download'!J:J,MATCH('Eligible Components'!M1560,'Tableau FR Download'!G:G,0)),FIND(" - ",INDEX('Tableau FR Download'!J:J,MATCH('Eligible Components'!M1560,'Tableau FR Download'!G:G,0)))-1)),"")</f>
        <v/>
      </c>
      <c r="O1560" s="2" t="str">
        <f>IF(T1560="No","",IFERROR(IF(INDEX('Tableau FR Download'!M:M,MATCH('Eligible Components'!M1560,'Tableau FR Download'!G:G,0))=0,"",INDEX('Tableau FR Download'!M:M,MATCH('Eligible Components'!M1560,'Tableau FR Download'!G:G,0))),""))</f>
        <v/>
      </c>
      <c r="P1560" s="37" t="str">
        <f>IF(IFERROR(INDEX('Funding Request Tracker'!$G$6:$G$13,MATCH('Eligible Components'!N1560,'Funding Request Tracker'!$F$6:$F$13,0)),"")=0,"",IFERROR(INDEX('Funding Request Tracker'!$G$6:$G$13,MATCH('Eligible Components'!N1560,'Funding Request Tracker'!$F$6:$F$13,0)),""))</f>
        <v/>
      </c>
      <c r="Q1560" s="37" t="str">
        <f>IF(IFERROR(INDEX('Tableau FR Download'!N:N,MATCH('Eligible Components'!M1560,'Tableau FR Download'!G:G,0)),"")=0,"",IFERROR(INDEX('Tableau FR Download'!N:N,MATCH('Eligible Components'!M1560,'Tableau FR Download'!G:G,0)),""))</f>
        <v/>
      </c>
      <c r="R1560" s="37" t="str">
        <f>IF(IFERROR(INDEX('Tableau FR Download'!O:O,MATCH('Eligible Components'!M1560,'Tableau FR Download'!G:G,0)),"")=0,"",IFERROR(INDEX('Tableau FR Download'!O:O,MATCH('Eligible Components'!M1560,'Tableau FR Download'!G:G,0)),""))</f>
        <v/>
      </c>
      <c r="S1560" s="13" t="str">
        <f t="shared" si="75"/>
        <v/>
      </c>
      <c r="T1560" s="1" t="str">
        <f>IFERROR(INDEX('User Instructions'!$E$3:$E$10,MATCH('Eligible Components'!N1560,'User Instructions'!$D$3:$D$10,0)),"")</f>
        <v/>
      </c>
      <c r="U1560" s="1" t="str">
        <f>IFERROR(IF(INDEX('Tableau FR Download'!M:M,MATCH('Eligible Components'!M1560,'Tableau FR Download'!G:G,0))=0,"",INDEX('Tableau FR Download'!M:M,MATCH('Eligible Components'!M1560,'Tableau FR Download'!G:G,0))),"")</f>
        <v/>
      </c>
    </row>
    <row r="1561" spans="1:21" hidden="1" x14ac:dyDescent="0.2">
      <c r="A1561" s="1">
        <f t="shared" si="73"/>
        <v>0</v>
      </c>
      <c r="B1561" s="1">
        <v>0</v>
      </c>
      <c r="C1561" s="1" t="s">
        <v>85</v>
      </c>
      <c r="D1561" s="1" t="s">
        <v>75</v>
      </c>
      <c r="E1561" s="1" t="s">
        <v>419</v>
      </c>
      <c r="F1561" s="1" t="s">
        <v>97</v>
      </c>
      <c r="G1561" s="1" t="str">
        <f t="shared" si="74"/>
        <v>Venezuela-Tuberculosis,RSSH</v>
      </c>
      <c r="H1561" s="1">
        <v>0</v>
      </c>
      <c r="I1561" s="1" t="s">
        <v>45</v>
      </c>
      <c r="J1561" s="1" t="str">
        <f>IF(IFERROR(IF(M1561="",INDEX('Review Approach Lookup'!D:D,MATCH('Eligible Components'!G1561,'Review Approach Lookup'!A:A,0)),INDEX('Tableau FR Download'!I:I,MATCH(M1561,'Tableau FR Download'!G:G,0))),"")=0,"TBC",IFERROR(IF(M1561="",INDEX('Review Approach Lookup'!D:D,MATCH('Eligible Components'!G1561,'Review Approach Lookup'!A:A,0)),INDEX('Tableau FR Download'!I:I,MATCH(M1561,'Tableau FR Download'!G:G,0))),""))</f>
        <v/>
      </c>
      <c r="K1561" s="1" t="s">
        <v>188</v>
      </c>
      <c r="L1561" s="1">
        <f>_xlfn.MAXIFS('Tableau FR Download'!A:A,'Tableau FR Download'!B:B,'Eligible Components'!G1561)</f>
        <v>0</v>
      </c>
      <c r="M1561" s="1" t="str">
        <f>IF(L1561=0,"",INDEX('Tableau FR Download'!G:G,MATCH('Eligible Components'!L1561,'Tableau FR Download'!A:A,0)))</f>
        <v/>
      </c>
      <c r="N1561" s="2" t="str">
        <f>IFERROR(IF(LEFT(INDEX('Tableau FR Download'!J:J,MATCH('Eligible Components'!M1561,'Tableau FR Download'!G:G,0)),FIND(" - ",INDEX('Tableau FR Download'!J:J,MATCH('Eligible Components'!M1561,'Tableau FR Download'!G:G,0)))-1) = 0,"",LEFT(INDEX('Tableau FR Download'!J:J,MATCH('Eligible Components'!M1561,'Tableau FR Download'!G:G,0)),FIND(" - ",INDEX('Tableau FR Download'!J:J,MATCH('Eligible Components'!M1561,'Tableau FR Download'!G:G,0)))-1)),"")</f>
        <v/>
      </c>
      <c r="O1561" s="2" t="str">
        <f>IF(T1561="No","",IFERROR(IF(INDEX('Tableau FR Download'!M:M,MATCH('Eligible Components'!M1561,'Tableau FR Download'!G:G,0))=0,"",INDEX('Tableau FR Download'!M:M,MATCH('Eligible Components'!M1561,'Tableau FR Download'!G:G,0))),""))</f>
        <v/>
      </c>
      <c r="P1561" s="37" t="str">
        <f>IF(IFERROR(INDEX('Funding Request Tracker'!$G$6:$G$13,MATCH('Eligible Components'!N1561,'Funding Request Tracker'!$F$6:$F$13,0)),"")=0,"",IFERROR(INDEX('Funding Request Tracker'!$G$6:$G$13,MATCH('Eligible Components'!N1561,'Funding Request Tracker'!$F$6:$F$13,0)),""))</f>
        <v/>
      </c>
      <c r="Q1561" s="37" t="str">
        <f>IF(IFERROR(INDEX('Tableau FR Download'!N:N,MATCH('Eligible Components'!M1561,'Tableau FR Download'!G:G,0)),"")=0,"",IFERROR(INDEX('Tableau FR Download'!N:N,MATCH('Eligible Components'!M1561,'Tableau FR Download'!G:G,0)),""))</f>
        <v/>
      </c>
      <c r="R1561" s="37" t="str">
        <f>IF(IFERROR(INDEX('Tableau FR Download'!O:O,MATCH('Eligible Components'!M1561,'Tableau FR Download'!G:G,0)),"")=0,"",IFERROR(INDEX('Tableau FR Download'!O:O,MATCH('Eligible Components'!M1561,'Tableau FR Download'!G:G,0)),""))</f>
        <v/>
      </c>
      <c r="S1561" s="13" t="str">
        <f t="shared" si="75"/>
        <v/>
      </c>
      <c r="T1561" s="1" t="str">
        <f>IFERROR(INDEX('User Instructions'!$E$3:$E$10,MATCH('Eligible Components'!N1561,'User Instructions'!$D$3:$D$10,0)),"")</f>
        <v/>
      </c>
      <c r="U1561" s="1" t="str">
        <f>IFERROR(IF(INDEX('Tableau FR Download'!M:M,MATCH('Eligible Components'!M1561,'Tableau FR Download'!G:G,0))=0,"",INDEX('Tableau FR Download'!M:M,MATCH('Eligible Components'!M1561,'Tableau FR Download'!G:G,0))),"")</f>
        <v/>
      </c>
    </row>
    <row r="1562" spans="1:21" hidden="1" x14ac:dyDescent="0.2">
      <c r="A1562" s="1">
        <f t="shared" si="73"/>
        <v>1</v>
      </c>
      <c r="B1562" s="1">
        <v>0</v>
      </c>
      <c r="C1562" s="1" t="s">
        <v>85</v>
      </c>
      <c r="D1562" s="1" t="s">
        <v>167</v>
      </c>
      <c r="E1562" s="1" t="s">
        <v>26</v>
      </c>
      <c r="F1562" s="1" t="s">
        <v>26</v>
      </c>
      <c r="G1562" s="1" t="str">
        <f t="shared" si="74"/>
        <v>Viet Nam-HIV/AIDS</v>
      </c>
      <c r="H1562" s="1">
        <v>1</v>
      </c>
      <c r="I1562" s="1" t="s">
        <v>33</v>
      </c>
      <c r="J1562" s="1" t="str">
        <f>IF(IFERROR(IF(M1562="",INDEX('Review Approach Lookup'!D:D,MATCH('Eligible Components'!G1562,'Review Approach Lookup'!A:A,0)),INDEX('Tableau FR Download'!I:I,MATCH(M1562,'Tableau FR Download'!G:G,0))),"")=0,"TBC",IFERROR(IF(M1562="",INDEX('Review Approach Lookup'!D:D,MATCH('Eligible Components'!G1562,'Review Approach Lookup'!A:A,0)),INDEX('Tableau FR Download'!I:I,MATCH(M1562,'Tableau FR Download'!G:G,0))),""))</f>
        <v>Full Review</v>
      </c>
      <c r="K1562" s="1" t="s">
        <v>184</v>
      </c>
      <c r="L1562" s="1">
        <f>_xlfn.MAXIFS('Tableau FR Download'!A:A,'Tableau FR Download'!B:B,'Eligible Components'!G1562)</f>
        <v>769</v>
      </c>
      <c r="M1562" s="1" t="str">
        <f>IF(L1562=0,"",INDEX('Tableau FR Download'!G:G,MATCH('Eligible Components'!L1562,'Tableau FR Download'!A:A,0)))</f>
        <v>FR769-VNM-H</v>
      </c>
      <c r="N1562" s="2" t="str">
        <f>IFERROR(IF(LEFT(INDEX('Tableau FR Download'!J:J,MATCH('Eligible Components'!M1562,'Tableau FR Download'!G:G,0)),FIND(" - ",INDEX('Tableau FR Download'!J:J,MATCH('Eligible Components'!M1562,'Tableau FR Download'!G:G,0)))-1) = 0,"",LEFT(INDEX('Tableau FR Download'!J:J,MATCH('Eligible Components'!M1562,'Tableau FR Download'!G:G,0)),FIND(" - ",INDEX('Tableau FR Download'!J:J,MATCH('Eligible Components'!M1562,'Tableau FR Download'!G:G,0)))-1)),"")</f>
        <v>Window 2b</v>
      </c>
      <c r="O1562" s="2" t="str">
        <f>IF(T1562="No","",IFERROR(IF(INDEX('Tableau FR Download'!M:M,MATCH('Eligible Components'!M1562,'Tableau FR Download'!G:G,0))=0,"",INDEX('Tableau FR Download'!M:M,MATCH('Eligible Components'!M1562,'Tableau FR Download'!G:G,0))),""))</f>
        <v>Grant Making</v>
      </c>
      <c r="P1562" s="37">
        <f>IF(IFERROR(INDEX('Funding Request Tracker'!$G$6:$G$13,MATCH('Eligible Components'!N1562,'Funding Request Tracker'!$F$6:$F$13,0)),"")=0,"",IFERROR(INDEX('Funding Request Tracker'!$G$6:$G$13,MATCH('Eligible Components'!N1562,'Funding Request Tracker'!$F$6:$F$13,0)),""))</f>
        <v>43982</v>
      </c>
      <c r="Q1562" s="37">
        <f>IF(IFERROR(INDEX('Tableau FR Download'!N:N,MATCH('Eligible Components'!M1562,'Tableau FR Download'!G:G,0)),"")=0,"",IFERROR(INDEX('Tableau FR Download'!N:N,MATCH('Eligible Components'!M1562,'Tableau FR Download'!G:G,0)),""))</f>
        <v>44140</v>
      </c>
      <c r="R1562" s="37">
        <f>IF(IFERROR(INDEX('Tableau FR Download'!O:O,MATCH('Eligible Components'!M1562,'Tableau FR Download'!G:G,0)),"")=0,"",IFERROR(INDEX('Tableau FR Download'!O:O,MATCH('Eligible Components'!M1562,'Tableau FR Download'!G:G,0)),""))</f>
        <v>44162</v>
      </c>
      <c r="S1562" s="13">
        <f t="shared" si="75"/>
        <v>5.9016393442622954</v>
      </c>
      <c r="T1562" s="1" t="str">
        <f>IFERROR(INDEX('User Instructions'!$E$3:$E$10,MATCH('Eligible Components'!N1562,'User Instructions'!$D$3:$D$10,0)),"")</f>
        <v>Yes</v>
      </c>
      <c r="U1562" s="1" t="str">
        <f>IFERROR(IF(INDEX('Tableau FR Download'!M:M,MATCH('Eligible Components'!M1562,'Tableau FR Download'!G:G,0))=0,"",INDEX('Tableau FR Download'!M:M,MATCH('Eligible Components'!M1562,'Tableau FR Download'!G:G,0))),"")</f>
        <v>Grant Making</v>
      </c>
    </row>
    <row r="1563" spans="1:21" hidden="1" x14ac:dyDescent="0.2">
      <c r="A1563" s="1">
        <f t="shared" si="73"/>
        <v>0</v>
      </c>
      <c r="B1563" s="1">
        <v>0</v>
      </c>
      <c r="C1563" s="1" t="s">
        <v>85</v>
      </c>
      <c r="D1563" s="1" t="s">
        <v>167</v>
      </c>
      <c r="E1563" s="1" t="s">
        <v>409</v>
      </c>
      <c r="F1563" s="1" t="s">
        <v>86</v>
      </c>
      <c r="G1563" s="1" t="str">
        <f t="shared" si="74"/>
        <v>Viet Nam-HIV/AIDS,Malaria</v>
      </c>
      <c r="H1563" s="1">
        <v>0</v>
      </c>
      <c r="I1563" s="1" t="s">
        <v>33</v>
      </c>
      <c r="J1563" s="1" t="str">
        <f>IF(IFERROR(IF(M1563="",INDEX('Review Approach Lookup'!D:D,MATCH('Eligible Components'!G1563,'Review Approach Lookup'!A:A,0)),INDEX('Tableau FR Download'!I:I,MATCH(M1563,'Tableau FR Download'!G:G,0))),"")=0,"TBC",IFERROR(IF(M1563="",INDEX('Review Approach Lookup'!D:D,MATCH('Eligible Components'!G1563,'Review Approach Lookup'!A:A,0)),INDEX('Tableau FR Download'!I:I,MATCH(M1563,'Tableau FR Download'!G:G,0))),""))</f>
        <v/>
      </c>
      <c r="K1563" s="1" t="s">
        <v>184</v>
      </c>
      <c r="L1563" s="1">
        <f>_xlfn.MAXIFS('Tableau FR Download'!A:A,'Tableau FR Download'!B:B,'Eligible Components'!G1563)</f>
        <v>0</v>
      </c>
      <c r="M1563" s="1" t="str">
        <f>IF(L1563=0,"",INDEX('Tableau FR Download'!G:G,MATCH('Eligible Components'!L1563,'Tableau FR Download'!A:A,0)))</f>
        <v/>
      </c>
      <c r="N1563" s="2" t="str">
        <f>IFERROR(IF(LEFT(INDEX('Tableau FR Download'!J:J,MATCH('Eligible Components'!M1563,'Tableau FR Download'!G:G,0)),FIND(" - ",INDEX('Tableau FR Download'!J:J,MATCH('Eligible Components'!M1563,'Tableau FR Download'!G:G,0)))-1) = 0,"",LEFT(INDEX('Tableau FR Download'!J:J,MATCH('Eligible Components'!M1563,'Tableau FR Download'!G:G,0)),FIND(" - ",INDEX('Tableau FR Download'!J:J,MATCH('Eligible Components'!M1563,'Tableau FR Download'!G:G,0)))-1)),"")</f>
        <v/>
      </c>
      <c r="O1563" s="2" t="str">
        <f>IF(T1563="No","",IFERROR(IF(INDEX('Tableau FR Download'!M:M,MATCH('Eligible Components'!M1563,'Tableau FR Download'!G:G,0))=0,"",INDEX('Tableau FR Download'!M:M,MATCH('Eligible Components'!M1563,'Tableau FR Download'!G:G,0))),""))</f>
        <v/>
      </c>
      <c r="P1563" s="37" t="str">
        <f>IF(IFERROR(INDEX('Funding Request Tracker'!$G$6:$G$13,MATCH('Eligible Components'!N1563,'Funding Request Tracker'!$F$6:$F$13,0)),"")=0,"",IFERROR(INDEX('Funding Request Tracker'!$G$6:$G$13,MATCH('Eligible Components'!N1563,'Funding Request Tracker'!$F$6:$F$13,0)),""))</f>
        <v/>
      </c>
      <c r="Q1563" s="37" t="str">
        <f>IF(IFERROR(INDEX('Tableau FR Download'!N:N,MATCH('Eligible Components'!M1563,'Tableau FR Download'!G:G,0)),"")=0,"",IFERROR(INDEX('Tableau FR Download'!N:N,MATCH('Eligible Components'!M1563,'Tableau FR Download'!G:G,0)),""))</f>
        <v/>
      </c>
      <c r="R1563" s="37" t="str">
        <f>IF(IFERROR(INDEX('Tableau FR Download'!O:O,MATCH('Eligible Components'!M1563,'Tableau FR Download'!G:G,0)),"")=0,"",IFERROR(INDEX('Tableau FR Download'!O:O,MATCH('Eligible Components'!M1563,'Tableau FR Download'!G:G,0)),""))</f>
        <v/>
      </c>
      <c r="S1563" s="13" t="str">
        <f t="shared" si="75"/>
        <v/>
      </c>
      <c r="T1563" s="1" t="str">
        <f>IFERROR(INDEX('User Instructions'!$E$3:$E$10,MATCH('Eligible Components'!N1563,'User Instructions'!$D$3:$D$10,0)),"")</f>
        <v/>
      </c>
      <c r="U1563" s="1" t="str">
        <f>IFERROR(IF(INDEX('Tableau FR Download'!M:M,MATCH('Eligible Components'!M1563,'Tableau FR Download'!G:G,0))=0,"",INDEX('Tableau FR Download'!M:M,MATCH('Eligible Components'!M1563,'Tableau FR Download'!G:G,0))),"")</f>
        <v/>
      </c>
    </row>
    <row r="1564" spans="1:21" hidden="1" x14ac:dyDescent="0.2">
      <c r="A1564" s="1">
        <f t="shared" si="73"/>
        <v>0</v>
      </c>
      <c r="B1564" s="1">
        <v>0</v>
      </c>
      <c r="C1564" s="1" t="s">
        <v>85</v>
      </c>
      <c r="D1564" s="1" t="s">
        <v>167</v>
      </c>
      <c r="E1564" s="1" t="s">
        <v>410</v>
      </c>
      <c r="F1564" s="1" t="s">
        <v>87</v>
      </c>
      <c r="G1564" s="1" t="str">
        <f t="shared" si="74"/>
        <v>Viet Nam-HIV/AIDS,Malaria,RSSH</v>
      </c>
      <c r="H1564" s="1">
        <v>0</v>
      </c>
      <c r="I1564" s="1" t="s">
        <v>33</v>
      </c>
      <c r="J1564" s="1" t="str">
        <f>IF(IFERROR(IF(M1564="",INDEX('Review Approach Lookup'!D:D,MATCH('Eligible Components'!G1564,'Review Approach Lookup'!A:A,0)),INDEX('Tableau FR Download'!I:I,MATCH(M1564,'Tableau FR Download'!G:G,0))),"")=0,"TBC",IFERROR(IF(M1564="",INDEX('Review Approach Lookup'!D:D,MATCH('Eligible Components'!G1564,'Review Approach Lookup'!A:A,0)),INDEX('Tableau FR Download'!I:I,MATCH(M1564,'Tableau FR Download'!G:G,0))),""))</f>
        <v/>
      </c>
      <c r="K1564" s="1" t="s">
        <v>184</v>
      </c>
      <c r="L1564" s="1">
        <f>_xlfn.MAXIFS('Tableau FR Download'!A:A,'Tableau FR Download'!B:B,'Eligible Components'!G1564)</f>
        <v>0</v>
      </c>
      <c r="M1564" s="1" t="str">
        <f>IF(L1564=0,"",INDEX('Tableau FR Download'!G:G,MATCH('Eligible Components'!L1564,'Tableau FR Download'!A:A,0)))</f>
        <v/>
      </c>
      <c r="N1564" s="2" t="str">
        <f>IFERROR(IF(LEFT(INDEX('Tableau FR Download'!J:J,MATCH('Eligible Components'!M1564,'Tableau FR Download'!G:G,0)),FIND(" - ",INDEX('Tableau FR Download'!J:J,MATCH('Eligible Components'!M1564,'Tableau FR Download'!G:G,0)))-1) = 0,"",LEFT(INDEX('Tableau FR Download'!J:J,MATCH('Eligible Components'!M1564,'Tableau FR Download'!G:G,0)),FIND(" - ",INDEX('Tableau FR Download'!J:J,MATCH('Eligible Components'!M1564,'Tableau FR Download'!G:G,0)))-1)),"")</f>
        <v/>
      </c>
      <c r="O1564" s="2" t="str">
        <f>IF(T1564="No","",IFERROR(IF(INDEX('Tableau FR Download'!M:M,MATCH('Eligible Components'!M1564,'Tableau FR Download'!G:G,0))=0,"",INDEX('Tableau FR Download'!M:M,MATCH('Eligible Components'!M1564,'Tableau FR Download'!G:G,0))),""))</f>
        <v/>
      </c>
      <c r="P1564" s="37" t="str">
        <f>IF(IFERROR(INDEX('Funding Request Tracker'!$G$6:$G$13,MATCH('Eligible Components'!N1564,'Funding Request Tracker'!$F$6:$F$13,0)),"")=0,"",IFERROR(INDEX('Funding Request Tracker'!$G$6:$G$13,MATCH('Eligible Components'!N1564,'Funding Request Tracker'!$F$6:$F$13,0)),""))</f>
        <v/>
      </c>
      <c r="Q1564" s="37" t="str">
        <f>IF(IFERROR(INDEX('Tableau FR Download'!N:N,MATCH('Eligible Components'!M1564,'Tableau FR Download'!G:G,0)),"")=0,"",IFERROR(INDEX('Tableau FR Download'!N:N,MATCH('Eligible Components'!M1564,'Tableau FR Download'!G:G,0)),""))</f>
        <v/>
      </c>
      <c r="R1564" s="37" t="str">
        <f>IF(IFERROR(INDEX('Tableau FR Download'!O:O,MATCH('Eligible Components'!M1564,'Tableau FR Download'!G:G,0)),"")=0,"",IFERROR(INDEX('Tableau FR Download'!O:O,MATCH('Eligible Components'!M1564,'Tableau FR Download'!G:G,0)),""))</f>
        <v/>
      </c>
      <c r="S1564" s="13" t="str">
        <f t="shared" si="75"/>
        <v/>
      </c>
      <c r="T1564" s="1" t="str">
        <f>IFERROR(INDEX('User Instructions'!$E$3:$E$10,MATCH('Eligible Components'!N1564,'User Instructions'!$D$3:$D$10,0)),"")</f>
        <v/>
      </c>
      <c r="U1564" s="1" t="str">
        <f>IFERROR(IF(INDEX('Tableau FR Download'!M:M,MATCH('Eligible Components'!M1564,'Tableau FR Download'!G:G,0))=0,"",INDEX('Tableau FR Download'!M:M,MATCH('Eligible Components'!M1564,'Tableau FR Download'!G:G,0))),"")</f>
        <v/>
      </c>
    </row>
    <row r="1565" spans="1:21" hidden="1" x14ac:dyDescent="0.2">
      <c r="A1565" s="1">
        <f t="shared" si="73"/>
        <v>0</v>
      </c>
      <c r="B1565" s="1">
        <v>0</v>
      </c>
      <c r="C1565" s="1" t="s">
        <v>85</v>
      </c>
      <c r="D1565" s="1" t="s">
        <v>167</v>
      </c>
      <c r="E1565" s="1" t="s">
        <v>411</v>
      </c>
      <c r="F1565" s="1" t="s">
        <v>88</v>
      </c>
      <c r="G1565" s="1" t="str">
        <f t="shared" si="74"/>
        <v>Viet Nam-HIV/AIDS,RSSH</v>
      </c>
      <c r="H1565" s="1">
        <v>1</v>
      </c>
      <c r="I1565" s="1" t="s">
        <v>33</v>
      </c>
      <c r="J1565" s="1" t="str">
        <f>IF(IFERROR(IF(M1565="",INDEX('Review Approach Lookup'!D:D,MATCH('Eligible Components'!G1565,'Review Approach Lookup'!A:A,0)),INDEX('Tableau FR Download'!I:I,MATCH(M1565,'Tableau FR Download'!G:G,0))),"")=0,"TBC",IFERROR(IF(M1565="",INDEX('Review Approach Lookup'!D:D,MATCH('Eligible Components'!G1565,'Review Approach Lookup'!A:A,0)),INDEX('Tableau FR Download'!I:I,MATCH(M1565,'Tableau FR Download'!G:G,0))),""))</f>
        <v/>
      </c>
      <c r="K1565" s="1" t="s">
        <v>184</v>
      </c>
      <c r="L1565" s="1">
        <f>_xlfn.MAXIFS('Tableau FR Download'!A:A,'Tableau FR Download'!B:B,'Eligible Components'!G1565)</f>
        <v>0</v>
      </c>
      <c r="M1565" s="1" t="str">
        <f>IF(L1565=0,"",INDEX('Tableau FR Download'!G:G,MATCH('Eligible Components'!L1565,'Tableau FR Download'!A:A,0)))</f>
        <v/>
      </c>
      <c r="N1565" s="2" t="str">
        <f>IFERROR(IF(LEFT(INDEX('Tableau FR Download'!J:J,MATCH('Eligible Components'!M1565,'Tableau FR Download'!G:G,0)),FIND(" - ",INDEX('Tableau FR Download'!J:J,MATCH('Eligible Components'!M1565,'Tableau FR Download'!G:G,0)))-1) = 0,"",LEFT(INDEX('Tableau FR Download'!J:J,MATCH('Eligible Components'!M1565,'Tableau FR Download'!G:G,0)),FIND(" - ",INDEX('Tableau FR Download'!J:J,MATCH('Eligible Components'!M1565,'Tableau FR Download'!G:G,0)))-1)),"")</f>
        <v/>
      </c>
      <c r="O1565" s="2" t="str">
        <f>IF(T1565="No","",IFERROR(IF(INDEX('Tableau FR Download'!M:M,MATCH('Eligible Components'!M1565,'Tableau FR Download'!G:G,0))=0,"",INDEX('Tableau FR Download'!M:M,MATCH('Eligible Components'!M1565,'Tableau FR Download'!G:G,0))),""))</f>
        <v/>
      </c>
      <c r="P1565" s="37" t="str">
        <f>IF(IFERROR(INDEX('Funding Request Tracker'!$G$6:$G$13,MATCH('Eligible Components'!N1565,'Funding Request Tracker'!$F$6:$F$13,0)),"")=0,"",IFERROR(INDEX('Funding Request Tracker'!$G$6:$G$13,MATCH('Eligible Components'!N1565,'Funding Request Tracker'!$F$6:$F$13,0)),""))</f>
        <v/>
      </c>
      <c r="Q1565" s="37" t="str">
        <f>IF(IFERROR(INDEX('Tableau FR Download'!N:N,MATCH('Eligible Components'!M1565,'Tableau FR Download'!G:G,0)),"")=0,"",IFERROR(INDEX('Tableau FR Download'!N:N,MATCH('Eligible Components'!M1565,'Tableau FR Download'!G:G,0)),""))</f>
        <v/>
      </c>
      <c r="R1565" s="37" t="str">
        <f>IF(IFERROR(INDEX('Tableau FR Download'!O:O,MATCH('Eligible Components'!M1565,'Tableau FR Download'!G:G,0)),"")=0,"",IFERROR(INDEX('Tableau FR Download'!O:O,MATCH('Eligible Components'!M1565,'Tableau FR Download'!G:G,0)),""))</f>
        <v/>
      </c>
      <c r="S1565" s="13" t="str">
        <f t="shared" si="75"/>
        <v/>
      </c>
      <c r="T1565" s="1" t="str">
        <f>IFERROR(INDEX('User Instructions'!$E$3:$E$10,MATCH('Eligible Components'!N1565,'User Instructions'!$D$3:$D$10,0)),"")</f>
        <v/>
      </c>
      <c r="U1565" s="1" t="str">
        <f>IFERROR(IF(INDEX('Tableau FR Download'!M:M,MATCH('Eligible Components'!M1565,'Tableau FR Download'!G:G,0))=0,"",INDEX('Tableau FR Download'!M:M,MATCH('Eligible Components'!M1565,'Tableau FR Download'!G:G,0))),"")</f>
        <v/>
      </c>
    </row>
    <row r="1566" spans="1:21" hidden="1" x14ac:dyDescent="0.2">
      <c r="A1566" s="1">
        <f t="shared" si="73"/>
        <v>0</v>
      </c>
      <c r="B1566" s="1">
        <v>0</v>
      </c>
      <c r="C1566" s="1" t="s">
        <v>85</v>
      </c>
      <c r="D1566" s="1" t="s">
        <v>167</v>
      </c>
      <c r="E1566" s="1" t="s">
        <v>408</v>
      </c>
      <c r="F1566" s="1" t="s">
        <v>89</v>
      </c>
      <c r="G1566" s="1" t="str">
        <f t="shared" si="74"/>
        <v>Viet Nam-HIV/AIDS, Tuberculosis</v>
      </c>
      <c r="H1566" s="1">
        <v>1</v>
      </c>
      <c r="I1566" s="1" t="s">
        <v>33</v>
      </c>
      <c r="J1566" s="1" t="str">
        <f>IF(IFERROR(IF(M1566="",INDEX('Review Approach Lookup'!D:D,MATCH('Eligible Components'!G1566,'Review Approach Lookup'!A:A,0)),INDEX('Tableau FR Download'!I:I,MATCH(M1566,'Tableau FR Download'!G:G,0))),"")=0,"TBC",IFERROR(IF(M1566="",INDEX('Review Approach Lookup'!D:D,MATCH('Eligible Components'!G1566,'Review Approach Lookup'!A:A,0)),INDEX('Tableau FR Download'!I:I,MATCH(M1566,'Tableau FR Download'!G:G,0))),""))</f>
        <v/>
      </c>
      <c r="K1566" s="1" t="s">
        <v>184</v>
      </c>
      <c r="L1566" s="1">
        <f>_xlfn.MAXIFS('Tableau FR Download'!A:A,'Tableau FR Download'!B:B,'Eligible Components'!G1566)</f>
        <v>0</v>
      </c>
      <c r="M1566" s="1" t="str">
        <f>IF(L1566=0,"",INDEX('Tableau FR Download'!G:G,MATCH('Eligible Components'!L1566,'Tableau FR Download'!A:A,0)))</f>
        <v/>
      </c>
      <c r="N1566" s="2" t="str">
        <f>IFERROR(IF(LEFT(INDEX('Tableau FR Download'!J:J,MATCH('Eligible Components'!M1566,'Tableau FR Download'!G:G,0)),FIND(" - ",INDEX('Tableau FR Download'!J:J,MATCH('Eligible Components'!M1566,'Tableau FR Download'!G:G,0)))-1) = 0,"",LEFT(INDEX('Tableau FR Download'!J:J,MATCH('Eligible Components'!M1566,'Tableau FR Download'!G:G,0)),FIND(" - ",INDEX('Tableau FR Download'!J:J,MATCH('Eligible Components'!M1566,'Tableau FR Download'!G:G,0)))-1)),"")</f>
        <v/>
      </c>
      <c r="O1566" s="2" t="str">
        <f>IF(T1566="No","",IFERROR(IF(INDEX('Tableau FR Download'!M:M,MATCH('Eligible Components'!M1566,'Tableau FR Download'!G:G,0))=0,"",INDEX('Tableau FR Download'!M:M,MATCH('Eligible Components'!M1566,'Tableau FR Download'!G:G,0))),""))</f>
        <v/>
      </c>
      <c r="P1566" s="37" t="str">
        <f>IF(IFERROR(INDEX('Funding Request Tracker'!$G$6:$G$13,MATCH('Eligible Components'!N1566,'Funding Request Tracker'!$F$6:$F$13,0)),"")=0,"",IFERROR(INDEX('Funding Request Tracker'!$G$6:$G$13,MATCH('Eligible Components'!N1566,'Funding Request Tracker'!$F$6:$F$13,0)),""))</f>
        <v/>
      </c>
      <c r="Q1566" s="37" t="str">
        <f>IF(IFERROR(INDEX('Tableau FR Download'!N:N,MATCH('Eligible Components'!M1566,'Tableau FR Download'!G:G,0)),"")=0,"",IFERROR(INDEX('Tableau FR Download'!N:N,MATCH('Eligible Components'!M1566,'Tableau FR Download'!G:G,0)),""))</f>
        <v/>
      </c>
      <c r="R1566" s="37" t="str">
        <f>IF(IFERROR(INDEX('Tableau FR Download'!O:O,MATCH('Eligible Components'!M1566,'Tableau FR Download'!G:G,0)),"")=0,"",IFERROR(INDEX('Tableau FR Download'!O:O,MATCH('Eligible Components'!M1566,'Tableau FR Download'!G:G,0)),""))</f>
        <v/>
      </c>
      <c r="S1566" s="13" t="str">
        <f t="shared" si="75"/>
        <v/>
      </c>
      <c r="T1566" s="1" t="str">
        <f>IFERROR(INDEX('User Instructions'!$E$3:$E$10,MATCH('Eligible Components'!N1566,'User Instructions'!$D$3:$D$10,0)),"")</f>
        <v/>
      </c>
      <c r="U1566" s="1" t="str">
        <f>IFERROR(IF(INDEX('Tableau FR Download'!M:M,MATCH('Eligible Components'!M1566,'Tableau FR Download'!G:G,0))=0,"",INDEX('Tableau FR Download'!M:M,MATCH('Eligible Components'!M1566,'Tableau FR Download'!G:G,0))),"")</f>
        <v/>
      </c>
    </row>
    <row r="1567" spans="1:21" hidden="1" x14ac:dyDescent="0.2">
      <c r="A1567" s="1">
        <f t="shared" si="73"/>
        <v>0</v>
      </c>
      <c r="B1567" s="1">
        <v>0</v>
      </c>
      <c r="C1567" s="1" t="s">
        <v>85</v>
      </c>
      <c r="D1567" s="1" t="s">
        <v>167</v>
      </c>
      <c r="E1567" s="1" t="s">
        <v>412</v>
      </c>
      <c r="F1567" s="1" t="s">
        <v>90</v>
      </c>
      <c r="G1567" s="1" t="str">
        <f t="shared" si="74"/>
        <v>Viet Nam-HIV/AIDS,Tuberculosis,Malaria</v>
      </c>
      <c r="H1567" s="1">
        <v>0</v>
      </c>
      <c r="I1567" s="1" t="s">
        <v>33</v>
      </c>
      <c r="J1567" s="1" t="str">
        <f>IF(IFERROR(IF(M1567="",INDEX('Review Approach Lookup'!D:D,MATCH('Eligible Components'!G1567,'Review Approach Lookup'!A:A,0)),INDEX('Tableau FR Download'!I:I,MATCH(M1567,'Tableau FR Download'!G:G,0))),"")=0,"TBC",IFERROR(IF(M1567="",INDEX('Review Approach Lookup'!D:D,MATCH('Eligible Components'!G1567,'Review Approach Lookup'!A:A,0)),INDEX('Tableau FR Download'!I:I,MATCH(M1567,'Tableau FR Download'!G:G,0))),""))</f>
        <v/>
      </c>
      <c r="K1567" s="1" t="s">
        <v>184</v>
      </c>
      <c r="L1567" s="1">
        <f>_xlfn.MAXIFS('Tableau FR Download'!A:A,'Tableau FR Download'!B:B,'Eligible Components'!G1567)</f>
        <v>0</v>
      </c>
      <c r="M1567" s="1" t="str">
        <f>IF(L1567=0,"",INDEX('Tableau FR Download'!G:G,MATCH('Eligible Components'!L1567,'Tableau FR Download'!A:A,0)))</f>
        <v/>
      </c>
      <c r="N1567" s="2" t="str">
        <f>IFERROR(IF(LEFT(INDEX('Tableau FR Download'!J:J,MATCH('Eligible Components'!M1567,'Tableau FR Download'!G:G,0)),FIND(" - ",INDEX('Tableau FR Download'!J:J,MATCH('Eligible Components'!M1567,'Tableau FR Download'!G:G,0)))-1) = 0,"",LEFT(INDEX('Tableau FR Download'!J:J,MATCH('Eligible Components'!M1567,'Tableau FR Download'!G:G,0)),FIND(" - ",INDEX('Tableau FR Download'!J:J,MATCH('Eligible Components'!M1567,'Tableau FR Download'!G:G,0)))-1)),"")</f>
        <v/>
      </c>
      <c r="O1567" s="2" t="str">
        <f>IF(T1567="No","",IFERROR(IF(INDEX('Tableau FR Download'!M:M,MATCH('Eligible Components'!M1567,'Tableau FR Download'!G:G,0))=0,"",INDEX('Tableau FR Download'!M:M,MATCH('Eligible Components'!M1567,'Tableau FR Download'!G:G,0))),""))</f>
        <v/>
      </c>
      <c r="P1567" s="37" t="str">
        <f>IF(IFERROR(INDEX('Funding Request Tracker'!$G$6:$G$13,MATCH('Eligible Components'!N1567,'Funding Request Tracker'!$F$6:$F$13,0)),"")=0,"",IFERROR(INDEX('Funding Request Tracker'!$G$6:$G$13,MATCH('Eligible Components'!N1567,'Funding Request Tracker'!$F$6:$F$13,0)),""))</f>
        <v/>
      </c>
      <c r="Q1567" s="37" t="str">
        <f>IF(IFERROR(INDEX('Tableau FR Download'!N:N,MATCH('Eligible Components'!M1567,'Tableau FR Download'!G:G,0)),"")=0,"",IFERROR(INDEX('Tableau FR Download'!N:N,MATCH('Eligible Components'!M1567,'Tableau FR Download'!G:G,0)),""))</f>
        <v/>
      </c>
      <c r="R1567" s="37" t="str">
        <f>IF(IFERROR(INDEX('Tableau FR Download'!O:O,MATCH('Eligible Components'!M1567,'Tableau FR Download'!G:G,0)),"")=0,"",IFERROR(INDEX('Tableau FR Download'!O:O,MATCH('Eligible Components'!M1567,'Tableau FR Download'!G:G,0)),""))</f>
        <v/>
      </c>
      <c r="S1567" s="13" t="str">
        <f t="shared" si="75"/>
        <v/>
      </c>
      <c r="T1567" s="1" t="str">
        <f>IFERROR(INDEX('User Instructions'!$E$3:$E$10,MATCH('Eligible Components'!N1567,'User Instructions'!$D$3:$D$10,0)),"")</f>
        <v/>
      </c>
      <c r="U1567" s="1" t="str">
        <f>IFERROR(IF(INDEX('Tableau FR Download'!M:M,MATCH('Eligible Components'!M1567,'Tableau FR Download'!G:G,0))=0,"",INDEX('Tableau FR Download'!M:M,MATCH('Eligible Components'!M1567,'Tableau FR Download'!G:G,0))),"")</f>
        <v/>
      </c>
    </row>
    <row r="1568" spans="1:21" hidden="1" x14ac:dyDescent="0.2">
      <c r="A1568" s="1">
        <f t="shared" si="73"/>
        <v>0</v>
      </c>
      <c r="B1568" s="1">
        <v>0</v>
      </c>
      <c r="C1568" s="1" t="s">
        <v>85</v>
      </c>
      <c r="D1568" s="1" t="s">
        <v>167</v>
      </c>
      <c r="E1568" s="1" t="s">
        <v>413</v>
      </c>
      <c r="F1568" s="1" t="s">
        <v>91</v>
      </c>
      <c r="G1568" s="1" t="str">
        <f t="shared" si="74"/>
        <v>Viet Nam-HIV/AIDS,Tuberculosis,Malaria,RSSH</v>
      </c>
      <c r="H1568" s="1">
        <v>0</v>
      </c>
      <c r="I1568" s="1" t="s">
        <v>33</v>
      </c>
      <c r="J1568" s="1" t="str">
        <f>IF(IFERROR(IF(M1568="",INDEX('Review Approach Lookup'!D:D,MATCH('Eligible Components'!G1568,'Review Approach Lookup'!A:A,0)),INDEX('Tableau FR Download'!I:I,MATCH(M1568,'Tableau FR Download'!G:G,0))),"")=0,"TBC",IFERROR(IF(M1568="",INDEX('Review Approach Lookup'!D:D,MATCH('Eligible Components'!G1568,'Review Approach Lookup'!A:A,0)),INDEX('Tableau FR Download'!I:I,MATCH(M1568,'Tableau FR Download'!G:G,0))),""))</f>
        <v/>
      </c>
      <c r="K1568" s="1" t="s">
        <v>184</v>
      </c>
      <c r="L1568" s="1">
        <f>_xlfn.MAXIFS('Tableau FR Download'!A:A,'Tableau FR Download'!B:B,'Eligible Components'!G1568)</f>
        <v>0</v>
      </c>
      <c r="M1568" s="1" t="str">
        <f>IF(L1568=0,"",INDEX('Tableau FR Download'!G:G,MATCH('Eligible Components'!L1568,'Tableau FR Download'!A:A,0)))</f>
        <v/>
      </c>
      <c r="N1568" s="2" t="str">
        <f>IFERROR(IF(LEFT(INDEX('Tableau FR Download'!J:J,MATCH('Eligible Components'!M1568,'Tableau FR Download'!G:G,0)),FIND(" - ",INDEX('Tableau FR Download'!J:J,MATCH('Eligible Components'!M1568,'Tableau FR Download'!G:G,0)))-1) = 0,"",LEFT(INDEX('Tableau FR Download'!J:J,MATCH('Eligible Components'!M1568,'Tableau FR Download'!G:G,0)),FIND(" - ",INDEX('Tableau FR Download'!J:J,MATCH('Eligible Components'!M1568,'Tableau FR Download'!G:G,0)))-1)),"")</f>
        <v/>
      </c>
      <c r="O1568" s="2" t="str">
        <f>IF(T1568="No","",IFERROR(IF(INDEX('Tableau FR Download'!M:M,MATCH('Eligible Components'!M1568,'Tableau FR Download'!G:G,0))=0,"",INDEX('Tableau FR Download'!M:M,MATCH('Eligible Components'!M1568,'Tableau FR Download'!G:G,0))),""))</f>
        <v/>
      </c>
      <c r="P1568" s="37" t="str">
        <f>IF(IFERROR(INDEX('Funding Request Tracker'!$G$6:$G$13,MATCH('Eligible Components'!N1568,'Funding Request Tracker'!$F$6:$F$13,0)),"")=0,"",IFERROR(INDEX('Funding Request Tracker'!$G$6:$G$13,MATCH('Eligible Components'!N1568,'Funding Request Tracker'!$F$6:$F$13,0)),""))</f>
        <v/>
      </c>
      <c r="Q1568" s="37" t="str">
        <f>IF(IFERROR(INDEX('Tableau FR Download'!N:N,MATCH('Eligible Components'!M1568,'Tableau FR Download'!G:G,0)),"")=0,"",IFERROR(INDEX('Tableau FR Download'!N:N,MATCH('Eligible Components'!M1568,'Tableau FR Download'!G:G,0)),""))</f>
        <v/>
      </c>
      <c r="R1568" s="37" t="str">
        <f>IF(IFERROR(INDEX('Tableau FR Download'!O:O,MATCH('Eligible Components'!M1568,'Tableau FR Download'!G:G,0)),"")=0,"",IFERROR(INDEX('Tableau FR Download'!O:O,MATCH('Eligible Components'!M1568,'Tableau FR Download'!G:G,0)),""))</f>
        <v/>
      </c>
      <c r="S1568" s="13" t="str">
        <f t="shared" si="75"/>
        <v/>
      </c>
      <c r="T1568" s="1" t="str">
        <f>IFERROR(INDEX('User Instructions'!$E$3:$E$10,MATCH('Eligible Components'!N1568,'User Instructions'!$D$3:$D$10,0)),"")</f>
        <v/>
      </c>
      <c r="U1568" s="1" t="str">
        <f>IFERROR(IF(INDEX('Tableau FR Download'!M:M,MATCH('Eligible Components'!M1568,'Tableau FR Download'!G:G,0))=0,"",INDEX('Tableau FR Download'!M:M,MATCH('Eligible Components'!M1568,'Tableau FR Download'!G:G,0))),"")</f>
        <v/>
      </c>
    </row>
    <row r="1569" spans="1:21" hidden="1" x14ac:dyDescent="0.2">
      <c r="A1569" s="1">
        <f t="shared" si="73"/>
        <v>0</v>
      </c>
      <c r="B1569" s="1">
        <v>0</v>
      </c>
      <c r="C1569" s="1" t="s">
        <v>85</v>
      </c>
      <c r="D1569" s="1" t="s">
        <v>167</v>
      </c>
      <c r="E1569" s="1" t="s">
        <v>414</v>
      </c>
      <c r="F1569" s="1" t="s">
        <v>92</v>
      </c>
      <c r="G1569" s="1" t="str">
        <f t="shared" si="74"/>
        <v>Viet Nam-HIV/AIDS,Tuberculosis,RSSH</v>
      </c>
      <c r="H1569" s="1">
        <v>1</v>
      </c>
      <c r="I1569" s="1" t="s">
        <v>33</v>
      </c>
      <c r="J1569" s="1" t="str">
        <f>IF(IFERROR(IF(M1569="",INDEX('Review Approach Lookup'!D:D,MATCH('Eligible Components'!G1569,'Review Approach Lookup'!A:A,0)),INDEX('Tableau FR Download'!I:I,MATCH(M1569,'Tableau FR Download'!G:G,0))),"")=0,"TBC",IFERROR(IF(M1569="",INDEX('Review Approach Lookup'!D:D,MATCH('Eligible Components'!G1569,'Review Approach Lookup'!A:A,0)),INDEX('Tableau FR Download'!I:I,MATCH(M1569,'Tableau FR Download'!G:G,0))),""))</f>
        <v/>
      </c>
      <c r="K1569" s="1" t="s">
        <v>184</v>
      </c>
      <c r="L1569" s="1">
        <f>_xlfn.MAXIFS('Tableau FR Download'!A:A,'Tableau FR Download'!B:B,'Eligible Components'!G1569)</f>
        <v>0</v>
      </c>
      <c r="M1569" s="1" t="str">
        <f>IF(L1569=0,"",INDEX('Tableau FR Download'!G:G,MATCH('Eligible Components'!L1569,'Tableau FR Download'!A:A,0)))</f>
        <v/>
      </c>
      <c r="N1569" s="2" t="str">
        <f>IFERROR(IF(LEFT(INDEX('Tableau FR Download'!J:J,MATCH('Eligible Components'!M1569,'Tableau FR Download'!G:G,0)),FIND(" - ",INDEX('Tableau FR Download'!J:J,MATCH('Eligible Components'!M1569,'Tableau FR Download'!G:G,0)))-1) = 0,"",LEFT(INDEX('Tableau FR Download'!J:J,MATCH('Eligible Components'!M1569,'Tableau FR Download'!G:G,0)),FIND(" - ",INDEX('Tableau FR Download'!J:J,MATCH('Eligible Components'!M1569,'Tableau FR Download'!G:G,0)))-1)),"")</f>
        <v/>
      </c>
      <c r="O1569" s="2" t="str">
        <f>IF(T1569="No","",IFERROR(IF(INDEX('Tableau FR Download'!M:M,MATCH('Eligible Components'!M1569,'Tableau FR Download'!G:G,0))=0,"",INDEX('Tableau FR Download'!M:M,MATCH('Eligible Components'!M1569,'Tableau FR Download'!G:G,0))),""))</f>
        <v/>
      </c>
      <c r="P1569" s="37" t="str">
        <f>IF(IFERROR(INDEX('Funding Request Tracker'!$G$6:$G$13,MATCH('Eligible Components'!N1569,'Funding Request Tracker'!$F$6:$F$13,0)),"")=0,"",IFERROR(INDEX('Funding Request Tracker'!$G$6:$G$13,MATCH('Eligible Components'!N1569,'Funding Request Tracker'!$F$6:$F$13,0)),""))</f>
        <v/>
      </c>
      <c r="Q1569" s="37" t="str">
        <f>IF(IFERROR(INDEX('Tableau FR Download'!N:N,MATCH('Eligible Components'!M1569,'Tableau FR Download'!G:G,0)),"")=0,"",IFERROR(INDEX('Tableau FR Download'!N:N,MATCH('Eligible Components'!M1569,'Tableau FR Download'!G:G,0)),""))</f>
        <v/>
      </c>
      <c r="R1569" s="37" t="str">
        <f>IF(IFERROR(INDEX('Tableau FR Download'!O:O,MATCH('Eligible Components'!M1569,'Tableau FR Download'!G:G,0)),"")=0,"",IFERROR(INDEX('Tableau FR Download'!O:O,MATCH('Eligible Components'!M1569,'Tableau FR Download'!G:G,0)),""))</f>
        <v/>
      </c>
      <c r="S1569" s="13" t="str">
        <f t="shared" si="75"/>
        <v/>
      </c>
      <c r="T1569" s="1" t="str">
        <f>IFERROR(INDEX('User Instructions'!$E$3:$E$10,MATCH('Eligible Components'!N1569,'User Instructions'!$D$3:$D$10,0)),"")</f>
        <v/>
      </c>
      <c r="U1569" s="1" t="str">
        <f>IFERROR(IF(INDEX('Tableau FR Download'!M:M,MATCH('Eligible Components'!M1569,'Tableau FR Download'!G:G,0))=0,"",INDEX('Tableau FR Download'!M:M,MATCH('Eligible Components'!M1569,'Tableau FR Download'!G:G,0))),"")</f>
        <v/>
      </c>
    </row>
    <row r="1570" spans="1:21" hidden="1" x14ac:dyDescent="0.2">
      <c r="A1570" s="1">
        <f t="shared" si="73"/>
        <v>0</v>
      </c>
      <c r="B1570" s="1">
        <v>0</v>
      </c>
      <c r="C1570" s="1" t="s">
        <v>85</v>
      </c>
      <c r="D1570" s="1" t="s">
        <v>167</v>
      </c>
      <c r="E1570" s="1" t="s">
        <v>28</v>
      </c>
      <c r="F1570" s="1" t="s">
        <v>28</v>
      </c>
      <c r="G1570" s="1" t="str">
        <f t="shared" si="74"/>
        <v>Viet Nam-Malaria</v>
      </c>
      <c r="H1570" s="1">
        <v>0</v>
      </c>
      <c r="I1570" s="1" t="s">
        <v>33</v>
      </c>
      <c r="J1570" s="1" t="str">
        <f>IF(IFERROR(IF(M1570="",INDEX('Review Approach Lookup'!D:D,MATCH('Eligible Components'!G1570,'Review Approach Lookup'!A:A,0)),INDEX('Tableau FR Download'!I:I,MATCH(M1570,'Tableau FR Download'!G:G,0))),"")=0,"TBC",IFERROR(IF(M1570="",INDEX('Review Approach Lookup'!D:D,MATCH('Eligible Components'!G1570,'Review Approach Lookup'!A:A,0)),INDEX('Tableau FR Download'!I:I,MATCH(M1570,'Tableau FR Download'!G:G,0))),""))</f>
        <v>Full Review</v>
      </c>
      <c r="K1570" s="1" t="s">
        <v>184</v>
      </c>
      <c r="L1570" s="1">
        <f>_xlfn.MAXIFS('Tableau FR Download'!A:A,'Tableau FR Download'!B:B,'Eligible Components'!G1570)</f>
        <v>0</v>
      </c>
      <c r="M1570" s="1" t="str">
        <f>IF(L1570=0,"",INDEX('Tableau FR Download'!G:G,MATCH('Eligible Components'!L1570,'Tableau FR Download'!A:A,0)))</f>
        <v/>
      </c>
      <c r="N1570" s="2" t="str">
        <f>IFERROR(IF(LEFT(INDEX('Tableau FR Download'!J:J,MATCH('Eligible Components'!M1570,'Tableau FR Download'!G:G,0)),FIND(" - ",INDEX('Tableau FR Download'!J:J,MATCH('Eligible Components'!M1570,'Tableau FR Download'!G:G,0)))-1) = 0,"",LEFT(INDEX('Tableau FR Download'!J:J,MATCH('Eligible Components'!M1570,'Tableau FR Download'!G:G,0)),FIND(" - ",INDEX('Tableau FR Download'!J:J,MATCH('Eligible Components'!M1570,'Tableau FR Download'!G:G,0)))-1)),"")</f>
        <v/>
      </c>
      <c r="O1570" s="2" t="str">
        <f>IF(T1570="No","",IFERROR(IF(INDEX('Tableau FR Download'!M:M,MATCH('Eligible Components'!M1570,'Tableau FR Download'!G:G,0))=0,"",INDEX('Tableau FR Download'!M:M,MATCH('Eligible Components'!M1570,'Tableau FR Download'!G:G,0))),""))</f>
        <v/>
      </c>
      <c r="P1570" s="37" t="str">
        <f>IF(IFERROR(INDEX('Funding Request Tracker'!$G$6:$G$13,MATCH('Eligible Components'!N1570,'Funding Request Tracker'!$F$6:$F$13,0)),"")=0,"",IFERROR(INDEX('Funding Request Tracker'!$G$6:$G$13,MATCH('Eligible Components'!N1570,'Funding Request Tracker'!$F$6:$F$13,0)),""))</f>
        <v/>
      </c>
      <c r="Q1570" s="37" t="str">
        <f>IF(IFERROR(INDEX('Tableau FR Download'!N:N,MATCH('Eligible Components'!M1570,'Tableau FR Download'!G:G,0)),"")=0,"",IFERROR(INDEX('Tableau FR Download'!N:N,MATCH('Eligible Components'!M1570,'Tableau FR Download'!G:G,0)),""))</f>
        <v/>
      </c>
      <c r="R1570" s="37" t="str">
        <f>IF(IFERROR(INDEX('Tableau FR Download'!O:O,MATCH('Eligible Components'!M1570,'Tableau FR Download'!G:G,0)),"")=0,"",IFERROR(INDEX('Tableau FR Download'!O:O,MATCH('Eligible Components'!M1570,'Tableau FR Download'!G:G,0)),""))</f>
        <v/>
      </c>
      <c r="S1570" s="13" t="str">
        <f t="shared" si="75"/>
        <v/>
      </c>
      <c r="T1570" s="1" t="str">
        <f>IFERROR(INDEX('User Instructions'!$E$3:$E$10,MATCH('Eligible Components'!N1570,'User Instructions'!$D$3:$D$10,0)),"")</f>
        <v/>
      </c>
      <c r="U1570" s="1" t="str">
        <f>IFERROR(IF(INDEX('Tableau FR Download'!M:M,MATCH('Eligible Components'!M1570,'Tableau FR Download'!G:G,0))=0,"",INDEX('Tableau FR Download'!M:M,MATCH('Eligible Components'!M1570,'Tableau FR Download'!G:G,0))),"")</f>
        <v/>
      </c>
    </row>
    <row r="1571" spans="1:21" hidden="1" x14ac:dyDescent="0.2">
      <c r="A1571" s="1">
        <f t="shared" si="73"/>
        <v>0</v>
      </c>
      <c r="B1571" s="1">
        <v>0</v>
      </c>
      <c r="C1571" s="1" t="s">
        <v>85</v>
      </c>
      <c r="D1571" s="1" t="s">
        <v>167</v>
      </c>
      <c r="E1571" s="1" t="s">
        <v>415</v>
      </c>
      <c r="F1571" s="1" t="s">
        <v>93</v>
      </c>
      <c r="G1571" s="1" t="str">
        <f t="shared" si="74"/>
        <v>Viet Nam-Malaria,RSSH</v>
      </c>
      <c r="H1571" s="1">
        <v>0</v>
      </c>
      <c r="I1571" s="1" t="s">
        <v>33</v>
      </c>
      <c r="J1571" s="1" t="str">
        <f>IF(IFERROR(IF(M1571="",INDEX('Review Approach Lookup'!D:D,MATCH('Eligible Components'!G1571,'Review Approach Lookup'!A:A,0)),INDEX('Tableau FR Download'!I:I,MATCH(M1571,'Tableau FR Download'!G:G,0))),"")=0,"TBC",IFERROR(IF(M1571="",INDEX('Review Approach Lookup'!D:D,MATCH('Eligible Components'!G1571,'Review Approach Lookup'!A:A,0)),INDEX('Tableau FR Download'!I:I,MATCH(M1571,'Tableau FR Download'!G:G,0))),""))</f>
        <v/>
      </c>
      <c r="K1571" s="1" t="s">
        <v>184</v>
      </c>
      <c r="L1571" s="1">
        <f>_xlfn.MAXIFS('Tableau FR Download'!A:A,'Tableau FR Download'!B:B,'Eligible Components'!G1571)</f>
        <v>0</v>
      </c>
      <c r="M1571" s="1" t="str">
        <f>IF(L1571=0,"",INDEX('Tableau FR Download'!G:G,MATCH('Eligible Components'!L1571,'Tableau FR Download'!A:A,0)))</f>
        <v/>
      </c>
      <c r="N1571" s="2" t="str">
        <f>IFERROR(IF(LEFT(INDEX('Tableau FR Download'!J:J,MATCH('Eligible Components'!M1571,'Tableau FR Download'!G:G,0)),FIND(" - ",INDEX('Tableau FR Download'!J:J,MATCH('Eligible Components'!M1571,'Tableau FR Download'!G:G,0)))-1) = 0,"",LEFT(INDEX('Tableau FR Download'!J:J,MATCH('Eligible Components'!M1571,'Tableau FR Download'!G:G,0)),FIND(" - ",INDEX('Tableau FR Download'!J:J,MATCH('Eligible Components'!M1571,'Tableau FR Download'!G:G,0)))-1)),"")</f>
        <v/>
      </c>
      <c r="O1571" s="2" t="str">
        <f>IF(T1571="No","",IFERROR(IF(INDEX('Tableau FR Download'!M:M,MATCH('Eligible Components'!M1571,'Tableau FR Download'!G:G,0))=0,"",INDEX('Tableau FR Download'!M:M,MATCH('Eligible Components'!M1571,'Tableau FR Download'!G:G,0))),""))</f>
        <v/>
      </c>
      <c r="P1571" s="37" t="str">
        <f>IF(IFERROR(INDEX('Funding Request Tracker'!$G$6:$G$13,MATCH('Eligible Components'!N1571,'Funding Request Tracker'!$F$6:$F$13,0)),"")=0,"",IFERROR(INDEX('Funding Request Tracker'!$G$6:$G$13,MATCH('Eligible Components'!N1571,'Funding Request Tracker'!$F$6:$F$13,0)),""))</f>
        <v/>
      </c>
      <c r="Q1571" s="37" t="str">
        <f>IF(IFERROR(INDEX('Tableau FR Download'!N:N,MATCH('Eligible Components'!M1571,'Tableau FR Download'!G:G,0)),"")=0,"",IFERROR(INDEX('Tableau FR Download'!N:N,MATCH('Eligible Components'!M1571,'Tableau FR Download'!G:G,0)),""))</f>
        <v/>
      </c>
      <c r="R1571" s="37" t="str">
        <f>IF(IFERROR(INDEX('Tableau FR Download'!O:O,MATCH('Eligible Components'!M1571,'Tableau FR Download'!G:G,0)),"")=0,"",IFERROR(INDEX('Tableau FR Download'!O:O,MATCH('Eligible Components'!M1571,'Tableau FR Download'!G:G,0)),""))</f>
        <v/>
      </c>
      <c r="S1571" s="13" t="str">
        <f t="shared" si="75"/>
        <v/>
      </c>
      <c r="T1571" s="1" t="str">
        <f>IFERROR(INDEX('User Instructions'!$E$3:$E$10,MATCH('Eligible Components'!N1571,'User Instructions'!$D$3:$D$10,0)),"")</f>
        <v/>
      </c>
      <c r="U1571" s="1" t="str">
        <f>IFERROR(IF(INDEX('Tableau FR Download'!M:M,MATCH('Eligible Components'!M1571,'Tableau FR Download'!G:G,0))=0,"",INDEX('Tableau FR Download'!M:M,MATCH('Eligible Components'!M1571,'Tableau FR Download'!G:G,0))),"")</f>
        <v/>
      </c>
    </row>
    <row r="1572" spans="1:21" hidden="1" x14ac:dyDescent="0.2">
      <c r="A1572" s="1">
        <f t="shared" si="73"/>
        <v>0</v>
      </c>
      <c r="B1572" s="1">
        <v>0</v>
      </c>
      <c r="C1572" s="1" t="s">
        <v>85</v>
      </c>
      <c r="D1572" s="1" t="s">
        <v>167</v>
      </c>
      <c r="E1572" s="1" t="s">
        <v>94</v>
      </c>
      <c r="F1572" s="1" t="s">
        <v>94</v>
      </c>
      <c r="G1572" s="1" t="str">
        <f t="shared" si="74"/>
        <v>Viet Nam-RSSH</v>
      </c>
      <c r="H1572" s="1">
        <v>1</v>
      </c>
      <c r="I1572" s="1" t="s">
        <v>33</v>
      </c>
      <c r="J1572" s="1" t="str">
        <f>IF(IFERROR(IF(M1572="",INDEX('Review Approach Lookup'!D:D,MATCH('Eligible Components'!G1572,'Review Approach Lookup'!A:A,0)),INDEX('Tableau FR Download'!I:I,MATCH(M1572,'Tableau FR Download'!G:G,0))),"")=0,"TBC",IFERROR(IF(M1572="",INDEX('Review Approach Lookup'!D:D,MATCH('Eligible Components'!G1572,'Review Approach Lookup'!A:A,0)),INDEX('Tableau FR Download'!I:I,MATCH(M1572,'Tableau FR Download'!G:G,0))),""))</f>
        <v>TBC</v>
      </c>
      <c r="K1572" s="1" t="s">
        <v>184</v>
      </c>
      <c r="L1572" s="1">
        <f>_xlfn.MAXIFS('Tableau FR Download'!A:A,'Tableau FR Download'!B:B,'Eligible Components'!G1572)</f>
        <v>0</v>
      </c>
      <c r="M1572" s="1" t="str">
        <f>IF(L1572=0,"",INDEX('Tableau FR Download'!G:G,MATCH('Eligible Components'!L1572,'Tableau FR Download'!A:A,0)))</f>
        <v/>
      </c>
      <c r="N1572" s="2" t="str">
        <f>IFERROR(IF(LEFT(INDEX('Tableau FR Download'!J:J,MATCH('Eligible Components'!M1572,'Tableau FR Download'!G:G,0)),FIND(" - ",INDEX('Tableau FR Download'!J:J,MATCH('Eligible Components'!M1572,'Tableau FR Download'!G:G,0)))-1) = 0,"",LEFT(INDEX('Tableau FR Download'!J:J,MATCH('Eligible Components'!M1572,'Tableau FR Download'!G:G,0)),FIND(" - ",INDEX('Tableau FR Download'!J:J,MATCH('Eligible Components'!M1572,'Tableau FR Download'!G:G,0)))-1)),"")</f>
        <v/>
      </c>
      <c r="O1572" s="2" t="str">
        <f>IF(T1572="No","",IFERROR(IF(INDEX('Tableau FR Download'!M:M,MATCH('Eligible Components'!M1572,'Tableau FR Download'!G:G,0))=0,"",INDEX('Tableau FR Download'!M:M,MATCH('Eligible Components'!M1572,'Tableau FR Download'!G:G,0))),""))</f>
        <v/>
      </c>
      <c r="P1572" s="37" t="str">
        <f>IF(IFERROR(INDEX('Funding Request Tracker'!$G$6:$G$13,MATCH('Eligible Components'!N1572,'Funding Request Tracker'!$F$6:$F$13,0)),"")=0,"",IFERROR(INDEX('Funding Request Tracker'!$G$6:$G$13,MATCH('Eligible Components'!N1572,'Funding Request Tracker'!$F$6:$F$13,0)),""))</f>
        <v/>
      </c>
      <c r="Q1572" s="37" t="str">
        <f>IF(IFERROR(INDEX('Tableau FR Download'!N:N,MATCH('Eligible Components'!M1572,'Tableau FR Download'!G:G,0)),"")=0,"",IFERROR(INDEX('Tableau FR Download'!N:N,MATCH('Eligible Components'!M1572,'Tableau FR Download'!G:G,0)),""))</f>
        <v/>
      </c>
      <c r="R1572" s="37" t="str">
        <f>IF(IFERROR(INDEX('Tableau FR Download'!O:O,MATCH('Eligible Components'!M1572,'Tableau FR Download'!G:G,0)),"")=0,"",IFERROR(INDEX('Tableau FR Download'!O:O,MATCH('Eligible Components'!M1572,'Tableau FR Download'!G:G,0)),""))</f>
        <v/>
      </c>
      <c r="S1572" s="13" t="str">
        <f t="shared" si="75"/>
        <v/>
      </c>
      <c r="T1572" s="1" t="str">
        <f>IFERROR(INDEX('User Instructions'!$E$3:$E$10,MATCH('Eligible Components'!N1572,'User Instructions'!$D$3:$D$10,0)),"")</f>
        <v/>
      </c>
      <c r="U1572" s="1" t="str">
        <f>IFERROR(IF(INDEX('Tableau FR Download'!M:M,MATCH('Eligible Components'!M1572,'Tableau FR Download'!G:G,0))=0,"",INDEX('Tableau FR Download'!M:M,MATCH('Eligible Components'!M1572,'Tableau FR Download'!G:G,0))),"")</f>
        <v/>
      </c>
    </row>
    <row r="1573" spans="1:21" hidden="1" x14ac:dyDescent="0.2">
      <c r="A1573" s="1">
        <f t="shared" si="73"/>
        <v>1</v>
      </c>
      <c r="B1573" s="1">
        <v>0</v>
      </c>
      <c r="C1573" s="1" t="s">
        <v>85</v>
      </c>
      <c r="D1573" s="1" t="s">
        <v>167</v>
      </c>
      <c r="E1573" s="1" t="s">
        <v>416</v>
      </c>
      <c r="F1573" s="1" t="s">
        <v>35</v>
      </c>
      <c r="G1573" s="1" t="str">
        <f t="shared" si="74"/>
        <v>Viet Nam-Tuberculosis</v>
      </c>
      <c r="H1573" s="1">
        <v>1</v>
      </c>
      <c r="I1573" s="1" t="s">
        <v>33</v>
      </c>
      <c r="J1573" s="1" t="str">
        <f>IF(IFERROR(IF(M1573="",INDEX('Review Approach Lookup'!D:D,MATCH('Eligible Components'!G1573,'Review Approach Lookup'!A:A,0)),INDEX('Tableau FR Download'!I:I,MATCH(M1573,'Tableau FR Download'!G:G,0))),"")=0,"TBC",IFERROR(IF(M1573="",INDEX('Review Approach Lookup'!D:D,MATCH('Eligible Components'!G1573,'Review Approach Lookup'!A:A,0)),INDEX('Tableau FR Download'!I:I,MATCH(M1573,'Tableau FR Download'!G:G,0))),""))</f>
        <v>Tailored for National Strategic Plans</v>
      </c>
      <c r="K1573" s="1" t="s">
        <v>184</v>
      </c>
      <c r="L1573" s="1">
        <f>_xlfn.MAXIFS('Tableau FR Download'!A:A,'Tableau FR Download'!B:B,'Eligible Components'!G1573)</f>
        <v>770</v>
      </c>
      <c r="M1573" s="1" t="str">
        <f>IF(L1573=0,"",INDEX('Tableau FR Download'!G:G,MATCH('Eligible Components'!L1573,'Tableau FR Download'!A:A,0)))</f>
        <v>FR770-VNM-T</v>
      </c>
      <c r="N1573" s="2" t="str">
        <f>IFERROR(IF(LEFT(INDEX('Tableau FR Download'!J:J,MATCH('Eligible Components'!M1573,'Tableau FR Download'!G:G,0)),FIND(" - ",INDEX('Tableau FR Download'!J:J,MATCH('Eligible Components'!M1573,'Tableau FR Download'!G:G,0)))-1) = 0,"",LEFT(INDEX('Tableau FR Download'!J:J,MATCH('Eligible Components'!M1573,'Tableau FR Download'!G:G,0)),FIND(" - ",INDEX('Tableau FR Download'!J:J,MATCH('Eligible Components'!M1573,'Tableau FR Download'!G:G,0)))-1)),"")</f>
        <v>Window 2b</v>
      </c>
      <c r="O1573" s="2" t="str">
        <f>IF(T1573="No","",IFERROR(IF(INDEX('Tableau FR Download'!M:M,MATCH('Eligible Components'!M1573,'Tableau FR Download'!G:G,0))=0,"",INDEX('Tableau FR Download'!M:M,MATCH('Eligible Components'!M1573,'Tableau FR Download'!G:G,0))),""))</f>
        <v>Grant Making</v>
      </c>
      <c r="P1573" s="37">
        <f>IF(IFERROR(INDEX('Funding Request Tracker'!$G$6:$G$13,MATCH('Eligible Components'!N1573,'Funding Request Tracker'!$F$6:$F$13,0)),"")=0,"",IFERROR(INDEX('Funding Request Tracker'!$G$6:$G$13,MATCH('Eligible Components'!N1573,'Funding Request Tracker'!$F$6:$F$13,0)),""))</f>
        <v>43982</v>
      </c>
      <c r="Q1573" s="37">
        <f>IF(IFERROR(INDEX('Tableau FR Download'!N:N,MATCH('Eligible Components'!M1573,'Tableau FR Download'!G:G,0)),"")=0,"",IFERROR(INDEX('Tableau FR Download'!N:N,MATCH('Eligible Components'!M1573,'Tableau FR Download'!G:G,0)),""))</f>
        <v>44140</v>
      </c>
      <c r="R1573" s="37">
        <f>IF(IFERROR(INDEX('Tableau FR Download'!O:O,MATCH('Eligible Components'!M1573,'Tableau FR Download'!G:G,0)),"")=0,"",IFERROR(INDEX('Tableau FR Download'!O:O,MATCH('Eligible Components'!M1573,'Tableau FR Download'!G:G,0)),""))</f>
        <v>44162</v>
      </c>
      <c r="S1573" s="13">
        <f t="shared" si="75"/>
        <v>5.9016393442622954</v>
      </c>
      <c r="T1573" s="1" t="str">
        <f>IFERROR(INDEX('User Instructions'!$E$3:$E$10,MATCH('Eligible Components'!N1573,'User Instructions'!$D$3:$D$10,0)),"")</f>
        <v>Yes</v>
      </c>
      <c r="U1573" s="1" t="str">
        <f>IFERROR(IF(INDEX('Tableau FR Download'!M:M,MATCH('Eligible Components'!M1573,'Tableau FR Download'!G:G,0))=0,"",INDEX('Tableau FR Download'!M:M,MATCH('Eligible Components'!M1573,'Tableau FR Download'!G:G,0))),"")</f>
        <v>Grant Making</v>
      </c>
    </row>
    <row r="1574" spans="1:21" hidden="1" x14ac:dyDescent="0.2">
      <c r="A1574" s="1">
        <f t="shared" si="73"/>
        <v>0</v>
      </c>
      <c r="B1574" s="1">
        <v>0</v>
      </c>
      <c r="C1574" s="1" t="s">
        <v>85</v>
      </c>
      <c r="D1574" s="1" t="s">
        <v>167</v>
      </c>
      <c r="E1574" s="1" t="s">
        <v>417</v>
      </c>
      <c r="F1574" s="1" t="s">
        <v>95</v>
      </c>
      <c r="G1574" s="1" t="str">
        <f t="shared" si="74"/>
        <v>Viet Nam-Tuberculosis,Malaria</v>
      </c>
      <c r="H1574" s="1">
        <v>0</v>
      </c>
      <c r="I1574" s="1" t="s">
        <v>33</v>
      </c>
      <c r="J1574" s="1" t="str">
        <f>IF(IFERROR(IF(M1574="",INDEX('Review Approach Lookup'!D:D,MATCH('Eligible Components'!G1574,'Review Approach Lookup'!A:A,0)),INDEX('Tableau FR Download'!I:I,MATCH(M1574,'Tableau FR Download'!G:G,0))),"")=0,"TBC",IFERROR(IF(M1574="",INDEX('Review Approach Lookup'!D:D,MATCH('Eligible Components'!G1574,'Review Approach Lookup'!A:A,0)),INDEX('Tableau FR Download'!I:I,MATCH(M1574,'Tableau FR Download'!G:G,0))),""))</f>
        <v/>
      </c>
      <c r="K1574" s="1" t="s">
        <v>184</v>
      </c>
      <c r="L1574" s="1">
        <f>_xlfn.MAXIFS('Tableau FR Download'!A:A,'Tableau FR Download'!B:B,'Eligible Components'!G1574)</f>
        <v>0</v>
      </c>
      <c r="M1574" s="1" t="str">
        <f>IF(L1574=0,"",INDEX('Tableau FR Download'!G:G,MATCH('Eligible Components'!L1574,'Tableau FR Download'!A:A,0)))</f>
        <v/>
      </c>
      <c r="N1574" s="2" t="str">
        <f>IFERROR(IF(LEFT(INDEX('Tableau FR Download'!J:J,MATCH('Eligible Components'!M1574,'Tableau FR Download'!G:G,0)),FIND(" - ",INDEX('Tableau FR Download'!J:J,MATCH('Eligible Components'!M1574,'Tableau FR Download'!G:G,0)))-1) = 0,"",LEFT(INDEX('Tableau FR Download'!J:J,MATCH('Eligible Components'!M1574,'Tableau FR Download'!G:G,0)),FIND(" - ",INDEX('Tableau FR Download'!J:J,MATCH('Eligible Components'!M1574,'Tableau FR Download'!G:G,0)))-1)),"")</f>
        <v/>
      </c>
      <c r="O1574" s="2" t="str">
        <f>IF(T1574="No","",IFERROR(IF(INDEX('Tableau FR Download'!M:M,MATCH('Eligible Components'!M1574,'Tableau FR Download'!G:G,0))=0,"",INDEX('Tableau FR Download'!M:M,MATCH('Eligible Components'!M1574,'Tableau FR Download'!G:G,0))),""))</f>
        <v/>
      </c>
      <c r="P1574" s="37" t="str">
        <f>IF(IFERROR(INDEX('Funding Request Tracker'!$G$6:$G$13,MATCH('Eligible Components'!N1574,'Funding Request Tracker'!$F$6:$F$13,0)),"")=0,"",IFERROR(INDEX('Funding Request Tracker'!$G$6:$G$13,MATCH('Eligible Components'!N1574,'Funding Request Tracker'!$F$6:$F$13,0)),""))</f>
        <v/>
      </c>
      <c r="Q1574" s="37" t="str">
        <f>IF(IFERROR(INDEX('Tableau FR Download'!N:N,MATCH('Eligible Components'!M1574,'Tableau FR Download'!G:G,0)),"")=0,"",IFERROR(INDEX('Tableau FR Download'!N:N,MATCH('Eligible Components'!M1574,'Tableau FR Download'!G:G,0)),""))</f>
        <v/>
      </c>
      <c r="R1574" s="37" t="str">
        <f>IF(IFERROR(INDEX('Tableau FR Download'!O:O,MATCH('Eligible Components'!M1574,'Tableau FR Download'!G:G,0)),"")=0,"",IFERROR(INDEX('Tableau FR Download'!O:O,MATCH('Eligible Components'!M1574,'Tableau FR Download'!G:G,0)),""))</f>
        <v/>
      </c>
      <c r="S1574" s="13" t="str">
        <f t="shared" si="75"/>
        <v/>
      </c>
      <c r="T1574" s="1" t="str">
        <f>IFERROR(INDEX('User Instructions'!$E$3:$E$10,MATCH('Eligible Components'!N1574,'User Instructions'!$D$3:$D$10,0)),"")</f>
        <v/>
      </c>
      <c r="U1574" s="1" t="str">
        <f>IFERROR(IF(INDEX('Tableau FR Download'!M:M,MATCH('Eligible Components'!M1574,'Tableau FR Download'!G:G,0))=0,"",INDEX('Tableau FR Download'!M:M,MATCH('Eligible Components'!M1574,'Tableau FR Download'!G:G,0))),"")</f>
        <v/>
      </c>
    </row>
    <row r="1575" spans="1:21" hidden="1" x14ac:dyDescent="0.2">
      <c r="A1575" s="1">
        <f t="shared" si="73"/>
        <v>0</v>
      </c>
      <c r="B1575" s="1">
        <v>0</v>
      </c>
      <c r="C1575" s="1" t="s">
        <v>85</v>
      </c>
      <c r="D1575" s="1" t="s">
        <v>167</v>
      </c>
      <c r="E1575" s="1" t="s">
        <v>418</v>
      </c>
      <c r="F1575" s="1" t="s">
        <v>96</v>
      </c>
      <c r="G1575" s="1" t="str">
        <f t="shared" si="74"/>
        <v>Viet Nam-Tuberculosis,Malaria,RSSH</v>
      </c>
      <c r="H1575" s="1">
        <v>0</v>
      </c>
      <c r="I1575" s="1" t="s">
        <v>33</v>
      </c>
      <c r="J1575" s="1" t="str">
        <f>IF(IFERROR(IF(M1575="",INDEX('Review Approach Lookup'!D:D,MATCH('Eligible Components'!G1575,'Review Approach Lookup'!A:A,0)),INDEX('Tableau FR Download'!I:I,MATCH(M1575,'Tableau FR Download'!G:G,0))),"")=0,"TBC",IFERROR(IF(M1575="",INDEX('Review Approach Lookup'!D:D,MATCH('Eligible Components'!G1575,'Review Approach Lookup'!A:A,0)),INDEX('Tableau FR Download'!I:I,MATCH(M1575,'Tableau FR Download'!G:G,0))),""))</f>
        <v/>
      </c>
      <c r="K1575" s="1" t="s">
        <v>184</v>
      </c>
      <c r="L1575" s="1">
        <f>_xlfn.MAXIFS('Tableau FR Download'!A:A,'Tableau FR Download'!B:B,'Eligible Components'!G1575)</f>
        <v>0</v>
      </c>
      <c r="M1575" s="1" t="str">
        <f>IF(L1575=0,"",INDEX('Tableau FR Download'!G:G,MATCH('Eligible Components'!L1575,'Tableau FR Download'!A:A,0)))</f>
        <v/>
      </c>
      <c r="N1575" s="2" t="str">
        <f>IFERROR(IF(LEFT(INDEX('Tableau FR Download'!J:J,MATCH('Eligible Components'!M1575,'Tableau FR Download'!G:G,0)),FIND(" - ",INDEX('Tableau FR Download'!J:J,MATCH('Eligible Components'!M1575,'Tableau FR Download'!G:G,0)))-1) = 0,"",LEFT(INDEX('Tableau FR Download'!J:J,MATCH('Eligible Components'!M1575,'Tableau FR Download'!G:G,0)),FIND(" - ",INDEX('Tableau FR Download'!J:J,MATCH('Eligible Components'!M1575,'Tableau FR Download'!G:G,0)))-1)),"")</f>
        <v/>
      </c>
      <c r="O1575" s="2" t="str">
        <f>IF(T1575="No","",IFERROR(IF(INDEX('Tableau FR Download'!M:M,MATCH('Eligible Components'!M1575,'Tableau FR Download'!G:G,0))=0,"",INDEX('Tableau FR Download'!M:M,MATCH('Eligible Components'!M1575,'Tableau FR Download'!G:G,0))),""))</f>
        <v/>
      </c>
      <c r="P1575" s="37" t="str">
        <f>IF(IFERROR(INDEX('Funding Request Tracker'!$G$6:$G$13,MATCH('Eligible Components'!N1575,'Funding Request Tracker'!$F$6:$F$13,0)),"")=0,"",IFERROR(INDEX('Funding Request Tracker'!$G$6:$G$13,MATCH('Eligible Components'!N1575,'Funding Request Tracker'!$F$6:$F$13,0)),""))</f>
        <v/>
      </c>
      <c r="Q1575" s="37" t="str">
        <f>IF(IFERROR(INDEX('Tableau FR Download'!N:N,MATCH('Eligible Components'!M1575,'Tableau FR Download'!G:G,0)),"")=0,"",IFERROR(INDEX('Tableau FR Download'!N:N,MATCH('Eligible Components'!M1575,'Tableau FR Download'!G:G,0)),""))</f>
        <v/>
      </c>
      <c r="R1575" s="37" t="str">
        <f>IF(IFERROR(INDEX('Tableau FR Download'!O:O,MATCH('Eligible Components'!M1575,'Tableau FR Download'!G:G,0)),"")=0,"",IFERROR(INDEX('Tableau FR Download'!O:O,MATCH('Eligible Components'!M1575,'Tableau FR Download'!G:G,0)),""))</f>
        <v/>
      </c>
      <c r="S1575" s="13" t="str">
        <f t="shared" si="75"/>
        <v/>
      </c>
      <c r="T1575" s="1" t="str">
        <f>IFERROR(INDEX('User Instructions'!$E$3:$E$10,MATCH('Eligible Components'!N1575,'User Instructions'!$D$3:$D$10,0)),"")</f>
        <v/>
      </c>
      <c r="U1575" s="1" t="str">
        <f>IFERROR(IF(INDEX('Tableau FR Download'!M:M,MATCH('Eligible Components'!M1575,'Tableau FR Download'!G:G,0))=0,"",INDEX('Tableau FR Download'!M:M,MATCH('Eligible Components'!M1575,'Tableau FR Download'!G:G,0))),"")</f>
        <v/>
      </c>
    </row>
    <row r="1576" spans="1:21" hidden="1" x14ac:dyDescent="0.2">
      <c r="A1576" s="1">
        <f t="shared" si="73"/>
        <v>0</v>
      </c>
      <c r="B1576" s="1">
        <v>0</v>
      </c>
      <c r="C1576" s="1" t="s">
        <v>85</v>
      </c>
      <c r="D1576" s="1" t="s">
        <v>167</v>
      </c>
      <c r="E1576" s="1" t="s">
        <v>419</v>
      </c>
      <c r="F1576" s="1" t="s">
        <v>97</v>
      </c>
      <c r="G1576" s="1" t="str">
        <f t="shared" si="74"/>
        <v>Viet Nam-Tuberculosis,RSSH</v>
      </c>
      <c r="H1576" s="1">
        <v>1</v>
      </c>
      <c r="I1576" s="1" t="s">
        <v>33</v>
      </c>
      <c r="J1576" s="1" t="str">
        <f>IF(IFERROR(IF(M1576="",INDEX('Review Approach Lookup'!D:D,MATCH('Eligible Components'!G1576,'Review Approach Lookup'!A:A,0)),INDEX('Tableau FR Download'!I:I,MATCH(M1576,'Tableau FR Download'!G:G,0))),"")=0,"TBC",IFERROR(IF(M1576="",INDEX('Review Approach Lookup'!D:D,MATCH('Eligible Components'!G1576,'Review Approach Lookup'!A:A,0)),INDEX('Tableau FR Download'!I:I,MATCH(M1576,'Tableau FR Download'!G:G,0))),""))</f>
        <v/>
      </c>
      <c r="K1576" s="1" t="s">
        <v>184</v>
      </c>
      <c r="L1576" s="1">
        <f>_xlfn.MAXIFS('Tableau FR Download'!A:A,'Tableau FR Download'!B:B,'Eligible Components'!G1576)</f>
        <v>0</v>
      </c>
      <c r="M1576" s="1" t="str">
        <f>IF(L1576=0,"",INDEX('Tableau FR Download'!G:G,MATCH('Eligible Components'!L1576,'Tableau FR Download'!A:A,0)))</f>
        <v/>
      </c>
      <c r="N1576" s="2" t="str">
        <f>IFERROR(IF(LEFT(INDEX('Tableau FR Download'!J:J,MATCH('Eligible Components'!M1576,'Tableau FR Download'!G:G,0)),FIND(" - ",INDEX('Tableau FR Download'!J:J,MATCH('Eligible Components'!M1576,'Tableau FR Download'!G:G,0)))-1) = 0,"",LEFT(INDEX('Tableau FR Download'!J:J,MATCH('Eligible Components'!M1576,'Tableau FR Download'!G:G,0)),FIND(" - ",INDEX('Tableau FR Download'!J:J,MATCH('Eligible Components'!M1576,'Tableau FR Download'!G:G,0)))-1)),"")</f>
        <v/>
      </c>
      <c r="O1576" s="2" t="str">
        <f>IF(T1576="No","",IFERROR(IF(INDEX('Tableau FR Download'!M:M,MATCH('Eligible Components'!M1576,'Tableau FR Download'!G:G,0))=0,"",INDEX('Tableau FR Download'!M:M,MATCH('Eligible Components'!M1576,'Tableau FR Download'!G:G,0))),""))</f>
        <v/>
      </c>
      <c r="P1576" s="37" t="str">
        <f>IF(IFERROR(INDEX('Funding Request Tracker'!$G$6:$G$13,MATCH('Eligible Components'!N1576,'Funding Request Tracker'!$F$6:$F$13,0)),"")=0,"",IFERROR(INDEX('Funding Request Tracker'!$G$6:$G$13,MATCH('Eligible Components'!N1576,'Funding Request Tracker'!$F$6:$F$13,0)),""))</f>
        <v/>
      </c>
      <c r="Q1576" s="37" t="str">
        <f>IF(IFERROR(INDEX('Tableau FR Download'!N:N,MATCH('Eligible Components'!M1576,'Tableau FR Download'!G:G,0)),"")=0,"",IFERROR(INDEX('Tableau FR Download'!N:N,MATCH('Eligible Components'!M1576,'Tableau FR Download'!G:G,0)),""))</f>
        <v/>
      </c>
      <c r="R1576" s="37" t="str">
        <f>IF(IFERROR(INDEX('Tableau FR Download'!O:O,MATCH('Eligible Components'!M1576,'Tableau FR Download'!G:G,0)),"")=0,"",IFERROR(INDEX('Tableau FR Download'!O:O,MATCH('Eligible Components'!M1576,'Tableau FR Download'!G:G,0)),""))</f>
        <v/>
      </c>
      <c r="S1576" s="13" t="str">
        <f t="shared" si="75"/>
        <v/>
      </c>
      <c r="T1576" s="1" t="str">
        <f>IFERROR(INDEX('User Instructions'!$E$3:$E$10,MATCH('Eligible Components'!N1576,'User Instructions'!$D$3:$D$10,0)),"")</f>
        <v/>
      </c>
      <c r="U1576" s="1" t="str">
        <f>IFERROR(IF(INDEX('Tableau FR Download'!M:M,MATCH('Eligible Components'!M1576,'Tableau FR Download'!G:G,0))=0,"",INDEX('Tableau FR Download'!M:M,MATCH('Eligible Components'!M1576,'Tableau FR Download'!G:G,0))),"")</f>
        <v/>
      </c>
    </row>
    <row r="1577" spans="1:21" hidden="1" x14ac:dyDescent="0.2">
      <c r="A1577" s="1">
        <f t="shared" si="73"/>
        <v>0</v>
      </c>
      <c r="B1577" s="1">
        <v>1</v>
      </c>
      <c r="C1577" s="1" t="s">
        <v>85</v>
      </c>
      <c r="D1577" s="1" t="s">
        <v>168</v>
      </c>
      <c r="E1577" s="1" t="s">
        <v>26</v>
      </c>
      <c r="F1577" s="1" t="s">
        <v>26</v>
      </c>
      <c r="G1577" s="1" t="str">
        <f t="shared" si="74"/>
        <v>Zambia-HIV/AIDS</v>
      </c>
      <c r="H1577" s="1">
        <v>1</v>
      </c>
      <c r="I1577" s="1" t="s">
        <v>74</v>
      </c>
      <c r="J1577" s="1" t="str">
        <f>IF(IFERROR(IF(M1577="",INDEX('Review Approach Lookup'!D:D,MATCH('Eligible Components'!G1577,'Review Approach Lookup'!A:A,0)),INDEX('Tableau FR Download'!I:I,MATCH(M1577,'Tableau FR Download'!G:G,0))),"")=0,"TBC",IFERROR(IF(M1577="",INDEX('Review Approach Lookup'!D:D,MATCH('Eligible Components'!G1577,'Review Approach Lookup'!A:A,0)),INDEX('Tableau FR Download'!I:I,MATCH(M1577,'Tableau FR Download'!G:G,0))),""))</f>
        <v>Full Review</v>
      </c>
      <c r="K1577" s="1" t="s">
        <v>184</v>
      </c>
      <c r="L1577" s="1">
        <f>_xlfn.MAXIFS('Tableau FR Download'!A:A,'Tableau FR Download'!B:B,'Eligible Components'!G1577)</f>
        <v>0</v>
      </c>
      <c r="M1577" s="1" t="str">
        <f>IF(L1577=0,"",INDEX('Tableau FR Download'!G:G,MATCH('Eligible Components'!L1577,'Tableau FR Download'!A:A,0)))</f>
        <v/>
      </c>
      <c r="N1577" s="2" t="str">
        <f>IFERROR(IF(LEFT(INDEX('Tableau FR Download'!J:J,MATCH('Eligible Components'!M1577,'Tableau FR Download'!G:G,0)),FIND(" - ",INDEX('Tableau FR Download'!J:J,MATCH('Eligible Components'!M1577,'Tableau FR Download'!G:G,0)))-1) = 0,"",LEFT(INDEX('Tableau FR Download'!J:J,MATCH('Eligible Components'!M1577,'Tableau FR Download'!G:G,0)),FIND(" - ",INDEX('Tableau FR Download'!J:J,MATCH('Eligible Components'!M1577,'Tableau FR Download'!G:G,0)))-1)),"")</f>
        <v/>
      </c>
      <c r="O1577" s="2" t="str">
        <f>IF(T1577="No","",IFERROR(IF(INDEX('Tableau FR Download'!M:M,MATCH('Eligible Components'!M1577,'Tableau FR Download'!G:G,0))=0,"",INDEX('Tableau FR Download'!M:M,MATCH('Eligible Components'!M1577,'Tableau FR Download'!G:G,0))),""))</f>
        <v/>
      </c>
      <c r="P1577" s="37" t="str">
        <f>IF(IFERROR(INDEX('Funding Request Tracker'!$G$6:$G$13,MATCH('Eligible Components'!N1577,'Funding Request Tracker'!$F$6:$F$13,0)),"")=0,"",IFERROR(INDEX('Funding Request Tracker'!$G$6:$G$13,MATCH('Eligible Components'!N1577,'Funding Request Tracker'!$F$6:$F$13,0)),""))</f>
        <v/>
      </c>
      <c r="Q1577" s="37" t="str">
        <f>IF(IFERROR(INDEX('Tableau FR Download'!N:N,MATCH('Eligible Components'!M1577,'Tableau FR Download'!G:G,0)),"")=0,"",IFERROR(INDEX('Tableau FR Download'!N:N,MATCH('Eligible Components'!M1577,'Tableau FR Download'!G:G,0)),""))</f>
        <v/>
      </c>
      <c r="R1577" s="37" t="str">
        <f>IF(IFERROR(INDEX('Tableau FR Download'!O:O,MATCH('Eligible Components'!M1577,'Tableau FR Download'!G:G,0)),"")=0,"",IFERROR(INDEX('Tableau FR Download'!O:O,MATCH('Eligible Components'!M1577,'Tableau FR Download'!G:G,0)),""))</f>
        <v/>
      </c>
      <c r="S1577" s="13" t="str">
        <f t="shared" si="75"/>
        <v/>
      </c>
      <c r="T1577" s="1" t="str">
        <f>IFERROR(INDEX('User Instructions'!$E$3:$E$10,MATCH('Eligible Components'!N1577,'User Instructions'!$D$3:$D$10,0)),"")</f>
        <v/>
      </c>
      <c r="U1577" s="1" t="str">
        <f>IFERROR(IF(INDEX('Tableau FR Download'!M:M,MATCH('Eligible Components'!M1577,'Tableau FR Download'!G:G,0))=0,"",INDEX('Tableau FR Download'!M:M,MATCH('Eligible Components'!M1577,'Tableau FR Download'!G:G,0))),"")</f>
        <v/>
      </c>
    </row>
    <row r="1578" spans="1:21" hidden="1" x14ac:dyDescent="0.2">
      <c r="A1578" s="1">
        <f t="shared" si="73"/>
        <v>0</v>
      </c>
      <c r="B1578" s="1">
        <v>0</v>
      </c>
      <c r="C1578" s="1" t="s">
        <v>85</v>
      </c>
      <c r="D1578" s="1" t="s">
        <v>168</v>
      </c>
      <c r="E1578" s="1" t="s">
        <v>409</v>
      </c>
      <c r="F1578" s="1" t="s">
        <v>86</v>
      </c>
      <c r="G1578" s="1" t="str">
        <f t="shared" si="74"/>
        <v>Zambia-HIV/AIDS,Malaria</v>
      </c>
      <c r="H1578" s="1">
        <v>1</v>
      </c>
      <c r="I1578" s="1" t="s">
        <v>74</v>
      </c>
      <c r="J1578" s="1" t="str">
        <f>IF(IFERROR(IF(M1578="",INDEX('Review Approach Lookup'!D:D,MATCH('Eligible Components'!G1578,'Review Approach Lookup'!A:A,0)),INDEX('Tableau FR Download'!I:I,MATCH(M1578,'Tableau FR Download'!G:G,0))),"")=0,"TBC",IFERROR(IF(M1578="",INDEX('Review Approach Lookup'!D:D,MATCH('Eligible Components'!G1578,'Review Approach Lookup'!A:A,0)),INDEX('Tableau FR Download'!I:I,MATCH(M1578,'Tableau FR Download'!G:G,0))),""))</f>
        <v/>
      </c>
      <c r="K1578" s="1" t="s">
        <v>184</v>
      </c>
      <c r="L1578" s="1">
        <f>_xlfn.MAXIFS('Tableau FR Download'!A:A,'Tableau FR Download'!B:B,'Eligible Components'!G1578)</f>
        <v>0</v>
      </c>
      <c r="M1578" s="1" t="str">
        <f>IF(L1578=0,"",INDEX('Tableau FR Download'!G:G,MATCH('Eligible Components'!L1578,'Tableau FR Download'!A:A,0)))</f>
        <v/>
      </c>
      <c r="N1578" s="2" t="str">
        <f>IFERROR(IF(LEFT(INDEX('Tableau FR Download'!J:J,MATCH('Eligible Components'!M1578,'Tableau FR Download'!G:G,0)),FIND(" - ",INDEX('Tableau FR Download'!J:J,MATCH('Eligible Components'!M1578,'Tableau FR Download'!G:G,0)))-1) = 0,"",LEFT(INDEX('Tableau FR Download'!J:J,MATCH('Eligible Components'!M1578,'Tableau FR Download'!G:G,0)),FIND(" - ",INDEX('Tableau FR Download'!J:J,MATCH('Eligible Components'!M1578,'Tableau FR Download'!G:G,0)))-1)),"")</f>
        <v/>
      </c>
      <c r="O1578" s="2" t="str">
        <f>IF(T1578="No","",IFERROR(IF(INDEX('Tableau FR Download'!M:M,MATCH('Eligible Components'!M1578,'Tableau FR Download'!G:G,0))=0,"",INDEX('Tableau FR Download'!M:M,MATCH('Eligible Components'!M1578,'Tableau FR Download'!G:G,0))),""))</f>
        <v/>
      </c>
      <c r="P1578" s="37" t="str">
        <f>IF(IFERROR(INDEX('Funding Request Tracker'!$G$6:$G$13,MATCH('Eligible Components'!N1578,'Funding Request Tracker'!$F$6:$F$13,0)),"")=0,"",IFERROR(INDEX('Funding Request Tracker'!$G$6:$G$13,MATCH('Eligible Components'!N1578,'Funding Request Tracker'!$F$6:$F$13,0)),""))</f>
        <v/>
      </c>
      <c r="Q1578" s="37" t="str">
        <f>IF(IFERROR(INDEX('Tableau FR Download'!N:N,MATCH('Eligible Components'!M1578,'Tableau FR Download'!G:G,0)),"")=0,"",IFERROR(INDEX('Tableau FR Download'!N:N,MATCH('Eligible Components'!M1578,'Tableau FR Download'!G:G,0)),""))</f>
        <v/>
      </c>
      <c r="R1578" s="37" t="str">
        <f>IF(IFERROR(INDEX('Tableau FR Download'!O:O,MATCH('Eligible Components'!M1578,'Tableau FR Download'!G:G,0)),"")=0,"",IFERROR(INDEX('Tableau FR Download'!O:O,MATCH('Eligible Components'!M1578,'Tableau FR Download'!G:G,0)),""))</f>
        <v/>
      </c>
      <c r="S1578" s="13" t="str">
        <f t="shared" si="75"/>
        <v/>
      </c>
      <c r="T1578" s="1" t="str">
        <f>IFERROR(INDEX('User Instructions'!$E$3:$E$10,MATCH('Eligible Components'!N1578,'User Instructions'!$D$3:$D$10,0)),"")</f>
        <v/>
      </c>
      <c r="U1578" s="1" t="str">
        <f>IFERROR(IF(INDEX('Tableau FR Download'!M:M,MATCH('Eligible Components'!M1578,'Tableau FR Download'!G:G,0))=0,"",INDEX('Tableau FR Download'!M:M,MATCH('Eligible Components'!M1578,'Tableau FR Download'!G:G,0))),"")</f>
        <v/>
      </c>
    </row>
    <row r="1579" spans="1:21" hidden="1" x14ac:dyDescent="0.2">
      <c r="A1579" s="1">
        <f t="shared" si="73"/>
        <v>0</v>
      </c>
      <c r="B1579" s="1">
        <v>0</v>
      </c>
      <c r="C1579" s="1" t="s">
        <v>85</v>
      </c>
      <c r="D1579" s="1" t="s">
        <v>168</v>
      </c>
      <c r="E1579" s="1" t="s">
        <v>410</v>
      </c>
      <c r="F1579" s="1" t="s">
        <v>87</v>
      </c>
      <c r="G1579" s="1" t="str">
        <f t="shared" si="74"/>
        <v>Zambia-HIV/AIDS,Malaria,RSSH</v>
      </c>
      <c r="H1579" s="1">
        <v>1</v>
      </c>
      <c r="I1579" s="1" t="s">
        <v>74</v>
      </c>
      <c r="J1579" s="1" t="str">
        <f>IF(IFERROR(IF(M1579="",INDEX('Review Approach Lookup'!D:D,MATCH('Eligible Components'!G1579,'Review Approach Lookup'!A:A,0)),INDEX('Tableau FR Download'!I:I,MATCH(M1579,'Tableau FR Download'!G:G,0))),"")=0,"TBC",IFERROR(IF(M1579="",INDEX('Review Approach Lookup'!D:D,MATCH('Eligible Components'!G1579,'Review Approach Lookup'!A:A,0)),INDEX('Tableau FR Download'!I:I,MATCH(M1579,'Tableau FR Download'!G:G,0))),""))</f>
        <v/>
      </c>
      <c r="K1579" s="1" t="s">
        <v>184</v>
      </c>
      <c r="L1579" s="1">
        <f>_xlfn.MAXIFS('Tableau FR Download'!A:A,'Tableau FR Download'!B:B,'Eligible Components'!G1579)</f>
        <v>0</v>
      </c>
      <c r="M1579" s="1" t="str">
        <f>IF(L1579=0,"",INDEX('Tableau FR Download'!G:G,MATCH('Eligible Components'!L1579,'Tableau FR Download'!A:A,0)))</f>
        <v/>
      </c>
      <c r="N1579" s="2" t="str">
        <f>IFERROR(IF(LEFT(INDEX('Tableau FR Download'!J:J,MATCH('Eligible Components'!M1579,'Tableau FR Download'!G:G,0)),FIND(" - ",INDEX('Tableau FR Download'!J:J,MATCH('Eligible Components'!M1579,'Tableau FR Download'!G:G,0)))-1) = 0,"",LEFT(INDEX('Tableau FR Download'!J:J,MATCH('Eligible Components'!M1579,'Tableau FR Download'!G:G,0)),FIND(" - ",INDEX('Tableau FR Download'!J:J,MATCH('Eligible Components'!M1579,'Tableau FR Download'!G:G,0)))-1)),"")</f>
        <v/>
      </c>
      <c r="O1579" s="2" t="str">
        <f>IF(T1579="No","",IFERROR(IF(INDEX('Tableau FR Download'!M:M,MATCH('Eligible Components'!M1579,'Tableau FR Download'!G:G,0))=0,"",INDEX('Tableau FR Download'!M:M,MATCH('Eligible Components'!M1579,'Tableau FR Download'!G:G,0))),""))</f>
        <v/>
      </c>
      <c r="P1579" s="37" t="str">
        <f>IF(IFERROR(INDEX('Funding Request Tracker'!$G$6:$G$13,MATCH('Eligible Components'!N1579,'Funding Request Tracker'!$F$6:$F$13,0)),"")=0,"",IFERROR(INDEX('Funding Request Tracker'!$G$6:$G$13,MATCH('Eligible Components'!N1579,'Funding Request Tracker'!$F$6:$F$13,0)),""))</f>
        <v/>
      </c>
      <c r="Q1579" s="37" t="str">
        <f>IF(IFERROR(INDEX('Tableau FR Download'!N:N,MATCH('Eligible Components'!M1579,'Tableau FR Download'!G:G,0)),"")=0,"",IFERROR(INDEX('Tableau FR Download'!N:N,MATCH('Eligible Components'!M1579,'Tableau FR Download'!G:G,0)),""))</f>
        <v/>
      </c>
      <c r="R1579" s="37" t="str">
        <f>IF(IFERROR(INDEX('Tableau FR Download'!O:O,MATCH('Eligible Components'!M1579,'Tableau FR Download'!G:G,0)),"")=0,"",IFERROR(INDEX('Tableau FR Download'!O:O,MATCH('Eligible Components'!M1579,'Tableau FR Download'!G:G,0)),""))</f>
        <v/>
      </c>
      <c r="S1579" s="13" t="str">
        <f t="shared" si="75"/>
        <v/>
      </c>
      <c r="T1579" s="1" t="str">
        <f>IFERROR(INDEX('User Instructions'!$E$3:$E$10,MATCH('Eligible Components'!N1579,'User Instructions'!$D$3:$D$10,0)),"")</f>
        <v/>
      </c>
      <c r="U1579" s="1" t="str">
        <f>IFERROR(IF(INDEX('Tableau FR Download'!M:M,MATCH('Eligible Components'!M1579,'Tableau FR Download'!G:G,0))=0,"",INDEX('Tableau FR Download'!M:M,MATCH('Eligible Components'!M1579,'Tableau FR Download'!G:G,0))),"")</f>
        <v/>
      </c>
    </row>
    <row r="1580" spans="1:21" hidden="1" x14ac:dyDescent="0.2">
      <c r="A1580" s="1">
        <f t="shared" si="73"/>
        <v>0</v>
      </c>
      <c r="B1580" s="1">
        <v>0</v>
      </c>
      <c r="C1580" s="1" t="s">
        <v>85</v>
      </c>
      <c r="D1580" s="1" t="s">
        <v>168</v>
      </c>
      <c r="E1580" s="1" t="s">
        <v>411</v>
      </c>
      <c r="F1580" s="1" t="s">
        <v>88</v>
      </c>
      <c r="G1580" s="1" t="str">
        <f t="shared" si="74"/>
        <v>Zambia-HIV/AIDS,RSSH</v>
      </c>
      <c r="H1580" s="1">
        <v>1</v>
      </c>
      <c r="I1580" s="1" t="s">
        <v>74</v>
      </c>
      <c r="J1580" s="1" t="str">
        <f>IF(IFERROR(IF(M1580="",INDEX('Review Approach Lookup'!D:D,MATCH('Eligible Components'!G1580,'Review Approach Lookup'!A:A,0)),INDEX('Tableau FR Download'!I:I,MATCH(M1580,'Tableau FR Download'!G:G,0))),"")=0,"TBC",IFERROR(IF(M1580="",INDEX('Review Approach Lookup'!D:D,MATCH('Eligible Components'!G1580,'Review Approach Lookup'!A:A,0)),INDEX('Tableau FR Download'!I:I,MATCH(M1580,'Tableau FR Download'!G:G,0))),""))</f>
        <v/>
      </c>
      <c r="K1580" s="1" t="s">
        <v>184</v>
      </c>
      <c r="L1580" s="1">
        <f>_xlfn.MAXIFS('Tableau FR Download'!A:A,'Tableau FR Download'!B:B,'Eligible Components'!G1580)</f>
        <v>0</v>
      </c>
      <c r="M1580" s="1" t="str">
        <f>IF(L1580=0,"",INDEX('Tableau FR Download'!G:G,MATCH('Eligible Components'!L1580,'Tableau FR Download'!A:A,0)))</f>
        <v/>
      </c>
      <c r="N1580" s="2" t="str">
        <f>IFERROR(IF(LEFT(INDEX('Tableau FR Download'!J:J,MATCH('Eligible Components'!M1580,'Tableau FR Download'!G:G,0)),FIND(" - ",INDEX('Tableau FR Download'!J:J,MATCH('Eligible Components'!M1580,'Tableau FR Download'!G:G,0)))-1) = 0,"",LEFT(INDEX('Tableau FR Download'!J:J,MATCH('Eligible Components'!M1580,'Tableau FR Download'!G:G,0)),FIND(" - ",INDEX('Tableau FR Download'!J:J,MATCH('Eligible Components'!M1580,'Tableau FR Download'!G:G,0)))-1)),"")</f>
        <v/>
      </c>
      <c r="O1580" s="2" t="str">
        <f>IF(T1580="No","",IFERROR(IF(INDEX('Tableau FR Download'!M:M,MATCH('Eligible Components'!M1580,'Tableau FR Download'!G:G,0))=0,"",INDEX('Tableau FR Download'!M:M,MATCH('Eligible Components'!M1580,'Tableau FR Download'!G:G,0))),""))</f>
        <v/>
      </c>
      <c r="P1580" s="37" t="str">
        <f>IF(IFERROR(INDEX('Funding Request Tracker'!$G$6:$G$13,MATCH('Eligible Components'!N1580,'Funding Request Tracker'!$F$6:$F$13,0)),"")=0,"",IFERROR(INDEX('Funding Request Tracker'!$G$6:$G$13,MATCH('Eligible Components'!N1580,'Funding Request Tracker'!$F$6:$F$13,0)),""))</f>
        <v/>
      </c>
      <c r="Q1580" s="37" t="str">
        <f>IF(IFERROR(INDEX('Tableau FR Download'!N:N,MATCH('Eligible Components'!M1580,'Tableau FR Download'!G:G,0)),"")=0,"",IFERROR(INDEX('Tableau FR Download'!N:N,MATCH('Eligible Components'!M1580,'Tableau FR Download'!G:G,0)),""))</f>
        <v/>
      </c>
      <c r="R1580" s="37" t="str">
        <f>IF(IFERROR(INDEX('Tableau FR Download'!O:O,MATCH('Eligible Components'!M1580,'Tableau FR Download'!G:G,0)),"")=0,"",IFERROR(INDEX('Tableau FR Download'!O:O,MATCH('Eligible Components'!M1580,'Tableau FR Download'!G:G,0)),""))</f>
        <v/>
      </c>
      <c r="S1580" s="13" t="str">
        <f t="shared" si="75"/>
        <v/>
      </c>
      <c r="T1580" s="1" t="str">
        <f>IFERROR(INDEX('User Instructions'!$E$3:$E$10,MATCH('Eligible Components'!N1580,'User Instructions'!$D$3:$D$10,0)),"")</f>
        <v/>
      </c>
      <c r="U1580" s="1" t="str">
        <f>IFERROR(IF(INDEX('Tableau FR Download'!M:M,MATCH('Eligible Components'!M1580,'Tableau FR Download'!G:G,0))=0,"",INDEX('Tableau FR Download'!M:M,MATCH('Eligible Components'!M1580,'Tableau FR Download'!G:G,0))),"")</f>
        <v/>
      </c>
    </row>
    <row r="1581" spans="1:21" hidden="1" x14ac:dyDescent="0.2">
      <c r="A1581" s="1">
        <f t="shared" si="73"/>
        <v>1</v>
      </c>
      <c r="B1581" s="1">
        <v>0</v>
      </c>
      <c r="C1581" s="1" t="s">
        <v>85</v>
      </c>
      <c r="D1581" s="1" t="s">
        <v>168</v>
      </c>
      <c r="E1581" s="1" t="s">
        <v>408</v>
      </c>
      <c r="F1581" s="1" t="s">
        <v>89</v>
      </c>
      <c r="G1581" s="1" t="str">
        <f t="shared" si="74"/>
        <v>Zambia-HIV/AIDS, Tuberculosis</v>
      </c>
      <c r="H1581" s="1">
        <v>1</v>
      </c>
      <c r="I1581" s="1" t="s">
        <v>74</v>
      </c>
      <c r="J1581" s="1" t="str">
        <f>IF(IFERROR(IF(M1581="",INDEX('Review Approach Lookup'!D:D,MATCH('Eligible Components'!G1581,'Review Approach Lookup'!A:A,0)),INDEX('Tableau FR Download'!I:I,MATCH(M1581,'Tableau FR Download'!G:G,0))),"")=0,"TBC",IFERROR(IF(M1581="",INDEX('Review Approach Lookup'!D:D,MATCH('Eligible Components'!G1581,'Review Approach Lookup'!A:A,0)),INDEX('Tableau FR Download'!I:I,MATCH(M1581,'Tableau FR Download'!G:G,0))),""))</f>
        <v>Full Review</v>
      </c>
      <c r="K1581" s="1" t="s">
        <v>184</v>
      </c>
      <c r="L1581" s="1">
        <f>_xlfn.MAXIFS('Tableau FR Download'!A:A,'Tableau FR Download'!B:B,'Eligible Components'!G1581)</f>
        <v>788</v>
      </c>
      <c r="M1581" s="1" t="str">
        <f>IF(L1581=0,"",INDEX('Tableau FR Download'!G:G,MATCH('Eligible Components'!L1581,'Tableau FR Download'!A:A,0)))</f>
        <v>FR788-ZMB-C</v>
      </c>
      <c r="N1581" s="2" t="str">
        <f>IFERROR(IF(LEFT(INDEX('Tableau FR Download'!J:J,MATCH('Eligible Components'!M1581,'Tableau FR Download'!G:G,0)),FIND(" - ",INDEX('Tableau FR Download'!J:J,MATCH('Eligible Components'!M1581,'Tableau FR Download'!G:G,0)))-1) = 0,"",LEFT(INDEX('Tableau FR Download'!J:J,MATCH('Eligible Components'!M1581,'Tableau FR Download'!G:G,0)),FIND(" - ",INDEX('Tableau FR Download'!J:J,MATCH('Eligible Components'!M1581,'Tableau FR Download'!G:G,0)))-1)),"")</f>
        <v>Window 2c</v>
      </c>
      <c r="O1581" s="2" t="str">
        <f>IF(T1581="No","",IFERROR(IF(INDEX('Tableau FR Download'!M:M,MATCH('Eligible Components'!M1581,'Tableau FR Download'!G:G,0))=0,"",INDEX('Tableau FR Download'!M:M,MATCH('Eligible Components'!M1581,'Tableau FR Download'!G:G,0))),""))</f>
        <v>Grant Making</v>
      </c>
      <c r="P1581" s="37">
        <f>IF(IFERROR(INDEX('Funding Request Tracker'!$G$6:$G$13,MATCH('Eligible Components'!N1581,'Funding Request Tracker'!$F$6:$F$13,0)),"")=0,"",IFERROR(INDEX('Funding Request Tracker'!$G$6:$G$13,MATCH('Eligible Components'!N1581,'Funding Request Tracker'!$F$6:$F$13,0)),""))</f>
        <v>44012</v>
      </c>
      <c r="Q1581" s="37">
        <f>IF(IFERROR(INDEX('Tableau FR Download'!N:N,MATCH('Eligible Components'!M1581,'Tableau FR Download'!G:G,0)),"")=0,"",IFERROR(INDEX('Tableau FR Download'!N:N,MATCH('Eligible Components'!M1581,'Tableau FR Download'!G:G,0)),""))</f>
        <v>44161</v>
      </c>
      <c r="R1581" s="37">
        <f>IF(IFERROR(INDEX('Tableau FR Download'!O:O,MATCH('Eligible Components'!M1581,'Tableau FR Download'!G:G,0)),"")=0,"",IFERROR(INDEX('Tableau FR Download'!O:O,MATCH('Eligible Components'!M1581,'Tableau FR Download'!G:G,0)),""))</f>
        <v>44182</v>
      </c>
      <c r="S1581" s="13">
        <f t="shared" si="75"/>
        <v>5.5737704918032787</v>
      </c>
      <c r="T1581" s="1" t="str">
        <f>IFERROR(INDEX('User Instructions'!$E$3:$E$10,MATCH('Eligible Components'!N1581,'User Instructions'!$D$3:$D$10,0)),"")</f>
        <v>Yes</v>
      </c>
      <c r="U1581" s="1" t="str">
        <f>IFERROR(IF(INDEX('Tableau FR Download'!M:M,MATCH('Eligible Components'!M1581,'Tableau FR Download'!G:G,0))=0,"",INDEX('Tableau FR Download'!M:M,MATCH('Eligible Components'!M1581,'Tableau FR Download'!G:G,0))),"")</f>
        <v>Grant Making</v>
      </c>
    </row>
    <row r="1582" spans="1:21" hidden="1" x14ac:dyDescent="0.2">
      <c r="A1582" s="1">
        <f t="shared" si="73"/>
        <v>0</v>
      </c>
      <c r="B1582" s="1">
        <v>0</v>
      </c>
      <c r="C1582" s="1" t="s">
        <v>85</v>
      </c>
      <c r="D1582" s="1" t="s">
        <v>168</v>
      </c>
      <c r="E1582" s="1" t="s">
        <v>412</v>
      </c>
      <c r="F1582" s="1" t="s">
        <v>90</v>
      </c>
      <c r="G1582" s="1" t="str">
        <f t="shared" si="74"/>
        <v>Zambia-HIV/AIDS,Tuberculosis,Malaria</v>
      </c>
      <c r="H1582" s="1">
        <v>1</v>
      </c>
      <c r="I1582" s="1" t="s">
        <v>74</v>
      </c>
      <c r="J1582" s="1" t="str">
        <f>IF(IFERROR(IF(M1582="",INDEX('Review Approach Lookup'!D:D,MATCH('Eligible Components'!G1582,'Review Approach Lookup'!A:A,0)),INDEX('Tableau FR Download'!I:I,MATCH(M1582,'Tableau FR Download'!G:G,0))),"")=0,"TBC",IFERROR(IF(M1582="",INDEX('Review Approach Lookup'!D:D,MATCH('Eligible Components'!G1582,'Review Approach Lookup'!A:A,0)),INDEX('Tableau FR Download'!I:I,MATCH(M1582,'Tableau FR Download'!G:G,0))),""))</f>
        <v/>
      </c>
      <c r="K1582" s="1" t="s">
        <v>184</v>
      </c>
      <c r="L1582" s="1">
        <f>_xlfn.MAXIFS('Tableau FR Download'!A:A,'Tableau FR Download'!B:B,'Eligible Components'!G1582)</f>
        <v>0</v>
      </c>
      <c r="M1582" s="1" t="str">
        <f>IF(L1582=0,"",INDEX('Tableau FR Download'!G:G,MATCH('Eligible Components'!L1582,'Tableau FR Download'!A:A,0)))</f>
        <v/>
      </c>
      <c r="N1582" s="2" t="str">
        <f>IFERROR(IF(LEFT(INDEX('Tableau FR Download'!J:J,MATCH('Eligible Components'!M1582,'Tableau FR Download'!G:G,0)),FIND(" - ",INDEX('Tableau FR Download'!J:J,MATCH('Eligible Components'!M1582,'Tableau FR Download'!G:G,0)))-1) = 0,"",LEFT(INDEX('Tableau FR Download'!J:J,MATCH('Eligible Components'!M1582,'Tableau FR Download'!G:G,0)),FIND(" - ",INDEX('Tableau FR Download'!J:J,MATCH('Eligible Components'!M1582,'Tableau FR Download'!G:G,0)))-1)),"")</f>
        <v/>
      </c>
      <c r="O1582" s="2" t="str">
        <f>IF(T1582="No","",IFERROR(IF(INDEX('Tableau FR Download'!M:M,MATCH('Eligible Components'!M1582,'Tableau FR Download'!G:G,0))=0,"",INDEX('Tableau FR Download'!M:M,MATCH('Eligible Components'!M1582,'Tableau FR Download'!G:G,0))),""))</f>
        <v/>
      </c>
      <c r="P1582" s="37" t="str">
        <f>IF(IFERROR(INDEX('Funding Request Tracker'!$G$6:$G$13,MATCH('Eligible Components'!N1582,'Funding Request Tracker'!$F$6:$F$13,0)),"")=0,"",IFERROR(INDEX('Funding Request Tracker'!$G$6:$G$13,MATCH('Eligible Components'!N1582,'Funding Request Tracker'!$F$6:$F$13,0)),""))</f>
        <v/>
      </c>
      <c r="Q1582" s="37" t="str">
        <f>IF(IFERROR(INDEX('Tableau FR Download'!N:N,MATCH('Eligible Components'!M1582,'Tableau FR Download'!G:G,0)),"")=0,"",IFERROR(INDEX('Tableau FR Download'!N:N,MATCH('Eligible Components'!M1582,'Tableau FR Download'!G:G,0)),""))</f>
        <v/>
      </c>
      <c r="R1582" s="37" t="str">
        <f>IF(IFERROR(INDEX('Tableau FR Download'!O:O,MATCH('Eligible Components'!M1582,'Tableau FR Download'!G:G,0)),"")=0,"",IFERROR(INDEX('Tableau FR Download'!O:O,MATCH('Eligible Components'!M1582,'Tableau FR Download'!G:G,0)),""))</f>
        <v/>
      </c>
      <c r="S1582" s="13" t="str">
        <f t="shared" si="75"/>
        <v/>
      </c>
      <c r="T1582" s="1" t="str">
        <f>IFERROR(INDEX('User Instructions'!$E$3:$E$10,MATCH('Eligible Components'!N1582,'User Instructions'!$D$3:$D$10,0)),"")</f>
        <v/>
      </c>
      <c r="U1582" s="1" t="str">
        <f>IFERROR(IF(INDEX('Tableau FR Download'!M:M,MATCH('Eligible Components'!M1582,'Tableau FR Download'!G:G,0))=0,"",INDEX('Tableau FR Download'!M:M,MATCH('Eligible Components'!M1582,'Tableau FR Download'!G:G,0))),"")</f>
        <v/>
      </c>
    </row>
    <row r="1583" spans="1:21" hidden="1" x14ac:dyDescent="0.2">
      <c r="A1583" s="1">
        <f t="shared" si="73"/>
        <v>0</v>
      </c>
      <c r="B1583" s="1">
        <v>0</v>
      </c>
      <c r="C1583" s="1" t="s">
        <v>85</v>
      </c>
      <c r="D1583" s="1" t="s">
        <v>168</v>
      </c>
      <c r="E1583" s="1" t="s">
        <v>413</v>
      </c>
      <c r="F1583" s="1" t="s">
        <v>91</v>
      </c>
      <c r="G1583" s="1" t="str">
        <f t="shared" si="74"/>
        <v>Zambia-HIV/AIDS,Tuberculosis,Malaria,RSSH</v>
      </c>
      <c r="H1583" s="1">
        <v>1</v>
      </c>
      <c r="I1583" s="1" t="s">
        <v>74</v>
      </c>
      <c r="J1583" s="1" t="str">
        <f>IF(IFERROR(IF(M1583="",INDEX('Review Approach Lookup'!D:D,MATCH('Eligible Components'!G1583,'Review Approach Lookup'!A:A,0)),INDEX('Tableau FR Download'!I:I,MATCH(M1583,'Tableau FR Download'!G:G,0))),"")=0,"TBC",IFERROR(IF(M1583="",INDEX('Review Approach Lookup'!D:D,MATCH('Eligible Components'!G1583,'Review Approach Lookup'!A:A,0)),INDEX('Tableau FR Download'!I:I,MATCH(M1583,'Tableau FR Download'!G:G,0))),""))</f>
        <v/>
      </c>
      <c r="K1583" s="1" t="s">
        <v>184</v>
      </c>
      <c r="L1583" s="1">
        <f>_xlfn.MAXIFS('Tableau FR Download'!A:A,'Tableau FR Download'!B:B,'Eligible Components'!G1583)</f>
        <v>0</v>
      </c>
      <c r="M1583" s="1" t="str">
        <f>IF(L1583=0,"",INDEX('Tableau FR Download'!G:G,MATCH('Eligible Components'!L1583,'Tableau FR Download'!A:A,0)))</f>
        <v/>
      </c>
      <c r="N1583" s="2" t="str">
        <f>IFERROR(IF(LEFT(INDEX('Tableau FR Download'!J:J,MATCH('Eligible Components'!M1583,'Tableau FR Download'!G:G,0)),FIND(" - ",INDEX('Tableau FR Download'!J:J,MATCH('Eligible Components'!M1583,'Tableau FR Download'!G:G,0)))-1) = 0,"",LEFT(INDEX('Tableau FR Download'!J:J,MATCH('Eligible Components'!M1583,'Tableau FR Download'!G:G,0)),FIND(" - ",INDEX('Tableau FR Download'!J:J,MATCH('Eligible Components'!M1583,'Tableau FR Download'!G:G,0)))-1)),"")</f>
        <v/>
      </c>
      <c r="O1583" s="2" t="str">
        <f>IF(T1583="No","",IFERROR(IF(INDEX('Tableau FR Download'!M:M,MATCH('Eligible Components'!M1583,'Tableau FR Download'!G:G,0))=0,"",INDEX('Tableau FR Download'!M:M,MATCH('Eligible Components'!M1583,'Tableau FR Download'!G:G,0))),""))</f>
        <v/>
      </c>
      <c r="P1583" s="37" t="str">
        <f>IF(IFERROR(INDEX('Funding Request Tracker'!$G$6:$G$13,MATCH('Eligible Components'!N1583,'Funding Request Tracker'!$F$6:$F$13,0)),"")=0,"",IFERROR(INDEX('Funding Request Tracker'!$G$6:$G$13,MATCH('Eligible Components'!N1583,'Funding Request Tracker'!$F$6:$F$13,0)),""))</f>
        <v/>
      </c>
      <c r="Q1583" s="37" t="str">
        <f>IF(IFERROR(INDEX('Tableau FR Download'!N:N,MATCH('Eligible Components'!M1583,'Tableau FR Download'!G:G,0)),"")=0,"",IFERROR(INDEX('Tableau FR Download'!N:N,MATCH('Eligible Components'!M1583,'Tableau FR Download'!G:G,0)),""))</f>
        <v/>
      </c>
      <c r="R1583" s="37" t="str">
        <f>IF(IFERROR(INDEX('Tableau FR Download'!O:O,MATCH('Eligible Components'!M1583,'Tableau FR Download'!G:G,0)),"")=0,"",IFERROR(INDEX('Tableau FR Download'!O:O,MATCH('Eligible Components'!M1583,'Tableau FR Download'!G:G,0)),""))</f>
        <v/>
      </c>
      <c r="S1583" s="13" t="str">
        <f t="shared" si="75"/>
        <v/>
      </c>
      <c r="T1583" s="1" t="str">
        <f>IFERROR(INDEX('User Instructions'!$E$3:$E$10,MATCH('Eligible Components'!N1583,'User Instructions'!$D$3:$D$10,0)),"")</f>
        <v/>
      </c>
      <c r="U1583" s="1" t="str">
        <f>IFERROR(IF(INDEX('Tableau FR Download'!M:M,MATCH('Eligible Components'!M1583,'Tableau FR Download'!G:G,0))=0,"",INDEX('Tableau FR Download'!M:M,MATCH('Eligible Components'!M1583,'Tableau FR Download'!G:G,0))),"")</f>
        <v/>
      </c>
    </row>
    <row r="1584" spans="1:21" hidden="1" x14ac:dyDescent="0.2">
      <c r="A1584" s="1">
        <f t="shared" si="73"/>
        <v>0</v>
      </c>
      <c r="B1584" s="1">
        <v>0</v>
      </c>
      <c r="C1584" s="1" t="s">
        <v>85</v>
      </c>
      <c r="D1584" s="1" t="s">
        <v>168</v>
      </c>
      <c r="E1584" s="1" t="s">
        <v>414</v>
      </c>
      <c r="F1584" s="1" t="s">
        <v>92</v>
      </c>
      <c r="G1584" s="1" t="str">
        <f t="shared" si="74"/>
        <v>Zambia-HIV/AIDS,Tuberculosis,RSSH</v>
      </c>
      <c r="H1584" s="1">
        <v>1</v>
      </c>
      <c r="I1584" s="1" t="s">
        <v>74</v>
      </c>
      <c r="J1584" s="1" t="str">
        <f>IF(IFERROR(IF(M1584="",INDEX('Review Approach Lookup'!D:D,MATCH('Eligible Components'!G1584,'Review Approach Lookup'!A:A,0)),INDEX('Tableau FR Download'!I:I,MATCH(M1584,'Tableau FR Download'!G:G,0))),"")=0,"TBC",IFERROR(IF(M1584="",INDEX('Review Approach Lookup'!D:D,MATCH('Eligible Components'!G1584,'Review Approach Lookup'!A:A,0)),INDEX('Tableau FR Download'!I:I,MATCH(M1584,'Tableau FR Download'!G:G,0))),""))</f>
        <v/>
      </c>
      <c r="K1584" s="1" t="s">
        <v>184</v>
      </c>
      <c r="L1584" s="1">
        <f>_xlfn.MAXIFS('Tableau FR Download'!A:A,'Tableau FR Download'!B:B,'Eligible Components'!G1584)</f>
        <v>0</v>
      </c>
      <c r="M1584" s="1" t="str">
        <f>IF(L1584=0,"",INDEX('Tableau FR Download'!G:G,MATCH('Eligible Components'!L1584,'Tableau FR Download'!A:A,0)))</f>
        <v/>
      </c>
      <c r="N1584" s="2" t="str">
        <f>IFERROR(IF(LEFT(INDEX('Tableau FR Download'!J:J,MATCH('Eligible Components'!M1584,'Tableau FR Download'!G:G,0)),FIND(" - ",INDEX('Tableau FR Download'!J:J,MATCH('Eligible Components'!M1584,'Tableau FR Download'!G:G,0)))-1) = 0,"",LEFT(INDEX('Tableau FR Download'!J:J,MATCH('Eligible Components'!M1584,'Tableau FR Download'!G:G,0)),FIND(" - ",INDEX('Tableau FR Download'!J:J,MATCH('Eligible Components'!M1584,'Tableau FR Download'!G:G,0)))-1)),"")</f>
        <v/>
      </c>
      <c r="O1584" s="2" t="str">
        <f>IF(T1584="No","",IFERROR(IF(INDEX('Tableau FR Download'!M:M,MATCH('Eligible Components'!M1584,'Tableau FR Download'!G:G,0))=0,"",INDEX('Tableau FR Download'!M:M,MATCH('Eligible Components'!M1584,'Tableau FR Download'!G:G,0))),""))</f>
        <v/>
      </c>
      <c r="P1584" s="37" t="str">
        <f>IF(IFERROR(INDEX('Funding Request Tracker'!$G$6:$G$13,MATCH('Eligible Components'!N1584,'Funding Request Tracker'!$F$6:$F$13,0)),"")=0,"",IFERROR(INDEX('Funding Request Tracker'!$G$6:$G$13,MATCH('Eligible Components'!N1584,'Funding Request Tracker'!$F$6:$F$13,0)),""))</f>
        <v/>
      </c>
      <c r="Q1584" s="37" t="str">
        <f>IF(IFERROR(INDEX('Tableau FR Download'!N:N,MATCH('Eligible Components'!M1584,'Tableau FR Download'!G:G,0)),"")=0,"",IFERROR(INDEX('Tableau FR Download'!N:N,MATCH('Eligible Components'!M1584,'Tableau FR Download'!G:G,0)),""))</f>
        <v/>
      </c>
      <c r="R1584" s="37" t="str">
        <f>IF(IFERROR(INDEX('Tableau FR Download'!O:O,MATCH('Eligible Components'!M1584,'Tableau FR Download'!G:G,0)),"")=0,"",IFERROR(INDEX('Tableau FR Download'!O:O,MATCH('Eligible Components'!M1584,'Tableau FR Download'!G:G,0)),""))</f>
        <v/>
      </c>
      <c r="S1584" s="13" t="str">
        <f t="shared" si="75"/>
        <v/>
      </c>
      <c r="T1584" s="1" t="str">
        <f>IFERROR(INDEX('User Instructions'!$E$3:$E$10,MATCH('Eligible Components'!N1584,'User Instructions'!$D$3:$D$10,0)),"")</f>
        <v/>
      </c>
      <c r="U1584" s="1" t="str">
        <f>IFERROR(IF(INDEX('Tableau FR Download'!M:M,MATCH('Eligible Components'!M1584,'Tableau FR Download'!G:G,0))=0,"",INDEX('Tableau FR Download'!M:M,MATCH('Eligible Components'!M1584,'Tableau FR Download'!G:G,0))),"")</f>
        <v/>
      </c>
    </row>
    <row r="1585" spans="1:21" hidden="1" x14ac:dyDescent="0.2">
      <c r="A1585" s="1">
        <f t="shared" si="73"/>
        <v>1</v>
      </c>
      <c r="B1585" s="1">
        <v>0</v>
      </c>
      <c r="C1585" s="1" t="s">
        <v>85</v>
      </c>
      <c r="D1585" s="1" t="s">
        <v>168</v>
      </c>
      <c r="E1585" s="1" t="s">
        <v>28</v>
      </c>
      <c r="F1585" s="1" t="s">
        <v>28</v>
      </c>
      <c r="G1585" s="1" t="str">
        <f t="shared" si="74"/>
        <v>Zambia-Malaria</v>
      </c>
      <c r="H1585" s="1">
        <v>1</v>
      </c>
      <c r="I1585" s="1" t="s">
        <v>74</v>
      </c>
      <c r="J1585" s="1" t="str">
        <f>IF(IFERROR(IF(M1585="",INDEX('Review Approach Lookup'!D:D,MATCH('Eligible Components'!G1585,'Review Approach Lookup'!A:A,0)),INDEX('Tableau FR Download'!I:I,MATCH(M1585,'Tableau FR Download'!G:G,0))),"")=0,"TBC",IFERROR(IF(M1585="",INDEX('Review Approach Lookup'!D:D,MATCH('Eligible Components'!G1585,'Review Approach Lookup'!A:A,0)),INDEX('Tableau FR Download'!I:I,MATCH(M1585,'Tableau FR Download'!G:G,0))),""))</f>
        <v>Program Continuation</v>
      </c>
      <c r="K1585" s="1" t="s">
        <v>184</v>
      </c>
      <c r="L1585" s="1">
        <f>_xlfn.MAXIFS('Tableau FR Download'!A:A,'Tableau FR Download'!B:B,'Eligible Components'!G1585)</f>
        <v>852</v>
      </c>
      <c r="M1585" s="1" t="str">
        <f>IF(L1585=0,"",INDEX('Tableau FR Download'!G:G,MATCH('Eligible Components'!L1585,'Tableau FR Download'!A:A,0)))</f>
        <v>FR852-ZMB-M</v>
      </c>
      <c r="N1585" s="2" t="str">
        <f>IFERROR(IF(LEFT(INDEX('Tableau FR Download'!J:J,MATCH('Eligible Components'!M1585,'Tableau FR Download'!G:G,0)),FIND(" - ",INDEX('Tableau FR Download'!J:J,MATCH('Eligible Components'!M1585,'Tableau FR Download'!G:G,0)))-1) = 0,"",LEFT(INDEX('Tableau FR Download'!J:J,MATCH('Eligible Components'!M1585,'Tableau FR Download'!G:G,0)),FIND(" - ",INDEX('Tableau FR Download'!J:J,MATCH('Eligible Components'!M1585,'Tableau FR Download'!G:G,0)))-1)),"")</f>
        <v>Window 2c</v>
      </c>
      <c r="O1585" s="2" t="str">
        <f>IF(T1585="No","",IFERROR(IF(INDEX('Tableau FR Download'!M:M,MATCH('Eligible Components'!M1585,'Tableau FR Download'!G:G,0))=0,"",INDEX('Tableau FR Download'!M:M,MATCH('Eligible Components'!M1585,'Tableau FR Download'!G:G,0))),""))</f>
        <v>Grant Making</v>
      </c>
      <c r="P1585" s="37">
        <f>IF(IFERROR(INDEX('Funding Request Tracker'!$G$6:$G$13,MATCH('Eligible Components'!N1585,'Funding Request Tracker'!$F$6:$F$13,0)),"")=0,"",IFERROR(INDEX('Funding Request Tracker'!$G$6:$G$13,MATCH('Eligible Components'!N1585,'Funding Request Tracker'!$F$6:$F$13,0)),""))</f>
        <v>44012</v>
      </c>
      <c r="Q1585" s="37">
        <f>IF(IFERROR(INDEX('Tableau FR Download'!N:N,MATCH('Eligible Components'!M1585,'Tableau FR Download'!G:G,0)),"")=0,"",IFERROR(INDEX('Tableau FR Download'!N:N,MATCH('Eligible Components'!M1585,'Tableau FR Download'!G:G,0)),""))</f>
        <v>44154</v>
      </c>
      <c r="R1585" s="37">
        <f>IF(IFERROR(INDEX('Tableau FR Download'!O:O,MATCH('Eligible Components'!M1585,'Tableau FR Download'!G:G,0)),"")=0,"",IFERROR(INDEX('Tableau FR Download'!O:O,MATCH('Eligible Components'!M1585,'Tableau FR Download'!G:G,0)),""))</f>
        <v>44175</v>
      </c>
      <c r="S1585" s="13">
        <f t="shared" si="75"/>
        <v>5.3442622950819674</v>
      </c>
      <c r="T1585" s="1" t="str">
        <f>IFERROR(INDEX('User Instructions'!$E$3:$E$10,MATCH('Eligible Components'!N1585,'User Instructions'!$D$3:$D$10,0)),"")</f>
        <v>Yes</v>
      </c>
      <c r="U1585" s="1" t="str">
        <f>IFERROR(IF(INDEX('Tableau FR Download'!M:M,MATCH('Eligible Components'!M1585,'Tableau FR Download'!G:G,0))=0,"",INDEX('Tableau FR Download'!M:M,MATCH('Eligible Components'!M1585,'Tableau FR Download'!G:G,0))),"")</f>
        <v>Grant Making</v>
      </c>
    </row>
    <row r="1586" spans="1:21" hidden="1" x14ac:dyDescent="0.2">
      <c r="A1586" s="1">
        <f t="shared" si="73"/>
        <v>0</v>
      </c>
      <c r="B1586" s="1">
        <v>0</v>
      </c>
      <c r="C1586" s="1" t="s">
        <v>85</v>
      </c>
      <c r="D1586" s="1" t="s">
        <v>168</v>
      </c>
      <c r="E1586" s="1" t="s">
        <v>415</v>
      </c>
      <c r="F1586" s="1" t="s">
        <v>93</v>
      </c>
      <c r="G1586" s="1" t="str">
        <f t="shared" si="74"/>
        <v>Zambia-Malaria,RSSH</v>
      </c>
      <c r="H1586" s="1">
        <v>1</v>
      </c>
      <c r="I1586" s="1" t="s">
        <v>74</v>
      </c>
      <c r="J1586" s="1" t="str">
        <f>IF(IFERROR(IF(M1586="",INDEX('Review Approach Lookup'!D:D,MATCH('Eligible Components'!G1586,'Review Approach Lookup'!A:A,0)),INDEX('Tableau FR Download'!I:I,MATCH(M1586,'Tableau FR Download'!G:G,0))),"")=0,"TBC",IFERROR(IF(M1586="",INDEX('Review Approach Lookup'!D:D,MATCH('Eligible Components'!G1586,'Review Approach Lookup'!A:A,0)),INDEX('Tableau FR Download'!I:I,MATCH(M1586,'Tableau FR Download'!G:G,0))),""))</f>
        <v/>
      </c>
      <c r="K1586" s="1" t="s">
        <v>184</v>
      </c>
      <c r="L1586" s="1">
        <f>_xlfn.MAXIFS('Tableau FR Download'!A:A,'Tableau FR Download'!B:B,'Eligible Components'!G1586)</f>
        <v>0</v>
      </c>
      <c r="M1586" s="1" t="str">
        <f>IF(L1586=0,"",INDEX('Tableau FR Download'!G:G,MATCH('Eligible Components'!L1586,'Tableau FR Download'!A:A,0)))</f>
        <v/>
      </c>
      <c r="N1586" s="2" t="str">
        <f>IFERROR(IF(LEFT(INDEX('Tableau FR Download'!J:J,MATCH('Eligible Components'!M1586,'Tableau FR Download'!G:G,0)),FIND(" - ",INDEX('Tableau FR Download'!J:J,MATCH('Eligible Components'!M1586,'Tableau FR Download'!G:G,0)))-1) = 0,"",LEFT(INDEX('Tableau FR Download'!J:J,MATCH('Eligible Components'!M1586,'Tableau FR Download'!G:G,0)),FIND(" - ",INDEX('Tableau FR Download'!J:J,MATCH('Eligible Components'!M1586,'Tableau FR Download'!G:G,0)))-1)),"")</f>
        <v/>
      </c>
      <c r="O1586" s="2" t="str">
        <f>IF(T1586="No","",IFERROR(IF(INDEX('Tableau FR Download'!M:M,MATCH('Eligible Components'!M1586,'Tableau FR Download'!G:G,0))=0,"",INDEX('Tableau FR Download'!M:M,MATCH('Eligible Components'!M1586,'Tableau FR Download'!G:G,0))),""))</f>
        <v/>
      </c>
      <c r="P1586" s="37" t="str">
        <f>IF(IFERROR(INDEX('Funding Request Tracker'!$G$6:$G$13,MATCH('Eligible Components'!N1586,'Funding Request Tracker'!$F$6:$F$13,0)),"")=0,"",IFERROR(INDEX('Funding Request Tracker'!$G$6:$G$13,MATCH('Eligible Components'!N1586,'Funding Request Tracker'!$F$6:$F$13,0)),""))</f>
        <v/>
      </c>
      <c r="Q1586" s="37" t="str">
        <f>IF(IFERROR(INDEX('Tableau FR Download'!N:N,MATCH('Eligible Components'!M1586,'Tableau FR Download'!G:G,0)),"")=0,"",IFERROR(INDEX('Tableau FR Download'!N:N,MATCH('Eligible Components'!M1586,'Tableau FR Download'!G:G,0)),""))</f>
        <v/>
      </c>
      <c r="R1586" s="37" t="str">
        <f>IF(IFERROR(INDEX('Tableau FR Download'!O:O,MATCH('Eligible Components'!M1586,'Tableau FR Download'!G:G,0)),"")=0,"",IFERROR(INDEX('Tableau FR Download'!O:O,MATCH('Eligible Components'!M1586,'Tableau FR Download'!G:G,0)),""))</f>
        <v/>
      </c>
      <c r="S1586" s="13" t="str">
        <f t="shared" si="75"/>
        <v/>
      </c>
      <c r="T1586" s="1" t="str">
        <f>IFERROR(INDEX('User Instructions'!$E$3:$E$10,MATCH('Eligible Components'!N1586,'User Instructions'!$D$3:$D$10,0)),"")</f>
        <v/>
      </c>
      <c r="U1586" s="1" t="str">
        <f>IFERROR(IF(INDEX('Tableau FR Download'!M:M,MATCH('Eligible Components'!M1586,'Tableau FR Download'!G:G,0))=0,"",INDEX('Tableau FR Download'!M:M,MATCH('Eligible Components'!M1586,'Tableau FR Download'!G:G,0))),"")</f>
        <v/>
      </c>
    </row>
    <row r="1587" spans="1:21" hidden="1" x14ac:dyDescent="0.2">
      <c r="A1587" s="1">
        <f t="shared" si="73"/>
        <v>0</v>
      </c>
      <c r="B1587" s="1">
        <v>0</v>
      </c>
      <c r="C1587" s="1" t="s">
        <v>85</v>
      </c>
      <c r="D1587" s="1" t="s">
        <v>168</v>
      </c>
      <c r="E1587" s="1" t="s">
        <v>94</v>
      </c>
      <c r="F1587" s="1" t="s">
        <v>94</v>
      </c>
      <c r="G1587" s="1" t="str">
        <f t="shared" si="74"/>
        <v>Zambia-RSSH</v>
      </c>
      <c r="H1587" s="1">
        <v>1</v>
      </c>
      <c r="I1587" s="1" t="s">
        <v>74</v>
      </c>
      <c r="J1587" s="1" t="str">
        <f>IF(IFERROR(IF(M1587="",INDEX('Review Approach Lookup'!D:D,MATCH('Eligible Components'!G1587,'Review Approach Lookup'!A:A,0)),INDEX('Tableau FR Download'!I:I,MATCH(M1587,'Tableau FR Download'!G:G,0))),"")=0,"TBC",IFERROR(IF(M1587="",INDEX('Review Approach Lookup'!D:D,MATCH('Eligible Components'!G1587,'Review Approach Lookup'!A:A,0)),INDEX('Tableau FR Download'!I:I,MATCH(M1587,'Tableau FR Download'!G:G,0))),""))</f>
        <v>TBC</v>
      </c>
      <c r="K1587" s="1" t="s">
        <v>184</v>
      </c>
      <c r="L1587" s="1">
        <f>_xlfn.MAXIFS('Tableau FR Download'!A:A,'Tableau FR Download'!B:B,'Eligible Components'!G1587)</f>
        <v>0</v>
      </c>
      <c r="M1587" s="1" t="str">
        <f>IF(L1587=0,"",INDEX('Tableau FR Download'!G:G,MATCH('Eligible Components'!L1587,'Tableau FR Download'!A:A,0)))</f>
        <v/>
      </c>
      <c r="N1587" s="2" t="str">
        <f>IFERROR(IF(LEFT(INDEX('Tableau FR Download'!J:J,MATCH('Eligible Components'!M1587,'Tableau FR Download'!G:G,0)),FIND(" - ",INDEX('Tableau FR Download'!J:J,MATCH('Eligible Components'!M1587,'Tableau FR Download'!G:G,0)))-1) = 0,"",LEFT(INDEX('Tableau FR Download'!J:J,MATCH('Eligible Components'!M1587,'Tableau FR Download'!G:G,0)),FIND(" - ",INDEX('Tableau FR Download'!J:J,MATCH('Eligible Components'!M1587,'Tableau FR Download'!G:G,0)))-1)),"")</f>
        <v/>
      </c>
      <c r="O1587" s="2" t="str">
        <f>IF(T1587="No","",IFERROR(IF(INDEX('Tableau FR Download'!M:M,MATCH('Eligible Components'!M1587,'Tableau FR Download'!G:G,0))=0,"",INDEX('Tableau FR Download'!M:M,MATCH('Eligible Components'!M1587,'Tableau FR Download'!G:G,0))),""))</f>
        <v/>
      </c>
      <c r="P1587" s="37" t="str">
        <f>IF(IFERROR(INDEX('Funding Request Tracker'!$G$6:$G$13,MATCH('Eligible Components'!N1587,'Funding Request Tracker'!$F$6:$F$13,0)),"")=0,"",IFERROR(INDEX('Funding Request Tracker'!$G$6:$G$13,MATCH('Eligible Components'!N1587,'Funding Request Tracker'!$F$6:$F$13,0)),""))</f>
        <v/>
      </c>
      <c r="Q1587" s="37" t="str">
        <f>IF(IFERROR(INDEX('Tableau FR Download'!N:N,MATCH('Eligible Components'!M1587,'Tableau FR Download'!G:G,0)),"")=0,"",IFERROR(INDEX('Tableau FR Download'!N:N,MATCH('Eligible Components'!M1587,'Tableau FR Download'!G:G,0)),""))</f>
        <v/>
      </c>
      <c r="R1587" s="37" t="str">
        <f>IF(IFERROR(INDEX('Tableau FR Download'!O:O,MATCH('Eligible Components'!M1587,'Tableau FR Download'!G:G,0)),"")=0,"",IFERROR(INDEX('Tableau FR Download'!O:O,MATCH('Eligible Components'!M1587,'Tableau FR Download'!G:G,0)),""))</f>
        <v/>
      </c>
      <c r="S1587" s="13" t="str">
        <f t="shared" si="75"/>
        <v/>
      </c>
      <c r="T1587" s="1" t="str">
        <f>IFERROR(INDEX('User Instructions'!$E$3:$E$10,MATCH('Eligible Components'!N1587,'User Instructions'!$D$3:$D$10,0)),"")</f>
        <v/>
      </c>
      <c r="U1587" s="1" t="str">
        <f>IFERROR(IF(INDEX('Tableau FR Download'!M:M,MATCH('Eligible Components'!M1587,'Tableau FR Download'!G:G,0))=0,"",INDEX('Tableau FR Download'!M:M,MATCH('Eligible Components'!M1587,'Tableau FR Download'!G:G,0))),"")</f>
        <v/>
      </c>
    </row>
    <row r="1588" spans="1:21" hidden="1" x14ac:dyDescent="0.2">
      <c r="A1588" s="1">
        <f t="shared" si="73"/>
        <v>0</v>
      </c>
      <c r="B1588" s="1">
        <v>1</v>
      </c>
      <c r="C1588" s="1" t="s">
        <v>85</v>
      </c>
      <c r="D1588" s="1" t="s">
        <v>168</v>
      </c>
      <c r="E1588" s="1" t="s">
        <v>416</v>
      </c>
      <c r="F1588" s="1" t="s">
        <v>35</v>
      </c>
      <c r="G1588" s="1" t="str">
        <f t="shared" si="74"/>
        <v>Zambia-Tuberculosis</v>
      </c>
      <c r="H1588" s="1">
        <v>1</v>
      </c>
      <c r="I1588" s="1" t="s">
        <v>74</v>
      </c>
      <c r="J1588" s="1" t="str">
        <f>IF(IFERROR(IF(M1588="",INDEX('Review Approach Lookup'!D:D,MATCH('Eligible Components'!G1588,'Review Approach Lookup'!A:A,0)),INDEX('Tableau FR Download'!I:I,MATCH(M1588,'Tableau FR Download'!G:G,0))),"")=0,"TBC",IFERROR(IF(M1588="",INDEX('Review Approach Lookup'!D:D,MATCH('Eligible Components'!G1588,'Review Approach Lookup'!A:A,0)),INDEX('Tableau FR Download'!I:I,MATCH(M1588,'Tableau FR Download'!G:G,0))),""))</f>
        <v>Full Review</v>
      </c>
      <c r="K1588" s="1" t="s">
        <v>184</v>
      </c>
      <c r="L1588" s="1">
        <f>_xlfn.MAXIFS('Tableau FR Download'!A:A,'Tableau FR Download'!B:B,'Eligible Components'!G1588)</f>
        <v>0</v>
      </c>
      <c r="M1588" s="1" t="str">
        <f>IF(L1588=0,"",INDEX('Tableau FR Download'!G:G,MATCH('Eligible Components'!L1588,'Tableau FR Download'!A:A,0)))</f>
        <v/>
      </c>
      <c r="N1588" s="2" t="str">
        <f>IFERROR(IF(LEFT(INDEX('Tableau FR Download'!J:J,MATCH('Eligible Components'!M1588,'Tableau FR Download'!G:G,0)),FIND(" - ",INDEX('Tableau FR Download'!J:J,MATCH('Eligible Components'!M1588,'Tableau FR Download'!G:G,0)))-1) = 0,"",LEFT(INDEX('Tableau FR Download'!J:J,MATCH('Eligible Components'!M1588,'Tableau FR Download'!G:G,0)),FIND(" - ",INDEX('Tableau FR Download'!J:J,MATCH('Eligible Components'!M1588,'Tableau FR Download'!G:G,0)))-1)),"")</f>
        <v/>
      </c>
      <c r="O1588" s="2" t="str">
        <f>IF(T1588="No","",IFERROR(IF(INDEX('Tableau FR Download'!M:M,MATCH('Eligible Components'!M1588,'Tableau FR Download'!G:G,0))=0,"",INDEX('Tableau FR Download'!M:M,MATCH('Eligible Components'!M1588,'Tableau FR Download'!G:G,0))),""))</f>
        <v/>
      </c>
      <c r="P1588" s="37" t="str">
        <f>IF(IFERROR(INDEX('Funding Request Tracker'!$G$6:$G$13,MATCH('Eligible Components'!N1588,'Funding Request Tracker'!$F$6:$F$13,0)),"")=0,"",IFERROR(INDEX('Funding Request Tracker'!$G$6:$G$13,MATCH('Eligible Components'!N1588,'Funding Request Tracker'!$F$6:$F$13,0)),""))</f>
        <v/>
      </c>
      <c r="Q1588" s="37" t="str">
        <f>IF(IFERROR(INDEX('Tableau FR Download'!N:N,MATCH('Eligible Components'!M1588,'Tableau FR Download'!G:G,0)),"")=0,"",IFERROR(INDEX('Tableau FR Download'!N:N,MATCH('Eligible Components'!M1588,'Tableau FR Download'!G:G,0)),""))</f>
        <v/>
      </c>
      <c r="R1588" s="37" t="str">
        <f>IF(IFERROR(INDEX('Tableau FR Download'!O:O,MATCH('Eligible Components'!M1588,'Tableau FR Download'!G:G,0)),"")=0,"",IFERROR(INDEX('Tableau FR Download'!O:O,MATCH('Eligible Components'!M1588,'Tableau FR Download'!G:G,0)),""))</f>
        <v/>
      </c>
      <c r="S1588" s="13" t="str">
        <f t="shared" si="75"/>
        <v/>
      </c>
      <c r="T1588" s="1" t="str">
        <f>IFERROR(INDEX('User Instructions'!$E$3:$E$10,MATCH('Eligible Components'!N1588,'User Instructions'!$D$3:$D$10,0)),"")</f>
        <v/>
      </c>
      <c r="U1588" s="1" t="str">
        <f>IFERROR(IF(INDEX('Tableau FR Download'!M:M,MATCH('Eligible Components'!M1588,'Tableau FR Download'!G:G,0))=0,"",INDEX('Tableau FR Download'!M:M,MATCH('Eligible Components'!M1588,'Tableau FR Download'!G:G,0))),"")</f>
        <v/>
      </c>
    </row>
    <row r="1589" spans="1:21" hidden="1" x14ac:dyDescent="0.2">
      <c r="A1589" s="1">
        <f t="shared" si="73"/>
        <v>0</v>
      </c>
      <c r="B1589" s="1">
        <v>0</v>
      </c>
      <c r="C1589" s="1" t="s">
        <v>85</v>
      </c>
      <c r="D1589" s="1" t="s">
        <v>168</v>
      </c>
      <c r="E1589" s="1" t="s">
        <v>417</v>
      </c>
      <c r="F1589" s="1" t="s">
        <v>95</v>
      </c>
      <c r="G1589" s="1" t="str">
        <f t="shared" si="74"/>
        <v>Zambia-Tuberculosis,Malaria</v>
      </c>
      <c r="H1589" s="1">
        <v>1</v>
      </c>
      <c r="I1589" s="1" t="s">
        <v>74</v>
      </c>
      <c r="J1589" s="1" t="str">
        <f>IF(IFERROR(IF(M1589="",INDEX('Review Approach Lookup'!D:D,MATCH('Eligible Components'!G1589,'Review Approach Lookup'!A:A,0)),INDEX('Tableau FR Download'!I:I,MATCH(M1589,'Tableau FR Download'!G:G,0))),"")=0,"TBC",IFERROR(IF(M1589="",INDEX('Review Approach Lookup'!D:D,MATCH('Eligible Components'!G1589,'Review Approach Lookup'!A:A,0)),INDEX('Tableau FR Download'!I:I,MATCH(M1589,'Tableau FR Download'!G:G,0))),""))</f>
        <v/>
      </c>
      <c r="K1589" s="1" t="s">
        <v>184</v>
      </c>
      <c r="L1589" s="1">
        <f>_xlfn.MAXIFS('Tableau FR Download'!A:A,'Tableau FR Download'!B:B,'Eligible Components'!G1589)</f>
        <v>0</v>
      </c>
      <c r="M1589" s="1" t="str">
        <f>IF(L1589=0,"",INDEX('Tableau FR Download'!G:G,MATCH('Eligible Components'!L1589,'Tableau FR Download'!A:A,0)))</f>
        <v/>
      </c>
      <c r="N1589" s="2" t="str">
        <f>IFERROR(IF(LEFT(INDEX('Tableau FR Download'!J:J,MATCH('Eligible Components'!M1589,'Tableau FR Download'!G:G,0)),FIND(" - ",INDEX('Tableau FR Download'!J:J,MATCH('Eligible Components'!M1589,'Tableau FR Download'!G:G,0)))-1) = 0,"",LEFT(INDEX('Tableau FR Download'!J:J,MATCH('Eligible Components'!M1589,'Tableau FR Download'!G:G,0)),FIND(" - ",INDEX('Tableau FR Download'!J:J,MATCH('Eligible Components'!M1589,'Tableau FR Download'!G:G,0)))-1)),"")</f>
        <v/>
      </c>
      <c r="O1589" s="2" t="str">
        <f>IF(T1589="No","",IFERROR(IF(INDEX('Tableau FR Download'!M:M,MATCH('Eligible Components'!M1589,'Tableau FR Download'!G:G,0))=0,"",INDEX('Tableau FR Download'!M:M,MATCH('Eligible Components'!M1589,'Tableau FR Download'!G:G,0))),""))</f>
        <v/>
      </c>
      <c r="P1589" s="37" t="str">
        <f>IF(IFERROR(INDEX('Funding Request Tracker'!$G$6:$G$13,MATCH('Eligible Components'!N1589,'Funding Request Tracker'!$F$6:$F$13,0)),"")=0,"",IFERROR(INDEX('Funding Request Tracker'!$G$6:$G$13,MATCH('Eligible Components'!N1589,'Funding Request Tracker'!$F$6:$F$13,0)),""))</f>
        <v/>
      </c>
      <c r="Q1589" s="37" t="str">
        <f>IF(IFERROR(INDEX('Tableau FR Download'!N:N,MATCH('Eligible Components'!M1589,'Tableau FR Download'!G:G,0)),"")=0,"",IFERROR(INDEX('Tableau FR Download'!N:N,MATCH('Eligible Components'!M1589,'Tableau FR Download'!G:G,0)),""))</f>
        <v/>
      </c>
      <c r="R1589" s="37" t="str">
        <f>IF(IFERROR(INDEX('Tableau FR Download'!O:O,MATCH('Eligible Components'!M1589,'Tableau FR Download'!G:G,0)),"")=0,"",IFERROR(INDEX('Tableau FR Download'!O:O,MATCH('Eligible Components'!M1589,'Tableau FR Download'!G:G,0)),""))</f>
        <v/>
      </c>
      <c r="S1589" s="13" t="str">
        <f t="shared" si="75"/>
        <v/>
      </c>
      <c r="T1589" s="1" t="str">
        <f>IFERROR(INDEX('User Instructions'!$E$3:$E$10,MATCH('Eligible Components'!N1589,'User Instructions'!$D$3:$D$10,0)),"")</f>
        <v/>
      </c>
      <c r="U1589" s="1" t="str">
        <f>IFERROR(IF(INDEX('Tableau FR Download'!M:M,MATCH('Eligible Components'!M1589,'Tableau FR Download'!G:G,0))=0,"",INDEX('Tableau FR Download'!M:M,MATCH('Eligible Components'!M1589,'Tableau FR Download'!G:G,0))),"")</f>
        <v/>
      </c>
    </row>
    <row r="1590" spans="1:21" hidden="1" x14ac:dyDescent="0.2">
      <c r="A1590" s="1">
        <f t="shared" si="73"/>
        <v>0</v>
      </c>
      <c r="B1590" s="1">
        <v>0</v>
      </c>
      <c r="C1590" s="1" t="s">
        <v>85</v>
      </c>
      <c r="D1590" s="1" t="s">
        <v>168</v>
      </c>
      <c r="E1590" s="1" t="s">
        <v>418</v>
      </c>
      <c r="F1590" s="1" t="s">
        <v>96</v>
      </c>
      <c r="G1590" s="1" t="str">
        <f t="shared" si="74"/>
        <v>Zambia-Tuberculosis,Malaria,RSSH</v>
      </c>
      <c r="H1590" s="1">
        <v>1</v>
      </c>
      <c r="I1590" s="1" t="s">
        <v>74</v>
      </c>
      <c r="J1590" s="1" t="str">
        <f>IF(IFERROR(IF(M1590="",INDEX('Review Approach Lookup'!D:D,MATCH('Eligible Components'!G1590,'Review Approach Lookup'!A:A,0)),INDEX('Tableau FR Download'!I:I,MATCH(M1590,'Tableau FR Download'!G:G,0))),"")=0,"TBC",IFERROR(IF(M1590="",INDEX('Review Approach Lookup'!D:D,MATCH('Eligible Components'!G1590,'Review Approach Lookup'!A:A,0)),INDEX('Tableau FR Download'!I:I,MATCH(M1590,'Tableau FR Download'!G:G,0))),""))</f>
        <v/>
      </c>
      <c r="K1590" s="1" t="s">
        <v>184</v>
      </c>
      <c r="L1590" s="1">
        <f>_xlfn.MAXIFS('Tableau FR Download'!A:A,'Tableau FR Download'!B:B,'Eligible Components'!G1590)</f>
        <v>0</v>
      </c>
      <c r="M1590" s="1" t="str">
        <f>IF(L1590=0,"",INDEX('Tableau FR Download'!G:G,MATCH('Eligible Components'!L1590,'Tableau FR Download'!A:A,0)))</f>
        <v/>
      </c>
      <c r="N1590" s="2" t="str">
        <f>IFERROR(IF(LEFT(INDEX('Tableau FR Download'!J:J,MATCH('Eligible Components'!M1590,'Tableau FR Download'!G:G,0)),FIND(" - ",INDEX('Tableau FR Download'!J:J,MATCH('Eligible Components'!M1590,'Tableau FR Download'!G:G,0)))-1) = 0,"",LEFT(INDEX('Tableau FR Download'!J:J,MATCH('Eligible Components'!M1590,'Tableau FR Download'!G:G,0)),FIND(" - ",INDEX('Tableau FR Download'!J:J,MATCH('Eligible Components'!M1590,'Tableau FR Download'!G:G,0)))-1)),"")</f>
        <v/>
      </c>
      <c r="O1590" s="2" t="str">
        <f>IF(T1590="No","",IFERROR(IF(INDEX('Tableau FR Download'!M:M,MATCH('Eligible Components'!M1590,'Tableau FR Download'!G:G,0))=0,"",INDEX('Tableau FR Download'!M:M,MATCH('Eligible Components'!M1590,'Tableau FR Download'!G:G,0))),""))</f>
        <v/>
      </c>
      <c r="P1590" s="37" t="str">
        <f>IF(IFERROR(INDEX('Funding Request Tracker'!$G$6:$G$13,MATCH('Eligible Components'!N1590,'Funding Request Tracker'!$F$6:$F$13,0)),"")=0,"",IFERROR(INDEX('Funding Request Tracker'!$G$6:$G$13,MATCH('Eligible Components'!N1590,'Funding Request Tracker'!$F$6:$F$13,0)),""))</f>
        <v/>
      </c>
      <c r="Q1590" s="37" t="str">
        <f>IF(IFERROR(INDEX('Tableau FR Download'!N:N,MATCH('Eligible Components'!M1590,'Tableau FR Download'!G:G,0)),"")=0,"",IFERROR(INDEX('Tableau FR Download'!N:N,MATCH('Eligible Components'!M1590,'Tableau FR Download'!G:G,0)),""))</f>
        <v/>
      </c>
      <c r="R1590" s="37" t="str">
        <f>IF(IFERROR(INDEX('Tableau FR Download'!O:O,MATCH('Eligible Components'!M1590,'Tableau FR Download'!G:G,0)),"")=0,"",IFERROR(INDEX('Tableau FR Download'!O:O,MATCH('Eligible Components'!M1590,'Tableau FR Download'!G:G,0)),""))</f>
        <v/>
      </c>
      <c r="S1590" s="13" t="str">
        <f t="shared" si="75"/>
        <v/>
      </c>
      <c r="T1590" s="1" t="str">
        <f>IFERROR(INDEX('User Instructions'!$E$3:$E$10,MATCH('Eligible Components'!N1590,'User Instructions'!$D$3:$D$10,0)),"")</f>
        <v/>
      </c>
      <c r="U1590" s="1" t="str">
        <f>IFERROR(IF(INDEX('Tableau FR Download'!M:M,MATCH('Eligible Components'!M1590,'Tableau FR Download'!G:G,0))=0,"",INDEX('Tableau FR Download'!M:M,MATCH('Eligible Components'!M1590,'Tableau FR Download'!G:G,0))),"")</f>
        <v/>
      </c>
    </row>
    <row r="1591" spans="1:21" hidden="1" x14ac:dyDescent="0.2">
      <c r="A1591" s="1">
        <f t="shared" si="73"/>
        <v>0</v>
      </c>
      <c r="B1591" s="1">
        <v>0</v>
      </c>
      <c r="C1591" s="1" t="s">
        <v>85</v>
      </c>
      <c r="D1591" s="1" t="s">
        <v>168</v>
      </c>
      <c r="E1591" s="1" t="s">
        <v>419</v>
      </c>
      <c r="F1591" s="1" t="s">
        <v>97</v>
      </c>
      <c r="G1591" s="1" t="str">
        <f t="shared" si="74"/>
        <v>Zambia-Tuberculosis,RSSH</v>
      </c>
      <c r="H1591" s="1">
        <v>1</v>
      </c>
      <c r="I1591" s="1" t="s">
        <v>74</v>
      </c>
      <c r="J1591" s="1" t="str">
        <f>IF(IFERROR(IF(M1591="",INDEX('Review Approach Lookup'!D:D,MATCH('Eligible Components'!G1591,'Review Approach Lookup'!A:A,0)),INDEX('Tableau FR Download'!I:I,MATCH(M1591,'Tableau FR Download'!G:G,0))),"")=0,"TBC",IFERROR(IF(M1591="",INDEX('Review Approach Lookup'!D:D,MATCH('Eligible Components'!G1591,'Review Approach Lookup'!A:A,0)),INDEX('Tableau FR Download'!I:I,MATCH(M1591,'Tableau FR Download'!G:G,0))),""))</f>
        <v/>
      </c>
      <c r="K1591" s="1" t="s">
        <v>184</v>
      </c>
      <c r="L1591" s="1">
        <f>_xlfn.MAXIFS('Tableau FR Download'!A:A,'Tableau FR Download'!B:B,'Eligible Components'!G1591)</f>
        <v>0</v>
      </c>
      <c r="M1591" s="1" t="str">
        <f>IF(L1591=0,"",INDEX('Tableau FR Download'!G:G,MATCH('Eligible Components'!L1591,'Tableau FR Download'!A:A,0)))</f>
        <v/>
      </c>
      <c r="N1591" s="2" t="str">
        <f>IFERROR(IF(LEFT(INDEX('Tableau FR Download'!J:J,MATCH('Eligible Components'!M1591,'Tableau FR Download'!G:G,0)),FIND(" - ",INDEX('Tableau FR Download'!J:J,MATCH('Eligible Components'!M1591,'Tableau FR Download'!G:G,0)))-1) = 0,"",LEFT(INDEX('Tableau FR Download'!J:J,MATCH('Eligible Components'!M1591,'Tableau FR Download'!G:G,0)),FIND(" - ",INDEX('Tableau FR Download'!J:J,MATCH('Eligible Components'!M1591,'Tableau FR Download'!G:G,0)))-1)),"")</f>
        <v/>
      </c>
      <c r="O1591" s="2" t="str">
        <f>IF(T1591="No","",IFERROR(IF(INDEX('Tableau FR Download'!M:M,MATCH('Eligible Components'!M1591,'Tableau FR Download'!G:G,0))=0,"",INDEX('Tableau FR Download'!M:M,MATCH('Eligible Components'!M1591,'Tableau FR Download'!G:G,0))),""))</f>
        <v/>
      </c>
      <c r="P1591" s="37" t="str">
        <f>IF(IFERROR(INDEX('Funding Request Tracker'!$G$6:$G$13,MATCH('Eligible Components'!N1591,'Funding Request Tracker'!$F$6:$F$13,0)),"")=0,"",IFERROR(INDEX('Funding Request Tracker'!$G$6:$G$13,MATCH('Eligible Components'!N1591,'Funding Request Tracker'!$F$6:$F$13,0)),""))</f>
        <v/>
      </c>
      <c r="Q1591" s="37" t="str">
        <f>IF(IFERROR(INDEX('Tableau FR Download'!N:N,MATCH('Eligible Components'!M1591,'Tableau FR Download'!G:G,0)),"")=0,"",IFERROR(INDEX('Tableau FR Download'!N:N,MATCH('Eligible Components'!M1591,'Tableau FR Download'!G:G,0)),""))</f>
        <v/>
      </c>
      <c r="R1591" s="37" t="str">
        <f>IF(IFERROR(INDEX('Tableau FR Download'!O:O,MATCH('Eligible Components'!M1591,'Tableau FR Download'!G:G,0)),"")=0,"",IFERROR(INDEX('Tableau FR Download'!O:O,MATCH('Eligible Components'!M1591,'Tableau FR Download'!G:G,0)),""))</f>
        <v/>
      </c>
      <c r="S1591" s="13" t="str">
        <f t="shared" si="75"/>
        <v/>
      </c>
      <c r="T1591" s="1" t="str">
        <f>IFERROR(INDEX('User Instructions'!$E$3:$E$10,MATCH('Eligible Components'!N1591,'User Instructions'!$D$3:$D$10,0)),"")</f>
        <v/>
      </c>
      <c r="U1591" s="1" t="str">
        <f>IFERROR(IF(INDEX('Tableau FR Download'!M:M,MATCH('Eligible Components'!M1591,'Tableau FR Download'!G:G,0))=0,"",INDEX('Tableau FR Download'!M:M,MATCH('Eligible Components'!M1591,'Tableau FR Download'!G:G,0))),"")</f>
        <v/>
      </c>
    </row>
    <row r="1592" spans="1:21" hidden="1" x14ac:dyDescent="0.2">
      <c r="A1592" s="1">
        <f t="shared" si="73"/>
        <v>0</v>
      </c>
      <c r="B1592" s="1">
        <v>1</v>
      </c>
      <c r="C1592" s="1" t="s">
        <v>85</v>
      </c>
      <c r="D1592" s="1" t="s">
        <v>76</v>
      </c>
      <c r="E1592" s="1" t="s">
        <v>26</v>
      </c>
      <c r="F1592" s="1" t="s">
        <v>26</v>
      </c>
      <c r="G1592" s="1" t="str">
        <f t="shared" si="74"/>
        <v>Zanzibar-HIV/AIDS</v>
      </c>
      <c r="H1592" s="1">
        <v>1</v>
      </c>
      <c r="I1592" s="1" t="s">
        <v>74</v>
      </c>
      <c r="J1592" s="1" t="str">
        <f>IF(IFERROR(IF(M1592="",INDEX('Review Approach Lookup'!D:D,MATCH('Eligible Components'!G1592,'Review Approach Lookup'!A:A,0)),INDEX('Tableau FR Download'!I:I,MATCH(M1592,'Tableau FR Download'!G:G,0))),"")=0,"TBC",IFERROR(IF(M1592="",INDEX('Review Approach Lookup'!D:D,MATCH('Eligible Components'!G1592,'Review Approach Lookup'!A:A,0)),INDEX('Tableau FR Download'!I:I,MATCH(M1592,'Tableau FR Download'!G:G,0))),""))</f>
        <v>Full Review</v>
      </c>
      <c r="K1592" s="1" t="s">
        <v>184</v>
      </c>
      <c r="L1592" s="1">
        <f>_xlfn.MAXIFS('Tableau FR Download'!A:A,'Tableau FR Download'!B:B,'Eligible Components'!G1592)</f>
        <v>0</v>
      </c>
      <c r="M1592" s="1" t="str">
        <f>IF(L1592=0,"",INDEX('Tableau FR Download'!G:G,MATCH('Eligible Components'!L1592,'Tableau FR Download'!A:A,0)))</f>
        <v/>
      </c>
      <c r="N1592" s="2" t="str">
        <f>IFERROR(IF(LEFT(INDEX('Tableau FR Download'!J:J,MATCH('Eligible Components'!M1592,'Tableau FR Download'!G:G,0)),FIND(" - ",INDEX('Tableau FR Download'!J:J,MATCH('Eligible Components'!M1592,'Tableau FR Download'!G:G,0)))-1) = 0,"",LEFT(INDEX('Tableau FR Download'!J:J,MATCH('Eligible Components'!M1592,'Tableau FR Download'!G:G,0)),FIND(" - ",INDEX('Tableau FR Download'!J:J,MATCH('Eligible Components'!M1592,'Tableau FR Download'!G:G,0)))-1)),"")</f>
        <v/>
      </c>
      <c r="O1592" s="2" t="str">
        <f>IF(T1592="No","",IFERROR(IF(INDEX('Tableau FR Download'!M:M,MATCH('Eligible Components'!M1592,'Tableau FR Download'!G:G,0))=0,"",INDEX('Tableau FR Download'!M:M,MATCH('Eligible Components'!M1592,'Tableau FR Download'!G:G,0))),""))</f>
        <v/>
      </c>
      <c r="P1592" s="37" t="str">
        <f>IF(IFERROR(INDEX('Funding Request Tracker'!$G$6:$G$13,MATCH('Eligible Components'!N1592,'Funding Request Tracker'!$F$6:$F$13,0)),"")=0,"",IFERROR(INDEX('Funding Request Tracker'!$G$6:$G$13,MATCH('Eligible Components'!N1592,'Funding Request Tracker'!$F$6:$F$13,0)),""))</f>
        <v/>
      </c>
      <c r="Q1592" s="37" t="str">
        <f>IF(IFERROR(INDEX('Tableau FR Download'!N:N,MATCH('Eligible Components'!M1592,'Tableau FR Download'!G:G,0)),"")=0,"",IFERROR(INDEX('Tableau FR Download'!N:N,MATCH('Eligible Components'!M1592,'Tableau FR Download'!G:G,0)),""))</f>
        <v/>
      </c>
      <c r="R1592" s="37" t="str">
        <f>IF(IFERROR(INDEX('Tableau FR Download'!O:O,MATCH('Eligible Components'!M1592,'Tableau FR Download'!G:G,0)),"")=0,"",IFERROR(INDEX('Tableau FR Download'!O:O,MATCH('Eligible Components'!M1592,'Tableau FR Download'!G:G,0)),""))</f>
        <v/>
      </c>
      <c r="S1592" s="13" t="str">
        <f t="shared" si="75"/>
        <v/>
      </c>
      <c r="T1592" s="1" t="str">
        <f>IFERROR(INDEX('User Instructions'!$E$3:$E$10,MATCH('Eligible Components'!N1592,'User Instructions'!$D$3:$D$10,0)),"")</f>
        <v/>
      </c>
      <c r="U1592" s="1" t="str">
        <f>IFERROR(IF(INDEX('Tableau FR Download'!M:M,MATCH('Eligible Components'!M1592,'Tableau FR Download'!G:G,0))=0,"",INDEX('Tableau FR Download'!M:M,MATCH('Eligible Components'!M1592,'Tableau FR Download'!G:G,0))),"")</f>
        <v/>
      </c>
    </row>
    <row r="1593" spans="1:21" hidden="1" x14ac:dyDescent="0.2">
      <c r="A1593" s="1">
        <f t="shared" si="73"/>
        <v>0</v>
      </c>
      <c r="B1593" s="1">
        <v>0</v>
      </c>
      <c r="C1593" s="1" t="s">
        <v>85</v>
      </c>
      <c r="D1593" s="1" t="s">
        <v>76</v>
      </c>
      <c r="E1593" s="1" t="s">
        <v>409</v>
      </c>
      <c r="F1593" s="1" t="s">
        <v>86</v>
      </c>
      <c r="G1593" s="1" t="str">
        <f t="shared" si="74"/>
        <v>Zanzibar-HIV/AIDS,Malaria</v>
      </c>
      <c r="H1593" s="1">
        <v>1</v>
      </c>
      <c r="I1593" s="1" t="s">
        <v>74</v>
      </c>
      <c r="J1593" s="1" t="str">
        <f>IF(IFERROR(IF(M1593="",INDEX('Review Approach Lookup'!D:D,MATCH('Eligible Components'!G1593,'Review Approach Lookup'!A:A,0)),INDEX('Tableau FR Download'!I:I,MATCH(M1593,'Tableau FR Download'!G:G,0))),"")=0,"TBC",IFERROR(IF(M1593="",INDEX('Review Approach Lookup'!D:D,MATCH('Eligible Components'!G1593,'Review Approach Lookup'!A:A,0)),INDEX('Tableau FR Download'!I:I,MATCH(M1593,'Tableau FR Download'!G:G,0))),""))</f>
        <v/>
      </c>
      <c r="K1593" s="1" t="s">
        <v>184</v>
      </c>
      <c r="L1593" s="1">
        <f>_xlfn.MAXIFS('Tableau FR Download'!A:A,'Tableau FR Download'!B:B,'Eligible Components'!G1593)</f>
        <v>0</v>
      </c>
      <c r="M1593" s="1" t="str">
        <f>IF(L1593=0,"",INDEX('Tableau FR Download'!G:G,MATCH('Eligible Components'!L1593,'Tableau FR Download'!A:A,0)))</f>
        <v/>
      </c>
      <c r="N1593" s="2" t="str">
        <f>IFERROR(IF(LEFT(INDEX('Tableau FR Download'!J:J,MATCH('Eligible Components'!M1593,'Tableau FR Download'!G:G,0)),FIND(" - ",INDEX('Tableau FR Download'!J:J,MATCH('Eligible Components'!M1593,'Tableau FR Download'!G:G,0)))-1) = 0,"",LEFT(INDEX('Tableau FR Download'!J:J,MATCH('Eligible Components'!M1593,'Tableau FR Download'!G:G,0)),FIND(" - ",INDEX('Tableau FR Download'!J:J,MATCH('Eligible Components'!M1593,'Tableau FR Download'!G:G,0)))-1)),"")</f>
        <v/>
      </c>
      <c r="O1593" s="2" t="str">
        <f>IF(T1593="No","",IFERROR(IF(INDEX('Tableau FR Download'!M:M,MATCH('Eligible Components'!M1593,'Tableau FR Download'!G:G,0))=0,"",INDEX('Tableau FR Download'!M:M,MATCH('Eligible Components'!M1593,'Tableau FR Download'!G:G,0))),""))</f>
        <v/>
      </c>
      <c r="P1593" s="37" t="str">
        <f>IF(IFERROR(INDEX('Funding Request Tracker'!$G$6:$G$13,MATCH('Eligible Components'!N1593,'Funding Request Tracker'!$F$6:$F$13,0)),"")=0,"",IFERROR(INDEX('Funding Request Tracker'!$G$6:$G$13,MATCH('Eligible Components'!N1593,'Funding Request Tracker'!$F$6:$F$13,0)),""))</f>
        <v/>
      </c>
      <c r="Q1593" s="37" t="str">
        <f>IF(IFERROR(INDEX('Tableau FR Download'!N:N,MATCH('Eligible Components'!M1593,'Tableau FR Download'!G:G,0)),"")=0,"",IFERROR(INDEX('Tableau FR Download'!N:N,MATCH('Eligible Components'!M1593,'Tableau FR Download'!G:G,0)),""))</f>
        <v/>
      </c>
      <c r="R1593" s="37" t="str">
        <f>IF(IFERROR(INDEX('Tableau FR Download'!O:O,MATCH('Eligible Components'!M1593,'Tableau FR Download'!G:G,0)),"")=0,"",IFERROR(INDEX('Tableau FR Download'!O:O,MATCH('Eligible Components'!M1593,'Tableau FR Download'!G:G,0)),""))</f>
        <v/>
      </c>
      <c r="S1593" s="13" t="str">
        <f t="shared" si="75"/>
        <v/>
      </c>
      <c r="T1593" s="1" t="str">
        <f>IFERROR(INDEX('User Instructions'!$E$3:$E$10,MATCH('Eligible Components'!N1593,'User Instructions'!$D$3:$D$10,0)),"")</f>
        <v/>
      </c>
      <c r="U1593" s="1" t="str">
        <f>IFERROR(IF(INDEX('Tableau FR Download'!M:M,MATCH('Eligible Components'!M1593,'Tableau FR Download'!G:G,0))=0,"",INDEX('Tableau FR Download'!M:M,MATCH('Eligible Components'!M1593,'Tableau FR Download'!G:G,0))),"")</f>
        <v/>
      </c>
    </row>
    <row r="1594" spans="1:21" hidden="1" x14ac:dyDescent="0.2">
      <c r="A1594" s="1">
        <f t="shared" si="73"/>
        <v>0</v>
      </c>
      <c r="B1594" s="1">
        <v>0</v>
      </c>
      <c r="C1594" s="1" t="s">
        <v>85</v>
      </c>
      <c r="D1594" s="1" t="s">
        <v>76</v>
      </c>
      <c r="E1594" s="1" t="s">
        <v>410</v>
      </c>
      <c r="F1594" s="1" t="s">
        <v>87</v>
      </c>
      <c r="G1594" s="1" t="str">
        <f t="shared" si="74"/>
        <v>Zanzibar-HIV/AIDS,Malaria,RSSH</v>
      </c>
      <c r="H1594" s="1">
        <v>1</v>
      </c>
      <c r="I1594" s="1" t="s">
        <v>74</v>
      </c>
      <c r="J1594" s="1" t="str">
        <f>IF(IFERROR(IF(M1594="",INDEX('Review Approach Lookup'!D:D,MATCH('Eligible Components'!G1594,'Review Approach Lookup'!A:A,0)),INDEX('Tableau FR Download'!I:I,MATCH(M1594,'Tableau FR Download'!G:G,0))),"")=0,"TBC",IFERROR(IF(M1594="",INDEX('Review Approach Lookup'!D:D,MATCH('Eligible Components'!G1594,'Review Approach Lookup'!A:A,0)),INDEX('Tableau FR Download'!I:I,MATCH(M1594,'Tableau FR Download'!G:G,0))),""))</f>
        <v/>
      </c>
      <c r="K1594" s="1" t="s">
        <v>184</v>
      </c>
      <c r="L1594" s="1">
        <f>_xlfn.MAXIFS('Tableau FR Download'!A:A,'Tableau FR Download'!B:B,'Eligible Components'!G1594)</f>
        <v>0</v>
      </c>
      <c r="M1594" s="1" t="str">
        <f>IF(L1594=0,"",INDEX('Tableau FR Download'!G:G,MATCH('Eligible Components'!L1594,'Tableau FR Download'!A:A,0)))</f>
        <v/>
      </c>
      <c r="N1594" s="2" t="str">
        <f>IFERROR(IF(LEFT(INDEX('Tableau FR Download'!J:J,MATCH('Eligible Components'!M1594,'Tableau FR Download'!G:G,0)),FIND(" - ",INDEX('Tableau FR Download'!J:J,MATCH('Eligible Components'!M1594,'Tableau FR Download'!G:G,0)))-1) = 0,"",LEFT(INDEX('Tableau FR Download'!J:J,MATCH('Eligible Components'!M1594,'Tableau FR Download'!G:G,0)),FIND(" - ",INDEX('Tableau FR Download'!J:J,MATCH('Eligible Components'!M1594,'Tableau FR Download'!G:G,0)))-1)),"")</f>
        <v/>
      </c>
      <c r="O1594" s="2" t="str">
        <f>IF(T1594="No","",IFERROR(IF(INDEX('Tableau FR Download'!M:M,MATCH('Eligible Components'!M1594,'Tableau FR Download'!G:G,0))=0,"",INDEX('Tableau FR Download'!M:M,MATCH('Eligible Components'!M1594,'Tableau FR Download'!G:G,0))),""))</f>
        <v/>
      </c>
      <c r="P1594" s="37" t="str">
        <f>IF(IFERROR(INDEX('Funding Request Tracker'!$G$6:$G$13,MATCH('Eligible Components'!N1594,'Funding Request Tracker'!$F$6:$F$13,0)),"")=0,"",IFERROR(INDEX('Funding Request Tracker'!$G$6:$G$13,MATCH('Eligible Components'!N1594,'Funding Request Tracker'!$F$6:$F$13,0)),""))</f>
        <v/>
      </c>
      <c r="Q1594" s="37" t="str">
        <f>IF(IFERROR(INDEX('Tableau FR Download'!N:N,MATCH('Eligible Components'!M1594,'Tableau FR Download'!G:G,0)),"")=0,"",IFERROR(INDEX('Tableau FR Download'!N:N,MATCH('Eligible Components'!M1594,'Tableau FR Download'!G:G,0)),""))</f>
        <v/>
      </c>
      <c r="R1594" s="37" t="str">
        <f>IF(IFERROR(INDEX('Tableau FR Download'!O:O,MATCH('Eligible Components'!M1594,'Tableau FR Download'!G:G,0)),"")=0,"",IFERROR(INDEX('Tableau FR Download'!O:O,MATCH('Eligible Components'!M1594,'Tableau FR Download'!G:G,0)),""))</f>
        <v/>
      </c>
      <c r="S1594" s="13" t="str">
        <f t="shared" si="75"/>
        <v/>
      </c>
      <c r="T1594" s="1" t="str">
        <f>IFERROR(INDEX('User Instructions'!$E$3:$E$10,MATCH('Eligible Components'!N1594,'User Instructions'!$D$3:$D$10,0)),"")</f>
        <v/>
      </c>
      <c r="U1594" s="1" t="str">
        <f>IFERROR(IF(INDEX('Tableau FR Download'!M:M,MATCH('Eligible Components'!M1594,'Tableau FR Download'!G:G,0))=0,"",INDEX('Tableau FR Download'!M:M,MATCH('Eligible Components'!M1594,'Tableau FR Download'!G:G,0))),"")</f>
        <v/>
      </c>
    </row>
    <row r="1595" spans="1:21" hidden="1" x14ac:dyDescent="0.2">
      <c r="A1595" s="1">
        <f t="shared" si="73"/>
        <v>0</v>
      </c>
      <c r="B1595" s="1">
        <v>0</v>
      </c>
      <c r="C1595" s="1" t="s">
        <v>85</v>
      </c>
      <c r="D1595" s="1" t="s">
        <v>76</v>
      </c>
      <c r="E1595" s="1" t="s">
        <v>411</v>
      </c>
      <c r="F1595" s="1" t="s">
        <v>88</v>
      </c>
      <c r="G1595" s="1" t="str">
        <f t="shared" si="74"/>
        <v>Zanzibar-HIV/AIDS,RSSH</v>
      </c>
      <c r="H1595" s="1">
        <v>1</v>
      </c>
      <c r="I1595" s="1" t="s">
        <v>74</v>
      </c>
      <c r="J1595" s="1" t="str">
        <f>IF(IFERROR(IF(M1595="",INDEX('Review Approach Lookup'!D:D,MATCH('Eligible Components'!G1595,'Review Approach Lookup'!A:A,0)),INDEX('Tableau FR Download'!I:I,MATCH(M1595,'Tableau FR Download'!G:G,0))),"")=0,"TBC",IFERROR(IF(M1595="",INDEX('Review Approach Lookup'!D:D,MATCH('Eligible Components'!G1595,'Review Approach Lookup'!A:A,0)),INDEX('Tableau FR Download'!I:I,MATCH(M1595,'Tableau FR Download'!G:G,0))),""))</f>
        <v/>
      </c>
      <c r="K1595" s="1" t="s">
        <v>184</v>
      </c>
      <c r="L1595" s="1">
        <f>_xlfn.MAXIFS('Tableau FR Download'!A:A,'Tableau FR Download'!B:B,'Eligible Components'!G1595)</f>
        <v>0</v>
      </c>
      <c r="M1595" s="1" t="str">
        <f>IF(L1595=0,"",INDEX('Tableau FR Download'!G:G,MATCH('Eligible Components'!L1595,'Tableau FR Download'!A:A,0)))</f>
        <v/>
      </c>
      <c r="N1595" s="2" t="str">
        <f>IFERROR(IF(LEFT(INDEX('Tableau FR Download'!J:J,MATCH('Eligible Components'!M1595,'Tableau FR Download'!G:G,0)),FIND(" - ",INDEX('Tableau FR Download'!J:J,MATCH('Eligible Components'!M1595,'Tableau FR Download'!G:G,0)))-1) = 0,"",LEFT(INDEX('Tableau FR Download'!J:J,MATCH('Eligible Components'!M1595,'Tableau FR Download'!G:G,0)),FIND(" - ",INDEX('Tableau FR Download'!J:J,MATCH('Eligible Components'!M1595,'Tableau FR Download'!G:G,0)))-1)),"")</f>
        <v/>
      </c>
      <c r="O1595" s="2" t="str">
        <f>IF(T1595="No","",IFERROR(IF(INDEX('Tableau FR Download'!M:M,MATCH('Eligible Components'!M1595,'Tableau FR Download'!G:G,0))=0,"",INDEX('Tableau FR Download'!M:M,MATCH('Eligible Components'!M1595,'Tableau FR Download'!G:G,0))),""))</f>
        <v/>
      </c>
      <c r="P1595" s="37" t="str">
        <f>IF(IFERROR(INDEX('Funding Request Tracker'!$G$6:$G$13,MATCH('Eligible Components'!N1595,'Funding Request Tracker'!$F$6:$F$13,0)),"")=0,"",IFERROR(INDEX('Funding Request Tracker'!$G$6:$G$13,MATCH('Eligible Components'!N1595,'Funding Request Tracker'!$F$6:$F$13,0)),""))</f>
        <v/>
      </c>
      <c r="Q1595" s="37" t="str">
        <f>IF(IFERROR(INDEX('Tableau FR Download'!N:N,MATCH('Eligible Components'!M1595,'Tableau FR Download'!G:G,0)),"")=0,"",IFERROR(INDEX('Tableau FR Download'!N:N,MATCH('Eligible Components'!M1595,'Tableau FR Download'!G:G,0)),""))</f>
        <v/>
      </c>
      <c r="R1595" s="37" t="str">
        <f>IF(IFERROR(INDEX('Tableau FR Download'!O:O,MATCH('Eligible Components'!M1595,'Tableau FR Download'!G:G,0)),"")=0,"",IFERROR(INDEX('Tableau FR Download'!O:O,MATCH('Eligible Components'!M1595,'Tableau FR Download'!G:G,0)),""))</f>
        <v/>
      </c>
      <c r="S1595" s="13" t="str">
        <f t="shared" si="75"/>
        <v/>
      </c>
      <c r="T1595" s="1" t="str">
        <f>IFERROR(INDEX('User Instructions'!$E$3:$E$10,MATCH('Eligible Components'!N1595,'User Instructions'!$D$3:$D$10,0)),"")</f>
        <v/>
      </c>
      <c r="U1595" s="1" t="str">
        <f>IFERROR(IF(INDEX('Tableau FR Download'!M:M,MATCH('Eligible Components'!M1595,'Tableau FR Download'!G:G,0))=0,"",INDEX('Tableau FR Download'!M:M,MATCH('Eligible Components'!M1595,'Tableau FR Download'!G:G,0))),"")</f>
        <v/>
      </c>
    </row>
    <row r="1596" spans="1:21" hidden="1" x14ac:dyDescent="0.2">
      <c r="A1596" s="1">
        <f t="shared" si="73"/>
        <v>1</v>
      </c>
      <c r="B1596" s="1">
        <v>0</v>
      </c>
      <c r="C1596" s="1" t="s">
        <v>85</v>
      </c>
      <c r="D1596" s="1" t="s">
        <v>76</v>
      </c>
      <c r="E1596" s="1" t="s">
        <v>408</v>
      </c>
      <c r="F1596" s="1" t="s">
        <v>89</v>
      </c>
      <c r="G1596" s="1" t="str">
        <f t="shared" si="74"/>
        <v>Zanzibar-HIV/AIDS, Tuberculosis</v>
      </c>
      <c r="H1596" s="1">
        <v>1</v>
      </c>
      <c r="I1596" s="1" t="s">
        <v>74</v>
      </c>
      <c r="J1596" s="1" t="str">
        <f>IF(IFERROR(IF(M1596="",INDEX('Review Approach Lookup'!D:D,MATCH('Eligible Components'!G1596,'Review Approach Lookup'!A:A,0)),INDEX('Tableau FR Download'!I:I,MATCH(M1596,'Tableau FR Download'!G:G,0))),"")=0,"TBC",IFERROR(IF(M1596="",INDEX('Review Approach Lookup'!D:D,MATCH('Eligible Components'!G1596,'Review Approach Lookup'!A:A,0)),INDEX('Tableau FR Download'!I:I,MATCH(M1596,'Tableau FR Download'!G:G,0))),""))</f>
        <v>Full Review</v>
      </c>
      <c r="K1596" s="1" t="s">
        <v>184</v>
      </c>
      <c r="L1596" s="1">
        <f>_xlfn.MAXIFS('Tableau FR Download'!A:A,'Tableau FR Download'!B:B,'Eligible Components'!G1596)</f>
        <v>917</v>
      </c>
      <c r="M1596" s="1" t="str">
        <f>IF(L1596=0,"",INDEX('Tableau FR Download'!G:G,MATCH('Eligible Components'!L1596,'Tableau FR Download'!A:A,0)))</f>
        <v>FR917-QNB-C</v>
      </c>
      <c r="N1596" s="2" t="str">
        <f>IFERROR(IF(LEFT(INDEX('Tableau FR Download'!J:J,MATCH('Eligible Components'!M1596,'Tableau FR Download'!G:G,0)),FIND(" - ",INDEX('Tableau FR Download'!J:J,MATCH('Eligible Components'!M1596,'Tableau FR Download'!G:G,0)))-1) = 0,"",LEFT(INDEX('Tableau FR Download'!J:J,MATCH('Eligible Components'!M1596,'Tableau FR Download'!G:G,0)),FIND(" - ",INDEX('Tableau FR Download'!J:J,MATCH('Eligible Components'!M1596,'Tableau FR Download'!G:G,0)))-1)),"")</f>
        <v>Window 1</v>
      </c>
      <c r="O1596" s="2" t="str">
        <f>IF(T1596="No","",IFERROR(IF(INDEX('Tableau FR Download'!M:M,MATCH('Eligible Components'!M1596,'Tableau FR Download'!G:G,0))=0,"",INDEX('Tableau FR Download'!M:M,MATCH('Eligible Components'!M1596,'Tableau FR Download'!G:G,0))),""))</f>
        <v>Grant Making</v>
      </c>
      <c r="P1596" s="37">
        <f>IF(IFERROR(INDEX('Funding Request Tracker'!$G$6:$G$13,MATCH('Eligible Components'!N1596,'Funding Request Tracker'!$F$6:$F$13,0)),"")=0,"",IFERROR(INDEX('Funding Request Tracker'!$G$6:$G$13,MATCH('Eligible Components'!N1596,'Funding Request Tracker'!$F$6:$F$13,0)),""))</f>
        <v>43913</v>
      </c>
      <c r="Q1596" s="37">
        <f>IF(IFERROR(INDEX('Tableau FR Download'!N:N,MATCH('Eligible Components'!M1596,'Tableau FR Download'!G:G,0)),"")=0,"",IFERROR(INDEX('Tableau FR Download'!N:N,MATCH('Eligible Components'!M1596,'Tableau FR Download'!G:G,0)),""))</f>
        <v>44091</v>
      </c>
      <c r="R1596" s="37">
        <f>IF(IFERROR(INDEX('Tableau FR Download'!O:O,MATCH('Eligible Components'!M1596,'Tableau FR Download'!G:G,0)),"")=0,"",IFERROR(INDEX('Tableau FR Download'!O:O,MATCH('Eligible Components'!M1596,'Tableau FR Download'!G:G,0)),""))</f>
        <v>44125</v>
      </c>
      <c r="S1596" s="13">
        <f t="shared" si="75"/>
        <v>6.9508196721311473</v>
      </c>
      <c r="T1596" s="1" t="str">
        <f>IFERROR(INDEX('User Instructions'!$E$3:$E$10,MATCH('Eligible Components'!N1596,'User Instructions'!$D$3:$D$10,0)),"")</f>
        <v>Yes</v>
      </c>
      <c r="U1596" s="1" t="str">
        <f>IFERROR(IF(INDEX('Tableau FR Download'!M:M,MATCH('Eligible Components'!M1596,'Tableau FR Download'!G:G,0))=0,"",INDEX('Tableau FR Download'!M:M,MATCH('Eligible Components'!M1596,'Tableau FR Download'!G:G,0))),"")</f>
        <v>Grant Making</v>
      </c>
    </row>
    <row r="1597" spans="1:21" hidden="1" x14ac:dyDescent="0.2">
      <c r="A1597" s="1">
        <f t="shared" si="73"/>
        <v>0</v>
      </c>
      <c r="B1597" s="1">
        <v>0</v>
      </c>
      <c r="C1597" s="1" t="s">
        <v>85</v>
      </c>
      <c r="D1597" s="1" t="s">
        <v>76</v>
      </c>
      <c r="E1597" s="1" t="s">
        <v>412</v>
      </c>
      <c r="F1597" s="1" t="s">
        <v>90</v>
      </c>
      <c r="G1597" s="1" t="str">
        <f t="shared" si="74"/>
        <v>Zanzibar-HIV/AIDS,Tuberculosis,Malaria</v>
      </c>
      <c r="H1597" s="1">
        <v>1</v>
      </c>
      <c r="I1597" s="1" t="s">
        <v>74</v>
      </c>
      <c r="J1597" s="1" t="str">
        <f>IF(IFERROR(IF(M1597="",INDEX('Review Approach Lookup'!D:D,MATCH('Eligible Components'!G1597,'Review Approach Lookup'!A:A,0)),INDEX('Tableau FR Download'!I:I,MATCH(M1597,'Tableau FR Download'!G:G,0))),"")=0,"TBC",IFERROR(IF(M1597="",INDEX('Review Approach Lookup'!D:D,MATCH('Eligible Components'!G1597,'Review Approach Lookup'!A:A,0)),INDEX('Tableau FR Download'!I:I,MATCH(M1597,'Tableau FR Download'!G:G,0))),""))</f>
        <v/>
      </c>
      <c r="K1597" s="1" t="s">
        <v>184</v>
      </c>
      <c r="L1597" s="1">
        <f>_xlfn.MAXIFS('Tableau FR Download'!A:A,'Tableau FR Download'!B:B,'Eligible Components'!G1597)</f>
        <v>0</v>
      </c>
      <c r="M1597" s="1" t="str">
        <f>IF(L1597=0,"",INDEX('Tableau FR Download'!G:G,MATCH('Eligible Components'!L1597,'Tableau FR Download'!A:A,0)))</f>
        <v/>
      </c>
      <c r="N1597" s="2" t="str">
        <f>IFERROR(IF(LEFT(INDEX('Tableau FR Download'!J:J,MATCH('Eligible Components'!M1597,'Tableau FR Download'!G:G,0)),FIND(" - ",INDEX('Tableau FR Download'!J:J,MATCH('Eligible Components'!M1597,'Tableau FR Download'!G:G,0)))-1) = 0,"",LEFT(INDEX('Tableau FR Download'!J:J,MATCH('Eligible Components'!M1597,'Tableau FR Download'!G:G,0)),FIND(" - ",INDEX('Tableau FR Download'!J:J,MATCH('Eligible Components'!M1597,'Tableau FR Download'!G:G,0)))-1)),"")</f>
        <v/>
      </c>
      <c r="O1597" s="2" t="str">
        <f>IF(T1597="No","",IFERROR(IF(INDEX('Tableau FR Download'!M:M,MATCH('Eligible Components'!M1597,'Tableau FR Download'!G:G,0))=0,"",INDEX('Tableau FR Download'!M:M,MATCH('Eligible Components'!M1597,'Tableau FR Download'!G:G,0))),""))</f>
        <v/>
      </c>
      <c r="P1597" s="37" t="str">
        <f>IF(IFERROR(INDEX('Funding Request Tracker'!$G$6:$G$13,MATCH('Eligible Components'!N1597,'Funding Request Tracker'!$F$6:$F$13,0)),"")=0,"",IFERROR(INDEX('Funding Request Tracker'!$G$6:$G$13,MATCH('Eligible Components'!N1597,'Funding Request Tracker'!$F$6:$F$13,0)),""))</f>
        <v/>
      </c>
      <c r="Q1597" s="37" t="str">
        <f>IF(IFERROR(INDEX('Tableau FR Download'!N:N,MATCH('Eligible Components'!M1597,'Tableau FR Download'!G:G,0)),"")=0,"",IFERROR(INDEX('Tableau FR Download'!N:N,MATCH('Eligible Components'!M1597,'Tableau FR Download'!G:G,0)),""))</f>
        <v/>
      </c>
      <c r="R1597" s="37" t="str">
        <f>IF(IFERROR(INDEX('Tableau FR Download'!O:O,MATCH('Eligible Components'!M1597,'Tableau FR Download'!G:G,0)),"")=0,"",IFERROR(INDEX('Tableau FR Download'!O:O,MATCH('Eligible Components'!M1597,'Tableau FR Download'!G:G,0)),""))</f>
        <v/>
      </c>
      <c r="S1597" s="13" t="str">
        <f t="shared" si="75"/>
        <v/>
      </c>
      <c r="T1597" s="1" t="str">
        <f>IFERROR(INDEX('User Instructions'!$E$3:$E$10,MATCH('Eligible Components'!N1597,'User Instructions'!$D$3:$D$10,0)),"")</f>
        <v/>
      </c>
      <c r="U1597" s="1" t="str">
        <f>IFERROR(IF(INDEX('Tableau FR Download'!M:M,MATCH('Eligible Components'!M1597,'Tableau FR Download'!G:G,0))=0,"",INDEX('Tableau FR Download'!M:M,MATCH('Eligible Components'!M1597,'Tableau FR Download'!G:G,0))),"")</f>
        <v/>
      </c>
    </row>
    <row r="1598" spans="1:21" hidden="1" x14ac:dyDescent="0.2">
      <c r="A1598" s="1">
        <f t="shared" si="73"/>
        <v>0</v>
      </c>
      <c r="B1598" s="1">
        <v>0</v>
      </c>
      <c r="C1598" s="1" t="s">
        <v>85</v>
      </c>
      <c r="D1598" s="1" t="s">
        <v>76</v>
      </c>
      <c r="E1598" s="1" t="s">
        <v>413</v>
      </c>
      <c r="F1598" s="1" t="s">
        <v>91</v>
      </c>
      <c r="G1598" s="1" t="str">
        <f t="shared" si="74"/>
        <v>Zanzibar-HIV/AIDS,Tuberculosis,Malaria,RSSH</v>
      </c>
      <c r="H1598" s="1">
        <v>1</v>
      </c>
      <c r="I1598" s="1" t="s">
        <v>74</v>
      </c>
      <c r="J1598" s="1" t="str">
        <f>IF(IFERROR(IF(M1598="",INDEX('Review Approach Lookup'!D:D,MATCH('Eligible Components'!G1598,'Review Approach Lookup'!A:A,0)),INDEX('Tableau FR Download'!I:I,MATCH(M1598,'Tableau FR Download'!G:G,0))),"")=0,"TBC",IFERROR(IF(M1598="",INDEX('Review Approach Lookup'!D:D,MATCH('Eligible Components'!G1598,'Review Approach Lookup'!A:A,0)),INDEX('Tableau FR Download'!I:I,MATCH(M1598,'Tableau FR Download'!G:G,0))),""))</f>
        <v/>
      </c>
      <c r="K1598" s="1" t="s">
        <v>184</v>
      </c>
      <c r="L1598" s="1">
        <f>_xlfn.MAXIFS('Tableau FR Download'!A:A,'Tableau FR Download'!B:B,'Eligible Components'!G1598)</f>
        <v>0</v>
      </c>
      <c r="M1598" s="1" t="str">
        <f>IF(L1598=0,"",INDEX('Tableau FR Download'!G:G,MATCH('Eligible Components'!L1598,'Tableau FR Download'!A:A,0)))</f>
        <v/>
      </c>
      <c r="N1598" s="2" t="str">
        <f>IFERROR(IF(LEFT(INDEX('Tableau FR Download'!J:J,MATCH('Eligible Components'!M1598,'Tableau FR Download'!G:G,0)),FIND(" - ",INDEX('Tableau FR Download'!J:J,MATCH('Eligible Components'!M1598,'Tableau FR Download'!G:G,0)))-1) = 0,"",LEFT(INDEX('Tableau FR Download'!J:J,MATCH('Eligible Components'!M1598,'Tableau FR Download'!G:G,0)),FIND(" - ",INDEX('Tableau FR Download'!J:J,MATCH('Eligible Components'!M1598,'Tableau FR Download'!G:G,0)))-1)),"")</f>
        <v/>
      </c>
      <c r="O1598" s="2" t="str">
        <f>IF(T1598="No","",IFERROR(IF(INDEX('Tableau FR Download'!M:M,MATCH('Eligible Components'!M1598,'Tableau FR Download'!G:G,0))=0,"",INDEX('Tableau FR Download'!M:M,MATCH('Eligible Components'!M1598,'Tableau FR Download'!G:G,0))),""))</f>
        <v/>
      </c>
      <c r="P1598" s="37" t="str">
        <f>IF(IFERROR(INDEX('Funding Request Tracker'!$G$6:$G$13,MATCH('Eligible Components'!N1598,'Funding Request Tracker'!$F$6:$F$13,0)),"")=0,"",IFERROR(INDEX('Funding Request Tracker'!$G$6:$G$13,MATCH('Eligible Components'!N1598,'Funding Request Tracker'!$F$6:$F$13,0)),""))</f>
        <v/>
      </c>
      <c r="Q1598" s="37" t="str">
        <f>IF(IFERROR(INDEX('Tableau FR Download'!N:N,MATCH('Eligible Components'!M1598,'Tableau FR Download'!G:G,0)),"")=0,"",IFERROR(INDEX('Tableau FR Download'!N:N,MATCH('Eligible Components'!M1598,'Tableau FR Download'!G:G,0)),""))</f>
        <v/>
      </c>
      <c r="R1598" s="37" t="str">
        <f>IF(IFERROR(INDEX('Tableau FR Download'!O:O,MATCH('Eligible Components'!M1598,'Tableau FR Download'!G:G,0)),"")=0,"",IFERROR(INDEX('Tableau FR Download'!O:O,MATCH('Eligible Components'!M1598,'Tableau FR Download'!G:G,0)),""))</f>
        <v/>
      </c>
      <c r="S1598" s="13" t="str">
        <f t="shared" si="75"/>
        <v/>
      </c>
      <c r="T1598" s="1" t="str">
        <f>IFERROR(INDEX('User Instructions'!$E$3:$E$10,MATCH('Eligible Components'!N1598,'User Instructions'!$D$3:$D$10,0)),"")</f>
        <v/>
      </c>
      <c r="U1598" s="1" t="str">
        <f>IFERROR(IF(INDEX('Tableau FR Download'!M:M,MATCH('Eligible Components'!M1598,'Tableau FR Download'!G:G,0))=0,"",INDEX('Tableau FR Download'!M:M,MATCH('Eligible Components'!M1598,'Tableau FR Download'!G:G,0))),"")</f>
        <v/>
      </c>
    </row>
    <row r="1599" spans="1:21" hidden="1" x14ac:dyDescent="0.2">
      <c r="A1599" s="1">
        <f t="shared" si="73"/>
        <v>0</v>
      </c>
      <c r="B1599" s="1">
        <v>0</v>
      </c>
      <c r="C1599" s="1" t="s">
        <v>85</v>
      </c>
      <c r="D1599" s="1" t="s">
        <v>76</v>
      </c>
      <c r="E1599" s="1" t="s">
        <v>414</v>
      </c>
      <c r="F1599" s="1" t="s">
        <v>92</v>
      </c>
      <c r="G1599" s="1" t="str">
        <f t="shared" si="74"/>
        <v>Zanzibar-HIV/AIDS,Tuberculosis,RSSH</v>
      </c>
      <c r="H1599" s="1">
        <v>1</v>
      </c>
      <c r="I1599" s="1" t="s">
        <v>74</v>
      </c>
      <c r="J1599" s="1" t="str">
        <f>IF(IFERROR(IF(M1599="",INDEX('Review Approach Lookup'!D:D,MATCH('Eligible Components'!G1599,'Review Approach Lookup'!A:A,0)),INDEX('Tableau FR Download'!I:I,MATCH(M1599,'Tableau FR Download'!G:G,0))),"")=0,"TBC",IFERROR(IF(M1599="",INDEX('Review Approach Lookup'!D:D,MATCH('Eligible Components'!G1599,'Review Approach Lookup'!A:A,0)),INDEX('Tableau FR Download'!I:I,MATCH(M1599,'Tableau FR Download'!G:G,0))),""))</f>
        <v/>
      </c>
      <c r="K1599" s="1" t="s">
        <v>184</v>
      </c>
      <c r="L1599" s="1">
        <f>_xlfn.MAXIFS('Tableau FR Download'!A:A,'Tableau FR Download'!B:B,'Eligible Components'!G1599)</f>
        <v>0</v>
      </c>
      <c r="M1599" s="1" t="str">
        <f>IF(L1599=0,"",INDEX('Tableau FR Download'!G:G,MATCH('Eligible Components'!L1599,'Tableau FR Download'!A:A,0)))</f>
        <v/>
      </c>
      <c r="N1599" s="2" t="str">
        <f>IFERROR(IF(LEFT(INDEX('Tableau FR Download'!J:J,MATCH('Eligible Components'!M1599,'Tableau FR Download'!G:G,0)),FIND(" - ",INDEX('Tableau FR Download'!J:J,MATCH('Eligible Components'!M1599,'Tableau FR Download'!G:G,0)))-1) = 0,"",LEFT(INDEX('Tableau FR Download'!J:J,MATCH('Eligible Components'!M1599,'Tableau FR Download'!G:G,0)),FIND(" - ",INDEX('Tableau FR Download'!J:J,MATCH('Eligible Components'!M1599,'Tableau FR Download'!G:G,0)))-1)),"")</f>
        <v/>
      </c>
      <c r="O1599" s="2" t="str">
        <f>IF(T1599="No","",IFERROR(IF(INDEX('Tableau FR Download'!M:M,MATCH('Eligible Components'!M1599,'Tableau FR Download'!G:G,0))=0,"",INDEX('Tableau FR Download'!M:M,MATCH('Eligible Components'!M1599,'Tableau FR Download'!G:G,0))),""))</f>
        <v/>
      </c>
      <c r="P1599" s="37" t="str">
        <f>IF(IFERROR(INDEX('Funding Request Tracker'!$G$6:$G$13,MATCH('Eligible Components'!N1599,'Funding Request Tracker'!$F$6:$F$13,0)),"")=0,"",IFERROR(INDEX('Funding Request Tracker'!$G$6:$G$13,MATCH('Eligible Components'!N1599,'Funding Request Tracker'!$F$6:$F$13,0)),""))</f>
        <v/>
      </c>
      <c r="Q1599" s="37" t="str">
        <f>IF(IFERROR(INDEX('Tableau FR Download'!N:N,MATCH('Eligible Components'!M1599,'Tableau FR Download'!G:G,0)),"")=0,"",IFERROR(INDEX('Tableau FR Download'!N:N,MATCH('Eligible Components'!M1599,'Tableau FR Download'!G:G,0)),""))</f>
        <v/>
      </c>
      <c r="R1599" s="37" t="str">
        <f>IF(IFERROR(INDEX('Tableau FR Download'!O:O,MATCH('Eligible Components'!M1599,'Tableau FR Download'!G:G,0)),"")=0,"",IFERROR(INDEX('Tableau FR Download'!O:O,MATCH('Eligible Components'!M1599,'Tableau FR Download'!G:G,0)),""))</f>
        <v/>
      </c>
      <c r="S1599" s="13" t="str">
        <f t="shared" si="75"/>
        <v/>
      </c>
      <c r="T1599" s="1" t="str">
        <f>IFERROR(INDEX('User Instructions'!$E$3:$E$10,MATCH('Eligible Components'!N1599,'User Instructions'!$D$3:$D$10,0)),"")</f>
        <v/>
      </c>
      <c r="U1599" s="1" t="str">
        <f>IFERROR(IF(INDEX('Tableau FR Download'!M:M,MATCH('Eligible Components'!M1599,'Tableau FR Download'!G:G,0))=0,"",INDEX('Tableau FR Download'!M:M,MATCH('Eligible Components'!M1599,'Tableau FR Download'!G:G,0))),"")</f>
        <v/>
      </c>
    </row>
    <row r="1600" spans="1:21" hidden="1" x14ac:dyDescent="0.2">
      <c r="A1600" s="1">
        <f t="shared" si="73"/>
        <v>1</v>
      </c>
      <c r="B1600" s="1">
        <v>0</v>
      </c>
      <c r="C1600" s="1" t="s">
        <v>85</v>
      </c>
      <c r="D1600" s="1" t="s">
        <v>76</v>
      </c>
      <c r="E1600" s="1" t="s">
        <v>28</v>
      </c>
      <c r="F1600" s="1" t="s">
        <v>28</v>
      </c>
      <c r="G1600" s="1" t="str">
        <f t="shared" si="74"/>
        <v>Zanzibar-Malaria</v>
      </c>
      <c r="H1600" s="1">
        <v>1</v>
      </c>
      <c r="I1600" s="1" t="s">
        <v>74</v>
      </c>
      <c r="J1600" s="1" t="str">
        <f>IF(IFERROR(IF(M1600="",INDEX('Review Approach Lookup'!D:D,MATCH('Eligible Components'!G1600,'Review Approach Lookup'!A:A,0)),INDEX('Tableau FR Download'!I:I,MATCH(M1600,'Tableau FR Download'!G:G,0))),"")=0,"TBC",IFERROR(IF(M1600="",INDEX('Review Approach Lookup'!D:D,MATCH('Eligible Components'!G1600,'Review Approach Lookup'!A:A,0)),INDEX('Tableau FR Download'!I:I,MATCH(M1600,'Tableau FR Download'!G:G,0))),""))</f>
        <v>Full Review</v>
      </c>
      <c r="K1600" s="1" t="s">
        <v>184</v>
      </c>
      <c r="L1600" s="1">
        <f>_xlfn.MAXIFS('Tableau FR Download'!A:A,'Tableau FR Download'!B:B,'Eligible Components'!G1600)</f>
        <v>916</v>
      </c>
      <c r="M1600" s="1" t="str">
        <f>IF(L1600=0,"",INDEX('Tableau FR Download'!G:G,MATCH('Eligible Components'!L1600,'Tableau FR Download'!A:A,0)))</f>
        <v>FR916-QNB-M</v>
      </c>
      <c r="N1600" s="2" t="str">
        <f>IFERROR(IF(LEFT(INDEX('Tableau FR Download'!J:J,MATCH('Eligible Components'!M1600,'Tableau FR Download'!G:G,0)),FIND(" - ",INDEX('Tableau FR Download'!J:J,MATCH('Eligible Components'!M1600,'Tableau FR Download'!G:G,0)))-1) = 0,"",LEFT(INDEX('Tableau FR Download'!J:J,MATCH('Eligible Components'!M1600,'Tableau FR Download'!G:G,0)),FIND(" - ",INDEX('Tableau FR Download'!J:J,MATCH('Eligible Components'!M1600,'Tableau FR Download'!G:G,0)))-1)),"")</f>
        <v>Window 1</v>
      </c>
      <c r="O1600" s="2" t="str">
        <f>IF(T1600="No","",IFERROR(IF(INDEX('Tableau FR Download'!M:M,MATCH('Eligible Components'!M1600,'Tableau FR Download'!G:G,0))=0,"",INDEX('Tableau FR Download'!M:M,MATCH('Eligible Components'!M1600,'Tableau FR Download'!G:G,0))),""))</f>
        <v>Grant Making</v>
      </c>
      <c r="P1600" s="37">
        <f>IF(IFERROR(INDEX('Funding Request Tracker'!$G$6:$G$13,MATCH('Eligible Components'!N1600,'Funding Request Tracker'!$F$6:$F$13,0)),"")=0,"",IFERROR(INDEX('Funding Request Tracker'!$G$6:$G$13,MATCH('Eligible Components'!N1600,'Funding Request Tracker'!$F$6:$F$13,0)),""))</f>
        <v>43913</v>
      </c>
      <c r="Q1600" s="37">
        <f>IF(IFERROR(INDEX('Tableau FR Download'!N:N,MATCH('Eligible Components'!M1600,'Tableau FR Download'!G:G,0)),"")=0,"",IFERROR(INDEX('Tableau FR Download'!N:N,MATCH('Eligible Components'!M1600,'Tableau FR Download'!G:G,0)),""))</f>
        <v>44091</v>
      </c>
      <c r="R1600" s="37">
        <f>IF(IFERROR(INDEX('Tableau FR Download'!O:O,MATCH('Eligible Components'!M1600,'Tableau FR Download'!G:G,0)),"")=0,"",IFERROR(INDEX('Tableau FR Download'!O:O,MATCH('Eligible Components'!M1600,'Tableau FR Download'!G:G,0)),""))</f>
        <v>44125</v>
      </c>
      <c r="S1600" s="13">
        <f t="shared" si="75"/>
        <v>6.9508196721311473</v>
      </c>
      <c r="T1600" s="1" t="str">
        <f>IFERROR(INDEX('User Instructions'!$E$3:$E$10,MATCH('Eligible Components'!N1600,'User Instructions'!$D$3:$D$10,0)),"")</f>
        <v>Yes</v>
      </c>
      <c r="U1600" s="1" t="str">
        <f>IFERROR(IF(INDEX('Tableau FR Download'!M:M,MATCH('Eligible Components'!M1600,'Tableau FR Download'!G:G,0))=0,"",INDEX('Tableau FR Download'!M:M,MATCH('Eligible Components'!M1600,'Tableau FR Download'!G:G,0))),"")</f>
        <v>Grant Making</v>
      </c>
    </row>
    <row r="1601" spans="1:21" hidden="1" x14ac:dyDescent="0.2">
      <c r="A1601" s="1">
        <f t="shared" si="73"/>
        <v>0</v>
      </c>
      <c r="B1601" s="1">
        <v>0</v>
      </c>
      <c r="C1601" s="1" t="s">
        <v>85</v>
      </c>
      <c r="D1601" s="1" t="s">
        <v>76</v>
      </c>
      <c r="E1601" s="1" t="s">
        <v>415</v>
      </c>
      <c r="F1601" s="1" t="s">
        <v>93</v>
      </c>
      <c r="G1601" s="1" t="str">
        <f t="shared" si="74"/>
        <v>Zanzibar-Malaria,RSSH</v>
      </c>
      <c r="H1601" s="1">
        <v>1</v>
      </c>
      <c r="I1601" s="1" t="s">
        <v>74</v>
      </c>
      <c r="J1601" s="1" t="str">
        <f>IF(IFERROR(IF(M1601="",INDEX('Review Approach Lookup'!D:D,MATCH('Eligible Components'!G1601,'Review Approach Lookup'!A:A,0)),INDEX('Tableau FR Download'!I:I,MATCH(M1601,'Tableau FR Download'!G:G,0))),"")=0,"TBC",IFERROR(IF(M1601="",INDEX('Review Approach Lookup'!D:D,MATCH('Eligible Components'!G1601,'Review Approach Lookup'!A:A,0)),INDEX('Tableau FR Download'!I:I,MATCH(M1601,'Tableau FR Download'!G:G,0))),""))</f>
        <v/>
      </c>
      <c r="K1601" s="1" t="s">
        <v>184</v>
      </c>
      <c r="L1601" s="1">
        <f>_xlfn.MAXIFS('Tableau FR Download'!A:A,'Tableau FR Download'!B:B,'Eligible Components'!G1601)</f>
        <v>0</v>
      </c>
      <c r="M1601" s="1" t="str">
        <f>IF(L1601=0,"",INDEX('Tableau FR Download'!G:G,MATCH('Eligible Components'!L1601,'Tableau FR Download'!A:A,0)))</f>
        <v/>
      </c>
      <c r="N1601" s="2" t="str">
        <f>IFERROR(IF(LEFT(INDEX('Tableau FR Download'!J:J,MATCH('Eligible Components'!M1601,'Tableau FR Download'!G:G,0)),FIND(" - ",INDEX('Tableau FR Download'!J:J,MATCH('Eligible Components'!M1601,'Tableau FR Download'!G:G,0)))-1) = 0,"",LEFT(INDEX('Tableau FR Download'!J:J,MATCH('Eligible Components'!M1601,'Tableau FR Download'!G:G,0)),FIND(" - ",INDEX('Tableau FR Download'!J:J,MATCH('Eligible Components'!M1601,'Tableau FR Download'!G:G,0)))-1)),"")</f>
        <v/>
      </c>
      <c r="O1601" s="2" t="str">
        <f>IF(T1601="No","",IFERROR(IF(INDEX('Tableau FR Download'!M:M,MATCH('Eligible Components'!M1601,'Tableau FR Download'!G:G,0))=0,"",INDEX('Tableau FR Download'!M:M,MATCH('Eligible Components'!M1601,'Tableau FR Download'!G:G,0))),""))</f>
        <v/>
      </c>
      <c r="P1601" s="37" t="str">
        <f>IF(IFERROR(INDEX('Funding Request Tracker'!$G$6:$G$13,MATCH('Eligible Components'!N1601,'Funding Request Tracker'!$F$6:$F$13,0)),"")=0,"",IFERROR(INDEX('Funding Request Tracker'!$G$6:$G$13,MATCH('Eligible Components'!N1601,'Funding Request Tracker'!$F$6:$F$13,0)),""))</f>
        <v/>
      </c>
      <c r="Q1601" s="37" t="str">
        <f>IF(IFERROR(INDEX('Tableau FR Download'!N:N,MATCH('Eligible Components'!M1601,'Tableau FR Download'!G:G,0)),"")=0,"",IFERROR(INDEX('Tableau FR Download'!N:N,MATCH('Eligible Components'!M1601,'Tableau FR Download'!G:G,0)),""))</f>
        <v/>
      </c>
      <c r="R1601" s="37" t="str">
        <f>IF(IFERROR(INDEX('Tableau FR Download'!O:O,MATCH('Eligible Components'!M1601,'Tableau FR Download'!G:G,0)),"")=0,"",IFERROR(INDEX('Tableau FR Download'!O:O,MATCH('Eligible Components'!M1601,'Tableau FR Download'!G:G,0)),""))</f>
        <v/>
      </c>
      <c r="S1601" s="13" t="str">
        <f t="shared" si="75"/>
        <v/>
      </c>
      <c r="T1601" s="1" t="str">
        <f>IFERROR(INDEX('User Instructions'!$E$3:$E$10,MATCH('Eligible Components'!N1601,'User Instructions'!$D$3:$D$10,0)),"")</f>
        <v/>
      </c>
      <c r="U1601" s="1" t="str">
        <f>IFERROR(IF(INDEX('Tableau FR Download'!M:M,MATCH('Eligible Components'!M1601,'Tableau FR Download'!G:G,0))=0,"",INDEX('Tableau FR Download'!M:M,MATCH('Eligible Components'!M1601,'Tableau FR Download'!G:G,0))),"")</f>
        <v/>
      </c>
    </row>
    <row r="1602" spans="1:21" hidden="1" x14ac:dyDescent="0.2">
      <c r="A1602" s="1">
        <f t="shared" ref="A1602:A1611" si="76">IF(B1602=1,0,IF(AND(H1602=1,OR(F1602="HIV/AIDS",F1602="Tuberculosis",F1602="Malaria",M1602&lt;&gt;"")),1,0))</f>
        <v>0</v>
      </c>
      <c r="B1602" s="1">
        <v>0</v>
      </c>
      <c r="C1602" s="1" t="s">
        <v>85</v>
      </c>
      <c r="D1602" s="1" t="s">
        <v>76</v>
      </c>
      <c r="E1602" s="1" t="s">
        <v>94</v>
      </c>
      <c r="F1602" s="1" t="s">
        <v>94</v>
      </c>
      <c r="G1602" s="1" t="str">
        <f t="shared" ref="G1602:G1611" si="77">_xlfn.CONCAT(D1602,"-",F1602)</f>
        <v>Zanzibar-RSSH</v>
      </c>
      <c r="H1602" s="1">
        <v>1</v>
      </c>
      <c r="I1602" s="1" t="s">
        <v>74</v>
      </c>
      <c r="J1602" s="1" t="str">
        <f>IF(IFERROR(IF(M1602="",INDEX('Review Approach Lookup'!D:D,MATCH('Eligible Components'!G1602,'Review Approach Lookup'!A:A,0)),INDEX('Tableau FR Download'!I:I,MATCH(M1602,'Tableau FR Download'!G:G,0))),"")=0,"TBC",IFERROR(IF(M1602="",INDEX('Review Approach Lookup'!D:D,MATCH('Eligible Components'!G1602,'Review Approach Lookup'!A:A,0)),INDEX('Tableau FR Download'!I:I,MATCH(M1602,'Tableau FR Download'!G:G,0))),""))</f>
        <v>TBC</v>
      </c>
      <c r="K1602" s="1" t="s">
        <v>184</v>
      </c>
      <c r="L1602" s="1">
        <f>_xlfn.MAXIFS('Tableau FR Download'!A:A,'Tableau FR Download'!B:B,'Eligible Components'!G1602)</f>
        <v>0</v>
      </c>
      <c r="M1602" s="1" t="str">
        <f>IF(L1602=0,"",INDEX('Tableau FR Download'!G:G,MATCH('Eligible Components'!L1602,'Tableau FR Download'!A:A,0)))</f>
        <v/>
      </c>
      <c r="N1602" s="2" t="str">
        <f>IFERROR(IF(LEFT(INDEX('Tableau FR Download'!J:J,MATCH('Eligible Components'!M1602,'Tableau FR Download'!G:G,0)),FIND(" - ",INDEX('Tableau FR Download'!J:J,MATCH('Eligible Components'!M1602,'Tableau FR Download'!G:G,0)))-1) = 0,"",LEFT(INDEX('Tableau FR Download'!J:J,MATCH('Eligible Components'!M1602,'Tableau FR Download'!G:G,0)),FIND(" - ",INDEX('Tableau FR Download'!J:J,MATCH('Eligible Components'!M1602,'Tableau FR Download'!G:G,0)))-1)),"")</f>
        <v/>
      </c>
      <c r="O1602" s="2" t="str">
        <f>IF(T1602="No","",IFERROR(IF(INDEX('Tableau FR Download'!M:M,MATCH('Eligible Components'!M1602,'Tableau FR Download'!G:G,0))=0,"",INDEX('Tableau FR Download'!M:M,MATCH('Eligible Components'!M1602,'Tableau FR Download'!G:G,0))),""))</f>
        <v/>
      </c>
      <c r="P1602" s="37" t="str">
        <f>IF(IFERROR(INDEX('Funding Request Tracker'!$G$6:$G$13,MATCH('Eligible Components'!N1602,'Funding Request Tracker'!$F$6:$F$13,0)),"")=0,"",IFERROR(INDEX('Funding Request Tracker'!$G$6:$G$13,MATCH('Eligible Components'!N1602,'Funding Request Tracker'!$F$6:$F$13,0)),""))</f>
        <v/>
      </c>
      <c r="Q1602" s="37" t="str">
        <f>IF(IFERROR(INDEX('Tableau FR Download'!N:N,MATCH('Eligible Components'!M1602,'Tableau FR Download'!G:G,0)),"")=0,"",IFERROR(INDEX('Tableau FR Download'!N:N,MATCH('Eligible Components'!M1602,'Tableau FR Download'!G:G,0)),""))</f>
        <v/>
      </c>
      <c r="R1602" s="37" t="str">
        <f>IF(IFERROR(INDEX('Tableau FR Download'!O:O,MATCH('Eligible Components'!M1602,'Tableau FR Download'!G:G,0)),"")=0,"",IFERROR(INDEX('Tableau FR Download'!O:O,MATCH('Eligible Components'!M1602,'Tableau FR Download'!G:G,0)),""))</f>
        <v/>
      </c>
      <c r="S1602" s="13" t="str">
        <f t="shared" ref="S1602:S1621" si="78">IFERROR((R1602-P1602)/30.5,"")</f>
        <v/>
      </c>
      <c r="T1602" s="1" t="str">
        <f>IFERROR(INDEX('User Instructions'!$E$3:$E$10,MATCH('Eligible Components'!N1602,'User Instructions'!$D$3:$D$10,0)),"")</f>
        <v/>
      </c>
      <c r="U1602" s="1" t="str">
        <f>IFERROR(IF(INDEX('Tableau FR Download'!M:M,MATCH('Eligible Components'!M1602,'Tableau FR Download'!G:G,0))=0,"",INDEX('Tableau FR Download'!M:M,MATCH('Eligible Components'!M1602,'Tableau FR Download'!G:G,0))),"")</f>
        <v/>
      </c>
    </row>
    <row r="1603" spans="1:21" hidden="1" x14ac:dyDescent="0.2">
      <c r="A1603" s="1">
        <f t="shared" si="76"/>
        <v>0</v>
      </c>
      <c r="B1603" s="1">
        <v>1</v>
      </c>
      <c r="C1603" s="1" t="s">
        <v>85</v>
      </c>
      <c r="D1603" s="1" t="s">
        <v>76</v>
      </c>
      <c r="E1603" s="1" t="s">
        <v>416</v>
      </c>
      <c r="F1603" s="1" t="s">
        <v>35</v>
      </c>
      <c r="G1603" s="1" t="str">
        <f t="shared" si="77"/>
        <v>Zanzibar-Tuberculosis</v>
      </c>
      <c r="H1603" s="1">
        <v>1</v>
      </c>
      <c r="I1603" s="1" t="s">
        <v>74</v>
      </c>
      <c r="J1603" s="1" t="str">
        <f>IF(IFERROR(IF(M1603="",INDEX('Review Approach Lookup'!D:D,MATCH('Eligible Components'!G1603,'Review Approach Lookup'!A:A,0)),INDEX('Tableau FR Download'!I:I,MATCH(M1603,'Tableau FR Download'!G:G,0))),"")=0,"TBC",IFERROR(IF(M1603="",INDEX('Review Approach Lookup'!D:D,MATCH('Eligible Components'!G1603,'Review Approach Lookup'!A:A,0)),INDEX('Tableau FR Download'!I:I,MATCH(M1603,'Tableau FR Download'!G:G,0))),""))</f>
        <v>Full Review</v>
      </c>
      <c r="K1603" s="1" t="s">
        <v>184</v>
      </c>
      <c r="L1603" s="1">
        <f>_xlfn.MAXIFS('Tableau FR Download'!A:A,'Tableau FR Download'!B:B,'Eligible Components'!G1603)</f>
        <v>0</v>
      </c>
      <c r="M1603" s="1" t="str">
        <f>IF(L1603=0,"",INDEX('Tableau FR Download'!G:G,MATCH('Eligible Components'!L1603,'Tableau FR Download'!A:A,0)))</f>
        <v/>
      </c>
      <c r="N1603" s="2" t="str">
        <f>IFERROR(IF(LEFT(INDEX('Tableau FR Download'!J:J,MATCH('Eligible Components'!M1603,'Tableau FR Download'!G:G,0)),FIND(" - ",INDEX('Tableau FR Download'!J:J,MATCH('Eligible Components'!M1603,'Tableau FR Download'!G:G,0)))-1) = 0,"",LEFT(INDEX('Tableau FR Download'!J:J,MATCH('Eligible Components'!M1603,'Tableau FR Download'!G:G,0)),FIND(" - ",INDEX('Tableau FR Download'!J:J,MATCH('Eligible Components'!M1603,'Tableau FR Download'!G:G,0)))-1)),"")</f>
        <v/>
      </c>
      <c r="O1603" s="2" t="str">
        <f>IF(T1603="No","",IFERROR(IF(INDEX('Tableau FR Download'!M:M,MATCH('Eligible Components'!M1603,'Tableau FR Download'!G:G,0))=0,"",INDEX('Tableau FR Download'!M:M,MATCH('Eligible Components'!M1603,'Tableau FR Download'!G:G,0))),""))</f>
        <v/>
      </c>
      <c r="P1603" s="37" t="str">
        <f>IF(IFERROR(INDEX('Funding Request Tracker'!$G$6:$G$13,MATCH('Eligible Components'!N1603,'Funding Request Tracker'!$F$6:$F$13,0)),"")=0,"",IFERROR(INDEX('Funding Request Tracker'!$G$6:$G$13,MATCH('Eligible Components'!N1603,'Funding Request Tracker'!$F$6:$F$13,0)),""))</f>
        <v/>
      </c>
      <c r="Q1603" s="37" t="str">
        <f>IF(IFERROR(INDEX('Tableau FR Download'!N:N,MATCH('Eligible Components'!M1603,'Tableau FR Download'!G:G,0)),"")=0,"",IFERROR(INDEX('Tableau FR Download'!N:N,MATCH('Eligible Components'!M1603,'Tableau FR Download'!G:G,0)),""))</f>
        <v/>
      </c>
      <c r="R1603" s="37" t="str">
        <f>IF(IFERROR(INDEX('Tableau FR Download'!O:O,MATCH('Eligible Components'!M1603,'Tableau FR Download'!G:G,0)),"")=0,"",IFERROR(INDEX('Tableau FR Download'!O:O,MATCH('Eligible Components'!M1603,'Tableau FR Download'!G:G,0)),""))</f>
        <v/>
      </c>
      <c r="S1603" s="13" t="str">
        <f t="shared" si="78"/>
        <v/>
      </c>
      <c r="T1603" s="1" t="str">
        <f>IFERROR(INDEX('User Instructions'!$E$3:$E$10,MATCH('Eligible Components'!N1603,'User Instructions'!$D$3:$D$10,0)),"")</f>
        <v/>
      </c>
      <c r="U1603" s="1" t="str">
        <f>IFERROR(IF(INDEX('Tableau FR Download'!M:M,MATCH('Eligible Components'!M1603,'Tableau FR Download'!G:G,0))=0,"",INDEX('Tableau FR Download'!M:M,MATCH('Eligible Components'!M1603,'Tableau FR Download'!G:G,0))),"")</f>
        <v/>
      </c>
    </row>
    <row r="1604" spans="1:21" hidden="1" x14ac:dyDescent="0.2">
      <c r="A1604" s="1">
        <f t="shared" si="76"/>
        <v>0</v>
      </c>
      <c r="B1604" s="1">
        <v>0</v>
      </c>
      <c r="C1604" s="1" t="s">
        <v>85</v>
      </c>
      <c r="D1604" s="1" t="s">
        <v>76</v>
      </c>
      <c r="E1604" s="1" t="s">
        <v>417</v>
      </c>
      <c r="F1604" s="1" t="s">
        <v>95</v>
      </c>
      <c r="G1604" s="1" t="str">
        <f t="shared" si="77"/>
        <v>Zanzibar-Tuberculosis,Malaria</v>
      </c>
      <c r="H1604" s="1">
        <v>1</v>
      </c>
      <c r="I1604" s="1" t="s">
        <v>74</v>
      </c>
      <c r="J1604" s="1" t="str">
        <f>IF(IFERROR(IF(M1604="",INDEX('Review Approach Lookup'!D:D,MATCH('Eligible Components'!G1604,'Review Approach Lookup'!A:A,0)),INDEX('Tableau FR Download'!I:I,MATCH(M1604,'Tableau FR Download'!G:G,0))),"")=0,"TBC",IFERROR(IF(M1604="",INDEX('Review Approach Lookup'!D:D,MATCH('Eligible Components'!G1604,'Review Approach Lookup'!A:A,0)),INDEX('Tableau FR Download'!I:I,MATCH(M1604,'Tableau FR Download'!G:G,0))),""))</f>
        <v/>
      </c>
      <c r="K1604" s="1" t="s">
        <v>184</v>
      </c>
      <c r="L1604" s="1">
        <f>_xlfn.MAXIFS('Tableau FR Download'!A:A,'Tableau FR Download'!B:B,'Eligible Components'!G1604)</f>
        <v>0</v>
      </c>
      <c r="M1604" s="1" t="str">
        <f>IF(L1604=0,"",INDEX('Tableau FR Download'!G:G,MATCH('Eligible Components'!L1604,'Tableau FR Download'!A:A,0)))</f>
        <v/>
      </c>
      <c r="N1604" s="2" t="str">
        <f>IFERROR(IF(LEFT(INDEX('Tableau FR Download'!J:J,MATCH('Eligible Components'!M1604,'Tableau FR Download'!G:G,0)),FIND(" - ",INDEX('Tableau FR Download'!J:J,MATCH('Eligible Components'!M1604,'Tableau FR Download'!G:G,0)))-1) = 0,"",LEFT(INDEX('Tableau FR Download'!J:J,MATCH('Eligible Components'!M1604,'Tableau FR Download'!G:G,0)),FIND(" - ",INDEX('Tableau FR Download'!J:J,MATCH('Eligible Components'!M1604,'Tableau FR Download'!G:G,0)))-1)),"")</f>
        <v/>
      </c>
      <c r="O1604" s="2" t="str">
        <f>IF(T1604="No","",IFERROR(IF(INDEX('Tableau FR Download'!M:M,MATCH('Eligible Components'!M1604,'Tableau FR Download'!G:G,0))=0,"",INDEX('Tableau FR Download'!M:M,MATCH('Eligible Components'!M1604,'Tableau FR Download'!G:G,0))),""))</f>
        <v/>
      </c>
      <c r="P1604" s="37" t="str">
        <f>IF(IFERROR(INDEX('Funding Request Tracker'!$G$6:$G$13,MATCH('Eligible Components'!N1604,'Funding Request Tracker'!$F$6:$F$13,0)),"")=0,"",IFERROR(INDEX('Funding Request Tracker'!$G$6:$G$13,MATCH('Eligible Components'!N1604,'Funding Request Tracker'!$F$6:$F$13,0)),""))</f>
        <v/>
      </c>
      <c r="Q1604" s="37" t="str">
        <f>IF(IFERROR(INDEX('Tableau FR Download'!N:N,MATCH('Eligible Components'!M1604,'Tableau FR Download'!G:G,0)),"")=0,"",IFERROR(INDEX('Tableau FR Download'!N:N,MATCH('Eligible Components'!M1604,'Tableau FR Download'!G:G,0)),""))</f>
        <v/>
      </c>
      <c r="R1604" s="37" t="str">
        <f>IF(IFERROR(INDEX('Tableau FR Download'!O:O,MATCH('Eligible Components'!M1604,'Tableau FR Download'!G:G,0)),"")=0,"",IFERROR(INDEX('Tableau FR Download'!O:O,MATCH('Eligible Components'!M1604,'Tableau FR Download'!G:G,0)),""))</f>
        <v/>
      </c>
      <c r="S1604" s="13" t="str">
        <f t="shared" si="78"/>
        <v/>
      </c>
      <c r="T1604" s="1" t="str">
        <f>IFERROR(INDEX('User Instructions'!$E$3:$E$10,MATCH('Eligible Components'!N1604,'User Instructions'!$D$3:$D$10,0)),"")</f>
        <v/>
      </c>
      <c r="U1604" s="1" t="str">
        <f>IFERROR(IF(INDEX('Tableau FR Download'!M:M,MATCH('Eligible Components'!M1604,'Tableau FR Download'!G:G,0))=0,"",INDEX('Tableau FR Download'!M:M,MATCH('Eligible Components'!M1604,'Tableau FR Download'!G:G,0))),"")</f>
        <v/>
      </c>
    </row>
    <row r="1605" spans="1:21" hidden="1" x14ac:dyDescent="0.2">
      <c r="A1605" s="1">
        <f t="shared" si="76"/>
        <v>0</v>
      </c>
      <c r="B1605" s="1">
        <v>0</v>
      </c>
      <c r="C1605" s="1" t="s">
        <v>85</v>
      </c>
      <c r="D1605" s="1" t="s">
        <v>76</v>
      </c>
      <c r="E1605" s="1" t="s">
        <v>418</v>
      </c>
      <c r="F1605" s="1" t="s">
        <v>96</v>
      </c>
      <c r="G1605" s="1" t="str">
        <f t="shared" si="77"/>
        <v>Zanzibar-Tuberculosis,Malaria,RSSH</v>
      </c>
      <c r="H1605" s="1">
        <v>1</v>
      </c>
      <c r="I1605" s="1" t="s">
        <v>74</v>
      </c>
      <c r="J1605" s="1" t="str">
        <f>IF(IFERROR(IF(M1605="",INDEX('Review Approach Lookup'!D:D,MATCH('Eligible Components'!G1605,'Review Approach Lookup'!A:A,0)),INDEX('Tableau FR Download'!I:I,MATCH(M1605,'Tableau FR Download'!G:G,0))),"")=0,"TBC",IFERROR(IF(M1605="",INDEX('Review Approach Lookup'!D:D,MATCH('Eligible Components'!G1605,'Review Approach Lookup'!A:A,0)),INDEX('Tableau FR Download'!I:I,MATCH(M1605,'Tableau FR Download'!G:G,0))),""))</f>
        <v/>
      </c>
      <c r="K1605" s="1" t="s">
        <v>184</v>
      </c>
      <c r="L1605" s="1">
        <f>_xlfn.MAXIFS('Tableau FR Download'!A:A,'Tableau FR Download'!B:B,'Eligible Components'!G1605)</f>
        <v>0</v>
      </c>
      <c r="M1605" s="1" t="str">
        <f>IF(L1605=0,"",INDEX('Tableau FR Download'!G:G,MATCH('Eligible Components'!L1605,'Tableau FR Download'!A:A,0)))</f>
        <v/>
      </c>
      <c r="N1605" s="2" t="str">
        <f>IFERROR(IF(LEFT(INDEX('Tableau FR Download'!J:J,MATCH('Eligible Components'!M1605,'Tableau FR Download'!G:G,0)),FIND(" - ",INDEX('Tableau FR Download'!J:J,MATCH('Eligible Components'!M1605,'Tableau FR Download'!G:G,0)))-1) = 0,"",LEFT(INDEX('Tableau FR Download'!J:J,MATCH('Eligible Components'!M1605,'Tableau FR Download'!G:G,0)),FIND(" - ",INDEX('Tableau FR Download'!J:J,MATCH('Eligible Components'!M1605,'Tableau FR Download'!G:G,0)))-1)),"")</f>
        <v/>
      </c>
      <c r="O1605" s="2" t="str">
        <f>IF(T1605="No","",IFERROR(IF(INDEX('Tableau FR Download'!M:M,MATCH('Eligible Components'!M1605,'Tableau FR Download'!G:G,0))=0,"",INDEX('Tableau FR Download'!M:M,MATCH('Eligible Components'!M1605,'Tableau FR Download'!G:G,0))),""))</f>
        <v/>
      </c>
      <c r="P1605" s="37" t="str">
        <f>IF(IFERROR(INDEX('Funding Request Tracker'!$G$6:$G$13,MATCH('Eligible Components'!N1605,'Funding Request Tracker'!$F$6:$F$13,0)),"")=0,"",IFERROR(INDEX('Funding Request Tracker'!$G$6:$G$13,MATCH('Eligible Components'!N1605,'Funding Request Tracker'!$F$6:$F$13,0)),""))</f>
        <v/>
      </c>
      <c r="Q1605" s="37" t="str">
        <f>IF(IFERROR(INDEX('Tableau FR Download'!N:N,MATCH('Eligible Components'!M1605,'Tableau FR Download'!G:G,0)),"")=0,"",IFERROR(INDEX('Tableau FR Download'!N:N,MATCH('Eligible Components'!M1605,'Tableau FR Download'!G:G,0)),""))</f>
        <v/>
      </c>
      <c r="R1605" s="37" t="str">
        <f>IF(IFERROR(INDEX('Tableau FR Download'!O:O,MATCH('Eligible Components'!M1605,'Tableau FR Download'!G:G,0)),"")=0,"",IFERROR(INDEX('Tableau FR Download'!O:O,MATCH('Eligible Components'!M1605,'Tableau FR Download'!G:G,0)),""))</f>
        <v/>
      </c>
      <c r="S1605" s="13" t="str">
        <f t="shared" si="78"/>
        <v/>
      </c>
      <c r="T1605" s="1" t="str">
        <f>IFERROR(INDEX('User Instructions'!$E$3:$E$10,MATCH('Eligible Components'!N1605,'User Instructions'!$D$3:$D$10,0)),"")</f>
        <v/>
      </c>
      <c r="U1605" s="1" t="str">
        <f>IFERROR(IF(INDEX('Tableau FR Download'!M:M,MATCH('Eligible Components'!M1605,'Tableau FR Download'!G:G,0))=0,"",INDEX('Tableau FR Download'!M:M,MATCH('Eligible Components'!M1605,'Tableau FR Download'!G:G,0))),"")</f>
        <v/>
      </c>
    </row>
    <row r="1606" spans="1:21" hidden="1" x14ac:dyDescent="0.2">
      <c r="A1606" s="1">
        <f t="shared" si="76"/>
        <v>0</v>
      </c>
      <c r="B1606" s="1">
        <v>0</v>
      </c>
      <c r="C1606" s="1" t="s">
        <v>85</v>
      </c>
      <c r="D1606" s="1" t="s">
        <v>76</v>
      </c>
      <c r="E1606" s="1" t="s">
        <v>419</v>
      </c>
      <c r="F1606" s="1" t="s">
        <v>97</v>
      </c>
      <c r="G1606" s="1" t="str">
        <f t="shared" si="77"/>
        <v>Zanzibar-Tuberculosis,RSSH</v>
      </c>
      <c r="H1606" s="1">
        <v>1</v>
      </c>
      <c r="I1606" s="1" t="s">
        <v>74</v>
      </c>
      <c r="J1606" s="1" t="str">
        <f>IF(IFERROR(IF(M1606="",INDEX('Review Approach Lookup'!D:D,MATCH('Eligible Components'!G1606,'Review Approach Lookup'!A:A,0)),INDEX('Tableau FR Download'!I:I,MATCH(M1606,'Tableau FR Download'!G:G,0))),"")=0,"TBC",IFERROR(IF(M1606="",INDEX('Review Approach Lookup'!D:D,MATCH('Eligible Components'!G1606,'Review Approach Lookup'!A:A,0)),INDEX('Tableau FR Download'!I:I,MATCH(M1606,'Tableau FR Download'!G:G,0))),""))</f>
        <v/>
      </c>
      <c r="K1606" s="1" t="s">
        <v>184</v>
      </c>
      <c r="L1606" s="1">
        <f>_xlfn.MAXIFS('Tableau FR Download'!A:A,'Tableau FR Download'!B:B,'Eligible Components'!G1606)</f>
        <v>0</v>
      </c>
      <c r="M1606" s="1" t="str">
        <f>IF(L1606=0,"",INDEX('Tableau FR Download'!G:G,MATCH('Eligible Components'!L1606,'Tableau FR Download'!A:A,0)))</f>
        <v/>
      </c>
      <c r="N1606" s="2" t="str">
        <f>IFERROR(IF(LEFT(INDEX('Tableau FR Download'!J:J,MATCH('Eligible Components'!M1606,'Tableau FR Download'!G:G,0)),FIND(" - ",INDEX('Tableau FR Download'!J:J,MATCH('Eligible Components'!M1606,'Tableau FR Download'!G:G,0)))-1) = 0,"",LEFT(INDEX('Tableau FR Download'!J:J,MATCH('Eligible Components'!M1606,'Tableau FR Download'!G:G,0)),FIND(" - ",INDEX('Tableau FR Download'!J:J,MATCH('Eligible Components'!M1606,'Tableau FR Download'!G:G,0)))-1)),"")</f>
        <v/>
      </c>
      <c r="O1606" s="2" t="str">
        <f>IF(T1606="No","",IFERROR(IF(INDEX('Tableau FR Download'!M:M,MATCH('Eligible Components'!M1606,'Tableau FR Download'!G:G,0))=0,"",INDEX('Tableau FR Download'!M:M,MATCH('Eligible Components'!M1606,'Tableau FR Download'!G:G,0))),""))</f>
        <v/>
      </c>
      <c r="P1606" s="37" t="str">
        <f>IF(IFERROR(INDEX('Funding Request Tracker'!$G$6:$G$13,MATCH('Eligible Components'!N1606,'Funding Request Tracker'!$F$6:$F$13,0)),"")=0,"",IFERROR(INDEX('Funding Request Tracker'!$G$6:$G$13,MATCH('Eligible Components'!N1606,'Funding Request Tracker'!$F$6:$F$13,0)),""))</f>
        <v/>
      </c>
      <c r="Q1606" s="37" t="str">
        <f>IF(IFERROR(INDEX('Tableau FR Download'!N:N,MATCH('Eligible Components'!M1606,'Tableau FR Download'!G:G,0)),"")=0,"",IFERROR(INDEX('Tableau FR Download'!N:N,MATCH('Eligible Components'!M1606,'Tableau FR Download'!G:G,0)),""))</f>
        <v/>
      </c>
      <c r="R1606" s="37" t="str">
        <f>IF(IFERROR(INDEX('Tableau FR Download'!O:O,MATCH('Eligible Components'!M1606,'Tableau FR Download'!G:G,0)),"")=0,"",IFERROR(INDEX('Tableau FR Download'!O:O,MATCH('Eligible Components'!M1606,'Tableau FR Download'!G:G,0)),""))</f>
        <v/>
      </c>
      <c r="S1606" s="13" t="str">
        <f t="shared" si="78"/>
        <v/>
      </c>
      <c r="T1606" s="1" t="str">
        <f>IFERROR(INDEX('User Instructions'!$E$3:$E$10,MATCH('Eligible Components'!N1606,'User Instructions'!$D$3:$D$10,0)),"")</f>
        <v/>
      </c>
      <c r="U1606" s="1" t="str">
        <f>IFERROR(IF(INDEX('Tableau FR Download'!M:M,MATCH('Eligible Components'!M1606,'Tableau FR Download'!G:G,0))=0,"",INDEX('Tableau FR Download'!M:M,MATCH('Eligible Components'!M1606,'Tableau FR Download'!G:G,0))),"")</f>
        <v/>
      </c>
    </row>
    <row r="1607" spans="1:21" hidden="1" x14ac:dyDescent="0.2">
      <c r="A1607" s="1">
        <f t="shared" si="76"/>
        <v>0</v>
      </c>
      <c r="B1607" s="1">
        <v>1</v>
      </c>
      <c r="C1607" s="1" t="s">
        <v>85</v>
      </c>
      <c r="D1607" s="1" t="s">
        <v>77</v>
      </c>
      <c r="E1607" s="1" t="s">
        <v>26</v>
      </c>
      <c r="F1607" s="1" t="s">
        <v>26</v>
      </c>
      <c r="G1607" s="1" t="str">
        <f t="shared" si="77"/>
        <v>Zimbabwe-HIV/AIDS</v>
      </c>
      <c r="H1607" s="1">
        <v>1</v>
      </c>
      <c r="I1607" s="1" t="s">
        <v>74</v>
      </c>
      <c r="J1607" s="1" t="str">
        <f>IF(IFERROR(IF(M1607="",INDEX('Review Approach Lookup'!D:D,MATCH('Eligible Components'!G1607,'Review Approach Lookup'!A:A,0)),INDEX('Tableau FR Download'!I:I,MATCH(M1607,'Tableau FR Download'!G:G,0))),"")=0,"TBC",IFERROR(IF(M1607="",INDEX('Review Approach Lookup'!D:D,MATCH('Eligible Components'!G1607,'Review Approach Lookup'!A:A,0)),INDEX('Tableau FR Download'!I:I,MATCH(M1607,'Tableau FR Download'!G:G,0))),""))</f>
        <v>Full Review</v>
      </c>
      <c r="K1607" s="1" t="s">
        <v>184</v>
      </c>
      <c r="L1607" s="1">
        <f>_xlfn.MAXIFS('Tableau FR Download'!A:A,'Tableau FR Download'!B:B,'Eligible Components'!G1607)</f>
        <v>0</v>
      </c>
      <c r="M1607" s="1" t="str">
        <f>IF(L1607=0,"",INDEX('Tableau FR Download'!G:G,MATCH('Eligible Components'!L1607,'Tableau FR Download'!A:A,0)))</f>
        <v/>
      </c>
      <c r="N1607" s="2" t="str">
        <f>IFERROR(IF(LEFT(INDEX('Tableau FR Download'!J:J,MATCH('Eligible Components'!M1607,'Tableau FR Download'!G:G,0)),FIND(" - ",INDEX('Tableau FR Download'!J:J,MATCH('Eligible Components'!M1607,'Tableau FR Download'!G:G,0)))-1) = 0,"",LEFT(INDEX('Tableau FR Download'!J:J,MATCH('Eligible Components'!M1607,'Tableau FR Download'!G:G,0)),FIND(" - ",INDEX('Tableau FR Download'!J:J,MATCH('Eligible Components'!M1607,'Tableau FR Download'!G:G,0)))-1)),"")</f>
        <v/>
      </c>
      <c r="O1607" s="2" t="str">
        <f>IF(T1607="No","",IFERROR(IF(INDEX('Tableau FR Download'!M:M,MATCH('Eligible Components'!M1607,'Tableau FR Download'!G:G,0))=0,"",INDEX('Tableau FR Download'!M:M,MATCH('Eligible Components'!M1607,'Tableau FR Download'!G:G,0))),""))</f>
        <v/>
      </c>
      <c r="P1607" s="37" t="str">
        <f>IF(IFERROR(INDEX('Funding Request Tracker'!$G$6:$G$13,MATCH('Eligible Components'!N1607,'Funding Request Tracker'!$F$6:$F$13,0)),"")=0,"",IFERROR(INDEX('Funding Request Tracker'!$G$6:$G$13,MATCH('Eligible Components'!N1607,'Funding Request Tracker'!$F$6:$F$13,0)),""))</f>
        <v/>
      </c>
      <c r="Q1607" s="37" t="str">
        <f>IF(IFERROR(INDEX('Tableau FR Download'!N:N,MATCH('Eligible Components'!M1607,'Tableau FR Download'!G:G,0)),"")=0,"",IFERROR(INDEX('Tableau FR Download'!N:N,MATCH('Eligible Components'!M1607,'Tableau FR Download'!G:G,0)),""))</f>
        <v/>
      </c>
      <c r="R1607" s="37" t="str">
        <f>IF(IFERROR(INDEX('Tableau FR Download'!O:O,MATCH('Eligible Components'!M1607,'Tableau FR Download'!G:G,0)),"")=0,"",IFERROR(INDEX('Tableau FR Download'!O:O,MATCH('Eligible Components'!M1607,'Tableau FR Download'!G:G,0)),""))</f>
        <v/>
      </c>
      <c r="S1607" s="13" t="str">
        <f t="shared" si="78"/>
        <v/>
      </c>
      <c r="T1607" s="1" t="str">
        <f>IFERROR(INDEX('User Instructions'!$E$3:$E$10,MATCH('Eligible Components'!N1607,'User Instructions'!$D$3:$D$10,0)),"")</f>
        <v/>
      </c>
      <c r="U1607" s="1" t="str">
        <f>IFERROR(IF(INDEX('Tableau FR Download'!M:M,MATCH('Eligible Components'!M1607,'Tableau FR Download'!G:G,0))=0,"",INDEX('Tableau FR Download'!M:M,MATCH('Eligible Components'!M1607,'Tableau FR Download'!G:G,0))),"")</f>
        <v/>
      </c>
    </row>
    <row r="1608" spans="1:21" hidden="1" x14ac:dyDescent="0.2">
      <c r="A1608" s="1">
        <f t="shared" si="76"/>
        <v>0</v>
      </c>
      <c r="B1608" s="1">
        <v>0</v>
      </c>
      <c r="C1608" s="1" t="s">
        <v>85</v>
      </c>
      <c r="D1608" s="1" t="s">
        <v>77</v>
      </c>
      <c r="E1608" s="1" t="s">
        <v>409</v>
      </c>
      <c r="F1608" s="1" t="s">
        <v>86</v>
      </c>
      <c r="G1608" s="1" t="str">
        <f t="shared" si="77"/>
        <v>Zimbabwe-HIV/AIDS,Malaria</v>
      </c>
      <c r="H1608" s="1">
        <v>1</v>
      </c>
      <c r="I1608" s="1" t="s">
        <v>74</v>
      </c>
      <c r="J1608" s="1" t="str">
        <f>IF(IFERROR(IF(M1608="",INDEX('Review Approach Lookup'!D:D,MATCH('Eligible Components'!G1608,'Review Approach Lookup'!A:A,0)),INDEX('Tableau FR Download'!I:I,MATCH(M1608,'Tableau FR Download'!G:G,0))),"")=0,"TBC",IFERROR(IF(M1608="",INDEX('Review Approach Lookup'!D:D,MATCH('Eligible Components'!G1608,'Review Approach Lookup'!A:A,0)),INDEX('Tableau FR Download'!I:I,MATCH(M1608,'Tableau FR Download'!G:G,0))),""))</f>
        <v/>
      </c>
      <c r="K1608" s="1" t="s">
        <v>184</v>
      </c>
      <c r="L1608" s="1">
        <f>_xlfn.MAXIFS('Tableau FR Download'!A:A,'Tableau FR Download'!B:B,'Eligible Components'!G1608)</f>
        <v>0</v>
      </c>
      <c r="M1608" s="1" t="str">
        <f>IF(L1608=0,"",INDEX('Tableau FR Download'!G:G,MATCH('Eligible Components'!L1608,'Tableau FR Download'!A:A,0)))</f>
        <v/>
      </c>
      <c r="N1608" s="2" t="str">
        <f>IFERROR(IF(LEFT(INDEX('Tableau FR Download'!J:J,MATCH('Eligible Components'!M1608,'Tableau FR Download'!G:G,0)),FIND(" - ",INDEX('Tableau FR Download'!J:J,MATCH('Eligible Components'!M1608,'Tableau FR Download'!G:G,0)))-1) = 0,"",LEFT(INDEX('Tableau FR Download'!J:J,MATCH('Eligible Components'!M1608,'Tableau FR Download'!G:G,0)),FIND(" - ",INDEX('Tableau FR Download'!J:J,MATCH('Eligible Components'!M1608,'Tableau FR Download'!G:G,0)))-1)),"")</f>
        <v/>
      </c>
      <c r="O1608" s="2" t="str">
        <f>IF(T1608="No","",IFERROR(IF(INDEX('Tableau FR Download'!M:M,MATCH('Eligible Components'!M1608,'Tableau FR Download'!G:G,0))=0,"",INDEX('Tableau FR Download'!M:M,MATCH('Eligible Components'!M1608,'Tableau FR Download'!G:G,0))),""))</f>
        <v/>
      </c>
      <c r="P1608" s="37" t="str">
        <f>IF(IFERROR(INDEX('Funding Request Tracker'!$G$6:$G$13,MATCH('Eligible Components'!N1608,'Funding Request Tracker'!$F$6:$F$13,0)),"")=0,"",IFERROR(INDEX('Funding Request Tracker'!$G$6:$G$13,MATCH('Eligible Components'!N1608,'Funding Request Tracker'!$F$6:$F$13,0)),""))</f>
        <v/>
      </c>
      <c r="Q1608" s="37" t="str">
        <f>IF(IFERROR(INDEX('Tableau FR Download'!N:N,MATCH('Eligible Components'!M1608,'Tableau FR Download'!G:G,0)),"")=0,"",IFERROR(INDEX('Tableau FR Download'!N:N,MATCH('Eligible Components'!M1608,'Tableau FR Download'!G:G,0)),""))</f>
        <v/>
      </c>
      <c r="R1608" s="37" t="str">
        <f>IF(IFERROR(INDEX('Tableau FR Download'!O:O,MATCH('Eligible Components'!M1608,'Tableau FR Download'!G:G,0)),"")=0,"",IFERROR(INDEX('Tableau FR Download'!O:O,MATCH('Eligible Components'!M1608,'Tableau FR Download'!G:G,0)),""))</f>
        <v/>
      </c>
      <c r="S1608" s="13" t="str">
        <f t="shared" si="78"/>
        <v/>
      </c>
      <c r="T1608" s="1" t="str">
        <f>IFERROR(INDEX('User Instructions'!$E$3:$E$10,MATCH('Eligible Components'!N1608,'User Instructions'!$D$3:$D$10,0)),"")</f>
        <v/>
      </c>
      <c r="U1608" s="1" t="str">
        <f>IFERROR(IF(INDEX('Tableau FR Download'!M:M,MATCH('Eligible Components'!M1608,'Tableau FR Download'!G:G,0))=0,"",INDEX('Tableau FR Download'!M:M,MATCH('Eligible Components'!M1608,'Tableau FR Download'!G:G,0))),"")</f>
        <v/>
      </c>
    </row>
    <row r="1609" spans="1:21" hidden="1" x14ac:dyDescent="0.2">
      <c r="A1609" s="1">
        <f t="shared" si="76"/>
        <v>0</v>
      </c>
      <c r="B1609" s="1">
        <v>0</v>
      </c>
      <c r="C1609" s="1" t="s">
        <v>85</v>
      </c>
      <c r="D1609" s="1" t="s">
        <v>77</v>
      </c>
      <c r="E1609" s="1" t="s">
        <v>410</v>
      </c>
      <c r="F1609" s="1" t="s">
        <v>87</v>
      </c>
      <c r="G1609" s="1" t="str">
        <f t="shared" si="77"/>
        <v>Zimbabwe-HIV/AIDS,Malaria,RSSH</v>
      </c>
      <c r="H1609" s="1">
        <v>1</v>
      </c>
      <c r="I1609" s="1" t="s">
        <v>74</v>
      </c>
      <c r="J1609" s="1" t="str">
        <f>IF(IFERROR(IF(M1609="",INDEX('Review Approach Lookup'!D:D,MATCH('Eligible Components'!G1609,'Review Approach Lookup'!A:A,0)),INDEX('Tableau FR Download'!I:I,MATCH(M1609,'Tableau FR Download'!G:G,0))),"")=0,"TBC",IFERROR(IF(M1609="",INDEX('Review Approach Lookup'!D:D,MATCH('Eligible Components'!G1609,'Review Approach Lookup'!A:A,0)),INDEX('Tableau FR Download'!I:I,MATCH(M1609,'Tableau FR Download'!G:G,0))),""))</f>
        <v/>
      </c>
      <c r="K1609" s="1" t="s">
        <v>184</v>
      </c>
      <c r="L1609" s="1">
        <f>_xlfn.MAXIFS('Tableau FR Download'!A:A,'Tableau FR Download'!B:B,'Eligible Components'!G1609)</f>
        <v>0</v>
      </c>
      <c r="M1609" s="1" t="str">
        <f>IF(L1609=0,"",INDEX('Tableau FR Download'!G:G,MATCH('Eligible Components'!L1609,'Tableau FR Download'!A:A,0)))</f>
        <v/>
      </c>
      <c r="N1609" s="2" t="str">
        <f>IFERROR(IF(LEFT(INDEX('Tableau FR Download'!J:J,MATCH('Eligible Components'!M1609,'Tableau FR Download'!G:G,0)),FIND(" - ",INDEX('Tableau FR Download'!J:J,MATCH('Eligible Components'!M1609,'Tableau FR Download'!G:G,0)))-1) = 0,"",LEFT(INDEX('Tableau FR Download'!J:J,MATCH('Eligible Components'!M1609,'Tableau FR Download'!G:G,0)),FIND(" - ",INDEX('Tableau FR Download'!J:J,MATCH('Eligible Components'!M1609,'Tableau FR Download'!G:G,0)))-1)),"")</f>
        <v/>
      </c>
      <c r="O1609" s="2" t="str">
        <f>IF(T1609="No","",IFERROR(IF(INDEX('Tableau FR Download'!M:M,MATCH('Eligible Components'!M1609,'Tableau FR Download'!G:G,0))=0,"",INDEX('Tableau FR Download'!M:M,MATCH('Eligible Components'!M1609,'Tableau FR Download'!G:G,0))),""))</f>
        <v/>
      </c>
      <c r="P1609" s="37" t="str">
        <f>IF(IFERROR(INDEX('Funding Request Tracker'!$G$6:$G$13,MATCH('Eligible Components'!N1609,'Funding Request Tracker'!$F$6:$F$13,0)),"")=0,"",IFERROR(INDEX('Funding Request Tracker'!$G$6:$G$13,MATCH('Eligible Components'!N1609,'Funding Request Tracker'!$F$6:$F$13,0)),""))</f>
        <v/>
      </c>
      <c r="Q1609" s="37" t="str">
        <f>IF(IFERROR(INDEX('Tableau FR Download'!N:N,MATCH('Eligible Components'!M1609,'Tableau FR Download'!G:G,0)),"")=0,"",IFERROR(INDEX('Tableau FR Download'!N:N,MATCH('Eligible Components'!M1609,'Tableau FR Download'!G:G,0)),""))</f>
        <v/>
      </c>
      <c r="R1609" s="37" t="str">
        <f>IF(IFERROR(INDEX('Tableau FR Download'!O:O,MATCH('Eligible Components'!M1609,'Tableau FR Download'!G:G,0)),"")=0,"",IFERROR(INDEX('Tableau FR Download'!O:O,MATCH('Eligible Components'!M1609,'Tableau FR Download'!G:G,0)),""))</f>
        <v/>
      </c>
      <c r="S1609" s="13" t="str">
        <f t="shared" si="78"/>
        <v/>
      </c>
      <c r="T1609" s="1" t="str">
        <f>IFERROR(INDEX('User Instructions'!$E$3:$E$10,MATCH('Eligible Components'!N1609,'User Instructions'!$D$3:$D$10,0)),"")</f>
        <v/>
      </c>
      <c r="U1609" s="1" t="str">
        <f>IFERROR(IF(INDEX('Tableau FR Download'!M:M,MATCH('Eligible Components'!M1609,'Tableau FR Download'!G:G,0))=0,"",INDEX('Tableau FR Download'!M:M,MATCH('Eligible Components'!M1609,'Tableau FR Download'!G:G,0))),"")</f>
        <v/>
      </c>
    </row>
    <row r="1610" spans="1:21" hidden="1" x14ac:dyDescent="0.2">
      <c r="A1610" s="1">
        <f t="shared" si="76"/>
        <v>0</v>
      </c>
      <c r="B1610" s="1">
        <v>0</v>
      </c>
      <c r="C1610" s="1" t="s">
        <v>85</v>
      </c>
      <c r="D1610" s="1" t="s">
        <v>77</v>
      </c>
      <c r="E1610" s="1" t="s">
        <v>411</v>
      </c>
      <c r="F1610" s="1" t="s">
        <v>88</v>
      </c>
      <c r="G1610" s="1" t="str">
        <f t="shared" si="77"/>
        <v>Zimbabwe-HIV/AIDS,RSSH</v>
      </c>
      <c r="H1610" s="1">
        <v>1</v>
      </c>
      <c r="I1610" s="1" t="s">
        <v>74</v>
      </c>
      <c r="J1610" s="1" t="str">
        <f>IF(IFERROR(IF(M1610="",INDEX('Review Approach Lookup'!D:D,MATCH('Eligible Components'!G1610,'Review Approach Lookup'!A:A,0)),INDEX('Tableau FR Download'!I:I,MATCH(M1610,'Tableau FR Download'!G:G,0))),"")=0,"TBC",IFERROR(IF(M1610="",INDEX('Review Approach Lookup'!D:D,MATCH('Eligible Components'!G1610,'Review Approach Lookup'!A:A,0)),INDEX('Tableau FR Download'!I:I,MATCH(M1610,'Tableau FR Download'!G:G,0))),""))</f>
        <v/>
      </c>
      <c r="K1610" s="1" t="s">
        <v>184</v>
      </c>
      <c r="L1610" s="1">
        <f>_xlfn.MAXIFS('Tableau FR Download'!A:A,'Tableau FR Download'!B:B,'Eligible Components'!G1610)</f>
        <v>0</v>
      </c>
      <c r="M1610" s="1" t="str">
        <f>IF(L1610=0,"",INDEX('Tableau FR Download'!G:G,MATCH('Eligible Components'!L1610,'Tableau FR Download'!A:A,0)))</f>
        <v/>
      </c>
      <c r="N1610" s="2" t="str">
        <f>IFERROR(IF(LEFT(INDEX('Tableau FR Download'!J:J,MATCH('Eligible Components'!M1610,'Tableau FR Download'!G:G,0)),FIND(" - ",INDEX('Tableau FR Download'!J:J,MATCH('Eligible Components'!M1610,'Tableau FR Download'!G:G,0)))-1) = 0,"",LEFT(INDEX('Tableau FR Download'!J:J,MATCH('Eligible Components'!M1610,'Tableau FR Download'!G:G,0)),FIND(" - ",INDEX('Tableau FR Download'!J:J,MATCH('Eligible Components'!M1610,'Tableau FR Download'!G:G,0)))-1)),"")</f>
        <v/>
      </c>
      <c r="O1610" s="2" t="str">
        <f>IF(T1610="No","",IFERROR(IF(INDEX('Tableau FR Download'!M:M,MATCH('Eligible Components'!M1610,'Tableau FR Download'!G:G,0))=0,"",INDEX('Tableau FR Download'!M:M,MATCH('Eligible Components'!M1610,'Tableau FR Download'!G:G,0))),""))</f>
        <v/>
      </c>
      <c r="P1610" s="37" t="str">
        <f>IF(IFERROR(INDEX('Funding Request Tracker'!$G$6:$G$13,MATCH('Eligible Components'!N1610,'Funding Request Tracker'!$F$6:$F$13,0)),"")=0,"",IFERROR(INDEX('Funding Request Tracker'!$G$6:$G$13,MATCH('Eligible Components'!N1610,'Funding Request Tracker'!$F$6:$F$13,0)),""))</f>
        <v/>
      </c>
      <c r="Q1610" s="37" t="str">
        <f>IF(IFERROR(INDEX('Tableau FR Download'!N:N,MATCH('Eligible Components'!M1610,'Tableau FR Download'!G:G,0)),"")=0,"",IFERROR(INDEX('Tableau FR Download'!N:N,MATCH('Eligible Components'!M1610,'Tableau FR Download'!G:G,0)),""))</f>
        <v/>
      </c>
      <c r="R1610" s="37" t="str">
        <f>IF(IFERROR(INDEX('Tableau FR Download'!O:O,MATCH('Eligible Components'!M1610,'Tableau FR Download'!G:G,0)),"")=0,"",IFERROR(INDEX('Tableau FR Download'!O:O,MATCH('Eligible Components'!M1610,'Tableau FR Download'!G:G,0)),""))</f>
        <v/>
      </c>
      <c r="S1610" s="13" t="str">
        <f t="shared" si="78"/>
        <v/>
      </c>
      <c r="T1610" s="1" t="str">
        <f>IFERROR(INDEX('User Instructions'!$E$3:$E$10,MATCH('Eligible Components'!N1610,'User Instructions'!$D$3:$D$10,0)),"")</f>
        <v/>
      </c>
      <c r="U1610" s="1" t="str">
        <f>IFERROR(IF(INDEX('Tableau FR Download'!M:M,MATCH('Eligible Components'!M1610,'Tableau FR Download'!G:G,0))=0,"",INDEX('Tableau FR Download'!M:M,MATCH('Eligible Components'!M1610,'Tableau FR Download'!G:G,0))),"")</f>
        <v/>
      </c>
    </row>
    <row r="1611" spans="1:21" hidden="1" x14ac:dyDescent="0.2">
      <c r="A1611" s="1">
        <f t="shared" si="76"/>
        <v>1</v>
      </c>
      <c r="B1611" s="1">
        <v>0</v>
      </c>
      <c r="C1611" s="1" t="s">
        <v>85</v>
      </c>
      <c r="D1611" s="1" t="s">
        <v>77</v>
      </c>
      <c r="E1611" s="1" t="s">
        <v>408</v>
      </c>
      <c r="F1611" s="1" t="s">
        <v>89</v>
      </c>
      <c r="G1611" s="1" t="str">
        <f t="shared" si="77"/>
        <v>Zimbabwe-HIV/AIDS, Tuberculosis</v>
      </c>
      <c r="H1611" s="1">
        <v>1</v>
      </c>
      <c r="I1611" s="1" t="s">
        <v>74</v>
      </c>
      <c r="J1611" s="1" t="str">
        <f>IF(IFERROR(IF(M1611="",INDEX('Review Approach Lookup'!D:D,MATCH('Eligible Components'!G1611,'Review Approach Lookup'!A:A,0)),INDEX('Tableau FR Download'!I:I,MATCH(M1611,'Tableau FR Download'!G:G,0))),"")=0,"TBC",IFERROR(IF(M1611="",INDEX('Review Approach Lookup'!D:D,MATCH('Eligible Components'!G1611,'Review Approach Lookup'!A:A,0)),INDEX('Tableau FR Download'!I:I,MATCH(M1611,'Tableau FR Download'!G:G,0))),""))</f>
        <v>Full Review</v>
      </c>
      <c r="K1611" s="1" t="s">
        <v>184</v>
      </c>
      <c r="L1611" s="1">
        <f>_xlfn.MAXIFS('Tableau FR Download'!A:A,'Tableau FR Download'!B:B,'Eligible Components'!G1611)</f>
        <v>908</v>
      </c>
      <c r="M1611" s="1" t="str">
        <f>IF(L1611=0,"",INDEX('Tableau FR Download'!G:G,MATCH('Eligible Components'!L1611,'Tableau FR Download'!A:A,0)))</f>
        <v>FR908-ZWE-C</v>
      </c>
      <c r="N1611" s="2" t="str">
        <f>IFERROR(IF(LEFT(INDEX('Tableau FR Download'!J:J,MATCH('Eligible Components'!M1611,'Tableau FR Download'!G:G,0)),FIND(" - ",INDEX('Tableau FR Download'!J:J,MATCH('Eligible Components'!M1611,'Tableau FR Download'!G:G,0)))-1) = 0,"",LEFT(INDEX('Tableau FR Download'!J:J,MATCH('Eligible Components'!M1611,'Tableau FR Download'!G:G,0)),FIND(" - ",INDEX('Tableau FR Download'!J:J,MATCH('Eligible Components'!M1611,'Tableau FR Download'!G:G,0)))-1)),"")</f>
        <v>Window 1</v>
      </c>
      <c r="O1611" s="2" t="str">
        <f>IF(T1611="No","",IFERROR(IF(INDEX('Tableau FR Download'!M:M,MATCH('Eligible Components'!M1611,'Tableau FR Download'!G:G,0))=0,"",INDEX('Tableau FR Download'!M:M,MATCH('Eligible Components'!M1611,'Tableau FR Download'!G:G,0))),""))</f>
        <v>Grant Making</v>
      </c>
      <c r="P1611" s="37">
        <f>IF(IFERROR(INDEX('Funding Request Tracker'!$G$6:$G$13,MATCH('Eligible Components'!N1611,'Funding Request Tracker'!$F$6:$F$13,0)),"")=0,"",IFERROR(INDEX('Funding Request Tracker'!$G$6:$G$13,MATCH('Eligible Components'!N1611,'Funding Request Tracker'!$F$6:$F$13,0)),""))</f>
        <v>43913</v>
      </c>
      <c r="Q1611" s="37">
        <f>IF(IFERROR(INDEX('Tableau FR Download'!N:N,MATCH('Eligible Components'!M1611,'Tableau FR Download'!G:G,0)),"")=0,"",IFERROR(INDEX('Tableau FR Download'!N:N,MATCH('Eligible Components'!M1611,'Tableau FR Download'!G:G,0)),""))</f>
        <v>44133</v>
      </c>
      <c r="R1611" s="37">
        <f>IF(IFERROR(INDEX('Tableau FR Download'!O:O,MATCH('Eligible Components'!M1611,'Tableau FR Download'!G:G,0)),"")=0,"",IFERROR(INDEX('Tableau FR Download'!O:O,MATCH('Eligible Components'!M1611,'Tableau FR Download'!G:G,0)),""))</f>
        <v>44162</v>
      </c>
      <c r="S1611" s="13">
        <f t="shared" si="78"/>
        <v>8.1639344262295079</v>
      </c>
      <c r="T1611" s="1" t="str">
        <f>IFERROR(INDEX('User Instructions'!$E$3:$E$10,MATCH('Eligible Components'!N1611,'User Instructions'!$D$3:$D$10,0)),"")</f>
        <v>Yes</v>
      </c>
      <c r="U1611" s="1" t="str">
        <f>IFERROR(IF(INDEX('Tableau FR Download'!M:M,MATCH('Eligible Components'!M1611,'Tableau FR Download'!G:G,0))=0,"",INDEX('Tableau FR Download'!M:M,MATCH('Eligible Components'!M1611,'Tableau FR Download'!G:G,0))),"")</f>
        <v>Grant Making</v>
      </c>
    </row>
    <row r="1612" spans="1:21" hidden="1" x14ac:dyDescent="0.2">
      <c r="A1612" s="1">
        <f t="shared" ref="A1612:A1617" si="79">IF(B1612=1,0,IF(AND(H1612=1,OR(F1612="HIV/AIDS",F1612="Tuberculosis",F1612="Malaria",M1612&lt;&gt;"")),1,0))</f>
        <v>0</v>
      </c>
      <c r="B1612" s="1">
        <v>0</v>
      </c>
      <c r="C1612" s="1" t="s">
        <v>85</v>
      </c>
      <c r="D1612" s="1" t="s">
        <v>77</v>
      </c>
      <c r="E1612" s="1" t="s">
        <v>412</v>
      </c>
      <c r="F1612" s="1" t="s">
        <v>90</v>
      </c>
      <c r="G1612" s="1" t="str">
        <f t="shared" ref="G1612:G1617" si="80">_xlfn.CONCAT(D1612,"-",F1612)</f>
        <v>Zimbabwe-HIV/AIDS,Tuberculosis,Malaria</v>
      </c>
      <c r="H1612" s="1">
        <v>1</v>
      </c>
      <c r="I1612" s="1" t="s">
        <v>74</v>
      </c>
      <c r="J1612" s="1" t="str">
        <f>IF(IFERROR(IF(M1612="",INDEX('Review Approach Lookup'!D:D,MATCH('Eligible Components'!G1612,'Review Approach Lookup'!A:A,0)),INDEX('Tableau FR Download'!I:I,MATCH(M1612,'Tableau FR Download'!G:G,0))),"")=0,"TBC",IFERROR(IF(M1612="",INDEX('Review Approach Lookup'!D:D,MATCH('Eligible Components'!G1612,'Review Approach Lookup'!A:A,0)),INDEX('Tableau FR Download'!I:I,MATCH(M1612,'Tableau FR Download'!G:G,0))),""))</f>
        <v/>
      </c>
      <c r="K1612" s="1" t="s">
        <v>184</v>
      </c>
      <c r="L1612" s="1">
        <f>_xlfn.MAXIFS('Tableau FR Download'!A:A,'Tableau FR Download'!B:B,'Eligible Components'!G1612)</f>
        <v>0</v>
      </c>
      <c r="M1612" s="1" t="str">
        <f>IF(L1612=0,"",INDEX('Tableau FR Download'!G:G,MATCH('Eligible Components'!L1612,'Tableau FR Download'!A:A,0)))</f>
        <v/>
      </c>
      <c r="N1612" s="2" t="str">
        <f>IFERROR(IF(LEFT(INDEX('Tableau FR Download'!J:J,MATCH('Eligible Components'!M1612,'Tableau FR Download'!G:G,0)),FIND(" - ",INDEX('Tableau FR Download'!J:J,MATCH('Eligible Components'!M1612,'Tableau FR Download'!G:G,0)))-1) = 0,"",LEFT(INDEX('Tableau FR Download'!J:J,MATCH('Eligible Components'!M1612,'Tableau FR Download'!G:G,0)),FIND(" - ",INDEX('Tableau FR Download'!J:J,MATCH('Eligible Components'!M1612,'Tableau FR Download'!G:G,0)))-1)),"")</f>
        <v/>
      </c>
      <c r="O1612" s="2" t="str">
        <f>IF(T1612="No","",IFERROR(IF(INDEX('Tableau FR Download'!M:M,MATCH('Eligible Components'!M1612,'Tableau FR Download'!G:G,0))=0,"",INDEX('Tableau FR Download'!M:M,MATCH('Eligible Components'!M1612,'Tableau FR Download'!G:G,0))),""))</f>
        <v/>
      </c>
      <c r="P1612" s="37" t="str">
        <f>IF(IFERROR(INDEX('Funding Request Tracker'!$G$6:$G$13,MATCH('Eligible Components'!N1612,'Funding Request Tracker'!$F$6:$F$13,0)),"")=0,"",IFERROR(INDEX('Funding Request Tracker'!$G$6:$G$13,MATCH('Eligible Components'!N1612,'Funding Request Tracker'!$F$6:$F$13,0)),""))</f>
        <v/>
      </c>
      <c r="Q1612" s="37" t="str">
        <f>IF(IFERROR(INDEX('Tableau FR Download'!N:N,MATCH('Eligible Components'!M1612,'Tableau FR Download'!G:G,0)),"")=0,"",IFERROR(INDEX('Tableau FR Download'!N:N,MATCH('Eligible Components'!M1612,'Tableau FR Download'!G:G,0)),""))</f>
        <v/>
      </c>
      <c r="R1612" s="37" t="str">
        <f>IF(IFERROR(INDEX('Tableau FR Download'!O:O,MATCH('Eligible Components'!M1612,'Tableau FR Download'!G:G,0)),"")=0,"",IFERROR(INDEX('Tableau FR Download'!O:O,MATCH('Eligible Components'!M1612,'Tableau FR Download'!G:G,0)),""))</f>
        <v/>
      </c>
      <c r="S1612" s="13" t="str">
        <f t="shared" si="78"/>
        <v/>
      </c>
      <c r="T1612" s="1" t="str">
        <f>IFERROR(INDEX('User Instructions'!$E$3:$E$10,MATCH('Eligible Components'!N1612,'User Instructions'!$D$3:$D$10,0)),"")</f>
        <v/>
      </c>
      <c r="U1612" s="1" t="str">
        <f>IFERROR(IF(INDEX('Tableau FR Download'!M:M,MATCH('Eligible Components'!M1612,'Tableau FR Download'!G:G,0))=0,"",INDEX('Tableau FR Download'!M:M,MATCH('Eligible Components'!M1612,'Tableau FR Download'!G:G,0))),"")</f>
        <v/>
      </c>
    </row>
    <row r="1613" spans="1:21" hidden="1" x14ac:dyDescent="0.2">
      <c r="A1613" s="1">
        <f t="shared" si="79"/>
        <v>0</v>
      </c>
      <c r="B1613" s="1">
        <v>0</v>
      </c>
      <c r="C1613" s="1" t="s">
        <v>85</v>
      </c>
      <c r="D1613" s="1" t="s">
        <v>77</v>
      </c>
      <c r="E1613" s="1" t="s">
        <v>413</v>
      </c>
      <c r="F1613" s="1" t="s">
        <v>91</v>
      </c>
      <c r="G1613" s="1" t="str">
        <f t="shared" si="80"/>
        <v>Zimbabwe-HIV/AIDS,Tuberculosis,Malaria,RSSH</v>
      </c>
      <c r="H1613" s="1">
        <v>1</v>
      </c>
      <c r="I1613" s="1" t="s">
        <v>74</v>
      </c>
      <c r="J1613" s="1" t="str">
        <f>IF(IFERROR(IF(M1613="",INDEX('Review Approach Lookup'!D:D,MATCH('Eligible Components'!G1613,'Review Approach Lookup'!A:A,0)),INDEX('Tableau FR Download'!I:I,MATCH(M1613,'Tableau FR Download'!G:G,0))),"")=0,"TBC",IFERROR(IF(M1613="",INDEX('Review Approach Lookup'!D:D,MATCH('Eligible Components'!G1613,'Review Approach Lookup'!A:A,0)),INDEX('Tableau FR Download'!I:I,MATCH(M1613,'Tableau FR Download'!G:G,0))),""))</f>
        <v/>
      </c>
      <c r="K1613" s="1" t="s">
        <v>184</v>
      </c>
      <c r="L1613" s="1">
        <f>_xlfn.MAXIFS('Tableau FR Download'!A:A,'Tableau FR Download'!B:B,'Eligible Components'!G1613)</f>
        <v>0</v>
      </c>
      <c r="M1613" s="1" t="str">
        <f>IF(L1613=0,"",INDEX('Tableau FR Download'!G:G,MATCH('Eligible Components'!L1613,'Tableau FR Download'!A:A,0)))</f>
        <v/>
      </c>
      <c r="N1613" s="2" t="str">
        <f>IFERROR(IF(LEFT(INDEX('Tableau FR Download'!J:J,MATCH('Eligible Components'!M1613,'Tableau FR Download'!G:G,0)),FIND(" - ",INDEX('Tableau FR Download'!J:J,MATCH('Eligible Components'!M1613,'Tableau FR Download'!G:G,0)))-1) = 0,"",LEFT(INDEX('Tableau FR Download'!J:J,MATCH('Eligible Components'!M1613,'Tableau FR Download'!G:G,0)),FIND(" - ",INDEX('Tableau FR Download'!J:J,MATCH('Eligible Components'!M1613,'Tableau FR Download'!G:G,0)))-1)),"")</f>
        <v/>
      </c>
      <c r="O1613" s="2" t="str">
        <f>IF(T1613="No","",IFERROR(IF(INDEX('Tableau FR Download'!M:M,MATCH('Eligible Components'!M1613,'Tableau FR Download'!G:G,0))=0,"",INDEX('Tableau FR Download'!M:M,MATCH('Eligible Components'!M1613,'Tableau FR Download'!G:G,0))),""))</f>
        <v/>
      </c>
      <c r="P1613" s="37" t="str">
        <f>IF(IFERROR(INDEX('Funding Request Tracker'!$G$6:$G$13,MATCH('Eligible Components'!N1613,'Funding Request Tracker'!$F$6:$F$13,0)),"")=0,"",IFERROR(INDEX('Funding Request Tracker'!$G$6:$G$13,MATCH('Eligible Components'!N1613,'Funding Request Tracker'!$F$6:$F$13,0)),""))</f>
        <v/>
      </c>
      <c r="Q1613" s="37" t="str">
        <f>IF(IFERROR(INDEX('Tableau FR Download'!N:N,MATCH('Eligible Components'!M1613,'Tableau FR Download'!G:G,0)),"")=0,"",IFERROR(INDEX('Tableau FR Download'!N:N,MATCH('Eligible Components'!M1613,'Tableau FR Download'!G:G,0)),""))</f>
        <v/>
      </c>
      <c r="R1613" s="37" t="str">
        <f>IF(IFERROR(INDEX('Tableau FR Download'!O:O,MATCH('Eligible Components'!M1613,'Tableau FR Download'!G:G,0)),"")=0,"",IFERROR(INDEX('Tableau FR Download'!O:O,MATCH('Eligible Components'!M1613,'Tableau FR Download'!G:G,0)),""))</f>
        <v/>
      </c>
      <c r="S1613" s="13" t="str">
        <f t="shared" si="78"/>
        <v/>
      </c>
      <c r="T1613" s="1" t="str">
        <f>IFERROR(INDEX('User Instructions'!$E$3:$E$10,MATCH('Eligible Components'!N1613,'User Instructions'!$D$3:$D$10,0)),"")</f>
        <v/>
      </c>
      <c r="U1613" s="1" t="str">
        <f>IFERROR(IF(INDEX('Tableau FR Download'!M:M,MATCH('Eligible Components'!M1613,'Tableau FR Download'!G:G,0))=0,"",INDEX('Tableau FR Download'!M:M,MATCH('Eligible Components'!M1613,'Tableau FR Download'!G:G,0))),"")</f>
        <v/>
      </c>
    </row>
    <row r="1614" spans="1:21" hidden="1" x14ac:dyDescent="0.2">
      <c r="A1614" s="1">
        <f t="shared" si="79"/>
        <v>0</v>
      </c>
      <c r="B1614" s="1">
        <v>0</v>
      </c>
      <c r="C1614" s="1" t="s">
        <v>85</v>
      </c>
      <c r="D1614" s="1" t="s">
        <v>77</v>
      </c>
      <c r="E1614" s="1" t="s">
        <v>414</v>
      </c>
      <c r="F1614" s="1" t="s">
        <v>92</v>
      </c>
      <c r="G1614" s="1" t="str">
        <f t="shared" si="80"/>
        <v>Zimbabwe-HIV/AIDS,Tuberculosis,RSSH</v>
      </c>
      <c r="H1614" s="1">
        <v>1</v>
      </c>
      <c r="I1614" s="1" t="s">
        <v>74</v>
      </c>
      <c r="J1614" s="1" t="str">
        <f>IF(IFERROR(IF(M1614="",INDEX('Review Approach Lookup'!D:D,MATCH('Eligible Components'!G1614,'Review Approach Lookup'!A:A,0)),INDEX('Tableau FR Download'!I:I,MATCH(M1614,'Tableau FR Download'!G:G,0))),"")=0,"TBC",IFERROR(IF(M1614="",INDEX('Review Approach Lookup'!D:D,MATCH('Eligible Components'!G1614,'Review Approach Lookup'!A:A,0)),INDEX('Tableau FR Download'!I:I,MATCH(M1614,'Tableau FR Download'!G:G,0))),""))</f>
        <v/>
      </c>
      <c r="K1614" s="1" t="s">
        <v>184</v>
      </c>
      <c r="L1614" s="1">
        <f>_xlfn.MAXIFS('Tableau FR Download'!A:A,'Tableau FR Download'!B:B,'Eligible Components'!G1614)</f>
        <v>0</v>
      </c>
      <c r="M1614" s="1" t="str">
        <f>IF(L1614=0,"",INDEX('Tableau FR Download'!G:G,MATCH('Eligible Components'!L1614,'Tableau FR Download'!A:A,0)))</f>
        <v/>
      </c>
      <c r="N1614" s="2" t="str">
        <f>IFERROR(IF(LEFT(INDEX('Tableau FR Download'!J:J,MATCH('Eligible Components'!M1614,'Tableau FR Download'!G:G,0)),FIND(" - ",INDEX('Tableau FR Download'!J:J,MATCH('Eligible Components'!M1614,'Tableau FR Download'!G:G,0)))-1) = 0,"",LEFT(INDEX('Tableau FR Download'!J:J,MATCH('Eligible Components'!M1614,'Tableau FR Download'!G:G,0)),FIND(" - ",INDEX('Tableau FR Download'!J:J,MATCH('Eligible Components'!M1614,'Tableau FR Download'!G:G,0)))-1)),"")</f>
        <v/>
      </c>
      <c r="O1614" s="2" t="str">
        <f>IF(T1614="No","",IFERROR(IF(INDEX('Tableau FR Download'!M:M,MATCH('Eligible Components'!M1614,'Tableau FR Download'!G:G,0))=0,"",INDEX('Tableau FR Download'!M:M,MATCH('Eligible Components'!M1614,'Tableau FR Download'!G:G,0))),""))</f>
        <v/>
      </c>
      <c r="P1614" s="37" t="str">
        <f>IF(IFERROR(INDEX('Funding Request Tracker'!$G$6:$G$13,MATCH('Eligible Components'!N1614,'Funding Request Tracker'!$F$6:$F$13,0)),"")=0,"",IFERROR(INDEX('Funding Request Tracker'!$G$6:$G$13,MATCH('Eligible Components'!N1614,'Funding Request Tracker'!$F$6:$F$13,0)),""))</f>
        <v/>
      </c>
      <c r="Q1614" s="37" t="str">
        <f>IF(IFERROR(INDEX('Tableau FR Download'!N:N,MATCH('Eligible Components'!M1614,'Tableau FR Download'!G:G,0)),"")=0,"",IFERROR(INDEX('Tableau FR Download'!N:N,MATCH('Eligible Components'!M1614,'Tableau FR Download'!G:G,0)),""))</f>
        <v/>
      </c>
      <c r="R1614" s="37" t="str">
        <f>IF(IFERROR(INDEX('Tableau FR Download'!O:O,MATCH('Eligible Components'!M1614,'Tableau FR Download'!G:G,0)),"")=0,"",IFERROR(INDEX('Tableau FR Download'!O:O,MATCH('Eligible Components'!M1614,'Tableau FR Download'!G:G,0)),""))</f>
        <v/>
      </c>
      <c r="S1614" s="13" t="str">
        <f t="shared" si="78"/>
        <v/>
      </c>
      <c r="T1614" s="1" t="str">
        <f>IFERROR(INDEX('User Instructions'!$E$3:$E$10,MATCH('Eligible Components'!N1614,'User Instructions'!$D$3:$D$10,0)),"")</f>
        <v/>
      </c>
      <c r="U1614" s="1" t="str">
        <f>IFERROR(IF(INDEX('Tableau FR Download'!M:M,MATCH('Eligible Components'!M1614,'Tableau FR Download'!G:G,0))=0,"",INDEX('Tableau FR Download'!M:M,MATCH('Eligible Components'!M1614,'Tableau FR Download'!G:G,0))),"")</f>
        <v/>
      </c>
    </row>
    <row r="1615" spans="1:21" hidden="1" x14ac:dyDescent="0.2">
      <c r="A1615" s="1">
        <f t="shared" si="79"/>
        <v>1</v>
      </c>
      <c r="B1615" s="1">
        <v>0</v>
      </c>
      <c r="C1615" s="1" t="s">
        <v>85</v>
      </c>
      <c r="D1615" s="1" t="s">
        <v>77</v>
      </c>
      <c r="E1615" s="1" t="s">
        <v>28</v>
      </c>
      <c r="F1615" s="1" t="s">
        <v>28</v>
      </c>
      <c r="G1615" s="1" t="str">
        <f t="shared" si="80"/>
        <v>Zimbabwe-Malaria</v>
      </c>
      <c r="H1615" s="1">
        <v>1</v>
      </c>
      <c r="I1615" s="1" t="s">
        <v>74</v>
      </c>
      <c r="J1615" s="1" t="str">
        <f>IF(IFERROR(IF(M1615="",INDEX('Review Approach Lookup'!D:D,MATCH('Eligible Components'!G1615,'Review Approach Lookup'!A:A,0)),INDEX('Tableau FR Download'!I:I,MATCH(M1615,'Tableau FR Download'!G:G,0))),"")=0,"TBC",IFERROR(IF(M1615="",INDEX('Review Approach Lookup'!D:D,MATCH('Eligible Components'!G1615,'Review Approach Lookup'!A:A,0)),INDEX('Tableau FR Download'!I:I,MATCH(M1615,'Tableau FR Download'!G:G,0))),""))</f>
        <v>Full Review</v>
      </c>
      <c r="K1615" s="1" t="s">
        <v>184</v>
      </c>
      <c r="L1615" s="1">
        <f>_xlfn.MAXIFS('Tableau FR Download'!A:A,'Tableau FR Download'!B:B,'Eligible Components'!G1615)</f>
        <v>716</v>
      </c>
      <c r="M1615" s="1" t="str">
        <f>IF(L1615=0,"",INDEX('Tableau FR Download'!G:G,MATCH('Eligible Components'!L1615,'Tableau FR Download'!A:A,0)))</f>
        <v>FR716-ZWE-M</v>
      </c>
      <c r="N1615" s="2" t="str">
        <f>IFERROR(IF(LEFT(INDEX('Tableau FR Download'!J:J,MATCH('Eligible Components'!M1615,'Tableau FR Download'!G:G,0)),FIND(" - ",INDEX('Tableau FR Download'!J:J,MATCH('Eligible Components'!M1615,'Tableau FR Download'!G:G,0)))-1) = 0,"",LEFT(INDEX('Tableau FR Download'!J:J,MATCH('Eligible Components'!M1615,'Tableau FR Download'!G:G,0)),FIND(" - ",INDEX('Tableau FR Download'!J:J,MATCH('Eligible Components'!M1615,'Tableau FR Download'!G:G,0)))-1)),"")</f>
        <v>Window 1</v>
      </c>
      <c r="O1615" s="2" t="str">
        <f>IF(T1615="No","",IFERROR(IF(INDEX('Tableau FR Download'!M:M,MATCH('Eligible Components'!M1615,'Tableau FR Download'!G:G,0))=0,"",INDEX('Tableau FR Download'!M:M,MATCH('Eligible Components'!M1615,'Tableau FR Download'!G:G,0))),""))</f>
        <v>Grant Making</v>
      </c>
      <c r="P1615" s="37">
        <f>IF(IFERROR(INDEX('Funding Request Tracker'!$G$6:$G$13,MATCH('Eligible Components'!N1615,'Funding Request Tracker'!$F$6:$F$13,0)),"")=0,"",IFERROR(INDEX('Funding Request Tracker'!$G$6:$G$13,MATCH('Eligible Components'!N1615,'Funding Request Tracker'!$F$6:$F$13,0)),""))</f>
        <v>43913</v>
      </c>
      <c r="Q1615" s="37">
        <f>IF(IFERROR(INDEX('Tableau FR Download'!N:N,MATCH('Eligible Components'!M1615,'Tableau FR Download'!G:G,0)),"")=0,"",IFERROR(INDEX('Tableau FR Download'!N:N,MATCH('Eligible Components'!M1615,'Tableau FR Download'!G:G,0)),""))</f>
        <v>44140</v>
      </c>
      <c r="R1615" s="37">
        <f>IF(IFERROR(INDEX('Tableau FR Download'!O:O,MATCH('Eligible Components'!M1615,'Tableau FR Download'!G:G,0)),"")=0,"",IFERROR(INDEX('Tableau FR Download'!O:O,MATCH('Eligible Components'!M1615,'Tableau FR Download'!G:G,0)),""))</f>
        <v>44162</v>
      </c>
      <c r="S1615" s="13">
        <f t="shared" si="78"/>
        <v>8.1639344262295079</v>
      </c>
      <c r="T1615" s="1" t="str">
        <f>IFERROR(INDEX('User Instructions'!$E$3:$E$10,MATCH('Eligible Components'!N1615,'User Instructions'!$D$3:$D$10,0)),"")</f>
        <v>Yes</v>
      </c>
      <c r="U1615" s="1" t="str">
        <f>IFERROR(IF(INDEX('Tableau FR Download'!M:M,MATCH('Eligible Components'!M1615,'Tableau FR Download'!G:G,0))=0,"",INDEX('Tableau FR Download'!M:M,MATCH('Eligible Components'!M1615,'Tableau FR Download'!G:G,0))),"")</f>
        <v>Grant Making</v>
      </c>
    </row>
    <row r="1616" spans="1:21" hidden="1" x14ac:dyDescent="0.2">
      <c r="A1616" s="1">
        <f t="shared" si="79"/>
        <v>0</v>
      </c>
      <c r="B1616" s="1">
        <v>0</v>
      </c>
      <c r="C1616" s="1" t="s">
        <v>85</v>
      </c>
      <c r="D1616" s="1" t="s">
        <v>77</v>
      </c>
      <c r="E1616" s="1" t="s">
        <v>415</v>
      </c>
      <c r="F1616" s="1" t="s">
        <v>93</v>
      </c>
      <c r="G1616" s="1" t="str">
        <f t="shared" si="80"/>
        <v>Zimbabwe-Malaria,RSSH</v>
      </c>
      <c r="H1616" s="1">
        <v>1</v>
      </c>
      <c r="I1616" s="1" t="s">
        <v>74</v>
      </c>
      <c r="J1616" s="1" t="str">
        <f>IF(IFERROR(IF(M1616="",INDEX('Review Approach Lookup'!D:D,MATCH('Eligible Components'!G1616,'Review Approach Lookup'!A:A,0)),INDEX('Tableau FR Download'!I:I,MATCH(M1616,'Tableau FR Download'!G:G,0))),"")=0,"TBC",IFERROR(IF(M1616="",INDEX('Review Approach Lookup'!D:D,MATCH('Eligible Components'!G1616,'Review Approach Lookup'!A:A,0)),INDEX('Tableau FR Download'!I:I,MATCH(M1616,'Tableau FR Download'!G:G,0))),""))</f>
        <v/>
      </c>
      <c r="K1616" s="1" t="s">
        <v>184</v>
      </c>
      <c r="L1616" s="1">
        <f>_xlfn.MAXIFS('Tableau FR Download'!A:A,'Tableau FR Download'!B:B,'Eligible Components'!G1616)</f>
        <v>0</v>
      </c>
      <c r="M1616" s="1" t="str">
        <f>IF(L1616=0,"",INDEX('Tableau FR Download'!G:G,MATCH('Eligible Components'!L1616,'Tableau FR Download'!A:A,0)))</f>
        <v/>
      </c>
      <c r="N1616" s="2" t="str">
        <f>IFERROR(IF(LEFT(INDEX('Tableau FR Download'!J:J,MATCH('Eligible Components'!M1616,'Tableau FR Download'!G:G,0)),FIND(" - ",INDEX('Tableau FR Download'!J:J,MATCH('Eligible Components'!M1616,'Tableau FR Download'!G:G,0)))-1) = 0,"",LEFT(INDEX('Tableau FR Download'!J:J,MATCH('Eligible Components'!M1616,'Tableau FR Download'!G:G,0)),FIND(" - ",INDEX('Tableau FR Download'!J:J,MATCH('Eligible Components'!M1616,'Tableau FR Download'!G:G,0)))-1)),"")</f>
        <v/>
      </c>
      <c r="O1616" s="2" t="str">
        <f>IF(T1616="No","",IFERROR(IF(INDEX('Tableau FR Download'!M:M,MATCH('Eligible Components'!M1616,'Tableau FR Download'!G:G,0))=0,"",INDEX('Tableau FR Download'!M:M,MATCH('Eligible Components'!M1616,'Tableau FR Download'!G:G,0))),""))</f>
        <v/>
      </c>
      <c r="P1616" s="37" t="str">
        <f>IF(IFERROR(INDEX('Funding Request Tracker'!$G$6:$G$13,MATCH('Eligible Components'!N1616,'Funding Request Tracker'!$F$6:$F$13,0)),"")=0,"",IFERROR(INDEX('Funding Request Tracker'!$G$6:$G$13,MATCH('Eligible Components'!N1616,'Funding Request Tracker'!$F$6:$F$13,0)),""))</f>
        <v/>
      </c>
      <c r="Q1616" s="37" t="str">
        <f>IF(IFERROR(INDEX('Tableau FR Download'!N:N,MATCH('Eligible Components'!M1616,'Tableau FR Download'!G:G,0)),"")=0,"",IFERROR(INDEX('Tableau FR Download'!N:N,MATCH('Eligible Components'!M1616,'Tableau FR Download'!G:G,0)),""))</f>
        <v/>
      </c>
      <c r="R1616" s="37" t="str">
        <f>IF(IFERROR(INDEX('Tableau FR Download'!O:O,MATCH('Eligible Components'!M1616,'Tableau FR Download'!G:G,0)),"")=0,"",IFERROR(INDEX('Tableau FR Download'!O:O,MATCH('Eligible Components'!M1616,'Tableau FR Download'!G:G,0)),""))</f>
        <v/>
      </c>
      <c r="S1616" s="13" t="str">
        <f t="shared" si="78"/>
        <v/>
      </c>
      <c r="T1616" s="1" t="str">
        <f>IFERROR(INDEX('User Instructions'!$E$3:$E$10,MATCH('Eligible Components'!N1616,'User Instructions'!$D$3:$D$10,0)),"")</f>
        <v/>
      </c>
      <c r="U1616" s="1" t="str">
        <f>IFERROR(IF(INDEX('Tableau FR Download'!M:M,MATCH('Eligible Components'!M1616,'Tableau FR Download'!G:G,0))=0,"",INDEX('Tableau FR Download'!M:M,MATCH('Eligible Components'!M1616,'Tableau FR Download'!G:G,0))),"")</f>
        <v/>
      </c>
    </row>
    <row r="1617" spans="1:21" hidden="1" x14ac:dyDescent="0.2">
      <c r="A1617" s="1">
        <f t="shared" si="79"/>
        <v>0</v>
      </c>
      <c r="B1617" s="1">
        <v>0</v>
      </c>
      <c r="C1617" s="1" t="s">
        <v>85</v>
      </c>
      <c r="D1617" s="1" t="s">
        <v>77</v>
      </c>
      <c r="E1617" s="1" t="s">
        <v>94</v>
      </c>
      <c r="F1617" s="1" t="s">
        <v>94</v>
      </c>
      <c r="G1617" s="1" t="str">
        <f t="shared" si="80"/>
        <v>Zimbabwe-RSSH</v>
      </c>
      <c r="H1617" s="1">
        <v>1</v>
      </c>
      <c r="I1617" s="1" t="s">
        <v>74</v>
      </c>
      <c r="J1617" s="1" t="str">
        <f>IF(IFERROR(IF(M1617="",INDEX('Review Approach Lookup'!D:D,MATCH('Eligible Components'!G1617,'Review Approach Lookup'!A:A,0)),INDEX('Tableau FR Download'!I:I,MATCH(M1617,'Tableau FR Download'!G:G,0))),"")=0,"TBC",IFERROR(IF(M1617="",INDEX('Review Approach Lookup'!D:D,MATCH('Eligible Components'!G1617,'Review Approach Lookup'!A:A,0)),INDEX('Tableau FR Download'!I:I,MATCH(M1617,'Tableau FR Download'!G:G,0))),""))</f>
        <v>TBC</v>
      </c>
      <c r="K1617" s="1" t="s">
        <v>184</v>
      </c>
      <c r="L1617" s="1">
        <f>_xlfn.MAXIFS('Tableau FR Download'!A:A,'Tableau FR Download'!B:B,'Eligible Components'!G1617)</f>
        <v>0</v>
      </c>
      <c r="M1617" s="1" t="str">
        <f>IF(L1617=0,"",INDEX('Tableau FR Download'!G:G,MATCH('Eligible Components'!L1617,'Tableau FR Download'!A:A,0)))</f>
        <v/>
      </c>
      <c r="N1617" s="2" t="str">
        <f>IFERROR(IF(LEFT(INDEX('Tableau FR Download'!J:J,MATCH('Eligible Components'!M1617,'Tableau FR Download'!G:G,0)),FIND(" - ",INDEX('Tableau FR Download'!J:J,MATCH('Eligible Components'!M1617,'Tableau FR Download'!G:G,0)))-1) = 0,"",LEFT(INDEX('Tableau FR Download'!J:J,MATCH('Eligible Components'!M1617,'Tableau FR Download'!G:G,0)),FIND(" - ",INDEX('Tableau FR Download'!J:J,MATCH('Eligible Components'!M1617,'Tableau FR Download'!G:G,0)))-1)),"")</f>
        <v/>
      </c>
      <c r="O1617" s="2" t="str">
        <f>IF(T1617="No","",IFERROR(IF(INDEX('Tableau FR Download'!M:M,MATCH('Eligible Components'!M1617,'Tableau FR Download'!G:G,0))=0,"",INDEX('Tableau FR Download'!M:M,MATCH('Eligible Components'!M1617,'Tableau FR Download'!G:G,0))),""))</f>
        <v/>
      </c>
      <c r="P1617" s="37" t="str">
        <f>IF(IFERROR(INDEX('Funding Request Tracker'!$G$6:$G$13,MATCH('Eligible Components'!N1617,'Funding Request Tracker'!$F$6:$F$13,0)),"")=0,"",IFERROR(INDEX('Funding Request Tracker'!$G$6:$G$13,MATCH('Eligible Components'!N1617,'Funding Request Tracker'!$F$6:$F$13,0)),""))</f>
        <v/>
      </c>
      <c r="Q1617" s="37" t="str">
        <f>IF(IFERROR(INDEX('Tableau FR Download'!N:N,MATCH('Eligible Components'!M1617,'Tableau FR Download'!G:G,0)),"")=0,"",IFERROR(INDEX('Tableau FR Download'!N:N,MATCH('Eligible Components'!M1617,'Tableau FR Download'!G:G,0)),""))</f>
        <v/>
      </c>
      <c r="R1617" s="37" t="str">
        <f>IF(IFERROR(INDEX('Tableau FR Download'!O:O,MATCH('Eligible Components'!M1617,'Tableau FR Download'!G:G,0)),"")=0,"",IFERROR(INDEX('Tableau FR Download'!O:O,MATCH('Eligible Components'!M1617,'Tableau FR Download'!G:G,0)),""))</f>
        <v/>
      </c>
      <c r="S1617" s="13" t="str">
        <f t="shared" si="78"/>
        <v/>
      </c>
      <c r="T1617" s="1" t="str">
        <f>IFERROR(INDEX('User Instructions'!$E$3:$E$10,MATCH('Eligible Components'!N1617,'User Instructions'!$D$3:$D$10,0)),"")</f>
        <v/>
      </c>
      <c r="U1617" s="1" t="str">
        <f>IFERROR(IF(INDEX('Tableau FR Download'!M:M,MATCH('Eligible Components'!M1617,'Tableau FR Download'!G:G,0))=0,"",INDEX('Tableau FR Download'!M:M,MATCH('Eligible Components'!M1617,'Tableau FR Download'!G:G,0))),"")</f>
        <v/>
      </c>
    </row>
    <row r="1618" spans="1:21" hidden="1" x14ac:dyDescent="0.2">
      <c r="A1618" s="1">
        <f t="shared" ref="A1618:A1621" si="81">IF(B1618=1,0,IF(AND(H1618=1,OR(F1618="HIV/AIDS",F1618="Tuberculosis",F1618="Malaria",M1618&lt;&gt;"")),1,0))</f>
        <v>0</v>
      </c>
      <c r="B1618" s="1">
        <v>1</v>
      </c>
      <c r="C1618" s="1" t="s">
        <v>85</v>
      </c>
      <c r="D1618" s="1" t="s">
        <v>77</v>
      </c>
      <c r="E1618" s="1" t="s">
        <v>416</v>
      </c>
      <c r="F1618" s="1" t="s">
        <v>35</v>
      </c>
      <c r="G1618" s="1" t="str">
        <f t="shared" ref="G1618:G1621" si="82">_xlfn.CONCAT(D1618,"-",F1618)</f>
        <v>Zimbabwe-Tuberculosis</v>
      </c>
      <c r="H1618" s="1">
        <v>1</v>
      </c>
      <c r="I1618" s="1" t="s">
        <v>74</v>
      </c>
      <c r="J1618" s="1" t="str">
        <f>IF(IFERROR(IF(M1618="",INDEX('Review Approach Lookup'!D:D,MATCH('Eligible Components'!G1618,'Review Approach Lookup'!A:A,0)),INDEX('Tableau FR Download'!I:I,MATCH(M1618,'Tableau FR Download'!G:G,0))),"")=0,"TBC",IFERROR(IF(M1618="",INDEX('Review Approach Lookup'!D:D,MATCH('Eligible Components'!G1618,'Review Approach Lookup'!A:A,0)),INDEX('Tableau FR Download'!I:I,MATCH(M1618,'Tableau FR Download'!G:G,0))),""))</f>
        <v>Full Review</v>
      </c>
      <c r="K1618" s="1" t="s">
        <v>184</v>
      </c>
      <c r="L1618" s="1">
        <f>_xlfn.MAXIFS('Tableau FR Download'!A:A,'Tableau FR Download'!B:B,'Eligible Components'!G1618)</f>
        <v>0</v>
      </c>
      <c r="M1618" s="1" t="str">
        <f>IF(L1618=0,"",INDEX('Tableau FR Download'!G:G,MATCH('Eligible Components'!L1618,'Tableau FR Download'!A:A,0)))</f>
        <v/>
      </c>
      <c r="N1618" s="2" t="str">
        <f>IFERROR(IF(LEFT(INDEX('Tableau FR Download'!J:J,MATCH('Eligible Components'!M1618,'Tableau FR Download'!G:G,0)),FIND(" - ",INDEX('Tableau FR Download'!J:J,MATCH('Eligible Components'!M1618,'Tableau FR Download'!G:G,0)))-1) = 0,"",LEFT(INDEX('Tableau FR Download'!J:J,MATCH('Eligible Components'!M1618,'Tableau FR Download'!G:G,0)),FIND(" - ",INDEX('Tableau FR Download'!J:J,MATCH('Eligible Components'!M1618,'Tableau FR Download'!G:G,0)))-1)),"")</f>
        <v/>
      </c>
      <c r="O1618" s="2" t="str">
        <f>IF(T1618="No","",IFERROR(IF(INDEX('Tableau FR Download'!M:M,MATCH('Eligible Components'!M1618,'Tableau FR Download'!G:G,0))=0,"",INDEX('Tableau FR Download'!M:M,MATCH('Eligible Components'!M1618,'Tableau FR Download'!G:G,0))),""))</f>
        <v/>
      </c>
      <c r="P1618" s="37" t="str">
        <f>IF(IFERROR(INDEX('Funding Request Tracker'!$G$6:$G$13,MATCH('Eligible Components'!N1618,'Funding Request Tracker'!$F$6:$F$13,0)),"")=0,"",IFERROR(INDEX('Funding Request Tracker'!$G$6:$G$13,MATCH('Eligible Components'!N1618,'Funding Request Tracker'!$F$6:$F$13,0)),""))</f>
        <v/>
      </c>
      <c r="Q1618" s="37" t="str">
        <f>IF(IFERROR(INDEX('Tableau FR Download'!N:N,MATCH('Eligible Components'!M1618,'Tableau FR Download'!G:G,0)),"")=0,"",IFERROR(INDEX('Tableau FR Download'!N:N,MATCH('Eligible Components'!M1618,'Tableau FR Download'!G:G,0)),""))</f>
        <v/>
      </c>
      <c r="R1618" s="37" t="str">
        <f>IF(IFERROR(INDEX('Tableau FR Download'!O:O,MATCH('Eligible Components'!M1618,'Tableau FR Download'!G:G,0)),"")=0,"",IFERROR(INDEX('Tableau FR Download'!O:O,MATCH('Eligible Components'!M1618,'Tableau FR Download'!G:G,0)),""))</f>
        <v/>
      </c>
      <c r="S1618" s="13" t="str">
        <f t="shared" si="78"/>
        <v/>
      </c>
      <c r="T1618" s="1" t="str">
        <f>IFERROR(INDEX('User Instructions'!$E$3:$E$10,MATCH('Eligible Components'!N1618,'User Instructions'!$D$3:$D$10,0)),"")</f>
        <v/>
      </c>
      <c r="U1618" s="1" t="str">
        <f>IFERROR(IF(INDEX('Tableau FR Download'!M:M,MATCH('Eligible Components'!M1618,'Tableau FR Download'!G:G,0))=0,"",INDEX('Tableau FR Download'!M:M,MATCH('Eligible Components'!M1618,'Tableau FR Download'!G:G,0))),"")</f>
        <v/>
      </c>
    </row>
    <row r="1619" spans="1:21" hidden="1" x14ac:dyDescent="0.2">
      <c r="A1619" s="1">
        <f t="shared" si="81"/>
        <v>0</v>
      </c>
      <c r="B1619" s="1">
        <v>0</v>
      </c>
      <c r="C1619" s="1" t="s">
        <v>85</v>
      </c>
      <c r="D1619" s="1" t="s">
        <v>77</v>
      </c>
      <c r="E1619" s="1" t="s">
        <v>417</v>
      </c>
      <c r="F1619" s="1" t="s">
        <v>95</v>
      </c>
      <c r="G1619" s="1" t="str">
        <f t="shared" si="82"/>
        <v>Zimbabwe-Tuberculosis,Malaria</v>
      </c>
      <c r="H1619" s="1">
        <v>1</v>
      </c>
      <c r="I1619" s="1" t="s">
        <v>74</v>
      </c>
      <c r="J1619" s="1" t="str">
        <f>IF(IFERROR(IF(M1619="",INDEX('Review Approach Lookup'!D:D,MATCH('Eligible Components'!G1619,'Review Approach Lookup'!A:A,0)),INDEX('Tableau FR Download'!I:I,MATCH(M1619,'Tableau FR Download'!G:G,0))),"")=0,"TBC",IFERROR(IF(M1619="",INDEX('Review Approach Lookup'!D:D,MATCH('Eligible Components'!G1619,'Review Approach Lookup'!A:A,0)),INDEX('Tableau FR Download'!I:I,MATCH(M1619,'Tableau FR Download'!G:G,0))),""))</f>
        <v/>
      </c>
      <c r="K1619" s="1" t="s">
        <v>184</v>
      </c>
      <c r="L1619" s="1">
        <f>_xlfn.MAXIFS('Tableau FR Download'!A:A,'Tableau FR Download'!B:B,'Eligible Components'!G1619)</f>
        <v>0</v>
      </c>
      <c r="M1619" s="1" t="str">
        <f>IF(L1619=0,"",INDEX('Tableau FR Download'!G:G,MATCH('Eligible Components'!L1619,'Tableau FR Download'!A:A,0)))</f>
        <v/>
      </c>
      <c r="N1619" s="2" t="str">
        <f>IFERROR(IF(LEFT(INDEX('Tableau FR Download'!J:J,MATCH('Eligible Components'!M1619,'Tableau FR Download'!G:G,0)),FIND(" - ",INDEX('Tableau FR Download'!J:J,MATCH('Eligible Components'!M1619,'Tableau FR Download'!G:G,0)))-1) = 0,"",LEFT(INDEX('Tableau FR Download'!J:J,MATCH('Eligible Components'!M1619,'Tableau FR Download'!G:G,0)),FIND(" - ",INDEX('Tableau FR Download'!J:J,MATCH('Eligible Components'!M1619,'Tableau FR Download'!G:G,0)))-1)),"")</f>
        <v/>
      </c>
      <c r="O1619" s="2" t="str">
        <f>IF(T1619="No","",IFERROR(IF(INDEX('Tableau FR Download'!M:M,MATCH('Eligible Components'!M1619,'Tableau FR Download'!G:G,0))=0,"",INDEX('Tableau FR Download'!M:M,MATCH('Eligible Components'!M1619,'Tableau FR Download'!G:G,0))),""))</f>
        <v/>
      </c>
      <c r="P1619" s="37" t="str">
        <f>IF(IFERROR(INDEX('Funding Request Tracker'!$G$6:$G$13,MATCH('Eligible Components'!N1619,'Funding Request Tracker'!$F$6:$F$13,0)),"")=0,"",IFERROR(INDEX('Funding Request Tracker'!$G$6:$G$13,MATCH('Eligible Components'!N1619,'Funding Request Tracker'!$F$6:$F$13,0)),""))</f>
        <v/>
      </c>
      <c r="Q1619" s="37" t="str">
        <f>IF(IFERROR(INDEX('Tableau FR Download'!N:N,MATCH('Eligible Components'!M1619,'Tableau FR Download'!G:G,0)),"")=0,"",IFERROR(INDEX('Tableau FR Download'!N:N,MATCH('Eligible Components'!M1619,'Tableau FR Download'!G:G,0)),""))</f>
        <v/>
      </c>
      <c r="R1619" s="37" t="str">
        <f>IF(IFERROR(INDEX('Tableau FR Download'!O:O,MATCH('Eligible Components'!M1619,'Tableau FR Download'!G:G,0)),"")=0,"",IFERROR(INDEX('Tableau FR Download'!O:O,MATCH('Eligible Components'!M1619,'Tableau FR Download'!G:G,0)),""))</f>
        <v/>
      </c>
      <c r="S1619" s="13" t="str">
        <f t="shared" si="78"/>
        <v/>
      </c>
      <c r="T1619" s="1" t="str">
        <f>IFERROR(INDEX('User Instructions'!$E$3:$E$10,MATCH('Eligible Components'!N1619,'User Instructions'!$D$3:$D$10,0)),"")</f>
        <v/>
      </c>
      <c r="U1619" s="1" t="str">
        <f>IFERROR(IF(INDEX('Tableau FR Download'!M:M,MATCH('Eligible Components'!M1619,'Tableau FR Download'!G:G,0))=0,"",INDEX('Tableau FR Download'!M:M,MATCH('Eligible Components'!M1619,'Tableau FR Download'!G:G,0))),"")</f>
        <v/>
      </c>
    </row>
    <row r="1620" spans="1:21" hidden="1" x14ac:dyDescent="0.2">
      <c r="A1620" s="1">
        <f t="shared" si="81"/>
        <v>0</v>
      </c>
      <c r="B1620" s="1">
        <v>0</v>
      </c>
      <c r="C1620" s="1" t="s">
        <v>85</v>
      </c>
      <c r="D1620" s="1" t="s">
        <v>77</v>
      </c>
      <c r="E1620" s="1" t="s">
        <v>418</v>
      </c>
      <c r="F1620" s="1" t="s">
        <v>96</v>
      </c>
      <c r="G1620" s="1" t="str">
        <f t="shared" si="82"/>
        <v>Zimbabwe-Tuberculosis,Malaria,RSSH</v>
      </c>
      <c r="H1620" s="1">
        <v>1</v>
      </c>
      <c r="I1620" s="1" t="s">
        <v>74</v>
      </c>
      <c r="J1620" s="1" t="str">
        <f>IF(IFERROR(IF(M1620="",INDEX('Review Approach Lookup'!D:D,MATCH('Eligible Components'!G1620,'Review Approach Lookup'!A:A,0)),INDEX('Tableau FR Download'!I:I,MATCH(M1620,'Tableau FR Download'!G:G,0))),"")=0,"TBC",IFERROR(IF(M1620="",INDEX('Review Approach Lookup'!D:D,MATCH('Eligible Components'!G1620,'Review Approach Lookup'!A:A,0)),INDEX('Tableau FR Download'!I:I,MATCH(M1620,'Tableau FR Download'!G:G,0))),""))</f>
        <v/>
      </c>
      <c r="K1620" s="1" t="s">
        <v>184</v>
      </c>
      <c r="L1620" s="1">
        <f>_xlfn.MAXIFS('Tableau FR Download'!A:A,'Tableau FR Download'!B:B,'Eligible Components'!G1620)</f>
        <v>0</v>
      </c>
      <c r="M1620" s="1" t="str">
        <f>IF(L1620=0,"",INDEX('Tableau FR Download'!G:G,MATCH('Eligible Components'!L1620,'Tableau FR Download'!A:A,0)))</f>
        <v/>
      </c>
      <c r="N1620" s="2" t="str">
        <f>IFERROR(IF(LEFT(INDEX('Tableau FR Download'!J:J,MATCH('Eligible Components'!M1620,'Tableau FR Download'!G:G,0)),FIND(" - ",INDEX('Tableau FR Download'!J:J,MATCH('Eligible Components'!M1620,'Tableau FR Download'!G:G,0)))-1) = 0,"",LEFT(INDEX('Tableau FR Download'!J:J,MATCH('Eligible Components'!M1620,'Tableau FR Download'!G:G,0)),FIND(" - ",INDEX('Tableau FR Download'!J:J,MATCH('Eligible Components'!M1620,'Tableau FR Download'!G:G,0)))-1)),"")</f>
        <v/>
      </c>
      <c r="O1620" s="2" t="str">
        <f>IF(T1620="No","",IFERROR(IF(INDEX('Tableau FR Download'!M:M,MATCH('Eligible Components'!M1620,'Tableau FR Download'!G:G,0))=0,"",INDEX('Tableau FR Download'!M:M,MATCH('Eligible Components'!M1620,'Tableau FR Download'!G:G,0))),""))</f>
        <v/>
      </c>
      <c r="P1620" s="37" t="str">
        <f>IF(IFERROR(INDEX('Funding Request Tracker'!$G$6:$G$13,MATCH('Eligible Components'!N1620,'Funding Request Tracker'!$F$6:$F$13,0)),"")=0,"",IFERROR(INDEX('Funding Request Tracker'!$G$6:$G$13,MATCH('Eligible Components'!N1620,'Funding Request Tracker'!$F$6:$F$13,0)),""))</f>
        <v/>
      </c>
      <c r="Q1620" s="37" t="str">
        <f>IF(IFERROR(INDEX('Tableau FR Download'!N:N,MATCH('Eligible Components'!M1620,'Tableau FR Download'!G:G,0)),"")=0,"",IFERROR(INDEX('Tableau FR Download'!N:N,MATCH('Eligible Components'!M1620,'Tableau FR Download'!G:G,0)),""))</f>
        <v/>
      </c>
      <c r="R1620" s="37" t="str">
        <f>IF(IFERROR(INDEX('Tableau FR Download'!O:O,MATCH('Eligible Components'!M1620,'Tableau FR Download'!G:G,0)),"")=0,"",IFERROR(INDEX('Tableau FR Download'!O:O,MATCH('Eligible Components'!M1620,'Tableau FR Download'!G:G,0)),""))</f>
        <v/>
      </c>
      <c r="S1620" s="13" t="str">
        <f t="shared" si="78"/>
        <v/>
      </c>
      <c r="T1620" s="1" t="str">
        <f>IFERROR(INDEX('User Instructions'!$E$3:$E$10,MATCH('Eligible Components'!N1620,'User Instructions'!$D$3:$D$10,0)),"")</f>
        <v/>
      </c>
      <c r="U1620" s="1" t="str">
        <f>IFERROR(IF(INDEX('Tableau FR Download'!M:M,MATCH('Eligible Components'!M1620,'Tableau FR Download'!G:G,0))=0,"",INDEX('Tableau FR Download'!M:M,MATCH('Eligible Components'!M1620,'Tableau FR Download'!G:G,0))),"")</f>
        <v/>
      </c>
    </row>
    <row r="1621" spans="1:21" hidden="1" x14ac:dyDescent="0.2">
      <c r="A1621" s="1">
        <f t="shared" si="81"/>
        <v>0</v>
      </c>
      <c r="B1621" s="1">
        <v>0</v>
      </c>
      <c r="C1621" s="1" t="s">
        <v>85</v>
      </c>
      <c r="D1621" s="1" t="s">
        <v>77</v>
      </c>
      <c r="E1621" s="1" t="s">
        <v>419</v>
      </c>
      <c r="F1621" s="1" t="s">
        <v>97</v>
      </c>
      <c r="G1621" s="1" t="str">
        <f t="shared" si="82"/>
        <v>Zimbabwe-Tuberculosis,RSSH</v>
      </c>
      <c r="H1621" s="1">
        <v>1</v>
      </c>
      <c r="I1621" s="1" t="s">
        <v>74</v>
      </c>
      <c r="J1621" s="1" t="str">
        <f>IF(IFERROR(IF(M1621="",INDEX('Review Approach Lookup'!D:D,MATCH('Eligible Components'!G1621,'Review Approach Lookup'!A:A,0)),INDEX('Tableau FR Download'!I:I,MATCH(M1621,'Tableau FR Download'!G:G,0))),"")=0,"TBC",IFERROR(IF(M1621="",INDEX('Review Approach Lookup'!D:D,MATCH('Eligible Components'!G1621,'Review Approach Lookup'!A:A,0)),INDEX('Tableau FR Download'!I:I,MATCH(M1621,'Tableau FR Download'!G:G,0))),""))</f>
        <v/>
      </c>
      <c r="K1621" s="1" t="s">
        <v>184</v>
      </c>
      <c r="L1621" s="1">
        <f>_xlfn.MAXIFS('Tableau FR Download'!A:A,'Tableau FR Download'!B:B,'Eligible Components'!G1621)</f>
        <v>0</v>
      </c>
      <c r="M1621" s="1" t="str">
        <f>IF(L1621=0,"",INDEX('Tableau FR Download'!G:G,MATCH('Eligible Components'!L1621,'Tableau FR Download'!A:A,0)))</f>
        <v/>
      </c>
      <c r="N1621" s="2" t="str">
        <f>IFERROR(IF(LEFT(INDEX('Tableau FR Download'!J:J,MATCH('Eligible Components'!M1621,'Tableau FR Download'!G:G,0)),FIND(" - ",INDEX('Tableau FR Download'!J:J,MATCH('Eligible Components'!M1621,'Tableau FR Download'!G:G,0)))-1) = 0,"",LEFT(INDEX('Tableau FR Download'!J:J,MATCH('Eligible Components'!M1621,'Tableau FR Download'!G:G,0)),FIND(" - ",INDEX('Tableau FR Download'!J:J,MATCH('Eligible Components'!M1621,'Tableau FR Download'!G:G,0)))-1)),"")</f>
        <v/>
      </c>
      <c r="O1621" s="2" t="str">
        <f>IF(T1621="No","",IFERROR(IF(INDEX('Tableau FR Download'!M:M,MATCH('Eligible Components'!M1621,'Tableau FR Download'!G:G,0))=0,"",INDEX('Tableau FR Download'!M:M,MATCH('Eligible Components'!M1621,'Tableau FR Download'!G:G,0))),""))</f>
        <v/>
      </c>
      <c r="P1621" s="37" t="str">
        <f>IF(IFERROR(INDEX('Funding Request Tracker'!$G$6:$G$13,MATCH('Eligible Components'!N1621,'Funding Request Tracker'!$F$6:$F$13,0)),"")=0,"",IFERROR(INDEX('Funding Request Tracker'!$G$6:$G$13,MATCH('Eligible Components'!N1621,'Funding Request Tracker'!$F$6:$F$13,0)),""))</f>
        <v/>
      </c>
      <c r="Q1621" s="37" t="str">
        <f>IF(IFERROR(INDEX('Tableau FR Download'!N:N,MATCH('Eligible Components'!M1621,'Tableau FR Download'!G:G,0)),"")=0,"",IFERROR(INDEX('Tableau FR Download'!N:N,MATCH('Eligible Components'!M1621,'Tableau FR Download'!G:G,0)),""))</f>
        <v/>
      </c>
      <c r="R1621" s="37" t="str">
        <f>IF(IFERROR(INDEX('Tableau FR Download'!O:O,MATCH('Eligible Components'!M1621,'Tableau FR Download'!G:G,0)),"")=0,"",IFERROR(INDEX('Tableau FR Download'!O:O,MATCH('Eligible Components'!M1621,'Tableau FR Download'!G:G,0)),""))</f>
        <v/>
      </c>
      <c r="S1621" s="13" t="str">
        <f t="shared" si="78"/>
        <v/>
      </c>
      <c r="T1621" s="1" t="str">
        <f>IFERROR(INDEX('User Instructions'!$E$3:$E$10,MATCH('Eligible Components'!N1621,'User Instructions'!$D$3:$D$10,0)),"")</f>
        <v/>
      </c>
      <c r="U1621" s="1" t="str">
        <f>IFERROR(IF(INDEX('Tableau FR Download'!M:M,MATCH('Eligible Components'!M1621,'Tableau FR Download'!G:G,0))=0,"",INDEX('Tableau FR Download'!M:M,MATCH('Eligible Components'!M1621,'Tableau FR Download'!G:G,0))),"")</f>
        <v/>
      </c>
    </row>
  </sheetData>
  <autoFilter ref="A1:U1621" xr:uid="{47A221A9-73A4-47DE-BEF5-3F4E356E32D2}">
    <filterColumn colId="13">
      <filters>
        <filter val="Window 7"/>
      </filters>
    </filterColumn>
  </autoFilter>
  <sortState xmlns:xlrd2="http://schemas.microsoft.com/office/spreadsheetml/2017/richdata2" ref="A2:O1621">
    <sortCondition ref="D2:D1621"/>
    <sortCondition ref="G2:G1621"/>
  </sortState>
  <phoneticPr fontId="2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A461-7733-474F-A62A-4B0F842729DE}">
  <sheetPr codeName="Sheet4"/>
  <dimension ref="A1:AB229"/>
  <sheetViews>
    <sheetView zoomScale="70" zoomScaleNormal="70" workbookViewId="0">
      <pane xSplit="2" ySplit="16" topLeftCell="C17" activePane="bottomRight" state="frozen"/>
      <selection activeCell="G1622" sqref="G1622"/>
      <selection pane="bottomLeft" activeCell="G1622" sqref="G1622"/>
      <selection pane="topRight" activeCell="G1622" sqref="G1622"/>
      <selection pane="bottomRight" activeCell="G1622" sqref="G1622"/>
    </sheetView>
  </sheetViews>
  <sheetFormatPr defaultColWidth="9.14453125" defaultRowHeight="15" x14ac:dyDescent="0.2"/>
  <cols>
    <col min="1" max="1" width="13.1796875" style="4" bestFit="1" customWidth="1"/>
    <col min="2" max="2" width="56.765625" bestFit="1" customWidth="1"/>
    <col min="3" max="3" width="34.70703125" bestFit="1" customWidth="1"/>
    <col min="4" max="4" width="29.7265625" bestFit="1" customWidth="1"/>
    <col min="5" max="5" width="25.2890625" bestFit="1" customWidth="1"/>
    <col min="6" max="6" width="33.8984375" bestFit="1" customWidth="1"/>
    <col min="7" max="7" width="23.9453125" bestFit="1" customWidth="1"/>
    <col min="8" max="8" width="30.53515625" style="13" bestFit="1" customWidth="1"/>
    <col min="9" max="9" width="33.2265625" bestFit="1" customWidth="1"/>
    <col min="10" max="10" width="39.27734375" bestFit="1" customWidth="1"/>
    <col min="11" max="11" width="23.26953125" bestFit="1" customWidth="1"/>
    <col min="12" max="12" width="18.16015625" style="35" bestFit="1" customWidth="1"/>
    <col min="13" max="13" width="15.19921875" bestFit="1" customWidth="1"/>
    <col min="14" max="14" width="19.234375" style="35" customWidth="1"/>
    <col min="15" max="15" width="21.38671875" style="35" bestFit="1" customWidth="1"/>
    <col min="16" max="16" width="18.16015625" style="35" customWidth="1"/>
    <col min="17" max="17" width="11.1640625" bestFit="1" customWidth="1"/>
    <col min="18" max="18" width="36.3203125" bestFit="1" customWidth="1"/>
    <col min="19" max="19" width="26.36328125" bestFit="1" customWidth="1"/>
    <col min="20" max="20" width="25.55859375" bestFit="1" customWidth="1"/>
    <col min="21" max="21" width="31.4765625" bestFit="1" customWidth="1"/>
    <col min="22" max="22" width="30.53515625" bestFit="1" customWidth="1"/>
    <col min="23" max="23" width="26.76953125" bestFit="1" customWidth="1"/>
    <col min="24" max="24" width="28.11328125" bestFit="1" customWidth="1"/>
    <col min="25" max="25" width="19.90625" style="18" bestFit="1" customWidth="1"/>
    <col min="26" max="26" width="21.25390625" bestFit="1" customWidth="1"/>
    <col min="27" max="16384" width="9.14453125" style="18"/>
  </cols>
  <sheetData>
    <row r="1" spans="1:28" x14ac:dyDescent="0.2">
      <c r="A1" s="4" t="s">
        <v>365</v>
      </c>
      <c r="B1" s="4" t="s">
        <v>80</v>
      </c>
      <c r="C1" s="13" t="s">
        <v>169</v>
      </c>
      <c r="D1" s="13" t="s">
        <v>17</v>
      </c>
      <c r="E1" s="13" t="s">
        <v>171</v>
      </c>
      <c r="F1" s="13" t="s">
        <v>18</v>
      </c>
      <c r="G1" s="13" t="s">
        <v>83</v>
      </c>
      <c r="H1" s="13" t="s">
        <v>439</v>
      </c>
      <c r="I1" s="13" t="s">
        <v>19</v>
      </c>
      <c r="J1" s="13" t="s">
        <v>20</v>
      </c>
      <c r="K1" s="13" t="s">
        <v>467</v>
      </c>
      <c r="L1" s="13" t="s">
        <v>4</v>
      </c>
      <c r="M1" s="13" t="s">
        <v>21</v>
      </c>
      <c r="N1" s="13" t="s">
        <v>366</v>
      </c>
      <c r="O1" s="13" t="s">
        <v>172</v>
      </c>
      <c r="P1" s="13" t="s">
        <v>488</v>
      </c>
      <c r="Q1" s="13" t="s">
        <v>170</v>
      </c>
      <c r="R1" s="13" t="s">
        <v>341</v>
      </c>
      <c r="S1" s="13" t="s">
        <v>177</v>
      </c>
      <c r="T1" s="13" t="s">
        <v>173</v>
      </c>
      <c r="U1" s="13" t="s">
        <v>178</v>
      </c>
      <c r="V1" s="13" t="s">
        <v>174</v>
      </c>
      <c r="W1" s="13" t="s">
        <v>179</v>
      </c>
      <c r="X1" s="13" t="s">
        <v>175</v>
      </c>
      <c r="Y1" s="13" t="s">
        <v>180</v>
      </c>
      <c r="Z1" s="13" t="s">
        <v>176</v>
      </c>
    </row>
    <row r="2" spans="1:28" x14ac:dyDescent="0.2">
      <c r="A2" s="4">
        <f t="shared" ref="A2:A65" si="0">IF(OR(C2="Sri Lanka",ISNUMBER(SEARCH("Allocation",H2))),IF(ISNUMBER(SEARCH("-0",G2)),VALUE(SUBSTITUTE(LEFT(G2, SEARCH("-",G2,1)-1),"FR",""))+1000,VALUE(SUBSTITUTE(LEFT(G2, SEARCH("-",G2,1)-1),"FR",""))),"")</f>
        <v>699</v>
      </c>
      <c r="B2" s="4" t="str">
        <f t="shared" ref="B2:B65" si="1">IF(C2="CÃ´te d'Ivoire",_xlfn.CONCAT("Côte d'Ivoire-",F2),_xlfn.CONCAT(C2,"-",F2))</f>
        <v>Afghanistan-HIV/AIDS</v>
      </c>
      <c r="C2" s="13" t="s">
        <v>24</v>
      </c>
      <c r="D2" s="13" t="s">
        <v>25</v>
      </c>
      <c r="E2" s="13" t="s">
        <v>182</v>
      </c>
      <c r="F2" s="13" t="s">
        <v>26</v>
      </c>
      <c r="G2" s="13" t="s">
        <v>183</v>
      </c>
      <c r="H2" s="13" t="s">
        <v>440</v>
      </c>
      <c r="I2" s="13" t="s">
        <v>27</v>
      </c>
      <c r="J2" s="13" t="s">
        <v>342</v>
      </c>
      <c r="K2" s="13" t="s">
        <v>454</v>
      </c>
      <c r="L2" s="58">
        <v>43936</v>
      </c>
      <c r="M2" s="13" t="s">
        <v>12</v>
      </c>
      <c r="N2" s="58">
        <v>44119</v>
      </c>
      <c r="O2" s="58">
        <v>44141</v>
      </c>
      <c r="P2" s="13">
        <v>7.4</v>
      </c>
      <c r="Q2" s="13" t="s">
        <v>181</v>
      </c>
      <c r="R2" s="13">
        <v>9522740</v>
      </c>
      <c r="S2" s="13">
        <v>9522739</v>
      </c>
      <c r="T2" s="13">
        <v>9522739</v>
      </c>
      <c r="U2" s="13">
        <v>0</v>
      </c>
      <c r="V2" s="13">
        <v>0</v>
      </c>
      <c r="W2" s="13">
        <v>0</v>
      </c>
      <c r="X2" s="13">
        <v>0</v>
      </c>
      <c r="Y2" s="13">
        <v>3965487</v>
      </c>
      <c r="Z2" s="13">
        <v>3965487</v>
      </c>
    </row>
    <row r="3" spans="1:28" x14ac:dyDescent="0.2">
      <c r="A3" s="4">
        <f t="shared" si="0"/>
        <v>698</v>
      </c>
      <c r="B3" s="4" t="str">
        <f t="shared" si="1"/>
        <v>Afghanistan-Malaria</v>
      </c>
      <c r="C3" s="13" t="s">
        <v>24</v>
      </c>
      <c r="D3" s="13" t="s">
        <v>25</v>
      </c>
      <c r="E3" s="13" t="s">
        <v>182</v>
      </c>
      <c r="F3" s="13" t="s">
        <v>28</v>
      </c>
      <c r="G3" s="13" t="s">
        <v>249</v>
      </c>
      <c r="H3" s="13" t="s">
        <v>440</v>
      </c>
      <c r="I3" s="13" t="s">
        <v>27</v>
      </c>
      <c r="J3" s="13" t="s">
        <v>342</v>
      </c>
      <c r="K3" s="13" t="s">
        <v>454</v>
      </c>
      <c r="L3" s="58">
        <v>43936</v>
      </c>
      <c r="M3" s="13" t="s">
        <v>12</v>
      </c>
      <c r="N3" s="58">
        <v>44091</v>
      </c>
      <c r="O3" s="58">
        <v>44125</v>
      </c>
      <c r="P3" s="13">
        <v>6.9</v>
      </c>
      <c r="Q3" s="13" t="s">
        <v>181</v>
      </c>
      <c r="R3" s="13">
        <v>20000000</v>
      </c>
      <c r="S3" s="13">
        <v>20000000</v>
      </c>
      <c r="T3" s="13">
        <v>20000000</v>
      </c>
      <c r="U3" s="13">
        <v>0</v>
      </c>
      <c r="V3" s="13">
        <v>0</v>
      </c>
      <c r="W3" s="13">
        <v>0</v>
      </c>
      <c r="X3" s="13">
        <v>0</v>
      </c>
      <c r="Y3" s="13">
        <v>12141580</v>
      </c>
      <c r="Z3" s="13">
        <v>12141580</v>
      </c>
    </row>
    <row r="4" spans="1:28" x14ac:dyDescent="0.2">
      <c r="A4" s="4">
        <f t="shared" si="0"/>
        <v>857</v>
      </c>
      <c r="B4" s="4" t="str">
        <f t="shared" si="1"/>
        <v>Afghanistan-Tuberculosis</v>
      </c>
      <c r="C4" s="13" t="s">
        <v>24</v>
      </c>
      <c r="D4" s="13" t="s">
        <v>25</v>
      </c>
      <c r="E4" s="13" t="s">
        <v>182</v>
      </c>
      <c r="F4" s="13" t="s">
        <v>35</v>
      </c>
      <c r="G4" s="13" t="s">
        <v>297</v>
      </c>
      <c r="H4" s="13" t="s">
        <v>440</v>
      </c>
      <c r="I4" s="13" t="s">
        <v>67</v>
      </c>
      <c r="J4" s="13" t="s">
        <v>343</v>
      </c>
      <c r="K4" s="13" t="s">
        <v>454</v>
      </c>
      <c r="L4" s="58">
        <v>44001</v>
      </c>
      <c r="M4" s="13" t="s">
        <v>12</v>
      </c>
      <c r="N4" s="58">
        <v>44147</v>
      </c>
      <c r="O4" s="58">
        <v>44168</v>
      </c>
      <c r="P4" s="13">
        <v>6</v>
      </c>
      <c r="Q4" s="13" t="s">
        <v>181</v>
      </c>
      <c r="R4" s="13">
        <v>29000000</v>
      </c>
      <c r="S4" s="13">
        <v>29000000</v>
      </c>
      <c r="T4" s="13">
        <v>29000000</v>
      </c>
      <c r="U4" s="13">
        <v>0</v>
      </c>
      <c r="V4" s="13">
        <v>0</v>
      </c>
      <c r="W4" s="13">
        <v>0</v>
      </c>
      <c r="X4" s="13">
        <v>0</v>
      </c>
      <c r="Y4" s="13">
        <v>5795377</v>
      </c>
      <c r="Z4" s="13">
        <v>5795377</v>
      </c>
    </row>
    <row r="5" spans="1:28" x14ac:dyDescent="0.2">
      <c r="A5" s="4">
        <f t="shared" si="0"/>
        <v>977</v>
      </c>
      <c r="B5" s="4" t="str">
        <f t="shared" si="1"/>
        <v>Angola-HIV/AIDS,Tuberculosis,Malaria,RSSH</v>
      </c>
      <c r="C5" s="13" t="s">
        <v>313</v>
      </c>
      <c r="D5" s="13" t="s">
        <v>60</v>
      </c>
      <c r="E5" s="13" t="s">
        <v>182</v>
      </c>
      <c r="F5" s="13" t="s">
        <v>91</v>
      </c>
      <c r="G5" s="13" t="s">
        <v>403</v>
      </c>
      <c r="H5" s="13" t="s">
        <v>440</v>
      </c>
      <c r="I5" s="13" t="s">
        <v>27</v>
      </c>
      <c r="J5" s="13" t="s">
        <v>401</v>
      </c>
      <c r="K5" s="13" t="s">
        <v>454</v>
      </c>
      <c r="L5" s="58">
        <v>44161</v>
      </c>
      <c r="M5" s="13" t="s">
        <v>12</v>
      </c>
      <c r="N5" s="58">
        <v>44308</v>
      </c>
      <c r="O5" s="58">
        <v>44335</v>
      </c>
      <c r="P5" s="13">
        <v>6</v>
      </c>
      <c r="Q5" s="13" t="s">
        <v>181</v>
      </c>
      <c r="R5" s="13">
        <v>82600349</v>
      </c>
      <c r="S5" s="13">
        <v>82600349</v>
      </c>
      <c r="T5" s="13">
        <v>82600349</v>
      </c>
      <c r="U5" s="13">
        <v>0</v>
      </c>
      <c r="V5" s="13">
        <v>0</v>
      </c>
      <c r="W5" s="13">
        <v>0</v>
      </c>
      <c r="X5" s="13">
        <v>0</v>
      </c>
      <c r="Y5" s="13">
        <v>46568161</v>
      </c>
      <c r="Z5" s="13">
        <v>0</v>
      </c>
    </row>
    <row r="6" spans="1:28" s="19" customFormat="1" x14ac:dyDescent="0.2">
      <c r="A6" s="4">
        <f t="shared" si="0"/>
        <v>1003</v>
      </c>
      <c r="B6" s="4" t="str">
        <f t="shared" si="1"/>
        <v>Armenia-HIV/AIDS, Tuberculosis</v>
      </c>
      <c r="C6" s="13" t="s">
        <v>98</v>
      </c>
      <c r="D6" s="13" t="s">
        <v>30</v>
      </c>
      <c r="E6" s="13" t="s">
        <v>188</v>
      </c>
      <c r="F6" s="13" t="s">
        <v>89</v>
      </c>
      <c r="G6" s="13" t="s">
        <v>435</v>
      </c>
      <c r="H6" s="13" t="s">
        <v>440</v>
      </c>
      <c r="I6" s="13" t="s">
        <v>46</v>
      </c>
      <c r="J6" s="13" t="s">
        <v>425</v>
      </c>
      <c r="K6" s="13" t="s">
        <v>454</v>
      </c>
      <c r="L6" s="58">
        <v>44337</v>
      </c>
      <c r="M6" s="13" t="s">
        <v>12</v>
      </c>
      <c r="N6" s="58">
        <v>44392</v>
      </c>
      <c r="O6" s="58">
        <v>44418</v>
      </c>
      <c r="P6" s="13">
        <v>2.7</v>
      </c>
      <c r="Q6" s="13" t="s">
        <v>181</v>
      </c>
      <c r="R6" s="13">
        <v>9667181</v>
      </c>
      <c r="S6" s="13">
        <v>9667181</v>
      </c>
      <c r="T6" s="13">
        <v>9667181</v>
      </c>
      <c r="U6" s="13">
        <v>0</v>
      </c>
      <c r="V6" s="13">
        <v>0</v>
      </c>
      <c r="W6" s="13">
        <v>0</v>
      </c>
      <c r="X6" s="13">
        <v>0</v>
      </c>
      <c r="Y6" s="13">
        <v>2920856</v>
      </c>
      <c r="Z6" s="13">
        <v>2920856</v>
      </c>
      <c r="AA6" s="18"/>
      <c r="AB6" s="18"/>
    </row>
    <row r="7" spans="1:28" x14ac:dyDescent="0.2">
      <c r="A7" s="4">
        <f t="shared" si="0"/>
        <v>848</v>
      </c>
      <c r="B7" s="4" t="str">
        <f t="shared" si="1"/>
        <v>Azerbaijan-HIV/AIDS, Tuberculosis</v>
      </c>
      <c r="C7" s="13" t="s">
        <v>29</v>
      </c>
      <c r="D7" s="13" t="s">
        <v>30</v>
      </c>
      <c r="E7" s="13" t="s">
        <v>188</v>
      </c>
      <c r="F7" s="13" t="s">
        <v>89</v>
      </c>
      <c r="G7" s="13" t="s">
        <v>206</v>
      </c>
      <c r="H7" s="13" t="s">
        <v>440</v>
      </c>
      <c r="I7" s="13" t="s">
        <v>31</v>
      </c>
      <c r="J7" s="13" t="s">
        <v>342</v>
      </c>
      <c r="K7" s="13" t="s">
        <v>454</v>
      </c>
      <c r="L7" s="58">
        <v>43930</v>
      </c>
      <c r="M7" s="13" t="s">
        <v>12</v>
      </c>
      <c r="N7" s="58">
        <v>44082</v>
      </c>
      <c r="O7" s="58">
        <v>44125</v>
      </c>
      <c r="P7" s="13">
        <v>6.9</v>
      </c>
      <c r="Q7" s="13" t="s">
        <v>181</v>
      </c>
      <c r="R7" s="13">
        <v>17261208</v>
      </c>
      <c r="S7" s="13">
        <v>17261208</v>
      </c>
      <c r="T7" s="13">
        <v>17261208</v>
      </c>
      <c r="U7" s="13">
        <v>0</v>
      </c>
      <c r="V7" s="13">
        <v>0</v>
      </c>
      <c r="W7" s="13">
        <v>0</v>
      </c>
      <c r="X7" s="13">
        <v>0</v>
      </c>
      <c r="Y7" s="13">
        <v>32541251</v>
      </c>
      <c r="Z7" s="13">
        <v>32541251</v>
      </c>
    </row>
    <row r="8" spans="1:28" s="19" customFormat="1" x14ac:dyDescent="0.2">
      <c r="A8" s="4">
        <f t="shared" si="0"/>
        <v>710</v>
      </c>
      <c r="B8" s="4" t="str">
        <f t="shared" si="1"/>
        <v>Bangladesh-HIV/AIDS</v>
      </c>
      <c r="C8" s="13" t="s">
        <v>32</v>
      </c>
      <c r="D8" s="13" t="s">
        <v>33</v>
      </c>
      <c r="E8" s="13" t="s">
        <v>184</v>
      </c>
      <c r="F8" s="13" t="s">
        <v>26</v>
      </c>
      <c r="G8" s="13" t="s">
        <v>185</v>
      </c>
      <c r="H8" s="13" t="s">
        <v>440</v>
      </c>
      <c r="I8" s="13" t="s">
        <v>27</v>
      </c>
      <c r="J8" s="13" t="s">
        <v>342</v>
      </c>
      <c r="K8" s="13" t="s">
        <v>364</v>
      </c>
      <c r="L8" s="58">
        <v>43935</v>
      </c>
      <c r="M8" s="13" t="s">
        <v>364</v>
      </c>
      <c r="N8" s="13"/>
      <c r="O8" s="13"/>
      <c r="P8" s="13"/>
      <c r="Q8" s="13" t="s">
        <v>181</v>
      </c>
      <c r="R8" s="13">
        <v>23000765</v>
      </c>
      <c r="S8" s="13">
        <v>23000765</v>
      </c>
      <c r="T8" s="13">
        <v>0</v>
      </c>
      <c r="U8" s="13">
        <v>0</v>
      </c>
      <c r="V8" s="13">
        <v>0</v>
      </c>
      <c r="W8" s="13">
        <v>0</v>
      </c>
      <c r="X8" s="13">
        <v>0</v>
      </c>
      <c r="Y8" s="13">
        <v>9024210</v>
      </c>
      <c r="Z8" s="13">
        <v>0</v>
      </c>
      <c r="AA8" s="18"/>
      <c r="AB8" s="18"/>
    </row>
    <row r="9" spans="1:28" x14ac:dyDescent="0.2">
      <c r="A9" s="4">
        <f t="shared" si="0"/>
        <v>1710</v>
      </c>
      <c r="B9" s="4" t="str">
        <f t="shared" si="1"/>
        <v>Bangladesh-HIV/AIDS</v>
      </c>
      <c r="C9" s="13" t="s">
        <v>32</v>
      </c>
      <c r="D9" s="13" t="s">
        <v>33</v>
      </c>
      <c r="E9" s="13" t="s">
        <v>184</v>
      </c>
      <c r="F9" s="13" t="s">
        <v>26</v>
      </c>
      <c r="G9" s="13" t="s">
        <v>420</v>
      </c>
      <c r="H9" s="13" t="s">
        <v>440</v>
      </c>
      <c r="I9" s="13" t="s">
        <v>27</v>
      </c>
      <c r="J9" s="13" t="s">
        <v>398</v>
      </c>
      <c r="K9" s="13" t="s">
        <v>454</v>
      </c>
      <c r="L9" s="58">
        <v>44092</v>
      </c>
      <c r="M9" s="13" t="s">
        <v>12</v>
      </c>
      <c r="N9" s="58">
        <v>44252</v>
      </c>
      <c r="O9" s="58">
        <v>44277</v>
      </c>
      <c r="P9" s="13">
        <v>6.6</v>
      </c>
      <c r="Q9" s="13" t="s">
        <v>181</v>
      </c>
      <c r="R9" s="13">
        <v>23000765</v>
      </c>
      <c r="S9" s="13">
        <v>23000765</v>
      </c>
      <c r="T9" s="13">
        <v>23000765</v>
      </c>
      <c r="U9" s="13">
        <v>0</v>
      </c>
      <c r="V9" s="13">
        <v>0</v>
      </c>
      <c r="W9" s="13">
        <v>0</v>
      </c>
      <c r="X9" s="13">
        <v>0</v>
      </c>
      <c r="Y9" s="13">
        <v>9159456</v>
      </c>
      <c r="Z9" s="13">
        <v>9159456</v>
      </c>
    </row>
    <row r="10" spans="1:28" x14ac:dyDescent="0.2">
      <c r="A10" s="4">
        <f t="shared" si="0"/>
        <v>709</v>
      </c>
      <c r="B10" s="4" t="str">
        <f t="shared" si="1"/>
        <v>Bangladesh-Malaria</v>
      </c>
      <c r="C10" s="13" t="s">
        <v>32</v>
      </c>
      <c r="D10" s="13" t="s">
        <v>33</v>
      </c>
      <c r="E10" s="13" t="s">
        <v>184</v>
      </c>
      <c r="F10" s="13" t="s">
        <v>28</v>
      </c>
      <c r="G10" s="13" t="s">
        <v>250</v>
      </c>
      <c r="H10" s="13" t="s">
        <v>440</v>
      </c>
      <c r="I10" s="13" t="s">
        <v>34</v>
      </c>
      <c r="J10" s="13" t="s">
        <v>342</v>
      </c>
      <c r="K10" s="13" t="s">
        <v>454</v>
      </c>
      <c r="L10" s="58">
        <v>43935</v>
      </c>
      <c r="M10" s="13" t="s">
        <v>12</v>
      </c>
      <c r="N10" s="58">
        <v>44119</v>
      </c>
      <c r="O10" s="58">
        <v>44141</v>
      </c>
      <c r="P10" s="13">
        <v>7.4</v>
      </c>
      <c r="Q10" s="13" t="s">
        <v>181</v>
      </c>
      <c r="R10" s="13">
        <v>24100000</v>
      </c>
      <c r="S10" s="13">
        <v>24100000</v>
      </c>
      <c r="T10" s="13">
        <v>24100000</v>
      </c>
      <c r="U10" s="13">
        <v>0</v>
      </c>
      <c r="V10" s="13">
        <v>0</v>
      </c>
      <c r="W10" s="13">
        <v>0</v>
      </c>
      <c r="X10" s="13">
        <v>0</v>
      </c>
      <c r="Y10" s="13">
        <v>9756069</v>
      </c>
      <c r="Z10" s="13">
        <v>9756069</v>
      </c>
    </row>
    <row r="11" spans="1:28" x14ac:dyDescent="0.2">
      <c r="A11" s="4">
        <f t="shared" si="0"/>
        <v>705</v>
      </c>
      <c r="B11" s="4" t="str">
        <f t="shared" si="1"/>
        <v>Bangladesh-Tuberculosis</v>
      </c>
      <c r="C11" s="13" t="s">
        <v>32</v>
      </c>
      <c r="D11" s="13" t="s">
        <v>33</v>
      </c>
      <c r="E11" s="13" t="s">
        <v>184</v>
      </c>
      <c r="F11" s="13" t="s">
        <v>35</v>
      </c>
      <c r="G11" s="13" t="s">
        <v>298</v>
      </c>
      <c r="H11" s="13" t="s">
        <v>441</v>
      </c>
      <c r="I11" s="13" t="s">
        <v>34</v>
      </c>
      <c r="J11" s="13" t="s">
        <v>342</v>
      </c>
      <c r="K11" s="13" t="s">
        <v>454</v>
      </c>
      <c r="L11" s="58">
        <v>43935</v>
      </c>
      <c r="M11" s="13" t="s">
        <v>12</v>
      </c>
      <c r="N11" s="58">
        <v>44119</v>
      </c>
      <c r="O11" s="58">
        <v>44141</v>
      </c>
      <c r="P11" s="13">
        <v>7.4</v>
      </c>
      <c r="Q11" s="13" t="s">
        <v>181</v>
      </c>
      <c r="R11" s="13">
        <v>111770502</v>
      </c>
      <c r="S11" s="13">
        <v>111770502</v>
      </c>
      <c r="T11" s="13">
        <v>111770502</v>
      </c>
      <c r="U11" s="13">
        <v>10000000</v>
      </c>
      <c r="V11" s="13">
        <v>10000000</v>
      </c>
      <c r="W11" s="13">
        <v>0</v>
      </c>
      <c r="X11" s="13">
        <v>0</v>
      </c>
      <c r="Y11" s="13">
        <v>55759840</v>
      </c>
      <c r="Z11" s="13">
        <v>55759841</v>
      </c>
    </row>
    <row r="12" spans="1:28" x14ac:dyDescent="0.2">
      <c r="A12" s="4">
        <f t="shared" si="0"/>
        <v>963</v>
      </c>
      <c r="B12" s="4" t="str">
        <f t="shared" si="1"/>
        <v>Belarus-HIV/AIDS, Tuberculosis</v>
      </c>
      <c r="C12" s="13" t="s">
        <v>99</v>
      </c>
      <c r="D12" s="13" t="s">
        <v>30</v>
      </c>
      <c r="E12" s="13" t="s">
        <v>188</v>
      </c>
      <c r="F12" s="13" t="s">
        <v>89</v>
      </c>
      <c r="G12" s="13" t="s">
        <v>358</v>
      </c>
      <c r="H12" s="13" t="s">
        <v>441</v>
      </c>
      <c r="I12" s="13" t="s">
        <v>31</v>
      </c>
      <c r="J12" s="13" t="s">
        <v>425</v>
      </c>
      <c r="K12" s="13" t="s">
        <v>454</v>
      </c>
      <c r="L12" s="58">
        <v>44337</v>
      </c>
      <c r="M12" s="13" t="s">
        <v>12</v>
      </c>
      <c r="N12" s="58">
        <v>44462</v>
      </c>
      <c r="O12" s="58">
        <v>44488</v>
      </c>
      <c r="P12" s="13">
        <v>5.6</v>
      </c>
      <c r="Q12" s="13" t="s">
        <v>181</v>
      </c>
      <c r="R12" s="13">
        <v>20839591</v>
      </c>
      <c r="S12" s="13">
        <v>20839591</v>
      </c>
      <c r="T12" s="13">
        <v>20839591</v>
      </c>
      <c r="U12" s="13">
        <v>1000000</v>
      </c>
      <c r="V12" s="13">
        <v>1000000</v>
      </c>
      <c r="W12" s="13">
        <v>0</v>
      </c>
      <c r="X12" s="13">
        <v>0</v>
      </c>
      <c r="Y12" s="13">
        <v>9399410</v>
      </c>
      <c r="Z12" s="13">
        <v>9399410</v>
      </c>
    </row>
    <row r="13" spans="1:28" x14ac:dyDescent="0.2">
      <c r="A13" s="4">
        <f t="shared" si="0"/>
        <v>992</v>
      </c>
      <c r="B13" s="4" t="str">
        <f t="shared" si="1"/>
        <v>Belize-HIV/AIDS</v>
      </c>
      <c r="C13" s="13" t="s">
        <v>100</v>
      </c>
      <c r="D13" s="13" t="s">
        <v>45</v>
      </c>
      <c r="E13" s="13" t="s">
        <v>188</v>
      </c>
      <c r="F13" s="13" t="s">
        <v>26</v>
      </c>
      <c r="G13" s="13" t="s">
        <v>424</v>
      </c>
      <c r="H13" s="13" t="s">
        <v>440</v>
      </c>
      <c r="I13" s="13" t="s">
        <v>31</v>
      </c>
      <c r="J13" s="13" t="s">
        <v>425</v>
      </c>
      <c r="K13" s="13" t="s">
        <v>454</v>
      </c>
      <c r="L13" s="58">
        <v>44337</v>
      </c>
      <c r="M13" s="13" t="s">
        <v>12</v>
      </c>
      <c r="N13" s="58">
        <v>44490</v>
      </c>
      <c r="O13" s="58">
        <v>44524</v>
      </c>
      <c r="P13" s="13">
        <v>4</v>
      </c>
      <c r="Q13" s="13" t="s">
        <v>181</v>
      </c>
      <c r="R13" s="13">
        <v>2999251</v>
      </c>
      <c r="S13" s="13">
        <v>2998947</v>
      </c>
      <c r="T13" s="13">
        <v>2998947</v>
      </c>
      <c r="U13" s="13">
        <v>0</v>
      </c>
      <c r="V13" s="13">
        <v>0</v>
      </c>
      <c r="W13" s="13">
        <v>0</v>
      </c>
      <c r="X13" s="13">
        <v>0</v>
      </c>
      <c r="Y13" s="13">
        <v>987491</v>
      </c>
      <c r="Z13" s="13">
        <v>987491</v>
      </c>
    </row>
    <row r="14" spans="1:28" x14ac:dyDescent="0.2">
      <c r="A14" s="4">
        <f t="shared" si="0"/>
        <v>900</v>
      </c>
      <c r="B14" s="4" t="str">
        <f t="shared" si="1"/>
        <v>Benin-HIV/AIDS</v>
      </c>
      <c r="C14" s="13" t="s">
        <v>36</v>
      </c>
      <c r="D14" s="13" t="s">
        <v>37</v>
      </c>
      <c r="E14" s="13" t="s">
        <v>182</v>
      </c>
      <c r="F14" s="13" t="s">
        <v>26</v>
      </c>
      <c r="G14" s="13" t="s">
        <v>187</v>
      </c>
      <c r="H14" s="13" t="s">
        <v>441</v>
      </c>
      <c r="I14" s="13" t="s">
        <v>34</v>
      </c>
      <c r="J14" s="13" t="s">
        <v>343</v>
      </c>
      <c r="K14" s="13" t="s">
        <v>454</v>
      </c>
      <c r="L14" s="58">
        <v>44008</v>
      </c>
      <c r="M14" s="13" t="s">
        <v>12</v>
      </c>
      <c r="N14" s="58">
        <v>44168</v>
      </c>
      <c r="O14" s="58">
        <v>44183</v>
      </c>
      <c r="P14" s="13">
        <v>6.5</v>
      </c>
      <c r="Q14" s="13" t="s">
        <v>186</v>
      </c>
      <c r="R14" s="13">
        <v>35951209</v>
      </c>
      <c r="S14" s="13">
        <v>35951209</v>
      </c>
      <c r="T14" s="13">
        <v>35951209</v>
      </c>
      <c r="U14" s="13">
        <v>1541305</v>
      </c>
      <c r="V14" s="13">
        <v>1541305</v>
      </c>
      <c r="W14" s="13">
        <v>0</v>
      </c>
      <c r="X14" s="13">
        <v>0</v>
      </c>
      <c r="Y14" s="13">
        <v>15056801</v>
      </c>
      <c r="Z14" s="13">
        <v>15056801</v>
      </c>
    </row>
    <row r="15" spans="1:28" x14ac:dyDescent="0.2">
      <c r="A15" s="4">
        <f t="shared" si="0"/>
        <v>901</v>
      </c>
      <c r="B15" s="4" t="str">
        <f t="shared" si="1"/>
        <v>Benin-Malaria</v>
      </c>
      <c r="C15" s="13" t="s">
        <v>36</v>
      </c>
      <c r="D15" s="13" t="s">
        <v>37</v>
      </c>
      <c r="E15" s="13" t="s">
        <v>182</v>
      </c>
      <c r="F15" s="13" t="s">
        <v>28</v>
      </c>
      <c r="G15" s="13" t="s">
        <v>251</v>
      </c>
      <c r="H15" s="13" t="s">
        <v>440</v>
      </c>
      <c r="I15" s="13" t="s">
        <v>34</v>
      </c>
      <c r="J15" s="13" t="s">
        <v>343</v>
      </c>
      <c r="K15" s="13" t="s">
        <v>364</v>
      </c>
      <c r="L15" s="58">
        <v>44008</v>
      </c>
      <c r="M15" s="13" t="s">
        <v>364</v>
      </c>
      <c r="N15" s="13"/>
      <c r="O15" s="13"/>
      <c r="P15" s="13"/>
      <c r="Q15" s="13" t="s">
        <v>186</v>
      </c>
      <c r="R15" s="13">
        <v>44795306</v>
      </c>
      <c r="S15" s="13">
        <v>39765785</v>
      </c>
      <c r="T15" s="13">
        <v>0</v>
      </c>
      <c r="U15" s="13">
        <v>0</v>
      </c>
      <c r="V15" s="13">
        <v>0</v>
      </c>
      <c r="W15" s="13">
        <v>0</v>
      </c>
      <c r="X15" s="13">
        <v>0</v>
      </c>
      <c r="Y15" s="13">
        <v>12536555</v>
      </c>
      <c r="Z15" s="13">
        <v>0</v>
      </c>
    </row>
    <row r="16" spans="1:28" x14ac:dyDescent="0.2">
      <c r="A16" s="4">
        <f t="shared" si="0"/>
        <v>1901</v>
      </c>
      <c r="B16" s="4" t="str">
        <f t="shared" si="1"/>
        <v>Benin-Malaria</v>
      </c>
      <c r="C16" s="13" t="s">
        <v>36</v>
      </c>
      <c r="D16" s="13" t="s">
        <v>37</v>
      </c>
      <c r="E16" s="13" t="s">
        <v>182</v>
      </c>
      <c r="F16" s="13" t="s">
        <v>28</v>
      </c>
      <c r="G16" s="13" t="s">
        <v>429</v>
      </c>
      <c r="H16" s="13" t="s">
        <v>440</v>
      </c>
      <c r="I16" s="13" t="s">
        <v>34</v>
      </c>
      <c r="J16" s="13" t="s">
        <v>401</v>
      </c>
      <c r="K16" s="13" t="s">
        <v>454</v>
      </c>
      <c r="L16" s="58">
        <v>44168</v>
      </c>
      <c r="M16" s="13" t="s">
        <v>12</v>
      </c>
      <c r="N16" s="58">
        <v>44375</v>
      </c>
      <c r="O16" s="58">
        <v>44390</v>
      </c>
      <c r="P16" s="13">
        <v>7.8</v>
      </c>
      <c r="Q16" s="13" t="s">
        <v>186</v>
      </c>
      <c r="R16" s="13">
        <v>44795306</v>
      </c>
      <c r="S16" s="13">
        <v>44795306</v>
      </c>
      <c r="T16" s="13">
        <v>44795306</v>
      </c>
      <c r="U16" s="13">
        <v>0</v>
      </c>
      <c r="V16" s="13">
        <v>0</v>
      </c>
      <c r="W16" s="13">
        <v>0</v>
      </c>
      <c r="X16" s="13">
        <v>0</v>
      </c>
      <c r="Y16" s="13">
        <v>9537703</v>
      </c>
      <c r="Z16" s="13">
        <v>3761500</v>
      </c>
    </row>
    <row r="17" spans="1:28" x14ac:dyDescent="0.2">
      <c r="A17" s="4">
        <f t="shared" si="0"/>
        <v>902</v>
      </c>
      <c r="B17" s="4" t="str">
        <f t="shared" si="1"/>
        <v>Benin-RSSH</v>
      </c>
      <c r="C17" s="13" t="s">
        <v>36</v>
      </c>
      <c r="D17" s="13" t="s">
        <v>37</v>
      </c>
      <c r="E17" s="13" t="s">
        <v>182</v>
      </c>
      <c r="F17" s="13" t="s">
        <v>94</v>
      </c>
      <c r="G17" s="13" t="s">
        <v>293</v>
      </c>
      <c r="H17" s="13" t="s">
        <v>441</v>
      </c>
      <c r="I17" s="13" t="s">
        <v>34</v>
      </c>
      <c r="J17" s="13" t="s">
        <v>497</v>
      </c>
      <c r="K17" s="13" t="s">
        <v>454</v>
      </c>
      <c r="L17" s="58">
        <v>44460</v>
      </c>
      <c r="M17" s="13" t="s">
        <v>12</v>
      </c>
      <c r="N17" s="13">
        <v>44700</v>
      </c>
      <c r="O17" s="13">
        <v>44735</v>
      </c>
      <c r="P17" s="13">
        <v>24.6</v>
      </c>
      <c r="Q17" s="13" t="s">
        <v>186</v>
      </c>
      <c r="R17" s="13">
        <v>6970479</v>
      </c>
      <c r="S17" s="13">
        <v>6970479</v>
      </c>
      <c r="T17" s="13">
        <v>6970479</v>
      </c>
      <c r="U17" s="13">
        <v>1087980</v>
      </c>
      <c r="V17" s="13">
        <v>1087980</v>
      </c>
      <c r="W17" s="13">
        <v>0</v>
      </c>
      <c r="X17" s="13">
        <v>0</v>
      </c>
      <c r="Y17" s="13">
        <v>2091144</v>
      </c>
      <c r="Z17" s="13">
        <v>1786246</v>
      </c>
    </row>
    <row r="18" spans="1:28" x14ac:dyDescent="0.2">
      <c r="A18" s="4">
        <f t="shared" si="0"/>
        <v>903</v>
      </c>
      <c r="B18" s="4" t="str">
        <f t="shared" si="1"/>
        <v>Benin-Tuberculosis</v>
      </c>
      <c r="C18" s="13" t="s">
        <v>36</v>
      </c>
      <c r="D18" s="13" t="s">
        <v>37</v>
      </c>
      <c r="E18" s="13" t="s">
        <v>182</v>
      </c>
      <c r="F18" s="13" t="s">
        <v>35</v>
      </c>
      <c r="G18" s="13" t="s">
        <v>299</v>
      </c>
      <c r="H18" s="13" t="s">
        <v>440</v>
      </c>
      <c r="I18" s="13" t="s">
        <v>34</v>
      </c>
      <c r="J18" s="13" t="s">
        <v>343</v>
      </c>
      <c r="K18" s="13" t="s">
        <v>454</v>
      </c>
      <c r="L18" s="58">
        <v>44008</v>
      </c>
      <c r="M18" s="13" t="s">
        <v>12</v>
      </c>
      <c r="N18" s="58">
        <v>44168</v>
      </c>
      <c r="O18" s="58">
        <v>44183</v>
      </c>
      <c r="P18" s="13">
        <v>6.5</v>
      </c>
      <c r="Q18" s="13" t="s">
        <v>186</v>
      </c>
      <c r="R18" s="13">
        <v>6710455</v>
      </c>
      <c r="S18" s="13">
        <v>6710455</v>
      </c>
      <c r="T18" s="13">
        <v>6710455</v>
      </c>
      <c r="U18" s="13">
        <v>0</v>
      </c>
      <c r="V18" s="13">
        <v>0</v>
      </c>
      <c r="W18" s="13">
        <v>0</v>
      </c>
      <c r="X18" s="13">
        <v>0</v>
      </c>
      <c r="Y18" s="13">
        <v>2019357</v>
      </c>
      <c r="Z18" s="13">
        <v>2019357</v>
      </c>
    </row>
    <row r="19" spans="1:28" x14ac:dyDescent="0.2">
      <c r="A19" s="4">
        <f t="shared" si="0"/>
        <v>935</v>
      </c>
      <c r="B19" s="4" t="str">
        <f t="shared" si="1"/>
        <v>Bhutan-HIV/AIDS, Tuberculosis</v>
      </c>
      <c r="C19" s="13" t="s">
        <v>101</v>
      </c>
      <c r="D19" s="13" t="s">
        <v>25</v>
      </c>
      <c r="E19" s="13" t="s">
        <v>188</v>
      </c>
      <c r="F19" s="13" t="s">
        <v>89</v>
      </c>
      <c r="G19" s="13" t="s">
        <v>207</v>
      </c>
      <c r="H19" s="13" t="s">
        <v>440</v>
      </c>
      <c r="I19" s="13" t="s">
        <v>31</v>
      </c>
      <c r="J19" s="13" t="s">
        <v>398</v>
      </c>
      <c r="K19" s="13" t="s">
        <v>454</v>
      </c>
      <c r="L19" s="58">
        <v>44092</v>
      </c>
      <c r="M19" s="13" t="s">
        <v>12</v>
      </c>
      <c r="N19" s="58">
        <v>44308</v>
      </c>
      <c r="O19" s="58">
        <v>44335</v>
      </c>
      <c r="P19" s="13">
        <v>8.5</v>
      </c>
      <c r="Q19" s="13" t="s">
        <v>181</v>
      </c>
      <c r="R19" s="13">
        <v>2160464</v>
      </c>
      <c r="S19" s="13">
        <v>2160464</v>
      </c>
      <c r="T19" s="13">
        <v>2160464</v>
      </c>
      <c r="U19" s="13">
        <v>0</v>
      </c>
      <c r="V19" s="13">
        <v>0</v>
      </c>
      <c r="W19" s="13">
        <v>0</v>
      </c>
      <c r="X19" s="13">
        <v>0</v>
      </c>
      <c r="Y19" s="13">
        <v>2654184</v>
      </c>
      <c r="Z19" s="13">
        <v>2654184</v>
      </c>
    </row>
    <row r="20" spans="1:28" x14ac:dyDescent="0.2">
      <c r="A20" s="4">
        <f t="shared" si="0"/>
        <v>892</v>
      </c>
      <c r="B20" s="4" t="str">
        <f t="shared" si="1"/>
        <v>Bhutan-Malaria</v>
      </c>
      <c r="C20" s="13" t="s">
        <v>101</v>
      </c>
      <c r="D20" s="13" t="s">
        <v>25</v>
      </c>
      <c r="E20" s="13" t="s">
        <v>188</v>
      </c>
      <c r="F20" s="13" t="s">
        <v>28</v>
      </c>
      <c r="G20" s="13" t="s">
        <v>252</v>
      </c>
      <c r="H20" s="13" t="s">
        <v>440</v>
      </c>
      <c r="I20" s="13" t="s">
        <v>31</v>
      </c>
      <c r="J20" s="13" t="s">
        <v>398</v>
      </c>
      <c r="K20" s="13" t="s">
        <v>454</v>
      </c>
      <c r="L20" s="58">
        <v>44092</v>
      </c>
      <c r="M20" s="13" t="s">
        <v>12</v>
      </c>
      <c r="N20" s="58">
        <v>44273</v>
      </c>
      <c r="O20" s="58">
        <v>44299</v>
      </c>
      <c r="P20" s="13">
        <v>7.3</v>
      </c>
      <c r="Q20" s="13" t="s">
        <v>181</v>
      </c>
      <c r="R20" s="13">
        <v>1374353</v>
      </c>
      <c r="S20" s="13">
        <v>1374353</v>
      </c>
      <c r="T20" s="13">
        <v>1374353</v>
      </c>
      <c r="U20" s="13">
        <v>0</v>
      </c>
      <c r="V20" s="13">
        <v>0</v>
      </c>
      <c r="W20" s="13">
        <v>0</v>
      </c>
      <c r="X20" s="13">
        <v>0</v>
      </c>
      <c r="Y20" s="13">
        <v>575702</v>
      </c>
      <c r="Z20" s="13">
        <v>575702</v>
      </c>
    </row>
    <row r="21" spans="1:28" x14ac:dyDescent="0.2">
      <c r="A21" s="4">
        <f t="shared" si="0"/>
        <v>1213</v>
      </c>
      <c r="B21" s="4" t="str">
        <f t="shared" si="1"/>
        <v>Bolivia (Plurinational State)-HIV/AIDS, Tuberculosis</v>
      </c>
      <c r="C21" s="13" t="s">
        <v>102</v>
      </c>
      <c r="D21" s="13" t="s">
        <v>45</v>
      </c>
      <c r="E21" s="13" t="s">
        <v>188</v>
      </c>
      <c r="F21" s="13" t="s">
        <v>89</v>
      </c>
      <c r="G21" s="13" t="s">
        <v>491</v>
      </c>
      <c r="H21" s="13" t="s">
        <v>440</v>
      </c>
      <c r="I21" s="13" t="s">
        <v>31</v>
      </c>
      <c r="J21" s="13" t="s">
        <v>498</v>
      </c>
      <c r="K21" s="13" t="s">
        <v>362</v>
      </c>
      <c r="L21" s="58">
        <v>44648</v>
      </c>
      <c r="M21" s="13" t="s">
        <v>12</v>
      </c>
      <c r="N21" s="13"/>
      <c r="O21" s="13"/>
      <c r="P21" s="13"/>
      <c r="Q21" s="13" t="s">
        <v>181</v>
      </c>
      <c r="R21" s="13">
        <v>15604722</v>
      </c>
      <c r="S21" s="13">
        <v>13089823</v>
      </c>
      <c r="T21" s="13">
        <v>13089823</v>
      </c>
      <c r="U21" s="13">
        <v>0</v>
      </c>
      <c r="V21" s="13">
        <v>0</v>
      </c>
      <c r="W21" s="13">
        <v>0</v>
      </c>
      <c r="X21" s="13">
        <v>0</v>
      </c>
      <c r="Y21" s="13">
        <v>3473070</v>
      </c>
      <c r="Z21" s="13">
        <v>3473070</v>
      </c>
    </row>
    <row r="22" spans="1:28" x14ac:dyDescent="0.2">
      <c r="A22" s="4">
        <f t="shared" si="0"/>
        <v>997</v>
      </c>
      <c r="B22" s="4" t="str">
        <f t="shared" si="1"/>
        <v>Bolivia (Plurinational State)-Malaria</v>
      </c>
      <c r="C22" s="13" t="s">
        <v>102</v>
      </c>
      <c r="D22" s="13" t="s">
        <v>45</v>
      </c>
      <c r="E22" s="13" t="s">
        <v>188</v>
      </c>
      <c r="F22" s="13" t="s">
        <v>28</v>
      </c>
      <c r="G22" s="13" t="s">
        <v>432</v>
      </c>
      <c r="H22" s="13" t="s">
        <v>440</v>
      </c>
      <c r="I22" s="13" t="s">
        <v>31</v>
      </c>
      <c r="J22" s="13" t="s">
        <v>425</v>
      </c>
      <c r="K22" s="13" t="s">
        <v>454</v>
      </c>
      <c r="L22" s="58">
        <v>44335</v>
      </c>
      <c r="M22" s="13" t="s">
        <v>12</v>
      </c>
      <c r="N22" s="58">
        <v>44490</v>
      </c>
      <c r="O22" s="58">
        <v>44524</v>
      </c>
      <c r="P22" s="13">
        <v>6.7</v>
      </c>
      <c r="Q22" s="13" t="s">
        <v>181</v>
      </c>
      <c r="R22" s="13">
        <v>5555895</v>
      </c>
      <c r="S22" s="13">
        <v>5555895</v>
      </c>
      <c r="T22" s="13">
        <v>5555895</v>
      </c>
      <c r="U22" s="13">
        <v>0</v>
      </c>
      <c r="V22" s="13">
        <v>0</v>
      </c>
      <c r="W22" s="13">
        <v>0</v>
      </c>
      <c r="X22" s="13">
        <v>0</v>
      </c>
      <c r="Y22" s="13">
        <v>694665</v>
      </c>
      <c r="Z22" s="13">
        <v>694665</v>
      </c>
    </row>
    <row r="23" spans="1:28" x14ac:dyDescent="0.2">
      <c r="A23" s="4">
        <f t="shared" si="0"/>
        <v>1027</v>
      </c>
      <c r="B23" s="4" t="str">
        <f t="shared" si="1"/>
        <v>Botswana-HIV/AIDS, Tuberculosis</v>
      </c>
      <c r="C23" s="13" t="s">
        <v>103</v>
      </c>
      <c r="D23" s="13" t="s">
        <v>60</v>
      </c>
      <c r="E23" s="13" t="s">
        <v>188</v>
      </c>
      <c r="F23" s="13" t="s">
        <v>89</v>
      </c>
      <c r="G23" s="13" t="s">
        <v>461</v>
      </c>
      <c r="H23" s="13" t="s">
        <v>441</v>
      </c>
      <c r="I23" s="13" t="s">
        <v>34</v>
      </c>
      <c r="J23" s="13" t="s">
        <v>425</v>
      </c>
      <c r="K23" s="13" t="s">
        <v>454</v>
      </c>
      <c r="L23" s="58">
        <v>44337</v>
      </c>
      <c r="M23" s="13" t="s">
        <v>12</v>
      </c>
      <c r="N23" s="58">
        <v>44490</v>
      </c>
      <c r="O23" s="58">
        <v>44524</v>
      </c>
      <c r="P23" s="13">
        <v>6.8</v>
      </c>
      <c r="Q23" s="13" t="s">
        <v>181</v>
      </c>
      <c r="R23" s="13">
        <v>20514605</v>
      </c>
      <c r="S23" s="13">
        <v>20514605</v>
      </c>
      <c r="T23" s="13">
        <v>20514605</v>
      </c>
      <c r="U23" s="13">
        <v>2800000</v>
      </c>
      <c r="V23" s="13">
        <v>2800000</v>
      </c>
      <c r="W23" s="13">
        <v>0</v>
      </c>
      <c r="X23" s="13">
        <v>0</v>
      </c>
      <c r="Y23" s="13">
        <v>6500620</v>
      </c>
      <c r="Z23" s="13">
        <v>6500620</v>
      </c>
    </row>
    <row r="24" spans="1:28" x14ac:dyDescent="0.2">
      <c r="A24" s="4">
        <f t="shared" si="0"/>
        <v>940</v>
      </c>
      <c r="B24" s="4" t="str">
        <f t="shared" si="1"/>
        <v>Burkina Faso-HIV/AIDS, Tuberculosis</v>
      </c>
      <c r="C24" s="13" t="s">
        <v>104</v>
      </c>
      <c r="D24" s="13" t="s">
        <v>42</v>
      </c>
      <c r="E24" s="13" t="s">
        <v>184</v>
      </c>
      <c r="F24" s="13" t="s">
        <v>89</v>
      </c>
      <c r="G24" s="13" t="s">
        <v>336</v>
      </c>
      <c r="H24" s="13" t="s">
        <v>441</v>
      </c>
      <c r="I24" s="13" t="s">
        <v>34</v>
      </c>
      <c r="J24" s="13" t="s">
        <v>343</v>
      </c>
      <c r="K24" s="13" t="s">
        <v>454</v>
      </c>
      <c r="L24" s="58">
        <v>44001</v>
      </c>
      <c r="M24" s="13" t="s">
        <v>12</v>
      </c>
      <c r="N24" s="58">
        <v>44168</v>
      </c>
      <c r="O24" s="58">
        <v>44183</v>
      </c>
      <c r="P24" s="13">
        <v>6.5</v>
      </c>
      <c r="Q24" s="13" t="s">
        <v>186</v>
      </c>
      <c r="R24" s="13">
        <v>52280340</v>
      </c>
      <c r="S24" s="13">
        <v>52280340</v>
      </c>
      <c r="T24" s="13">
        <v>52280340</v>
      </c>
      <c r="U24" s="13">
        <v>1813300</v>
      </c>
      <c r="V24" s="13">
        <v>1813300</v>
      </c>
      <c r="W24" s="13">
        <v>0</v>
      </c>
      <c r="X24" s="13">
        <v>0</v>
      </c>
      <c r="Y24" s="13">
        <v>25730254</v>
      </c>
      <c r="Z24" s="13">
        <v>21823953</v>
      </c>
    </row>
    <row r="25" spans="1:28" x14ac:dyDescent="0.2">
      <c r="A25" s="4">
        <f t="shared" si="0"/>
        <v>973</v>
      </c>
      <c r="B25" s="4" t="str">
        <f t="shared" si="1"/>
        <v>Burkina Faso-Malaria</v>
      </c>
      <c r="C25" s="13" t="s">
        <v>104</v>
      </c>
      <c r="D25" s="13" t="s">
        <v>42</v>
      </c>
      <c r="E25" s="13" t="s">
        <v>184</v>
      </c>
      <c r="F25" s="13" t="s">
        <v>28</v>
      </c>
      <c r="G25" s="13" t="s">
        <v>369</v>
      </c>
      <c r="H25" s="13" t="s">
        <v>441</v>
      </c>
      <c r="I25" s="13" t="s">
        <v>34</v>
      </c>
      <c r="J25" s="13" t="s">
        <v>343</v>
      </c>
      <c r="K25" s="13" t="s">
        <v>454</v>
      </c>
      <c r="L25" s="58">
        <v>44001</v>
      </c>
      <c r="M25" s="13" t="s">
        <v>12</v>
      </c>
      <c r="N25" s="58">
        <v>44119</v>
      </c>
      <c r="O25" s="58">
        <v>44141</v>
      </c>
      <c r="P25" s="13">
        <v>5.0999999999999996</v>
      </c>
      <c r="Q25" s="13" t="s">
        <v>186</v>
      </c>
      <c r="R25" s="13">
        <v>149212213</v>
      </c>
      <c r="S25" s="13">
        <v>149212213</v>
      </c>
      <c r="T25" s="13">
        <v>149212213</v>
      </c>
      <c r="U25" s="13">
        <v>1813300</v>
      </c>
      <c r="V25" s="13">
        <v>1813300</v>
      </c>
      <c r="W25" s="13">
        <v>0</v>
      </c>
      <c r="X25" s="13">
        <v>0</v>
      </c>
      <c r="Y25" s="13">
        <v>50507074</v>
      </c>
      <c r="Z25" s="13">
        <v>50507074</v>
      </c>
    </row>
    <row r="26" spans="1:28" x14ac:dyDescent="0.2">
      <c r="A26" s="4">
        <f t="shared" si="0"/>
        <v>739</v>
      </c>
      <c r="B26" s="4" t="str">
        <f t="shared" si="1"/>
        <v>Burundi-HIV/AIDS, Tuberculosis</v>
      </c>
      <c r="C26" s="13" t="s">
        <v>38</v>
      </c>
      <c r="D26" s="13" t="s">
        <v>60</v>
      </c>
      <c r="E26" s="13" t="s">
        <v>182</v>
      </c>
      <c r="F26" s="13" t="s">
        <v>89</v>
      </c>
      <c r="G26" s="13" t="s">
        <v>208</v>
      </c>
      <c r="H26" s="13" t="s">
        <v>440</v>
      </c>
      <c r="I26" s="13" t="s">
        <v>27</v>
      </c>
      <c r="J26" s="13" t="s">
        <v>342</v>
      </c>
      <c r="K26" s="13" t="s">
        <v>454</v>
      </c>
      <c r="L26" s="58">
        <v>43935</v>
      </c>
      <c r="M26" s="13" t="s">
        <v>12</v>
      </c>
      <c r="N26" s="58">
        <v>44154</v>
      </c>
      <c r="O26" s="58">
        <v>44175</v>
      </c>
      <c r="P26" s="13">
        <v>8.5</v>
      </c>
      <c r="Q26" s="13" t="s">
        <v>181</v>
      </c>
      <c r="R26" s="13">
        <v>44840462</v>
      </c>
      <c r="S26" s="13">
        <v>44840462</v>
      </c>
      <c r="T26" s="13">
        <v>44840462</v>
      </c>
      <c r="U26" s="13">
        <v>0</v>
      </c>
      <c r="V26" s="13">
        <v>0</v>
      </c>
      <c r="W26" s="13">
        <v>0</v>
      </c>
      <c r="X26" s="13">
        <v>0</v>
      </c>
      <c r="Y26" s="13">
        <v>21687913</v>
      </c>
      <c r="Z26" s="13">
        <v>21687913</v>
      </c>
    </row>
    <row r="27" spans="1:28" x14ac:dyDescent="0.2">
      <c r="A27" s="4">
        <f t="shared" si="0"/>
        <v>738</v>
      </c>
      <c r="B27" s="4" t="str">
        <f t="shared" si="1"/>
        <v>Burundi-Malaria</v>
      </c>
      <c r="C27" s="13" t="s">
        <v>38</v>
      </c>
      <c r="D27" s="13" t="s">
        <v>60</v>
      </c>
      <c r="E27" s="13" t="s">
        <v>182</v>
      </c>
      <c r="F27" s="13" t="s">
        <v>28</v>
      </c>
      <c r="G27" s="13" t="s">
        <v>253</v>
      </c>
      <c r="H27" s="13" t="s">
        <v>440</v>
      </c>
      <c r="I27" s="13" t="s">
        <v>27</v>
      </c>
      <c r="J27" s="13" t="s">
        <v>342</v>
      </c>
      <c r="K27" s="13" t="s">
        <v>454</v>
      </c>
      <c r="L27" s="58">
        <v>43935</v>
      </c>
      <c r="M27" s="13" t="s">
        <v>12</v>
      </c>
      <c r="N27" s="58">
        <v>44140</v>
      </c>
      <c r="O27" s="58">
        <v>44162</v>
      </c>
      <c r="P27" s="13">
        <v>8</v>
      </c>
      <c r="Q27" s="13" t="s">
        <v>181</v>
      </c>
      <c r="R27" s="13">
        <v>65570729</v>
      </c>
      <c r="S27" s="13">
        <v>74103713</v>
      </c>
      <c r="T27" s="13">
        <v>74103713</v>
      </c>
      <c r="U27" s="13">
        <v>0</v>
      </c>
      <c r="V27" s="13">
        <v>0</v>
      </c>
      <c r="W27" s="13">
        <v>0</v>
      </c>
      <c r="X27" s="13">
        <v>0</v>
      </c>
      <c r="Y27" s="13">
        <v>35650871</v>
      </c>
      <c r="Z27" s="13">
        <v>35650871</v>
      </c>
    </row>
    <row r="28" spans="1:28" s="19" customFormat="1" x14ac:dyDescent="0.2">
      <c r="A28" s="4">
        <f t="shared" si="0"/>
        <v>918</v>
      </c>
      <c r="B28" s="4" t="str">
        <f t="shared" si="1"/>
        <v>Cabo Verde-HIV/AIDS,Tuberculosis,Malaria</v>
      </c>
      <c r="C28" s="13" t="s">
        <v>105</v>
      </c>
      <c r="D28" s="13" t="s">
        <v>37</v>
      </c>
      <c r="E28" s="13" t="s">
        <v>188</v>
      </c>
      <c r="F28" s="13" t="s">
        <v>90</v>
      </c>
      <c r="G28" s="13" t="s">
        <v>241</v>
      </c>
      <c r="H28" s="13" t="s">
        <v>440</v>
      </c>
      <c r="I28" s="13" t="s">
        <v>31</v>
      </c>
      <c r="J28" s="13" t="s">
        <v>349</v>
      </c>
      <c r="K28" s="13" t="s">
        <v>454</v>
      </c>
      <c r="L28" s="58">
        <v>44033</v>
      </c>
      <c r="M28" s="13" t="s">
        <v>12</v>
      </c>
      <c r="N28" s="58">
        <v>44133</v>
      </c>
      <c r="O28" s="58">
        <v>44162</v>
      </c>
      <c r="P28" s="13">
        <v>4.9000000000000004</v>
      </c>
      <c r="Q28" s="13" t="s">
        <v>186</v>
      </c>
      <c r="R28" s="13">
        <v>4281826</v>
      </c>
      <c r="S28" s="13">
        <v>4281826</v>
      </c>
      <c r="T28" s="13">
        <v>4281826</v>
      </c>
      <c r="U28" s="13">
        <v>0</v>
      </c>
      <c r="V28" s="13">
        <v>0</v>
      </c>
      <c r="W28" s="13">
        <v>0</v>
      </c>
      <c r="X28" s="13">
        <v>0</v>
      </c>
      <c r="Y28" s="13">
        <v>1353233</v>
      </c>
      <c r="Z28" s="13">
        <v>1353233</v>
      </c>
      <c r="AA28" s="18"/>
      <c r="AB28" s="18"/>
    </row>
    <row r="29" spans="1:28" x14ac:dyDescent="0.2">
      <c r="A29" s="4">
        <f t="shared" si="0"/>
        <v>971</v>
      </c>
      <c r="B29" s="4" t="str">
        <f t="shared" si="1"/>
        <v>Cambodia-HIV/AIDS</v>
      </c>
      <c r="C29" s="13" t="s">
        <v>106</v>
      </c>
      <c r="D29" s="13" t="s">
        <v>33</v>
      </c>
      <c r="E29" s="13" t="s">
        <v>184</v>
      </c>
      <c r="F29" s="13" t="s">
        <v>26</v>
      </c>
      <c r="G29" s="13" t="s">
        <v>367</v>
      </c>
      <c r="H29" s="13" t="s">
        <v>440</v>
      </c>
      <c r="I29" s="13" t="s">
        <v>27</v>
      </c>
      <c r="J29" s="13" t="s">
        <v>343</v>
      </c>
      <c r="K29" s="13" t="s">
        <v>454</v>
      </c>
      <c r="L29" s="58">
        <v>44001</v>
      </c>
      <c r="M29" s="13" t="s">
        <v>12</v>
      </c>
      <c r="N29" s="58">
        <v>44168</v>
      </c>
      <c r="O29" s="58">
        <v>44183</v>
      </c>
      <c r="P29" s="13">
        <v>6.5</v>
      </c>
      <c r="Q29" s="13" t="s">
        <v>181</v>
      </c>
      <c r="R29" s="13">
        <v>41595706</v>
      </c>
      <c r="S29" s="13">
        <v>41595706</v>
      </c>
      <c r="T29" s="13">
        <v>41595706</v>
      </c>
      <c r="U29" s="13">
        <v>0</v>
      </c>
      <c r="V29" s="13">
        <v>0</v>
      </c>
      <c r="W29" s="13">
        <v>0</v>
      </c>
      <c r="X29" s="13">
        <v>0</v>
      </c>
      <c r="Y29" s="13">
        <v>15425242</v>
      </c>
      <c r="Z29" s="13">
        <v>15425242</v>
      </c>
    </row>
    <row r="30" spans="1:28" x14ac:dyDescent="0.2">
      <c r="A30" s="4">
        <f t="shared" si="0"/>
        <v>897</v>
      </c>
      <c r="B30" s="4" t="str">
        <f t="shared" si="1"/>
        <v>Cambodia-RSSH</v>
      </c>
      <c r="C30" s="13" t="s">
        <v>106</v>
      </c>
      <c r="D30" s="13" t="s">
        <v>33</v>
      </c>
      <c r="E30" s="13" t="s">
        <v>184</v>
      </c>
      <c r="F30" s="13" t="s">
        <v>94</v>
      </c>
      <c r="G30" s="13" t="s">
        <v>294</v>
      </c>
      <c r="H30" s="13" t="s">
        <v>440</v>
      </c>
      <c r="I30" s="13" t="s">
        <v>27</v>
      </c>
      <c r="J30" s="13" t="s">
        <v>343</v>
      </c>
      <c r="K30" s="13" t="s">
        <v>454</v>
      </c>
      <c r="L30" s="58">
        <v>44004</v>
      </c>
      <c r="M30" s="13" t="s">
        <v>12</v>
      </c>
      <c r="N30" s="58">
        <v>44175</v>
      </c>
      <c r="O30" s="58">
        <v>44187</v>
      </c>
      <c r="P30" s="13">
        <v>6.7</v>
      </c>
      <c r="Q30" s="13" t="s">
        <v>181</v>
      </c>
      <c r="R30" s="13">
        <v>4000000</v>
      </c>
      <c r="S30" s="13">
        <v>4000000</v>
      </c>
      <c r="T30" s="13">
        <v>4000000</v>
      </c>
      <c r="U30" s="13">
        <v>0</v>
      </c>
      <c r="V30" s="13">
        <v>0</v>
      </c>
      <c r="W30" s="13">
        <v>0</v>
      </c>
      <c r="X30" s="13">
        <v>0</v>
      </c>
      <c r="Y30" s="13">
        <v>1684000</v>
      </c>
      <c r="Z30" s="13">
        <v>1684000</v>
      </c>
    </row>
    <row r="31" spans="1:28" x14ac:dyDescent="0.2">
      <c r="A31" s="4">
        <f t="shared" si="0"/>
        <v>972</v>
      </c>
      <c r="B31" s="4" t="str">
        <f t="shared" si="1"/>
        <v>Cambodia-Tuberculosis</v>
      </c>
      <c r="C31" s="13" t="s">
        <v>106</v>
      </c>
      <c r="D31" s="13" t="s">
        <v>33</v>
      </c>
      <c r="E31" s="13" t="s">
        <v>184</v>
      </c>
      <c r="F31" s="13" t="s">
        <v>35</v>
      </c>
      <c r="G31" s="13" t="s">
        <v>373</v>
      </c>
      <c r="H31" s="13" t="s">
        <v>441</v>
      </c>
      <c r="I31" s="13" t="s">
        <v>27</v>
      </c>
      <c r="J31" s="13" t="s">
        <v>343</v>
      </c>
      <c r="K31" s="13" t="s">
        <v>364</v>
      </c>
      <c r="L31" s="58">
        <v>44001</v>
      </c>
      <c r="M31" s="13" t="s">
        <v>364</v>
      </c>
      <c r="N31" s="13"/>
      <c r="O31" s="13"/>
      <c r="P31" s="13"/>
      <c r="Q31" s="13" t="s">
        <v>181</v>
      </c>
      <c r="R31" s="13">
        <v>13948350</v>
      </c>
      <c r="S31" s="13">
        <v>13948350</v>
      </c>
      <c r="T31" s="13">
        <v>0</v>
      </c>
      <c r="U31" s="13">
        <v>6000000</v>
      </c>
      <c r="V31" s="13">
        <v>0</v>
      </c>
      <c r="W31" s="13">
        <v>0</v>
      </c>
      <c r="X31" s="13">
        <v>0</v>
      </c>
      <c r="Y31" s="13">
        <v>13613926</v>
      </c>
      <c r="Z31" s="13">
        <v>0</v>
      </c>
    </row>
    <row r="32" spans="1:28" x14ac:dyDescent="0.2">
      <c r="A32" s="4">
        <f t="shared" si="0"/>
        <v>1972</v>
      </c>
      <c r="B32" s="4" t="str">
        <f t="shared" si="1"/>
        <v>Cambodia-Tuberculosis</v>
      </c>
      <c r="C32" s="13" t="s">
        <v>106</v>
      </c>
      <c r="D32" s="13" t="s">
        <v>33</v>
      </c>
      <c r="E32" s="13" t="s">
        <v>184</v>
      </c>
      <c r="F32" s="13" t="s">
        <v>35</v>
      </c>
      <c r="G32" s="13" t="s">
        <v>422</v>
      </c>
      <c r="H32" s="13" t="s">
        <v>441</v>
      </c>
      <c r="I32" s="13" t="s">
        <v>27</v>
      </c>
      <c r="J32" s="13" t="s">
        <v>398</v>
      </c>
      <c r="K32" s="13" t="s">
        <v>454</v>
      </c>
      <c r="L32" s="58">
        <v>44096</v>
      </c>
      <c r="M32" s="13" t="s">
        <v>12</v>
      </c>
      <c r="N32" s="58">
        <v>44168</v>
      </c>
      <c r="O32" s="58">
        <v>44183</v>
      </c>
      <c r="P32" s="13">
        <v>3</v>
      </c>
      <c r="Q32" s="13" t="s">
        <v>181</v>
      </c>
      <c r="R32" s="13">
        <v>13948350</v>
      </c>
      <c r="S32" s="13">
        <v>13948350</v>
      </c>
      <c r="T32" s="13">
        <v>13948350</v>
      </c>
      <c r="U32" s="13">
        <v>6000000</v>
      </c>
      <c r="V32" s="13">
        <v>6000000</v>
      </c>
      <c r="W32" s="13">
        <v>0</v>
      </c>
      <c r="X32" s="13">
        <v>0</v>
      </c>
      <c r="Y32" s="13">
        <v>7891459</v>
      </c>
      <c r="Z32" s="13">
        <v>7891459</v>
      </c>
    </row>
    <row r="33" spans="1:26" x14ac:dyDescent="0.2">
      <c r="A33" s="4">
        <f t="shared" si="0"/>
        <v>826</v>
      </c>
      <c r="B33" s="4" t="str">
        <f t="shared" si="1"/>
        <v>Cameroon-HIV/AIDS, Tuberculosis</v>
      </c>
      <c r="C33" s="13" t="s">
        <v>107</v>
      </c>
      <c r="D33" s="13" t="s">
        <v>37</v>
      </c>
      <c r="E33" s="13" t="s">
        <v>184</v>
      </c>
      <c r="F33" s="13" t="s">
        <v>89</v>
      </c>
      <c r="G33" s="13" t="s">
        <v>209</v>
      </c>
      <c r="H33" s="13" t="s">
        <v>441</v>
      </c>
      <c r="I33" s="13" t="s">
        <v>27</v>
      </c>
      <c r="J33" s="13" t="s">
        <v>349</v>
      </c>
      <c r="K33" s="13" t="s">
        <v>454</v>
      </c>
      <c r="L33" s="58">
        <v>44033</v>
      </c>
      <c r="M33" s="13" t="s">
        <v>12</v>
      </c>
      <c r="N33" s="58">
        <v>44161</v>
      </c>
      <c r="O33" s="58">
        <v>44182</v>
      </c>
      <c r="P33" s="13">
        <v>5.4</v>
      </c>
      <c r="Q33" s="13" t="s">
        <v>186</v>
      </c>
      <c r="R33" s="13">
        <v>148750108</v>
      </c>
      <c r="S33" s="13">
        <v>148750108</v>
      </c>
      <c r="T33" s="13">
        <v>148750108</v>
      </c>
      <c r="U33" s="13">
        <v>16047705</v>
      </c>
      <c r="V33" s="13">
        <v>16047705</v>
      </c>
      <c r="W33" s="13">
        <v>0</v>
      </c>
      <c r="X33" s="13">
        <v>0</v>
      </c>
      <c r="Y33" s="13">
        <v>92422276</v>
      </c>
      <c r="Z33" s="13">
        <v>92422276</v>
      </c>
    </row>
    <row r="34" spans="1:26" x14ac:dyDescent="0.2">
      <c r="A34" s="4">
        <f t="shared" si="0"/>
        <v>827</v>
      </c>
      <c r="B34" s="4" t="str">
        <f t="shared" si="1"/>
        <v>Cameroon-Malaria</v>
      </c>
      <c r="C34" s="13" t="s">
        <v>107</v>
      </c>
      <c r="D34" s="13" t="s">
        <v>37</v>
      </c>
      <c r="E34" s="13" t="s">
        <v>184</v>
      </c>
      <c r="F34" s="13" t="s">
        <v>28</v>
      </c>
      <c r="G34" s="13" t="s">
        <v>254</v>
      </c>
      <c r="H34" s="13" t="s">
        <v>440</v>
      </c>
      <c r="I34" s="13" t="s">
        <v>27</v>
      </c>
      <c r="J34" s="13" t="s">
        <v>349</v>
      </c>
      <c r="K34" s="13" t="s">
        <v>454</v>
      </c>
      <c r="L34" s="58">
        <v>44032</v>
      </c>
      <c r="M34" s="13" t="s">
        <v>12</v>
      </c>
      <c r="N34" s="58">
        <v>44161</v>
      </c>
      <c r="O34" s="58">
        <v>44182</v>
      </c>
      <c r="P34" s="13">
        <v>5.5</v>
      </c>
      <c r="Q34" s="13" t="s">
        <v>186</v>
      </c>
      <c r="R34" s="13">
        <v>101245790</v>
      </c>
      <c r="S34" s="13">
        <v>101245790</v>
      </c>
      <c r="T34" s="13">
        <v>101245790</v>
      </c>
      <c r="U34" s="13">
        <v>0</v>
      </c>
      <c r="V34" s="13">
        <v>0</v>
      </c>
      <c r="W34" s="13">
        <v>0</v>
      </c>
      <c r="X34" s="13">
        <v>0</v>
      </c>
      <c r="Y34" s="13">
        <v>28204587</v>
      </c>
      <c r="Z34" s="13">
        <v>23706944</v>
      </c>
    </row>
    <row r="35" spans="1:26" x14ac:dyDescent="0.2">
      <c r="A35" s="4">
        <f t="shared" si="0"/>
        <v>812</v>
      </c>
      <c r="B35" s="4" t="str">
        <f t="shared" si="1"/>
        <v>Central African Republic-HIV/AIDS, Tuberculosis</v>
      </c>
      <c r="C35" s="13" t="s">
        <v>39</v>
      </c>
      <c r="D35" s="13" t="s">
        <v>37</v>
      </c>
      <c r="E35" s="13" t="s">
        <v>182</v>
      </c>
      <c r="F35" s="13" t="s">
        <v>89</v>
      </c>
      <c r="G35" s="13" t="s">
        <v>210</v>
      </c>
      <c r="H35" s="13" t="s">
        <v>440</v>
      </c>
      <c r="I35" s="13" t="s">
        <v>27</v>
      </c>
      <c r="J35" s="13" t="s">
        <v>349</v>
      </c>
      <c r="K35" s="13" t="s">
        <v>454</v>
      </c>
      <c r="L35" s="58">
        <v>44032</v>
      </c>
      <c r="M35" s="13" t="s">
        <v>12</v>
      </c>
      <c r="N35" s="58">
        <v>44168</v>
      </c>
      <c r="O35" s="58">
        <v>44183</v>
      </c>
      <c r="P35" s="13">
        <v>5.6</v>
      </c>
      <c r="Q35" s="13" t="s">
        <v>186</v>
      </c>
      <c r="R35" s="13">
        <v>68046892</v>
      </c>
      <c r="S35" s="13">
        <v>68046892</v>
      </c>
      <c r="T35" s="13">
        <v>68046892</v>
      </c>
      <c r="U35" s="13">
        <v>0</v>
      </c>
      <c r="V35" s="13">
        <v>0</v>
      </c>
      <c r="W35" s="13">
        <v>0</v>
      </c>
      <c r="X35" s="13">
        <v>0</v>
      </c>
      <c r="Y35" s="13">
        <v>23171351</v>
      </c>
      <c r="Z35" s="13">
        <v>23171351</v>
      </c>
    </row>
    <row r="36" spans="1:26" x14ac:dyDescent="0.2">
      <c r="A36" s="4">
        <f t="shared" si="0"/>
        <v>782</v>
      </c>
      <c r="B36" s="4" t="str">
        <f t="shared" si="1"/>
        <v>Central African Republic-Malaria</v>
      </c>
      <c r="C36" s="13" t="s">
        <v>39</v>
      </c>
      <c r="D36" s="13" t="s">
        <v>37</v>
      </c>
      <c r="E36" s="13" t="s">
        <v>182</v>
      </c>
      <c r="F36" s="13" t="s">
        <v>28</v>
      </c>
      <c r="G36" s="13" t="s">
        <v>255</v>
      </c>
      <c r="H36" s="13" t="s">
        <v>440</v>
      </c>
      <c r="I36" s="13" t="s">
        <v>27</v>
      </c>
      <c r="J36" s="13" t="s">
        <v>343</v>
      </c>
      <c r="K36" s="13" t="s">
        <v>454</v>
      </c>
      <c r="L36" s="58">
        <v>44001</v>
      </c>
      <c r="M36" s="13" t="s">
        <v>12</v>
      </c>
      <c r="N36" s="58">
        <v>44133</v>
      </c>
      <c r="O36" s="58">
        <v>44162</v>
      </c>
      <c r="P36" s="13">
        <v>5.9</v>
      </c>
      <c r="Q36" s="13" t="s">
        <v>186</v>
      </c>
      <c r="R36" s="13">
        <v>53760205</v>
      </c>
      <c r="S36" s="13">
        <v>53760205</v>
      </c>
      <c r="T36" s="13">
        <v>53760205</v>
      </c>
      <c r="U36" s="13">
        <v>0</v>
      </c>
      <c r="V36" s="13">
        <v>0</v>
      </c>
      <c r="W36" s="13">
        <v>0</v>
      </c>
      <c r="X36" s="13">
        <v>0</v>
      </c>
      <c r="Y36" s="13">
        <v>15807119</v>
      </c>
      <c r="Z36" s="13">
        <v>15807119</v>
      </c>
    </row>
    <row r="37" spans="1:26" x14ac:dyDescent="0.2">
      <c r="A37" s="4">
        <f t="shared" si="0"/>
        <v>1034</v>
      </c>
      <c r="B37" s="4" t="str">
        <f t="shared" si="1"/>
        <v>Chad-HIV/AIDS, Tuberculosis</v>
      </c>
      <c r="C37" s="13" t="s">
        <v>108</v>
      </c>
      <c r="D37" s="13" t="s">
        <v>37</v>
      </c>
      <c r="E37" s="13" t="s">
        <v>182</v>
      </c>
      <c r="F37" s="13" t="s">
        <v>89</v>
      </c>
      <c r="G37" s="13" t="s">
        <v>470</v>
      </c>
      <c r="H37" s="13" t="s">
        <v>441</v>
      </c>
      <c r="I37" s="13" t="s">
        <v>27</v>
      </c>
      <c r="J37" s="13" t="s">
        <v>425</v>
      </c>
      <c r="K37" s="13" t="s">
        <v>454</v>
      </c>
      <c r="L37" s="58">
        <v>44342</v>
      </c>
      <c r="M37" s="13" t="s">
        <v>12</v>
      </c>
      <c r="N37" s="58">
        <v>44518</v>
      </c>
      <c r="O37" s="58">
        <v>44553</v>
      </c>
      <c r="P37" s="13">
        <v>7.7</v>
      </c>
      <c r="Q37" s="13" t="s">
        <v>186</v>
      </c>
      <c r="R37" s="13">
        <v>57982113</v>
      </c>
      <c r="S37" s="13">
        <v>57982113</v>
      </c>
      <c r="T37" s="13">
        <v>57982113</v>
      </c>
      <c r="U37" s="13">
        <v>1813300</v>
      </c>
      <c r="V37" s="13">
        <v>1813300</v>
      </c>
      <c r="W37" s="13">
        <v>0</v>
      </c>
      <c r="X37" s="13">
        <v>0</v>
      </c>
      <c r="Y37" s="13">
        <v>14671613</v>
      </c>
      <c r="Z37" s="13">
        <v>14671613</v>
      </c>
    </row>
    <row r="38" spans="1:26" x14ac:dyDescent="0.2">
      <c r="A38" s="4">
        <f t="shared" si="0"/>
        <v>881</v>
      </c>
      <c r="B38" s="4" t="str">
        <f t="shared" si="1"/>
        <v>Chad-Malaria</v>
      </c>
      <c r="C38" s="13" t="s">
        <v>108</v>
      </c>
      <c r="D38" s="13" t="s">
        <v>37</v>
      </c>
      <c r="E38" s="13" t="s">
        <v>182</v>
      </c>
      <c r="F38" s="13" t="s">
        <v>28</v>
      </c>
      <c r="G38" s="13" t="s">
        <v>256</v>
      </c>
      <c r="H38" s="13" t="s">
        <v>440</v>
      </c>
      <c r="I38" s="13" t="s">
        <v>27</v>
      </c>
      <c r="J38" s="13" t="s">
        <v>398</v>
      </c>
      <c r="K38" s="13" t="s">
        <v>454</v>
      </c>
      <c r="L38" s="58">
        <v>44092</v>
      </c>
      <c r="M38" s="13" t="s">
        <v>12</v>
      </c>
      <c r="N38" s="58">
        <v>44364</v>
      </c>
      <c r="O38" s="58">
        <v>44385</v>
      </c>
      <c r="P38" s="13">
        <v>10.1</v>
      </c>
      <c r="Q38" s="13" t="s">
        <v>186</v>
      </c>
      <c r="R38" s="13">
        <v>59402239</v>
      </c>
      <c r="S38" s="13">
        <v>59402239</v>
      </c>
      <c r="T38" s="13">
        <v>59402239</v>
      </c>
      <c r="U38" s="13">
        <v>0</v>
      </c>
      <c r="V38" s="13">
        <v>0</v>
      </c>
      <c r="W38" s="13">
        <v>0</v>
      </c>
      <c r="X38" s="13">
        <v>0</v>
      </c>
      <c r="Y38" s="13">
        <v>20162128</v>
      </c>
      <c r="Z38" s="13">
        <v>20162128</v>
      </c>
    </row>
    <row r="39" spans="1:26" x14ac:dyDescent="0.2">
      <c r="A39" s="4">
        <f t="shared" si="0"/>
        <v>1029</v>
      </c>
      <c r="B39" s="4" t="str">
        <f t="shared" si="1"/>
        <v>Colombia-HIV/AIDS</v>
      </c>
      <c r="C39" s="13" t="s">
        <v>109</v>
      </c>
      <c r="D39" s="13" t="s">
        <v>45</v>
      </c>
      <c r="E39" s="13" t="s">
        <v>188</v>
      </c>
      <c r="F39" s="13" t="s">
        <v>26</v>
      </c>
      <c r="G39" s="13" t="s">
        <v>468</v>
      </c>
      <c r="H39" s="13" t="s">
        <v>440</v>
      </c>
      <c r="I39" s="13" t="s">
        <v>31</v>
      </c>
      <c r="J39" s="13" t="s">
        <v>498</v>
      </c>
      <c r="K39" s="13" t="s">
        <v>362</v>
      </c>
      <c r="L39" s="58">
        <v>44623</v>
      </c>
      <c r="M39" s="13" t="s">
        <v>12</v>
      </c>
      <c r="N39" s="13"/>
      <c r="O39" s="13"/>
      <c r="P39" s="13"/>
      <c r="Q39" s="13" t="s">
        <v>181</v>
      </c>
      <c r="R39" s="13">
        <v>19457001</v>
      </c>
      <c r="S39" s="13">
        <v>19457001</v>
      </c>
      <c r="T39" s="13">
        <v>19457001</v>
      </c>
      <c r="U39" s="13">
        <v>0</v>
      </c>
      <c r="V39" s="13">
        <v>0</v>
      </c>
      <c r="W39" s="13">
        <v>0</v>
      </c>
      <c r="X39" s="13">
        <v>0</v>
      </c>
      <c r="Y39" s="13">
        <v>6643876</v>
      </c>
      <c r="Z39" s="13">
        <v>1684521</v>
      </c>
    </row>
    <row r="40" spans="1:26" x14ac:dyDescent="0.2">
      <c r="A40" s="4">
        <f t="shared" si="0"/>
        <v>1038</v>
      </c>
      <c r="B40" s="4" t="str">
        <f t="shared" si="1"/>
        <v>Comoros-HIV/AIDS, Tuberculosis</v>
      </c>
      <c r="C40" s="13" t="s">
        <v>110</v>
      </c>
      <c r="D40" s="13" t="s">
        <v>60</v>
      </c>
      <c r="E40" s="13" t="s">
        <v>188</v>
      </c>
      <c r="F40" s="13" t="s">
        <v>89</v>
      </c>
      <c r="G40" s="13" t="s">
        <v>474</v>
      </c>
      <c r="H40" s="13" t="s">
        <v>440</v>
      </c>
      <c r="I40" s="13" t="s">
        <v>31</v>
      </c>
      <c r="J40" s="13" t="s">
        <v>425</v>
      </c>
      <c r="K40" s="13" t="s">
        <v>454</v>
      </c>
      <c r="L40" s="58">
        <v>44337</v>
      </c>
      <c r="M40" s="13" t="s">
        <v>12</v>
      </c>
      <c r="N40" s="58">
        <v>44490</v>
      </c>
      <c r="O40" s="58">
        <v>44516</v>
      </c>
      <c r="P40" s="13">
        <v>6.5</v>
      </c>
      <c r="Q40" s="13" t="s">
        <v>186</v>
      </c>
      <c r="R40" s="13">
        <v>1541407</v>
      </c>
      <c r="S40" s="13">
        <v>1501378</v>
      </c>
      <c r="T40" s="13">
        <v>1501378</v>
      </c>
      <c r="U40" s="13">
        <v>0</v>
      </c>
      <c r="V40" s="13">
        <v>0</v>
      </c>
      <c r="W40" s="13">
        <v>0</v>
      </c>
      <c r="X40" s="13">
        <v>0</v>
      </c>
      <c r="Y40" s="13">
        <v>1302030</v>
      </c>
      <c r="Z40" s="13">
        <v>1302030</v>
      </c>
    </row>
    <row r="41" spans="1:26" x14ac:dyDescent="0.2">
      <c r="A41" s="4">
        <f t="shared" si="0"/>
        <v>1037</v>
      </c>
      <c r="B41" s="4" t="str">
        <f t="shared" si="1"/>
        <v>Comoros-Malaria</v>
      </c>
      <c r="C41" s="13" t="s">
        <v>110</v>
      </c>
      <c r="D41" s="13" t="s">
        <v>60</v>
      </c>
      <c r="E41" s="13" t="s">
        <v>188</v>
      </c>
      <c r="F41" s="13" t="s">
        <v>28</v>
      </c>
      <c r="G41" s="13" t="s">
        <v>477</v>
      </c>
      <c r="H41" s="13" t="s">
        <v>440</v>
      </c>
      <c r="I41" s="13" t="s">
        <v>31</v>
      </c>
      <c r="J41" s="13" t="s">
        <v>425</v>
      </c>
      <c r="K41" s="13" t="s">
        <v>454</v>
      </c>
      <c r="L41" s="58">
        <v>44337</v>
      </c>
      <c r="M41" s="13" t="s">
        <v>12</v>
      </c>
      <c r="N41" s="58">
        <v>44490</v>
      </c>
      <c r="O41" s="58">
        <v>44524</v>
      </c>
      <c r="P41" s="13">
        <v>6.8</v>
      </c>
      <c r="Q41" s="13" t="s">
        <v>186</v>
      </c>
      <c r="R41" s="13">
        <v>4834570</v>
      </c>
      <c r="S41" s="13">
        <v>4834570</v>
      </c>
      <c r="T41" s="13">
        <v>4834570</v>
      </c>
      <c r="U41" s="13">
        <v>0</v>
      </c>
      <c r="V41" s="13">
        <v>0</v>
      </c>
      <c r="W41" s="13">
        <v>0</v>
      </c>
      <c r="X41" s="13">
        <v>0</v>
      </c>
      <c r="Y41" s="13">
        <v>1048951</v>
      </c>
      <c r="Z41" s="13">
        <v>1048951</v>
      </c>
    </row>
    <row r="42" spans="1:26" x14ac:dyDescent="0.2">
      <c r="A42" s="4">
        <f t="shared" si="0"/>
        <v>883</v>
      </c>
      <c r="B42" s="4" t="str">
        <f t="shared" si="1"/>
        <v>Congo-HIV/AIDS, Tuberculosis</v>
      </c>
      <c r="C42" s="13" t="s">
        <v>40</v>
      </c>
      <c r="D42" s="13" t="s">
        <v>37</v>
      </c>
      <c r="E42" s="13" t="s">
        <v>182</v>
      </c>
      <c r="F42" s="13" t="s">
        <v>89</v>
      </c>
      <c r="G42" s="13" t="s">
        <v>211</v>
      </c>
      <c r="H42" s="13" t="s">
        <v>441</v>
      </c>
      <c r="I42" s="13" t="s">
        <v>27</v>
      </c>
      <c r="J42" s="13" t="s">
        <v>344</v>
      </c>
      <c r="K42" s="13" t="s">
        <v>364</v>
      </c>
      <c r="L42" s="58">
        <v>43966</v>
      </c>
      <c r="M42" s="13" t="s">
        <v>364</v>
      </c>
      <c r="N42" s="13"/>
      <c r="O42" s="13"/>
      <c r="P42" s="13"/>
      <c r="Q42" s="13" t="s">
        <v>186</v>
      </c>
      <c r="R42" s="13">
        <v>25448266</v>
      </c>
      <c r="S42" s="13">
        <v>23252996</v>
      </c>
      <c r="T42" s="13">
        <v>0</v>
      </c>
      <c r="U42" s="13">
        <v>1813300</v>
      </c>
      <c r="V42" s="13">
        <v>0</v>
      </c>
      <c r="W42" s="13">
        <v>0</v>
      </c>
      <c r="X42" s="13">
        <v>0</v>
      </c>
      <c r="Y42" s="13">
        <v>6573336</v>
      </c>
      <c r="Z42" s="13">
        <v>0</v>
      </c>
    </row>
    <row r="43" spans="1:26" x14ac:dyDescent="0.2">
      <c r="A43" s="4">
        <f t="shared" si="0"/>
        <v>1883</v>
      </c>
      <c r="B43" s="4" t="str">
        <f t="shared" si="1"/>
        <v>Congo-HIV/AIDS, Tuberculosis</v>
      </c>
      <c r="C43" s="13" t="s">
        <v>40</v>
      </c>
      <c r="D43" s="13" t="s">
        <v>37</v>
      </c>
      <c r="E43" s="13" t="s">
        <v>182</v>
      </c>
      <c r="F43" s="13" t="s">
        <v>89</v>
      </c>
      <c r="G43" s="13" t="s">
        <v>402</v>
      </c>
      <c r="H43" s="13" t="s">
        <v>441</v>
      </c>
      <c r="I43" s="13" t="s">
        <v>27</v>
      </c>
      <c r="J43" s="13" t="s">
        <v>398</v>
      </c>
      <c r="K43" s="13" t="s">
        <v>454</v>
      </c>
      <c r="L43" s="58">
        <v>44092</v>
      </c>
      <c r="M43" s="13" t="s">
        <v>12</v>
      </c>
      <c r="N43" s="58">
        <v>44175</v>
      </c>
      <c r="O43" s="58">
        <v>44187</v>
      </c>
      <c r="P43" s="13">
        <v>3.7</v>
      </c>
      <c r="Q43" s="13" t="s">
        <v>186</v>
      </c>
      <c r="R43" s="13">
        <v>25448266</v>
      </c>
      <c r="S43" s="13">
        <v>23252996</v>
      </c>
      <c r="T43" s="13">
        <v>23252996</v>
      </c>
      <c r="U43" s="13">
        <v>1813300</v>
      </c>
      <c r="V43" s="13">
        <v>1813300</v>
      </c>
      <c r="W43" s="13">
        <v>0</v>
      </c>
      <c r="X43" s="13">
        <v>0</v>
      </c>
      <c r="Y43" s="13">
        <v>6538120</v>
      </c>
      <c r="Z43" s="13">
        <v>6538120</v>
      </c>
    </row>
    <row r="44" spans="1:26" x14ac:dyDescent="0.2">
      <c r="A44" s="4">
        <f t="shared" si="0"/>
        <v>735</v>
      </c>
      <c r="B44" s="4" t="str">
        <f t="shared" si="1"/>
        <v>Congo-Malaria</v>
      </c>
      <c r="C44" s="13" t="s">
        <v>40</v>
      </c>
      <c r="D44" s="13" t="s">
        <v>37</v>
      </c>
      <c r="E44" s="13" t="s">
        <v>182</v>
      </c>
      <c r="F44" s="13" t="s">
        <v>28</v>
      </c>
      <c r="G44" s="13" t="s">
        <v>257</v>
      </c>
      <c r="H44" s="13" t="s">
        <v>440</v>
      </c>
      <c r="I44" s="13" t="s">
        <v>27</v>
      </c>
      <c r="J44" s="13" t="s">
        <v>342</v>
      </c>
      <c r="K44" s="13" t="s">
        <v>454</v>
      </c>
      <c r="L44" s="58">
        <v>43936</v>
      </c>
      <c r="M44" s="13" t="s">
        <v>12</v>
      </c>
      <c r="N44" s="58">
        <v>44154</v>
      </c>
      <c r="O44" s="58">
        <v>44175</v>
      </c>
      <c r="P44" s="13">
        <v>8.5</v>
      </c>
      <c r="Q44" s="13" t="s">
        <v>186</v>
      </c>
      <c r="R44" s="13">
        <v>29070712</v>
      </c>
      <c r="S44" s="13">
        <v>31265982</v>
      </c>
      <c r="T44" s="13">
        <v>31265982</v>
      </c>
      <c r="U44" s="13">
        <v>0</v>
      </c>
      <c r="V44" s="13">
        <v>0</v>
      </c>
      <c r="W44" s="13">
        <v>0</v>
      </c>
      <c r="X44" s="13">
        <v>0</v>
      </c>
      <c r="Y44" s="13">
        <v>6136507</v>
      </c>
      <c r="Z44" s="13">
        <v>2937273</v>
      </c>
    </row>
    <row r="45" spans="1:26" x14ac:dyDescent="0.2">
      <c r="A45" s="4">
        <f t="shared" si="0"/>
        <v>707</v>
      </c>
      <c r="B45" s="4" t="str">
        <f t="shared" si="1"/>
        <v>Congo (Democratic Republic)-HIV/AIDS,Tuberculosis,RSSH</v>
      </c>
      <c r="C45" s="13" t="s">
        <v>41</v>
      </c>
      <c r="D45" s="13" t="s">
        <v>42</v>
      </c>
      <c r="E45" s="13" t="s">
        <v>184</v>
      </c>
      <c r="F45" s="13" t="s">
        <v>92</v>
      </c>
      <c r="G45" s="13" t="s">
        <v>247</v>
      </c>
      <c r="H45" s="13" t="s">
        <v>441</v>
      </c>
      <c r="I45" s="13" t="s">
        <v>27</v>
      </c>
      <c r="J45" s="13" t="s">
        <v>342</v>
      </c>
      <c r="K45" s="13" t="s">
        <v>454</v>
      </c>
      <c r="L45" s="58">
        <v>43945</v>
      </c>
      <c r="M45" s="13" t="s">
        <v>12</v>
      </c>
      <c r="N45" s="58">
        <v>44133</v>
      </c>
      <c r="O45" s="58">
        <v>44162</v>
      </c>
      <c r="P45" s="13">
        <v>8.1</v>
      </c>
      <c r="Q45" s="13" t="s">
        <v>181</v>
      </c>
      <c r="R45" s="13">
        <v>274123692</v>
      </c>
      <c r="S45" s="13">
        <v>214585119</v>
      </c>
      <c r="T45" s="13">
        <v>214585119</v>
      </c>
      <c r="U45" s="13">
        <v>12600000</v>
      </c>
      <c r="V45" s="13">
        <v>12600000</v>
      </c>
      <c r="W45" s="13">
        <v>0</v>
      </c>
      <c r="X45" s="13">
        <v>0</v>
      </c>
      <c r="Y45" s="13">
        <v>89394808</v>
      </c>
      <c r="Z45" s="13">
        <v>89394808</v>
      </c>
    </row>
    <row r="46" spans="1:26" x14ac:dyDescent="0.2">
      <c r="A46" s="4">
        <f t="shared" si="0"/>
        <v>974</v>
      </c>
      <c r="B46" s="4" t="str">
        <f t="shared" si="1"/>
        <v>Congo (Democratic Republic)-Malaria</v>
      </c>
      <c r="C46" s="13" t="s">
        <v>41</v>
      </c>
      <c r="D46" s="13" t="s">
        <v>42</v>
      </c>
      <c r="E46" s="13" t="s">
        <v>184</v>
      </c>
      <c r="F46" s="13" t="s">
        <v>28</v>
      </c>
      <c r="G46" s="13" t="s">
        <v>370</v>
      </c>
      <c r="H46" s="13" t="s">
        <v>440</v>
      </c>
      <c r="I46" s="13" t="s">
        <v>27</v>
      </c>
      <c r="J46" s="13" t="s">
        <v>398</v>
      </c>
      <c r="K46" s="13" t="s">
        <v>454</v>
      </c>
      <c r="L46" s="58">
        <v>44075</v>
      </c>
      <c r="M46" s="13" t="s">
        <v>12</v>
      </c>
      <c r="N46" s="58">
        <v>44175</v>
      </c>
      <c r="O46" s="58">
        <v>44187</v>
      </c>
      <c r="P46" s="13">
        <v>4.4000000000000004</v>
      </c>
      <c r="Q46" s="13" t="s">
        <v>181</v>
      </c>
      <c r="R46" s="13">
        <v>370812095</v>
      </c>
      <c r="S46" s="13">
        <v>369000000</v>
      </c>
      <c r="T46" s="13">
        <v>369000000</v>
      </c>
      <c r="U46" s="13">
        <v>0</v>
      </c>
      <c r="V46" s="13">
        <v>0</v>
      </c>
      <c r="W46" s="13">
        <v>0</v>
      </c>
      <c r="X46" s="13">
        <v>0</v>
      </c>
      <c r="Y46" s="13">
        <v>109460485</v>
      </c>
      <c r="Z46" s="13">
        <v>88186043</v>
      </c>
    </row>
    <row r="47" spans="1:26" x14ac:dyDescent="0.2">
      <c r="A47" s="4">
        <f t="shared" si="0"/>
        <v>708</v>
      </c>
      <c r="B47" s="4" t="str">
        <f t="shared" si="1"/>
        <v>Congo (Democratic Republic)-Malaria,RSSH</v>
      </c>
      <c r="C47" s="13" t="s">
        <v>41</v>
      </c>
      <c r="D47" s="13" t="s">
        <v>42</v>
      </c>
      <c r="E47" s="13" t="s">
        <v>184</v>
      </c>
      <c r="F47" s="13" t="s">
        <v>93</v>
      </c>
      <c r="G47" s="13" t="s">
        <v>291</v>
      </c>
      <c r="H47" s="13" t="s">
        <v>440</v>
      </c>
      <c r="I47" s="13" t="s">
        <v>27</v>
      </c>
      <c r="J47" s="13" t="s">
        <v>342</v>
      </c>
      <c r="K47" s="13" t="s">
        <v>364</v>
      </c>
      <c r="L47" s="58">
        <v>43947</v>
      </c>
      <c r="M47" s="13" t="s">
        <v>364</v>
      </c>
      <c r="N47" s="13"/>
      <c r="O47" s="13"/>
      <c r="P47" s="13"/>
      <c r="Q47" s="13" t="s">
        <v>181</v>
      </c>
      <c r="R47" s="13">
        <v>416591687</v>
      </c>
      <c r="S47" s="13">
        <v>430267706</v>
      </c>
      <c r="T47" s="13">
        <v>0</v>
      </c>
      <c r="U47" s="13">
        <v>0</v>
      </c>
      <c r="V47" s="13">
        <v>0</v>
      </c>
      <c r="W47" s="13">
        <v>0</v>
      </c>
      <c r="X47" s="13">
        <v>0</v>
      </c>
      <c r="Y47" s="13">
        <v>179915994</v>
      </c>
      <c r="Z47" s="13">
        <v>0</v>
      </c>
    </row>
    <row r="48" spans="1:26" x14ac:dyDescent="0.2">
      <c r="A48" s="4">
        <f t="shared" si="0"/>
        <v>978</v>
      </c>
      <c r="B48" s="4" t="str">
        <f t="shared" si="1"/>
        <v>Congo (Democratic Republic)-RSSH</v>
      </c>
      <c r="C48" s="13" t="s">
        <v>41</v>
      </c>
      <c r="D48" s="13" t="s">
        <v>42</v>
      </c>
      <c r="E48" s="13" t="s">
        <v>184</v>
      </c>
      <c r="F48" s="13" t="s">
        <v>94</v>
      </c>
      <c r="G48" s="13" t="s">
        <v>404</v>
      </c>
      <c r="H48" s="13" t="s">
        <v>440</v>
      </c>
      <c r="I48" s="13" t="s">
        <v>27</v>
      </c>
      <c r="J48" s="13" t="s">
        <v>398</v>
      </c>
      <c r="K48" s="13" t="s">
        <v>454</v>
      </c>
      <c r="L48" s="58">
        <v>44096</v>
      </c>
      <c r="M48" s="13" t="s">
        <v>12</v>
      </c>
      <c r="N48" s="58">
        <v>44175</v>
      </c>
      <c r="O48" s="58">
        <v>44187</v>
      </c>
      <c r="P48" s="13">
        <v>3.5</v>
      </c>
      <c r="Q48" s="13" t="s">
        <v>181</v>
      </c>
      <c r="R48" s="13">
        <v>45779592</v>
      </c>
      <c r="S48" s="13">
        <v>53350320</v>
      </c>
      <c r="T48" s="13">
        <v>53350320</v>
      </c>
      <c r="U48" s="13">
        <v>0</v>
      </c>
      <c r="V48" s="13">
        <v>0</v>
      </c>
      <c r="W48" s="13">
        <v>0</v>
      </c>
      <c r="X48" s="13">
        <v>0</v>
      </c>
      <c r="Y48" s="13">
        <v>47471236</v>
      </c>
      <c r="Z48" s="13">
        <v>47471236</v>
      </c>
    </row>
    <row r="49" spans="1:26" x14ac:dyDescent="0.2">
      <c r="A49" s="4">
        <f t="shared" si="0"/>
        <v>955</v>
      </c>
      <c r="B49" s="4" t="str">
        <f t="shared" si="1"/>
        <v>Costa Rica-HIV/AIDS</v>
      </c>
      <c r="C49" s="13" t="s">
        <v>111</v>
      </c>
      <c r="D49" s="13" t="s">
        <v>45</v>
      </c>
      <c r="E49" s="13" t="s">
        <v>188</v>
      </c>
      <c r="F49" s="13" t="s">
        <v>26</v>
      </c>
      <c r="G49" s="13" t="s">
        <v>348</v>
      </c>
      <c r="H49" s="13" t="s">
        <v>440</v>
      </c>
      <c r="I49" s="13" t="s">
        <v>46</v>
      </c>
      <c r="J49" s="13" t="s">
        <v>398</v>
      </c>
      <c r="K49" s="13" t="s">
        <v>454</v>
      </c>
      <c r="L49" s="58">
        <v>44092</v>
      </c>
      <c r="M49" s="13" t="s">
        <v>12</v>
      </c>
      <c r="N49" s="58">
        <v>44308</v>
      </c>
      <c r="O49" s="58">
        <v>44335</v>
      </c>
      <c r="P49" s="13">
        <v>8.5</v>
      </c>
      <c r="Q49" s="13" t="s">
        <v>181</v>
      </c>
      <c r="R49" s="13">
        <v>2200662</v>
      </c>
      <c r="S49" s="13">
        <v>2200662</v>
      </c>
      <c r="T49" s="13">
        <v>2200662</v>
      </c>
      <c r="U49" s="13">
        <v>0</v>
      </c>
      <c r="V49" s="13">
        <v>0</v>
      </c>
      <c r="W49" s="13">
        <v>0</v>
      </c>
      <c r="X49" s="13">
        <v>0</v>
      </c>
      <c r="Y49" s="13">
        <v>220000</v>
      </c>
      <c r="Z49" s="13">
        <v>220000</v>
      </c>
    </row>
    <row r="50" spans="1:26" x14ac:dyDescent="0.2">
      <c r="A50" s="4">
        <f t="shared" si="0"/>
        <v>941</v>
      </c>
      <c r="B50" s="4" t="str">
        <f t="shared" si="1"/>
        <v>Côte d'Ivoire-HIV/AIDS</v>
      </c>
      <c r="C50" s="13" t="s">
        <v>43</v>
      </c>
      <c r="D50" s="13" t="s">
        <v>42</v>
      </c>
      <c r="E50" s="13" t="s">
        <v>184</v>
      </c>
      <c r="F50" s="13" t="s">
        <v>26</v>
      </c>
      <c r="G50" s="13" t="s">
        <v>337</v>
      </c>
      <c r="H50" s="13" t="s">
        <v>441</v>
      </c>
      <c r="I50" s="13" t="s">
        <v>27</v>
      </c>
      <c r="J50" s="13" t="s">
        <v>343</v>
      </c>
      <c r="K50" s="13" t="s">
        <v>454</v>
      </c>
      <c r="L50" s="58">
        <v>44005</v>
      </c>
      <c r="M50" s="13" t="s">
        <v>12</v>
      </c>
      <c r="N50" s="58">
        <v>44147</v>
      </c>
      <c r="O50" s="58">
        <v>44168</v>
      </c>
      <c r="P50" s="13">
        <v>6</v>
      </c>
      <c r="Q50" s="13" t="s">
        <v>186</v>
      </c>
      <c r="R50" s="13">
        <v>79155581</v>
      </c>
      <c r="S50" s="13">
        <v>79155581</v>
      </c>
      <c r="T50" s="13">
        <v>79155581</v>
      </c>
      <c r="U50" s="13">
        <v>1994630</v>
      </c>
      <c r="V50" s="13">
        <v>1994630</v>
      </c>
      <c r="W50" s="13">
        <v>0</v>
      </c>
      <c r="X50" s="13">
        <v>0</v>
      </c>
      <c r="Y50" s="13">
        <v>28513648</v>
      </c>
      <c r="Z50" s="13">
        <v>27513648</v>
      </c>
    </row>
    <row r="51" spans="1:26" x14ac:dyDescent="0.2">
      <c r="A51" s="4">
        <f t="shared" si="0"/>
        <v>950</v>
      </c>
      <c r="B51" s="4" t="str">
        <f t="shared" si="1"/>
        <v>Côte d'Ivoire-Malaria,RSSH</v>
      </c>
      <c r="C51" s="13" t="s">
        <v>43</v>
      </c>
      <c r="D51" s="13" t="s">
        <v>42</v>
      </c>
      <c r="E51" s="13" t="s">
        <v>184</v>
      </c>
      <c r="F51" s="13" t="s">
        <v>93</v>
      </c>
      <c r="G51" s="13" t="s">
        <v>354</v>
      </c>
      <c r="H51" s="13" t="s">
        <v>440</v>
      </c>
      <c r="I51" s="13" t="s">
        <v>27</v>
      </c>
      <c r="J51" s="13" t="s">
        <v>349</v>
      </c>
      <c r="K51" s="13" t="s">
        <v>454</v>
      </c>
      <c r="L51" s="58">
        <v>44032</v>
      </c>
      <c r="M51" s="13" t="s">
        <v>12</v>
      </c>
      <c r="N51" s="58">
        <v>44168</v>
      </c>
      <c r="O51" s="58">
        <v>44183</v>
      </c>
      <c r="P51" s="13">
        <v>5.5</v>
      </c>
      <c r="Q51" s="13" t="s">
        <v>186</v>
      </c>
      <c r="R51" s="13">
        <v>135349594</v>
      </c>
      <c r="S51" s="13">
        <v>135349594</v>
      </c>
      <c r="T51" s="13">
        <v>135349594</v>
      </c>
      <c r="U51" s="13">
        <v>0</v>
      </c>
      <c r="V51" s="13">
        <v>0</v>
      </c>
      <c r="W51" s="13">
        <v>0</v>
      </c>
      <c r="X51" s="13">
        <v>0</v>
      </c>
      <c r="Y51" s="13">
        <v>8567693</v>
      </c>
      <c r="Z51" s="13">
        <v>8567693</v>
      </c>
    </row>
    <row r="52" spans="1:26" x14ac:dyDescent="0.2">
      <c r="A52" s="4">
        <f t="shared" si="0"/>
        <v>747</v>
      </c>
      <c r="B52" s="4" t="str">
        <f t="shared" si="1"/>
        <v>Côte d'Ivoire-Tuberculosis</v>
      </c>
      <c r="C52" s="13" t="s">
        <v>43</v>
      </c>
      <c r="D52" s="13" t="s">
        <v>42</v>
      </c>
      <c r="E52" s="13" t="s">
        <v>184</v>
      </c>
      <c r="F52" s="13" t="s">
        <v>35</v>
      </c>
      <c r="G52" s="13" t="s">
        <v>300</v>
      </c>
      <c r="H52" s="13" t="s">
        <v>440</v>
      </c>
      <c r="I52" s="13" t="s">
        <v>27</v>
      </c>
      <c r="J52" s="13" t="s">
        <v>342</v>
      </c>
      <c r="K52" s="13" t="s">
        <v>454</v>
      </c>
      <c r="L52" s="58">
        <v>43937</v>
      </c>
      <c r="M52" s="13" t="s">
        <v>12</v>
      </c>
      <c r="N52" s="58">
        <v>44091</v>
      </c>
      <c r="O52" s="58">
        <v>44125</v>
      </c>
      <c r="P52" s="13">
        <v>6.9</v>
      </c>
      <c r="Q52" s="13" t="s">
        <v>186</v>
      </c>
      <c r="R52" s="13">
        <v>16978299</v>
      </c>
      <c r="S52" s="13">
        <v>16978299</v>
      </c>
      <c r="T52" s="13">
        <v>16978299</v>
      </c>
      <c r="U52" s="13">
        <v>0</v>
      </c>
      <c r="V52" s="13">
        <v>0</v>
      </c>
      <c r="W52" s="13">
        <v>0</v>
      </c>
      <c r="X52" s="13">
        <v>0</v>
      </c>
      <c r="Y52" s="13">
        <v>5890492</v>
      </c>
      <c r="Z52" s="13">
        <v>4361980</v>
      </c>
    </row>
    <row r="53" spans="1:26" x14ac:dyDescent="0.2">
      <c r="A53" s="4">
        <f t="shared" si="0"/>
        <v>639</v>
      </c>
      <c r="B53" s="4" t="str">
        <f t="shared" si="1"/>
        <v>Cuba-HIV/AIDS</v>
      </c>
      <c r="C53" s="13" t="s">
        <v>44</v>
      </c>
      <c r="D53" s="13" t="s">
        <v>45</v>
      </c>
      <c r="E53" s="13" t="s">
        <v>188</v>
      </c>
      <c r="F53" s="13" t="s">
        <v>26</v>
      </c>
      <c r="G53" s="13" t="s">
        <v>189</v>
      </c>
      <c r="H53" s="13" t="s">
        <v>440</v>
      </c>
      <c r="I53" s="13" t="s">
        <v>46</v>
      </c>
      <c r="J53" s="13" t="s">
        <v>342</v>
      </c>
      <c r="K53" s="13" t="s">
        <v>454</v>
      </c>
      <c r="L53" s="58">
        <v>43935</v>
      </c>
      <c r="M53" s="13" t="s">
        <v>12</v>
      </c>
      <c r="N53" s="58">
        <v>44133</v>
      </c>
      <c r="O53" s="58">
        <v>44162</v>
      </c>
      <c r="P53" s="13">
        <v>8.1</v>
      </c>
      <c r="Q53" s="13" t="s">
        <v>181</v>
      </c>
      <c r="R53" s="13">
        <v>17394860</v>
      </c>
      <c r="S53" s="13">
        <v>17394860</v>
      </c>
      <c r="T53" s="13">
        <v>17394860</v>
      </c>
      <c r="U53" s="13">
        <v>0</v>
      </c>
      <c r="V53" s="13">
        <v>0</v>
      </c>
      <c r="W53" s="13">
        <v>0</v>
      </c>
      <c r="X53" s="13">
        <v>0</v>
      </c>
      <c r="Y53" s="13">
        <v>2586798</v>
      </c>
      <c r="Z53" s="13">
        <v>2586798</v>
      </c>
    </row>
    <row r="54" spans="1:26" x14ac:dyDescent="0.2">
      <c r="A54" s="4">
        <f t="shared" si="0"/>
        <v>854</v>
      </c>
      <c r="B54" s="4" t="str">
        <f t="shared" si="1"/>
        <v>Djibouti-HIV/AIDS,Tuberculosis,Malaria,RSSH</v>
      </c>
      <c r="C54" s="13" t="s">
        <v>47</v>
      </c>
      <c r="D54" s="13" t="s">
        <v>48</v>
      </c>
      <c r="E54" s="13" t="s">
        <v>188</v>
      </c>
      <c r="F54" s="13" t="s">
        <v>91</v>
      </c>
      <c r="G54" s="13" t="s">
        <v>245</v>
      </c>
      <c r="H54" s="13" t="s">
        <v>440</v>
      </c>
      <c r="I54" s="13" t="s">
        <v>31</v>
      </c>
      <c r="J54" s="13" t="s">
        <v>342</v>
      </c>
      <c r="K54" s="13" t="s">
        <v>364</v>
      </c>
      <c r="L54" s="58">
        <v>43936</v>
      </c>
      <c r="M54" s="13" t="s">
        <v>364</v>
      </c>
      <c r="N54" s="13"/>
      <c r="O54" s="13"/>
      <c r="P54" s="13"/>
      <c r="Q54" s="13" t="s">
        <v>181</v>
      </c>
      <c r="R54" s="13">
        <v>10896526</v>
      </c>
      <c r="S54" s="13">
        <v>10896526</v>
      </c>
      <c r="T54" s="13">
        <v>0</v>
      </c>
      <c r="U54" s="13">
        <v>0</v>
      </c>
      <c r="V54" s="13">
        <v>0</v>
      </c>
      <c r="W54" s="13">
        <v>0</v>
      </c>
      <c r="X54" s="13">
        <v>0</v>
      </c>
      <c r="Y54" s="13">
        <v>5786978</v>
      </c>
      <c r="Z54" s="13">
        <v>0</v>
      </c>
    </row>
    <row r="55" spans="1:26" x14ac:dyDescent="0.2">
      <c r="A55" s="4">
        <f t="shared" si="0"/>
        <v>1854</v>
      </c>
      <c r="B55" s="4" t="str">
        <f t="shared" si="1"/>
        <v>Djibouti-HIV/AIDS,Tuberculosis,Malaria,RSSH</v>
      </c>
      <c r="C55" s="13" t="s">
        <v>47</v>
      </c>
      <c r="D55" s="13" t="s">
        <v>48</v>
      </c>
      <c r="E55" s="13" t="s">
        <v>188</v>
      </c>
      <c r="F55" s="13" t="s">
        <v>91</v>
      </c>
      <c r="G55" s="13" t="s">
        <v>421</v>
      </c>
      <c r="H55" s="13" t="s">
        <v>440</v>
      </c>
      <c r="I55" s="13" t="s">
        <v>31</v>
      </c>
      <c r="J55" s="13" t="s">
        <v>398</v>
      </c>
      <c r="K55" s="13" t="s">
        <v>454</v>
      </c>
      <c r="L55" s="58">
        <v>44092</v>
      </c>
      <c r="M55" s="13" t="s">
        <v>12</v>
      </c>
      <c r="N55" s="58">
        <v>44161</v>
      </c>
      <c r="O55" s="58">
        <v>44182</v>
      </c>
      <c r="P55" s="13">
        <v>3.5</v>
      </c>
      <c r="Q55" s="13" t="s">
        <v>181</v>
      </c>
      <c r="R55" s="13">
        <v>10896526</v>
      </c>
      <c r="S55" s="13">
        <v>10896526</v>
      </c>
      <c r="T55" s="13">
        <v>10896526</v>
      </c>
      <c r="U55" s="13">
        <v>0</v>
      </c>
      <c r="V55" s="13">
        <v>0</v>
      </c>
      <c r="W55" s="13">
        <v>0</v>
      </c>
      <c r="X55" s="13">
        <v>0</v>
      </c>
      <c r="Y55" s="13">
        <v>5786978</v>
      </c>
      <c r="Z55" s="13">
        <v>4376468</v>
      </c>
    </row>
    <row r="56" spans="1:26" x14ac:dyDescent="0.2">
      <c r="A56" s="4">
        <f t="shared" si="0"/>
        <v>990</v>
      </c>
      <c r="B56" s="4" t="str">
        <f t="shared" si="1"/>
        <v>Dominican Republic-HIV/AIDS</v>
      </c>
      <c r="C56" s="13" t="s">
        <v>112</v>
      </c>
      <c r="D56" s="13" t="s">
        <v>45</v>
      </c>
      <c r="E56" s="13" t="s">
        <v>188</v>
      </c>
      <c r="F56" s="13" t="s">
        <v>26</v>
      </c>
      <c r="G56" s="13" t="s">
        <v>426</v>
      </c>
      <c r="H56" s="13" t="s">
        <v>440</v>
      </c>
      <c r="I56" s="13" t="s">
        <v>31</v>
      </c>
      <c r="J56" s="13" t="s">
        <v>425</v>
      </c>
      <c r="K56" s="13" t="s">
        <v>454</v>
      </c>
      <c r="L56" s="58">
        <v>44337</v>
      </c>
      <c r="M56" s="13" t="s">
        <v>12</v>
      </c>
      <c r="N56" s="58">
        <v>44490</v>
      </c>
      <c r="O56" s="58">
        <v>44524</v>
      </c>
      <c r="P56" s="13">
        <v>6.8</v>
      </c>
      <c r="Q56" s="13" t="s">
        <v>181</v>
      </c>
      <c r="R56" s="13">
        <v>15995839</v>
      </c>
      <c r="S56" s="13">
        <v>15995564</v>
      </c>
      <c r="T56" s="13">
        <v>15995564</v>
      </c>
      <c r="U56" s="13">
        <v>0</v>
      </c>
      <c r="V56" s="13">
        <v>0</v>
      </c>
      <c r="W56" s="13">
        <v>0</v>
      </c>
      <c r="X56" s="13">
        <v>0</v>
      </c>
      <c r="Y56" s="13">
        <v>2498000</v>
      </c>
      <c r="Z56" s="13">
        <v>2498000</v>
      </c>
    </row>
    <row r="57" spans="1:26" x14ac:dyDescent="0.2">
      <c r="A57" s="4">
        <f t="shared" si="0"/>
        <v>1212</v>
      </c>
      <c r="B57" s="4" t="str">
        <f t="shared" si="1"/>
        <v>Ecuador-HIV/AIDS</v>
      </c>
      <c r="C57" s="13" t="s">
        <v>113</v>
      </c>
      <c r="D57" s="13" t="s">
        <v>45</v>
      </c>
      <c r="E57" s="13" t="s">
        <v>188</v>
      </c>
      <c r="F57" s="13" t="s">
        <v>26</v>
      </c>
      <c r="G57" s="13" t="s">
        <v>492</v>
      </c>
      <c r="H57" s="13" t="s">
        <v>440</v>
      </c>
      <c r="I57" s="13" t="s">
        <v>31</v>
      </c>
      <c r="J57" s="13" t="s">
        <v>498</v>
      </c>
      <c r="K57" s="13" t="s">
        <v>362</v>
      </c>
      <c r="L57" s="58">
        <v>44622</v>
      </c>
      <c r="M57" s="13" t="s">
        <v>12</v>
      </c>
      <c r="N57" s="13"/>
      <c r="O57" s="13"/>
      <c r="P57" s="13"/>
      <c r="Q57" s="13" t="s">
        <v>181</v>
      </c>
      <c r="R57" s="13">
        <v>6005764</v>
      </c>
      <c r="S57" s="13">
        <v>6005764</v>
      </c>
      <c r="T57" s="13">
        <v>6005747</v>
      </c>
      <c r="U57" s="13">
        <v>0</v>
      </c>
      <c r="V57" s="13">
        <v>0</v>
      </c>
      <c r="W57" s="13">
        <v>0</v>
      </c>
      <c r="X57" s="13">
        <v>0</v>
      </c>
      <c r="Y57" s="13">
        <v>2629640</v>
      </c>
      <c r="Z57" s="13">
        <v>2629640</v>
      </c>
    </row>
    <row r="58" spans="1:26" x14ac:dyDescent="0.2">
      <c r="A58" s="4">
        <f t="shared" si="0"/>
        <v>1036</v>
      </c>
      <c r="B58" s="4" t="str">
        <f t="shared" si="1"/>
        <v>Egypt-HIV/AIDS, Tuberculosis</v>
      </c>
      <c r="C58" s="13" t="s">
        <v>114</v>
      </c>
      <c r="D58" s="13" t="s">
        <v>48</v>
      </c>
      <c r="E58" s="13" t="s">
        <v>188</v>
      </c>
      <c r="F58" s="13" t="s">
        <v>89</v>
      </c>
      <c r="G58" s="13" t="s">
        <v>475</v>
      </c>
      <c r="H58" s="13" t="s">
        <v>440</v>
      </c>
      <c r="I58" s="13" t="s">
        <v>31</v>
      </c>
      <c r="J58" s="13" t="s">
        <v>497</v>
      </c>
      <c r="K58" s="13" t="s">
        <v>454</v>
      </c>
      <c r="L58" s="58">
        <v>44460</v>
      </c>
      <c r="M58" s="13" t="s">
        <v>12</v>
      </c>
      <c r="N58" s="58">
        <v>44620</v>
      </c>
      <c r="O58" s="58">
        <v>44635</v>
      </c>
      <c r="P58" s="13">
        <v>6</v>
      </c>
      <c r="Q58" s="13" t="s">
        <v>181</v>
      </c>
      <c r="R58" s="13">
        <v>5270423</v>
      </c>
      <c r="S58" s="13">
        <v>5270423</v>
      </c>
      <c r="T58" s="13">
        <v>5270423</v>
      </c>
      <c r="U58" s="13">
        <v>0</v>
      </c>
      <c r="V58" s="13">
        <v>0</v>
      </c>
      <c r="W58" s="13">
        <v>0</v>
      </c>
      <c r="X58" s="13">
        <v>0</v>
      </c>
      <c r="Y58" s="13">
        <v>7864011</v>
      </c>
      <c r="Z58" s="13">
        <v>7856192</v>
      </c>
    </row>
    <row r="59" spans="1:26" x14ac:dyDescent="0.2">
      <c r="A59" s="4">
        <f t="shared" si="0"/>
        <v>979</v>
      </c>
      <c r="B59" s="4" t="str">
        <f t="shared" si="1"/>
        <v>El Salvador-HIV/AIDS</v>
      </c>
      <c r="C59" s="13" t="s">
        <v>115</v>
      </c>
      <c r="D59" s="13" t="s">
        <v>45</v>
      </c>
      <c r="E59" s="13" t="s">
        <v>188</v>
      </c>
      <c r="F59" s="13" t="s">
        <v>26</v>
      </c>
      <c r="G59" s="13" t="s">
        <v>400</v>
      </c>
      <c r="H59" s="13" t="s">
        <v>440</v>
      </c>
      <c r="I59" s="13" t="s">
        <v>31</v>
      </c>
      <c r="J59" s="13" t="s">
        <v>401</v>
      </c>
      <c r="K59" s="13" t="s">
        <v>454</v>
      </c>
      <c r="L59" s="58">
        <v>44253</v>
      </c>
      <c r="M59" s="13" t="s">
        <v>12</v>
      </c>
      <c r="N59" s="58">
        <v>44490</v>
      </c>
      <c r="O59" s="58">
        <v>44524</v>
      </c>
      <c r="P59" s="13">
        <v>9.4</v>
      </c>
      <c r="Q59" s="13" t="s">
        <v>181</v>
      </c>
      <c r="R59" s="13">
        <v>16074816</v>
      </c>
      <c r="S59" s="13">
        <v>16074816</v>
      </c>
      <c r="T59" s="13">
        <v>16074816</v>
      </c>
      <c r="U59" s="13">
        <v>0</v>
      </c>
      <c r="V59" s="13">
        <v>0</v>
      </c>
      <c r="W59" s="13">
        <v>0</v>
      </c>
      <c r="X59" s="13">
        <v>0</v>
      </c>
      <c r="Y59" s="13">
        <v>3436941</v>
      </c>
      <c r="Z59" s="13">
        <v>3436941</v>
      </c>
    </row>
    <row r="60" spans="1:26" x14ac:dyDescent="0.2">
      <c r="A60" s="4">
        <f t="shared" si="0"/>
        <v>981</v>
      </c>
      <c r="B60" s="4" t="str">
        <f t="shared" si="1"/>
        <v>El Salvador-Tuberculosis</v>
      </c>
      <c r="C60" s="13" t="s">
        <v>115</v>
      </c>
      <c r="D60" s="13" t="s">
        <v>45</v>
      </c>
      <c r="E60" s="13" t="s">
        <v>188</v>
      </c>
      <c r="F60" s="13" t="s">
        <v>35</v>
      </c>
      <c r="G60" s="13" t="s">
        <v>406</v>
      </c>
      <c r="H60" s="13" t="s">
        <v>440</v>
      </c>
      <c r="I60" s="13" t="s">
        <v>34</v>
      </c>
      <c r="J60" s="13" t="s">
        <v>401</v>
      </c>
      <c r="K60" s="13" t="s">
        <v>454</v>
      </c>
      <c r="L60" s="58">
        <v>44253</v>
      </c>
      <c r="M60" s="13" t="s">
        <v>12</v>
      </c>
      <c r="N60" s="58">
        <v>44490</v>
      </c>
      <c r="O60" s="58">
        <v>44524</v>
      </c>
      <c r="P60" s="13">
        <v>9.5</v>
      </c>
      <c r="Q60" s="13" t="s">
        <v>181</v>
      </c>
      <c r="R60" s="13">
        <v>3182056</v>
      </c>
      <c r="S60" s="13">
        <v>3182056</v>
      </c>
      <c r="T60" s="13">
        <v>3182056</v>
      </c>
      <c r="U60" s="13">
        <v>0</v>
      </c>
      <c r="V60" s="13">
        <v>0</v>
      </c>
      <c r="W60" s="13">
        <v>0</v>
      </c>
      <c r="X60" s="13">
        <v>0</v>
      </c>
      <c r="Y60" s="13">
        <v>1272825</v>
      </c>
      <c r="Z60" s="13">
        <v>1272825</v>
      </c>
    </row>
    <row r="61" spans="1:26" x14ac:dyDescent="0.2">
      <c r="A61" s="4">
        <f t="shared" si="0"/>
        <v>840</v>
      </c>
      <c r="B61" s="4" t="str">
        <f t="shared" si="1"/>
        <v>Eritrea-HIV/AIDS</v>
      </c>
      <c r="C61" s="13" t="s">
        <v>116</v>
      </c>
      <c r="D61" s="13" t="s">
        <v>48</v>
      </c>
      <c r="E61" s="13" t="s">
        <v>182</v>
      </c>
      <c r="F61" s="13" t="s">
        <v>26</v>
      </c>
      <c r="G61" s="13" t="s">
        <v>190</v>
      </c>
      <c r="H61" s="13" t="s">
        <v>440</v>
      </c>
      <c r="I61" s="13" t="s">
        <v>67</v>
      </c>
      <c r="J61" s="13" t="s">
        <v>349</v>
      </c>
      <c r="K61" s="13" t="s">
        <v>454</v>
      </c>
      <c r="L61" s="58">
        <v>44032</v>
      </c>
      <c r="M61" s="13" t="s">
        <v>12</v>
      </c>
      <c r="N61" s="58">
        <v>44161</v>
      </c>
      <c r="O61" s="58">
        <v>44182</v>
      </c>
      <c r="P61" s="13">
        <v>5.5</v>
      </c>
      <c r="Q61" s="13" t="s">
        <v>181</v>
      </c>
      <c r="R61" s="13">
        <v>21312156</v>
      </c>
      <c r="S61" s="13">
        <v>21312156</v>
      </c>
      <c r="T61" s="13">
        <v>21312156</v>
      </c>
      <c r="U61" s="13">
        <v>0</v>
      </c>
      <c r="V61" s="13">
        <v>0</v>
      </c>
      <c r="W61" s="13">
        <v>0</v>
      </c>
      <c r="X61" s="13">
        <v>0</v>
      </c>
      <c r="Y61" s="13">
        <v>6594888</v>
      </c>
      <c r="Z61" s="13">
        <v>6594888</v>
      </c>
    </row>
    <row r="62" spans="1:26" x14ac:dyDescent="0.2">
      <c r="A62" s="4">
        <f t="shared" si="0"/>
        <v>841</v>
      </c>
      <c r="B62" s="4" t="str">
        <f t="shared" si="1"/>
        <v>Eritrea-Malaria</v>
      </c>
      <c r="C62" s="13" t="s">
        <v>116</v>
      </c>
      <c r="D62" s="13" t="s">
        <v>48</v>
      </c>
      <c r="E62" s="13" t="s">
        <v>182</v>
      </c>
      <c r="F62" s="13" t="s">
        <v>28</v>
      </c>
      <c r="G62" s="13" t="s">
        <v>258</v>
      </c>
      <c r="H62" s="13" t="s">
        <v>440</v>
      </c>
      <c r="I62" s="13" t="s">
        <v>34</v>
      </c>
      <c r="J62" s="13" t="s">
        <v>349</v>
      </c>
      <c r="K62" s="13" t="s">
        <v>454</v>
      </c>
      <c r="L62" s="58">
        <v>44032</v>
      </c>
      <c r="M62" s="13" t="s">
        <v>12</v>
      </c>
      <c r="N62" s="58">
        <v>44133</v>
      </c>
      <c r="O62" s="58">
        <v>44162</v>
      </c>
      <c r="P62" s="13">
        <v>4.9000000000000004</v>
      </c>
      <c r="Q62" s="13" t="s">
        <v>181</v>
      </c>
      <c r="R62" s="13">
        <v>18032288</v>
      </c>
      <c r="S62" s="13">
        <v>18032288</v>
      </c>
      <c r="T62" s="13">
        <v>18032288</v>
      </c>
      <c r="U62" s="13">
        <v>0</v>
      </c>
      <c r="V62" s="13">
        <v>0</v>
      </c>
      <c r="W62" s="13">
        <v>0</v>
      </c>
      <c r="X62" s="13">
        <v>0</v>
      </c>
      <c r="Y62" s="13">
        <v>3054178</v>
      </c>
      <c r="Z62" s="13">
        <v>3054178</v>
      </c>
    </row>
    <row r="63" spans="1:26" x14ac:dyDescent="0.2">
      <c r="A63" s="4" t="str">
        <f t="shared" si="0"/>
        <v/>
      </c>
      <c r="B63" s="4" t="str">
        <f t="shared" si="1"/>
        <v>Eritrea-Malaria</v>
      </c>
      <c r="C63" s="13" t="s">
        <v>116</v>
      </c>
      <c r="D63" s="13" t="s">
        <v>48</v>
      </c>
      <c r="E63" s="13" t="s">
        <v>182</v>
      </c>
      <c r="F63" s="13" t="s">
        <v>28</v>
      </c>
      <c r="G63" s="13" t="s">
        <v>437</v>
      </c>
      <c r="H63" s="13" t="s">
        <v>442</v>
      </c>
      <c r="I63" s="13" t="s">
        <v>34</v>
      </c>
      <c r="J63" s="13" t="s">
        <v>434</v>
      </c>
      <c r="K63" s="13" t="s">
        <v>362</v>
      </c>
      <c r="L63" s="58">
        <v>44109</v>
      </c>
      <c r="M63" s="13" t="s">
        <v>12</v>
      </c>
      <c r="N63" s="13"/>
      <c r="O63" s="13"/>
      <c r="P63" s="13"/>
      <c r="Q63" s="13" t="s">
        <v>181</v>
      </c>
      <c r="R63" s="13">
        <v>0</v>
      </c>
      <c r="S63" s="13">
        <v>0</v>
      </c>
      <c r="T63" s="13">
        <v>0</v>
      </c>
      <c r="U63" s="13">
        <v>0</v>
      </c>
      <c r="V63" s="13">
        <v>0</v>
      </c>
      <c r="W63" s="13">
        <v>0</v>
      </c>
      <c r="X63" s="13">
        <v>0</v>
      </c>
      <c r="Y63" s="13">
        <v>744750</v>
      </c>
      <c r="Z63" s="13">
        <v>744750</v>
      </c>
    </row>
    <row r="64" spans="1:26" x14ac:dyDescent="0.2">
      <c r="A64" s="4">
        <f t="shared" si="0"/>
        <v>774</v>
      </c>
      <c r="B64" s="4" t="str">
        <f t="shared" si="1"/>
        <v>Eritrea-Tuberculosis</v>
      </c>
      <c r="C64" s="13" t="s">
        <v>116</v>
      </c>
      <c r="D64" s="13" t="s">
        <v>48</v>
      </c>
      <c r="E64" s="13" t="s">
        <v>182</v>
      </c>
      <c r="F64" s="13" t="s">
        <v>35</v>
      </c>
      <c r="G64" s="13" t="s">
        <v>301</v>
      </c>
      <c r="H64" s="13" t="s">
        <v>440</v>
      </c>
      <c r="I64" s="13" t="s">
        <v>67</v>
      </c>
      <c r="J64" s="13" t="s">
        <v>349</v>
      </c>
      <c r="K64" s="13" t="s">
        <v>454</v>
      </c>
      <c r="L64" s="58">
        <v>44032</v>
      </c>
      <c r="M64" s="13" t="s">
        <v>12</v>
      </c>
      <c r="N64" s="58">
        <v>44161</v>
      </c>
      <c r="O64" s="58">
        <v>44182</v>
      </c>
      <c r="P64" s="13">
        <v>5.5</v>
      </c>
      <c r="Q64" s="13" t="s">
        <v>181</v>
      </c>
      <c r="R64" s="13">
        <v>5274977</v>
      </c>
      <c r="S64" s="13">
        <v>5274977</v>
      </c>
      <c r="T64" s="13">
        <v>5274977</v>
      </c>
      <c r="U64" s="13">
        <v>0</v>
      </c>
      <c r="V64" s="13">
        <v>0</v>
      </c>
      <c r="W64" s="13">
        <v>0</v>
      </c>
      <c r="X64" s="13">
        <v>0</v>
      </c>
      <c r="Y64" s="13">
        <v>1582493</v>
      </c>
      <c r="Z64" s="13">
        <v>1582493</v>
      </c>
    </row>
    <row r="65" spans="1:26" x14ac:dyDescent="0.2">
      <c r="A65" s="4">
        <f t="shared" si="0"/>
        <v>796</v>
      </c>
      <c r="B65" s="4" t="str">
        <f t="shared" si="1"/>
        <v>Eswatini-HIV/AIDS, Tuberculosis</v>
      </c>
      <c r="C65" s="13" t="s">
        <v>117</v>
      </c>
      <c r="D65" s="13" t="s">
        <v>60</v>
      </c>
      <c r="E65" s="13" t="s">
        <v>182</v>
      </c>
      <c r="F65" s="13" t="s">
        <v>89</v>
      </c>
      <c r="G65" s="13" t="s">
        <v>212</v>
      </c>
      <c r="H65" s="13" t="s">
        <v>441</v>
      </c>
      <c r="I65" s="13" t="s">
        <v>27</v>
      </c>
      <c r="J65" s="13" t="s">
        <v>398</v>
      </c>
      <c r="K65" s="13" t="s">
        <v>454</v>
      </c>
      <c r="L65" s="58">
        <v>44092</v>
      </c>
      <c r="M65" s="13" t="s">
        <v>12</v>
      </c>
      <c r="N65" s="58">
        <v>44392</v>
      </c>
      <c r="O65" s="58">
        <v>44418</v>
      </c>
      <c r="P65" s="13">
        <v>11.2</v>
      </c>
      <c r="Q65" s="13" t="s">
        <v>181</v>
      </c>
      <c r="R65" s="13">
        <v>51273102</v>
      </c>
      <c r="S65" s="13">
        <v>51273102</v>
      </c>
      <c r="T65" s="13">
        <v>51273102</v>
      </c>
      <c r="U65" s="13">
        <v>3800000</v>
      </c>
      <c r="V65" s="13">
        <v>3800000</v>
      </c>
      <c r="W65" s="13">
        <v>0</v>
      </c>
      <c r="X65" s="13">
        <v>0</v>
      </c>
      <c r="Y65" s="13">
        <v>98652804</v>
      </c>
      <c r="Z65" s="13">
        <v>98652804</v>
      </c>
    </row>
    <row r="66" spans="1:26" x14ac:dyDescent="0.2">
      <c r="A66" s="4">
        <f t="shared" ref="A66:A129" si="2">IF(OR(C66="Sri Lanka",ISNUMBER(SEARCH("Allocation",H66))),IF(ISNUMBER(SEARCH("-0",G66)),VALUE(SUBSTITUTE(LEFT(G66, SEARCH("-",G66,1)-1),"FR",""))+1000,VALUE(SUBSTITUTE(LEFT(G66, SEARCH("-",G66,1)-1),"FR",""))),"")</f>
        <v>844</v>
      </c>
      <c r="B66" s="4" t="str">
        <f t="shared" ref="B66:B129" si="3">IF(C66="CÃ´te d'Ivoire",_xlfn.CONCAT("Côte d'Ivoire-",F66),_xlfn.CONCAT(C66,"-",F66))</f>
        <v>Eswatini-Malaria</v>
      </c>
      <c r="C66" s="13" t="s">
        <v>117</v>
      </c>
      <c r="D66" s="13" t="s">
        <v>60</v>
      </c>
      <c r="E66" s="13" t="s">
        <v>182</v>
      </c>
      <c r="F66" s="13" t="s">
        <v>28</v>
      </c>
      <c r="G66" s="13" t="s">
        <v>259</v>
      </c>
      <c r="H66" s="13" t="s">
        <v>440</v>
      </c>
      <c r="I66" s="13" t="s">
        <v>34</v>
      </c>
      <c r="J66" s="13" t="s">
        <v>343</v>
      </c>
      <c r="K66" s="13" t="s">
        <v>454</v>
      </c>
      <c r="L66" s="58">
        <v>44001</v>
      </c>
      <c r="M66" s="13" t="s">
        <v>12</v>
      </c>
      <c r="N66" s="58">
        <v>44119</v>
      </c>
      <c r="O66" s="58">
        <v>44141</v>
      </c>
      <c r="P66" s="13">
        <v>5.2</v>
      </c>
      <c r="Q66" s="13" t="s">
        <v>181</v>
      </c>
      <c r="R66" s="13">
        <v>2635791</v>
      </c>
      <c r="S66" s="13">
        <v>2635791</v>
      </c>
      <c r="T66" s="13">
        <v>2635791</v>
      </c>
      <c r="U66" s="13">
        <v>0</v>
      </c>
      <c r="V66" s="13">
        <v>0</v>
      </c>
      <c r="W66" s="13">
        <v>0</v>
      </c>
      <c r="X66" s="13">
        <v>0</v>
      </c>
      <c r="Y66" s="13">
        <v>325579</v>
      </c>
      <c r="Z66" s="13">
        <v>310773</v>
      </c>
    </row>
    <row r="67" spans="1:26" x14ac:dyDescent="0.2">
      <c r="A67" s="4">
        <f t="shared" si="2"/>
        <v>923</v>
      </c>
      <c r="B67" s="4" t="str">
        <f t="shared" si="3"/>
        <v>Ethiopia-HIV/AIDS, Tuberculosis</v>
      </c>
      <c r="C67" s="13" t="s">
        <v>118</v>
      </c>
      <c r="D67" s="13" t="s">
        <v>74</v>
      </c>
      <c r="E67" s="13" t="s">
        <v>184</v>
      </c>
      <c r="F67" s="13" t="s">
        <v>89</v>
      </c>
      <c r="G67" s="13" t="s">
        <v>213</v>
      </c>
      <c r="H67" s="13" t="s">
        <v>441</v>
      </c>
      <c r="I67" s="13" t="s">
        <v>34</v>
      </c>
      <c r="J67" s="13" t="s">
        <v>349</v>
      </c>
      <c r="K67" s="13" t="s">
        <v>454</v>
      </c>
      <c r="L67" s="58">
        <v>44032</v>
      </c>
      <c r="M67" s="13" t="s">
        <v>12</v>
      </c>
      <c r="N67" s="58">
        <v>44252</v>
      </c>
      <c r="O67" s="58">
        <v>44277</v>
      </c>
      <c r="P67" s="13">
        <v>8.6</v>
      </c>
      <c r="Q67" s="13" t="s">
        <v>181</v>
      </c>
      <c r="R67" s="13">
        <v>309209481</v>
      </c>
      <c r="S67" s="13">
        <v>309209481</v>
      </c>
      <c r="T67" s="13">
        <v>309209481</v>
      </c>
      <c r="U67" s="13">
        <v>6000000</v>
      </c>
      <c r="V67" s="13">
        <v>6000000</v>
      </c>
      <c r="W67" s="13">
        <v>0</v>
      </c>
      <c r="X67" s="13">
        <v>0</v>
      </c>
      <c r="Y67" s="13">
        <v>118702727</v>
      </c>
      <c r="Z67" s="13">
        <v>118702727</v>
      </c>
    </row>
    <row r="68" spans="1:26" x14ac:dyDescent="0.2">
      <c r="A68" s="4">
        <f t="shared" si="2"/>
        <v>929</v>
      </c>
      <c r="B68" s="4" t="str">
        <f t="shared" si="3"/>
        <v>Ethiopia-Malaria</v>
      </c>
      <c r="C68" s="13" t="s">
        <v>118</v>
      </c>
      <c r="D68" s="13" t="s">
        <v>74</v>
      </c>
      <c r="E68" s="13" t="s">
        <v>184</v>
      </c>
      <c r="F68" s="13" t="s">
        <v>28</v>
      </c>
      <c r="G68" s="13" t="s">
        <v>260</v>
      </c>
      <c r="H68" s="13" t="s">
        <v>440</v>
      </c>
      <c r="I68" s="13" t="s">
        <v>34</v>
      </c>
      <c r="J68" s="13" t="s">
        <v>398</v>
      </c>
      <c r="K68" s="13" t="s">
        <v>454</v>
      </c>
      <c r="L68" s="58">
        <v>44091</v>
      </c>
      <c r="M68" s="13" t="s">
        <v>12</v>
      </c>
      <c r="N68" s="58">
        <v>44252</v>
      </c>
      <c r="O68" s="58">
        <v>44277</v>
      </c>
      <c r="P68" s="13">
        <v>6.6</v>
      </c>
      <c r="Q68" s="13" t="s">
        <v>181</v>
      </c>
      <c r="R68" s="13">
        <v>105344133</v>
      </c>
      <c r="S68" s="13">
        <v>105344133</v>
      </c>
      <c r="T68" s="13">
        <v>105344133</v>
      </c>
      <c r="U68" s="13">
        <v>0</v>
      </c>
      <c r="V68" s="13">
        <v>0</v>
      </c>
      <c r="W68" s="13">
        <v>0</v>
      </c>
      <c r="X68" s="13">
        <v>0</v>
      </c>
      <c r="Y68" s="13">
        <v>28822646</v>
      </c>
      <c r="Z68" s="13">
        <v>28822646</v>
      </c>
    </row>
    <row r="69" spans="1:26" x14ac:dyDescent="0.2">
      <c r="A69" s="4">
        <f t="shared" si="2"/>
        <v>925</v>
      </c>
      <c r="B69" s="4" t="str">
        <f t="shared" si="3"/>
        <v>Ethiopia-RSSH</v>
      </c>
      <c r="C69" s="13" t="s">
        <v>118</v>
      </c>
      <c r="D69" s="13" t="s">
        <v>74</v>
      </c>
      <c r="E69" s="13" t="s">
        <v>184</v>
      </c>
      <c r="F69" s="13" t="s">
        <v>94</v>
      </c>
      <c r="G69" s="13" t="s">
        <v>295</v>
      </c>
      <c r="H69" s="13" t="s">
        <v>441</v>
      </c>
      <c r="I69" s="13" t="s">
        <v>27</v>
      </c>
      <c r="J69" s="13" t="s">
        <v>398</v>
      </c>
      <c r="K69" s="13" t="s">
        <v>454</v>
      </c>
      <c r="L69" s="58">
        <v>44091</v>
      </c>
      <c r="M69" s="13" t="s">
        <v>12</v>
      </c>
      <c r="N69" s="58">
        <v>44252</v>
      </c>
      <c r="O69" s="58">
        <v>44277</v>
      </c>
      <c r="P69" s="13">
        <v>6.6</v>
      </c>
      <c r="Q69" s="13" t="s">
        <v>181</v>
      </c>
      <c r="R69" s="13">
        <v>30000000</v>
      </c>
      <c r="S69" s="13">
        <v>30000000</v>
      </c>
      <c r="T69" s="13">
        <v>30000000</v>
      </c>
      <c r="U69" s="13">
        <v>3000000</v>
      </c>
      <c r="V69" s="13">
        <v>3000000</v>
      </c>
      <c r="W69" s="13">
        <v>0</v>
      </c>
      <c r="X69" s="13">
        <v>0</v>
      </c>
      <c r="Y69" s="13">
        <v>7126992</v>
      </c>
      <c r="Z69" s="13">
        <v>7126992</v>
      </c>
    </row>
    <row r="70" spans="1:26" x14ac:dyDescent="0.2">
      <c r="A70" s="4">
        <f t="shared" si="2"/>
        <v>1040</v>
      </c>
      <c r="B70" s="4" t="str">
        <f t="shared" si="3"/>
        <v>Gabon-Tuberculosis</v>
      </c>
      <c r="C70" s="13" t="s">
        <v>119</v>
      </c>
      <c r="D70" s="13" t="s">
        <v>37</v>
      </c>
      <c r="E70" s="13" t="s">
        <v>188</v>
      </c>
      <c r="F70" s="13" t="s">
        <v>35</v>
      </c>
      <c r="G70" s="13" t="s">
        <v>478</v>
      </c>
      <c r="H70" s="13" t="s">
        <v>440</v>
      </c>
      <c r="I70" s="13" t="s">
        <v>31</v>
      </c>
      <c r="J70" s="13" t="s">
        <v>497</v>
      </c>
      <c r="K70" s="13" t="s">
        <v>364</v>
      </c>
      <c r="L70" s="58">
        <v>44461</v>
      </c>
      <c r="M70" s="13" t="s">
        <v>364</v>
      </c>
      <c r="N70" s="13"/>
      <c r="O70" s="13"/>
      <c r="P70" s="13"/>
      <c r="Q70" s="13" t="s">
        <v>186</v>
      </c>
      <c r="R70" s="13">
        <v>2747041</v>
      </c>
      <c r="S70" s="13">
        <v>2747041</v>
      </c>
      <c r="T70" s="13">
        <v>0</v>
      </c>
      <c r="U70" s="13">
        <v>0</v>
      </c>
      <c r="V70" s="13">
        <v>0</v>
      </c>
      <c r="W70" s="13">
        <v>0</v>
      </c>
      <c r="X70" s="13">
        <v>0</v>
      </c>
      <c r="Y70" s="13">
        <v>1416009</v>
      </c>
      <c r="Z70" s="13">
        <v>0</v>
      </c>
    </row>
    <row r="71" spans="1:26" x14ac:dyDescent="0.2">
      <c r="A71" s="4">
        <f t="shared" si="2"/>
        <v>2040</v>
      </c>
      <c r="B71" s="4" t="str">
        <f t="shared" si="3"/>
        <v>Gabon-Tuberculosis</v>
      </c>
      <c r="C71" s="13" t="s">
        <v>119</v>
      </c>
      <c r="D71" s="13" t="s">
        <v>37</v>
      </c>
      <c r="E71" s="13" t="s">
        <v>188</v>
      </c>
      <c r="F71" s="13" t="s">
        <v>35</v>
      </c>
      <c r="G71" s="13" t="s">
        <v>517</v>
      </c>
      <c r="H71" s="13" t="s">
        <v>440</v>
      </c>
      <c r="I71" s="13" t="s">
        <v>31</v>
      </c>
      <c r="J71" s="13" t="s">
        <v>498</v>
      </c>
      <c r="K71" s="13" t="s">
        <v>362</v>
      </c>
      <c r="L71" s="58">
        <v>44624</v>
      </c>
      <c r="M71" s="13" t="s">
        <v>12</v>
      </c>
      <c r="N71" s="58">
        <v>44743</v>
      </c>
      <c r="O71" s="13"/>
      <c r="P71" s="13"/>
      <c r="Q71" s="13" t="s">
        <v>186</v>
      </c>
      <c r="R71" s="13">
        <v>2747041</v>
      </c>
      <c r="S71" s="13">
        <v>2747041</v>
      </c>
      <c r="T71" s="13">
        <v>2479946</v>
      </c>
      <c r="U71" s="13">
        <v>0</v>
      </c>
      <c r="V71" s="13">
        <v>0</v>
      </c>
      <c r="W71" s="13">
        <v>0</v>
      </c>
      <c r="X71" s="13">
        <v>0</v>
      </c>
      <c r="Y71" s="13">
        <v>1416009</v>
      </c>
      <c r="Z71" s="13">
        <v>1067161</v>
      </c>
    </row>
    <row r="72" spans="1:26" x14ac:dyDescent="0.2">
      <c r="A72" s="4">
        <f t="shared" si="2"/>
        <v>930</v>
      </c>
      <c r="B72" s="4" t="str">
        <f t="shared" si="3"/>
        <v>Gambia-HIV/AIDS, Tuberculosis</v>
      </c>
      <c r="C72" s="13" t="s">
        <v>120</v>
      </c>
      <c r="D72" s="13" t="s">
        <v>51</v>
      </c>
      <c r="E72" s="13" t="s">
        <v>182</v>
      </c>
      <c r="F72" s="13" t="s">
        <v>89</v>
      </c>
      <c r="G72" s="13" t="s">
        <v>214</v>
      </c>
      <c r="H72" s="13" t="s">
        <v>440</v>
      </c>
      <c r="I72" s="13" t="s">
        <v>27</v>
      </c>
      <c r="J72" s="13" t="s">
        <v>343</v>
      </c>
      <c r="K72" s="13" t="s">
        <v>364</v>
      </c>
      <c r="L72" s="58">
        <v>44001</v>
      </c>
      <c r="M72" s="13" t="s">
        <v>364</v>
      </c>
      <c r="N72" s="13"/>
      <c r="O72" s="13"/>
      <c r="P72" s="13"/>
      <c r="Q72" s="13" t="s">
        <v>181</v>
      </c>
      <c r="R72" s="13">
        <v>24135036</v>
      </c>
      <c r="S72" s="13">
        <v>24135036</v>
      </c>
      <c r="T72" s="13">
        <v>0</v>
      </c>
      <c r="U72" s="13">
        <v>0</v>
      </c>
      <c r="V72" s="13">
        <v>0</v>
      </c>
      <c r="W72" s="13">
        <v>0</v>
      </c>
      <c r="X72" s="13">
        <v>0</v>
      </c>
      <c r="Y72" s="13">
        <v>15122508</v>
      </c>
      <c r="Z72" s="13">
        <v>0</v>
      </c>
    </row>
    <row r="73" spans="1:26" x14ac:dyDescent="0.2">
      <c r="A73" s="4">
        <f t="shared" si="2"/>
        <v>1930</v>
      </c>
      <c r="B73" s="4" t="str">
        <f t="shared" si="3"/>
        <v>Gambia-HIV/AIDS, Tuberculosis</v>
      </c>
      <c r="C73" s="13" t="s">
        <v>120</v>
      </c>
      <c r="D73" s="13" t="s">
        <v>51</v>
      </c>
      <c r="E73" s="13" t="s">
        <v>182</v>
      </c>
      <c r="F73" s="13" t="s">
        <v>89</v>
      </c>
      <c r="G73" s="13" t="s">
        <v>428</v>
      </c>
      <c r="H73" s="13" t="s">
        <v>440</v>
      </c>
      <c r="I73" s="13" t="s">
        <v>27</v>
      </c>
      <c r="J73" s="13" t="s">
        <v>401</v>
      </c>
      <c r="K73" s="13" t="s">
        <v>454</v>
      </c>
      <c r="L73" s="58">
        <v>44253</v>
      </c>
      <c r="M73" s="13" t="s">
        <v>12</v>
      </c>
      <c r="N73" s="58">
        <v>44474</v>
      </c>
      <c r="O73" s="58">
        <v>44488</v>
      </c>
      <c r="P73" s="13">
        <v>8.1999999999999993</v>
      </c>
      <c r="Q73" s="13" t="s">
        <v>181</v>
      </c>
      <c r="R73" s="13">
        <v>24135036</v>
      </c>
      <c r="S73" s="13">
        <v>19039506</v>
      </c>
      <c r="T73" s="13">
        <v>19039506</v>
      </c>
      <c r="U73" s="13">
        <v>0</v>
      </c>
      <c r="V73" s="13">
        <v>0</v>
      </c>
      <c r="W73" s="13">
        <v>0</v>
      </c>
      <c r="X73" s="13">
        <v>0</v>
      </c>
      <c r="Y73" s="13">
        <v>6352435</v>
      </c>
      <c r="Z73" s="13">
        <v>3621359</v>
      </c>
    </row>
    <row r="74" spans="1:26" x14ac:dyDescent="0.2">
      <c r="A74" s="4">
        <f t="shared" si="2"/>
        <v>931</v>
      </c>
      <c r="B74" s="4" t="str">
        <f t="shared" si="3"/>
        <v>Gambia-Malaria</v>
      </c>
      <c r="C74" s="13" t="s">
        <v>120</v>
      </c>
      <c r="D74" s="13" t="s">
        <v>51</v>
      </c>
      <c r="E74" s="13" t="s">
        <v>182</v>
      </c>
      <c r="F74" s="13" t="s">
        <v>28</v>
      </c>
      <c r="G74" s="13" t="s">
        <v>261</v>
      </c>
      <c r="H74" s="13" t="s">
        <v>440</v>
      </c>
      <c r="I74" s="13" t="s">
        <v>27</v>
      </c>
      <c r="J74" s="13" t="s">
        <v>398</v>
      </c>
      <c r="K74" s="13" t="s">
        <v>454</v>
      </c>
      <c r="L74" s="58">
        <v>44094</v>
      </c>
      <c r="M74" s="13" t="s">
        <v>12</v>
      </c>
      <c r="N74" s="58">
        <v>44308</v>
      </c>
      <c r="O74" s="58">
        <v>44335</v>
      </c>
      <c r="P74" s="13">
        <v>8.5</v>
      </c>
      <c r="Q74" s="13" t="s">
        <v>181</v>
      </c>
      <c r="R74" s="13">
        <v>19107031</v>
      </c>
      <c r="S74" s="13">
        <v>19107031</v>
      </c>
      <c r="T74" s="13">
        <v>19107031</v>
      </c>
      <c r="U74" s="13">
        <v>0</v>
      </c>
      <c r="V74" s="13">
        <v>0</v>
      </c>
      <c r="W74" s="13">
        <v>0</v>
      </c>
      <c r="X74" s="13">
        <v>0</v>
      </c>
      <c r="Y74" s="13">
        <v>6520658</v>
      </c>
      <c r="Z74" s="13">
        <v>6002253</v>
      </c>
    </row>
    <row r="75" spans="1:26" x14ac:dyDescent="0.2">
      <c r="A75" s="4">
        <f t="shared" si="2"/>
        <v>1013</v>
      </c>
      <c r="B75" s="4" t="str">
        <f t="shared" si="3"/>
        <v>Georgia-HIV/AIDS, Tuberculosis</v>
      </c>
      <c r="C75" s="13" t="s">
        <v>121</v>
      </c>
      <c r="D75" s="13" t="s">
        <v>30</v>
      </c>
      <c r="E75" s="13" t="s">
        <v>188</v>
      </c>
      <c r="F75" s="13" t="s">
        <v>89</v>
      </c>
      <c r="G75" s="13" t="s">
        <v>453</v>
      </c>
      <c r="H75" s="13" t="s">
        <v>440</v>
      </c>
      <c r="I75" s="13" t="s">
        <v>31</v>
      </c>
      <c r="J75" s="13" t="s">
        <v>498</v>
      </c>
      <c r="K75" s="13" t="s">
        <v>362</v>
      </c>
      <c r="L75" s="58">
        <v>44622</v>
      </c>
      <c r="M75" s="13" t="s">
        <v>12</v>
      </c>
      <c r="N75" s="13"/>
      <c r="O75" s="13"/>
      <c r="P75" s="13"/>
      <c r="Q75" s="13" t="s">
        <v>181</v>
      </c>
      <c r="R75" s="13">
        <v>17556486</v>
      </c>
      <c r="S75" s="13">
        <v>15817487</v>
      </c>
      <c r="T75" s="13">
        <v>15817487</v>
      </c>
      <c r="U75" s="13">
        <v>0</v>
      </c>
      <c r="V75" s="13">
        <v>0</v>
      </c>
      <c r="W75" s="13">
        <v>0</v>
      </c>
      <c r="X75" s="13">
        <v>0</v>
      </c>
      <c r="Y75" s="13">
        <v>4038400</v>
      </c>
      <c r="Z75" s="13">
        <v>4038400</v>
      </c>
    </row>
    <row r="76" spans="1:26" x14ac:dyDescent="0.2">
      <c r="A76" s="4">
        <f t="shared" si="2"/>
        <v>746</v>
      </c>
      <c r="B76" s="4" t="str">
        <f t="shared" si="3"/>
        <v>Ghana-HIV/AIDS, Tuberculosis</v>
      </c>
      <c r="C76" s="13" t="s">
        <v>122</v>
      </c>
      <c r="D76" s="13" t="s">
        <v>42</v>
      </c>
      <c r="E76" s="13" t="s">
        <v>184</v>
      </c>
      <c r="F76" s="13" t="s">
        <v>89</v>
      </c>
      <c r="G76" s="13" t="s">
        <v>215</v>
      </c>
      <c r="H76" s="13" t="s">
        <v>441</v>
      </c>
      <c r="I76" s="13" t="s">
        <v>27</v>
      </c>
      <c r="J76" s="13" t="s">
        <v>349</v>
      </c>
      <c r="K76" s="13" t="s">
        <v>454</v>
      </c>
      <c r="L76" s="58">
        <v>44032</v>
      </c>
      <c r="M76" s="13" t="s">
        <v>12</v>
      </c>
      <c r="N76" s="58">
        <v>44168</v>
      </c>
      <c r="O76" s="58">
        <v>44173</v>
      </c>
      <c r="P76" s="13">
        <v>5.2</v>
      </c>
      <c r="Q76" s="13" t="s">
        <v>181</v>
      </c>
      <c r="R76" s="13">
        <v>98030263</v>
      </c>
      <c r="S76" s="13">
        <v>98030263</v>
      </c>
      <c r="T76" s="13">
        <v>98030263</v>
      </c>
      <c r="U76" s="13">
        <v>11500000</v>
      </c>
      <c r="V76" s="13">
        <v>11500000</v>
      </c>
      <c r="W76" s="13">
        <v>0</v>
      </c>
      <c r="X76" s="13">
        <v>0</v>
      </c>
      <c r="Y76" s="13">
        <v>105574811</v>
      </c>
      <c r="Z76" s="13">
        <v>105574811</v>
      </c>
    </row>
    <row r="77" spans="1:26" x14ac:dyDescent="0.2">
      <c r="A77" s="4">
        <f t="shared" si="2"/>
        <v>748</v>
      </c>
      <c r="B77" s="4" t="str">
        <f t="shared" si="3"/>
        <v>Ghana-Malaria</v>
      </c>
      <c r="C77" s="13" t="s">
        <v>122</v>
      </c>
      <c r="D77" s="13" t="s">
        <v>42</v>
      </c>
      <c r="E77" s="13" t="s">
        <v>184</v>
      </c>
      <c r="F77" s="13" t="s">
        <v>28</v>
      </c>
      <c r="G77" s="13" t="s">
        <v>262</v>
      </c>
      <c r="H77" s="13" t="s">
        <v>440</v>
      </c>
      <c r="I77" s="13" t="s">
        <v>67</v>
      </c>
      <c r="J77" s="13" t="s">
        <v>349</v>
      </c>
      <c r="K77" s="13" t="s">
        <v>454</v>
      </c>
      <c r="L77" s="58">
        <v>44032</v>
      </c>
      <c r="M77" s="13" t="s">
        <v>12</v>
      </c>
      <c r="N77" s="58">
        <v>44168</v>
      </c>
      <c r="O77" s="58">
        <v>44173</v>
      </c>
      <c r="P77" s="13">
        <v>5.2</v>
      </c>
      <c r="Q77" s="13" t="s">
        <v>181</v>
      </c>
      <c r="R77" s="13">
        <v>128665794</v>
      </c>
      <c r="S77" s="13">
        <v>128665794</v>
      </c>
      <c r="T77" s="13">
        <v>128665794</v>
      </c>
      <c r="U77" s="13">
        <v>0</v>
      </c>
      <c r="V77" s="13">
        <v>0</v>
      </c>
      <c r="W77" s="13">
        <v>0</v>
      </c>
      <c r="X77" s="13">
        <v>0</v>
      </c>
      <c r="Y77" s="13">
        <v>16061513</v>
      </c>
      <c r="Z77" s="13">
        <v>11467163</v>
      </c>
    </row>
    <row r="78" spans="1:26" x14ac:dyDescent="0.2">
      <c r="A78" s="4">
        <f t="shared" si="2"/>
        <v>645</v>
      </c>
      <c r="B78" s="4" t="str">
        <f t="shared" si="3"/>
        <v>Guatemala-HIV/AIDS</v>
      </c>
      <c r="C78" s="13" t="s">
        <v>49</v>
      </c>
      <c r="D78" s="13" t="s">
        <v>45</v>
      </c>
      <c r="E78" s="13" t="s">
        <v>182</v>
      </c>
      <c r="F78" s="13" t="s">
        <v>26</v>
      </c>
      <c r="G78" s="13" t="s">
        <v>191</v>
      </c>
      <c r="H78" s="13" t="s">
        <v>440</v>
      </c>
      <c r="I78" s="13" t="s">
        <v>27</v>
      </c>
      <c r="J78" s="13" t="s">
        <v>343</v>
      </c>
      <c r="K78" s="13" t="s">
        <v>454</v>
      </c>
      <c r="L78" s="58">
        <v>44001</v>
      </c>
      <c r="M78" s="13" t="s">
        <v>12</v>
      </c>
      <c r="N78" s="58">
        <v>44154</v>
      </c>
      <c r="O78" s="58">
        <v>44175</v>
      </c>
      <c r="P78" s="13">
        <v>6.2</v>
      </c>
      <c r="Q78" s="13" t="s">
        <v>181</v>
      </c>
      <c r="R78" s="13">
        <v>25609594</v>
      </c>
      <c r="S78" s="13">
        <v>25609594</v>
      </c>
      <c r="T78" s="13">
        <v>25609594</v>
      </c>
      <c r="U78" s="13">
        <v>0</v>
      </c>
      <c r="V78" s="13">
        <v>0</v>
      </c>
      <c r="W78" s="13">
        <v>0</v>
      </c>
      <c r="X78" s="13">
        <v>0</v>
      </c>
      <c r="Y78" s="13">
        <v>7897133</v>
      </c>
      <c r="Z78" s="13">
        <v>7897133</v>
      </c>
    </row>
    <row r="79" spans="1:26" x14ac:dyDescent="0.2">
      <c r="A79" s="4">
        <f t="shared" si="2"/>
        <v>951</v>
      </c>
      <c r="B79" s="4" t="str">
        <f t="shared" si="3"/>
        <v>Guatemala-Malaria</v>
      </c>
      <c r="C79" s="13" t="s">
        <v>49</v>
      </c>
      <c r="D79" s="13" t="s">
        <v>45</v>
      </c>
      <c r="E79" s="13" t="s">
        <v>182</v>
      </c>
      <c r="F79" s="13" t="s">
        <v>28</v>
      </c>
      <c r="G79" s="13" t="s">
        <v>352</v>
      </c>
      <c r="H79" s="13" t="s">
        <v>440</v>
      </c>
      <c r="I79" s="13" t="s">
        <v>46</v>
      </c>
      <c r="J79" s="13" t="s">
        <v>398</v>
      </c>
      <c r="K79" s="13" t="s">
        <v>454</v>
      </c>
      <c r="L79" s="58">
        <v>44095</v>
      </c>
      <c r="M79" s="13" t="s">
        <v>12</v>
      </c>
      <c r="N79" s="58">
        <v>44392</v>
      </c>
      <c r="O79" s="58">
        <v>44418</v>
      </c>
      <c r="P79" s="13">
        <v>10.8</v>
      </c>
      <c r="Q79" s="13" t="s">
        <v>181</v>
      </c>
      <c r="R79" s="13">
        <v>4771920</v>
      </c>
      <c r="S79" s="13">
        <v>4771920</v>
      </c>
      <c r="T79" s="13">
        <v>4771920</v>
      </c>
      <c r="U79" s="13">
        <v>0</v>
      </c>
      <c r="V79" s="13">
        <v>0</v>
      </c>
      <c r="W79" s="13">
        <v>0</v>
      </c>
      <c r="X79" s="13">
        <v>0</v>
      </c>
      <c r="Y79" s="13">
        <v>750000</v>
      </c>
      <c r="Z79" s="13">
        <v>750000</v>
      </c>
    </row>
    <row r="80" spans="1:26" x14ac:dyDescent="0.2">
      <c r="A80" s="4">
        <f t="shared" si="2"/>
        <v>1045</v>
      </c>
      <c r="B80" s="4" t="str">
        <f t="shared" si="3"/>
        <v>Guatemala-Tuberculosis</v>
      </c>
      <c r="C80" s="13" t="s">
        <v>49</v>
      </c>
      <c r="D80" s="13" t="s">
        <v>45</v>
      </c>
      <c r="E80" s="13" t="s">
        <v>182</v>
      </c>
      <c r="F80" s="13" t="s">
        <v>35</v>
      </c>
      <c r="G80" s="13" t="s">
        <v>482</v>
      </c>
      <c r="H80" s="13" t="s">
        <v>440</v>
      </c>
      <c r="I80" s="13" t="s">
        <v>46</v>
      </c>
      <c r="J80" s="13" t="s">
        <v>497</v>
      </c>
      <c r="K80" s="13" t="s">
        <v>454</v>
      </c>
      <c r="L80" s="58">
        <v>44461</v>
      </c>
      <c r="M80" s="13" t="s">
        <v>12</v>
      </c>
      <c r="N80" s="58">
        <v>44651</v>
      </c>
      <c r="O80" s="58">
        <v>44679</v>
      </c>
      <c r="P80" s="13">
        <v>7.5</v>
      </c>
      <c r="Q80" s="13" t="s">
        <v>181</v>
      </c>
      <c r="R80" s="13">
        <v>4387112</v>
      </c>
      <c r="S80" s="13">
        <v>4387112</v>
      </c>
      <c r="T80" s="13">
        <v>4387112</v>
      </c>
      <c r="U80" s="13">
        <v>0</v>
      </c>
      <c r="V80" s="13">
        <v>0</v>
      </c>
      <c r="W80" s="13">
        <v>0</v>
      </c>
      <c r="X80" s="13">
        <v>0</v>
      </c>
      <c r="Y80" s="13">
        <v>1877316</v>
      </c>
      <c r="Z80" s="13">
        <v>1877316</v>
      </c>
    </row>
    <row r="81" spans="1:26" x14ac:dyDescent="0.2">
      <c r="A81" s="4">
        <f t="shared" si="2"/>
        <v>849</v>
      </c>
      <c r="B81" s="4" t="str">
        <f t="shared" si="3"/>
        <v>Guinea-HIV/AIDS, Tuberculosis</v>
      </c>
      <c r="C81" s="13" t="s">
        <v>50</v>
      </c>
      <c r="D81" s="13" t="s">
        <v>51</v>
      </c>
      <c r="E81" s="13" t="s">
        <v>182</v>
      </c>
      <c r="F81" s="13" t="s">
        <v>89</v>
      </c>
      <c r="G81" s="13" t="s">
        <v>216</v>
      </c>
      <c r="H81" s="13" t="s">
        <v>440</v>
      </c>
      <c r="I81" s="13" t="s">
        <v>27</v>
      </c>
      <c r="J81" s="13" t="s">
        <v>342</v>
      </c>
      <c r="K81" s="13" t="s">
        <v>454</v>
      </c>
      <c r="L81" s="58">
        <v>43935</v>
      </c>
      <c r="M81" s="13" t="s">
        <v>12</v>
      </c>
      <c r="N81" s="58">
        <v>44140</v>
      </c>
      <c r="O81" s="58">
        <v>44162</v>
      </c>
      <c r="P81" s="13">
        <v>8.1</v>
      </c>
      <c r="Q81" s="13" t="s">
        <v>181</v>
      </c>
      <c r="R81" s="13">
        <v>64992503</v>
      </c>
      <c r="S81" s="13">
        <v>63553827</v>
      </c>
      <c r="T81" s="13">
        <v>63553827</v>
      </c>
      <c r="U81" s="13">
        <v>0</v>
      </c>
      <c r="V81" s="13">
        <v>0</v>
      </c>
      <c r="W81" s="13">
        <v>0</v>
      </c>
      <c r="X81" s="13">
        <v>0</v>
      </c>
      <c r="Y81" s="13">
        <v>4639833</v>
      </c>
      <c r="Z81" s="13">
        <v>4639833</v>
      </c>
    </row>
    <row r="82" spans="1:26" x14ac:dyDescent="0.2">
      <c r="A82" s="4">
        <f t="shared" si="2"/>
        <v>851</v>
      </c>
      <c r="B82" s="4" t="str">
        <f t="shared" si="3"/>
        <v>Guinea-Malaria</v>
      </c>
      <c r="C82" s="13" t="s">
        <v>50</v>
      </c>
      <c r="D82" s="13" t="s">
        <v>51</v>
      </c>
      <c r="E82" s="13" t="s">
        <v>182</v>
      </c>
      <c r="F82" s="13" t="s">
        <v>28</v>
      </c>
      <c r="G82" s="13" t="s">
        <v>263</v>
      </c>
      <c r="H82" s="13" t="s">
        <v>440</v>
      </c>
      <c r="I82" s="13" t="s">
        <v>27</v>
      </c>
      <c r="J82" s="13" t="s">
        <v>342</v>
      </c>
      <c r="K82" s="13" t="s">
        <v>454</v>
      </c>
      <c r="L82" s="58">
        <v>43935</v>
      </c>
      <c r="M82" s="13" t="s">
        <v>12</v>
      </c>
      <c r="N82" s="58">
        <v>44161</v>
      </c>
      <c r="O82" s="58">
        <v>44182</v>
      </c>
      <c r="P82" s="13">
        <v>8.8000000000000007</v>
      </c>
      <c r="Q82" s="13" t="s">
        <v>181</v>
      </c>
      <c r="R82" s="13">
        <v>71231596</v>
      </c>
      <c r="S82" s="13">
        <v>72670272</v>
      </c>
      <c r="T82" s="13">
        <v>72670272</v>
      </c>
      <c r="U82" s="13">
        <v>0</v>
      </c>
      <c r="V82" s="13">
        <v>0</v>
      </c>
      <c r="W82" s="13">
        <v>0</v>
      </c>
      <c r="X82" s="13">
        <v>0</v>
      </c>
      <c r="Y82" s="13">
        <v>26572785</v>
      </c>
      <c r="Z82" s="13">
        <v>15434473</v>
      </c>
    </row>
    <row r="83" spans="1:26" x14ac:dyDescent="0.2">
      <c r="A83" s="4">
        <f t="shared" si="2"/>
        <v>862</v>
      </c>
      <c r="B83" s="4" t="str">
        <f t="shared" si="3"/>
        <v>Guinea-Bissau-HIV/AIDS, Tuberculosis</v>
      </c>
      <c r="C83" s="13" t="s">
        <v>52</v>
      </c>
      <c r="D83" s="13" t="s">
        <v>51</v>
      </c>
      <c r="E83" s="13" t="s">
        <v>182</v>
      </c>
      <c r="F83" s="13" t="s">
        <v>89</v>
      </c>
      <c r="G83" s="13" t="s">
        <v>217</v>
      </c>
      <c r="H83" s="13" t="s">
        <v>440</v>
      </c>
      <c r="I83" s="13" t="s">
        <v>27</v>
      </c>
      <c r="J83" s="13" t="s">
        <v>343</v>
      </c>
      <c r="K83" s="13" t="s">
        <v>454</v>
      </c>
      <c r="L83" s="58">
        <v>44001</v>
      </c>
      <c r="M83" s="13" t="s">
        <v>12</v>
      </c>
      <c r="N83" s="58">
        <v>44133</v>
      </c>
      <c r="O83" s="58">
        <v>44162</v>
      </c>
      <c r="P83" s="13">
        <v>5.8</v>
      </c>
      <c r="Q83" s="13" t="s">
        <v>186</v>
      </c>
      <c r="R83" s="13">
        <v>26459211</v>
      </c>
      <c r="S83" s="13">
        <v>26459211</v>
      </c>
      <c r="T83" s="13">
        <v>26459211</v>
      </c>
      <c r="U83" s="13">
        <v>0</v>
      </c>
      <c r="V83" s="13">
        <v>0</v>
      </c>
      <c r="W83" s="13">
        <v>0</v>
      </c>
      <c r="X83" s="13">
        <v>0</v>
      </c>
      <c r="Y83" s="13">
        <v>9114096</v>
      </c>
      <c r="Z83" s="13">
        <v>9114096</v>
      </c>
    </row>
    <row r="84" spans="1:26" x14ac:dyDescent="0.2">
      <c r="A84" s="4">
        <f t="shared" si="2"/>
        <v>751</v>
      </c>
      <c r="B84" s="4" t="str">
        <f t="shared" si="3"/>
        <v>Guinea-Bissau-Malaria</v>
      </c>
      <c r="C84" s="13" t="s">
        <v>52</v>
      </c>
      <c r="D84" s="13" t="s">
        <v>51</v>
      </c>
      <c r="E84" s="13" t="s">
        <v>182</v>
      </c>
      <c r="F84" s="13" t="s">
        <v>28</v>
      </c>
      <c r="G84" s="13" t="s">
        <v>264</v>
      </c>
      <c r="H84" s="13" t="s">
        <v>440</v>
      </c>
      <c r="I84" s="13" t="s">
        <v>27</v>
      </c>
      <c r="J84" s="13" t="s">
        <v>342</v>
      </c>
      <c r="K84" s="13" t="s">
        <v>454</v>
      </c>
      <c r="L84" s="58">
        <v>43935</v>
      </c>
      <c r="M84" s="13" t="s">
        <v>12</v>
      </c>
      <c r="N84" s="58">
        <v>44091</v>
      </c>
      <c r="O84" s="58">
        <v>44125</v>
      </c>
      <c r="P84" s="13">
        <v>6.9</v>
      </c>
      <c r="Q84" s="13" t="s">
        <v>186</v>
      </c>
      <c r="R84" s="13">
        <v>24660205</v>
      </c>
      <c r="S84" s="13">
        <v>24660205</v>
      </c>
      <c r="T84" s="13">
        <v>24660205</v>
      </c>
      <c r="U84" s="13">
        <v>0</v>
      </c>
      <c r="V84" s="13">
        <v>0</v>
      </c>
      <c r="W84" s="13">
        <v>0</v>
      </c>
      <c r="X84" s="13">
        <v>0</v>
      </c>
      <c r="Y84" s="13">
        <v>3181837</v>
      </c>
      <c r="Z84" s="13">
        <v>3181837</v>
      </c>
    </row>
    <row r="85" spans="1:26" x14ac:dyDescent="0.2">
      <c r="A85" s="4" t="str">
        <f t="shared" si="2"/>
        <v/>
      </c>
      <c r="B85" s="4" t="str">
        <f t="shared" si="3"/>
        <v>Guinea-Bissau-Malaria</v>
      </c>
      <c r="C85" s="13" t="s">
        <v>52</v>
      </c>
      <c r="D85" s="13" t="s">
        <v>51</v>
      </c>
      <c r="E85" s="13" t="s">
        <v>182</v>
      </c>
      <c r="F85" s="13" t="s">
        <v>28</v>
      </c>
      <c r="G85" s="13" t="s">
        <v>471</v>
      </c>
      <c r="H85" s="13" t="s">
        <v>442</v>
      </c>
      <c r="I85" s="13" t="s">
        <v>27</v>
      </c>
      <c r="J85" s="13" t="s">
        <v>434</v>
      </c>
      <c r="K85" s="13" t="s">
        <v>362</v>
      </c>
      <c r="L85" s="58">
        <v>44217</v>
      </c>
      <c r="M85" s="13" t="s">
        <v>12</v>
      </c>
      <c r="N85" s="13"/>
      <c r="O85" s="13"/>
      <c r="P85" s="13"/>
      <c r="Q85" s="13" t="s">
        <v>186</v>
      </c>
      <c r="R85" s="13">
        <v>0</v>
      </c>
      <c r="S85" s="13">
        <v>0</v>
      </c>
      <c r="T85" s="13">
        <v>0</v>
      </c>
      <c r="U85" s="13">
        <v>0</v>
      </c>
      <c r="V85" s="13">
        <v>0</v>
      </c>
      <c r="W85" s="13">
        <v>0</v>
      </c>
      <c r="X85" s="13">
        <v>0</v>
      </c>
      <c r="Y85" s="13">
        <v>590650</v>
      </c>
      <c r="Z85" s="13">
        <v>590650</v>
      </c>
    </row>
    <row r="86" spans="1:26" x14ac:dyDescent="0.2">
      <c r="A86" s="4">
        <f t="shared" si="2"/>
        <v>1028</v>
      </c>
      <c r="B86" s="4" t="str">
        <f t="shared" si="3"/>
        <v>Guyana-HIV/AIDS, Tuberculosis</v>
      </c>
      <c r="C86" s="13" t="s">
        <v>123</v>
      </c>
      <c r="D86" s="13" t="s">
        <v>45</v>
      </c>
      <c r="E86" s="13" t="s">
        <v>188</v>
      </c>
      <c r="F86" s="13" t="s">
        <v>89</v>
      </c>
      <c r="G86" s="13" t="s">
        <v>462</v>
      </c>
      <c r="H86" s="13" t="s">
        <v>440</v>
      </c>
      <c r="I86" s="13" t="s">
        <v>31</v>
      </c>
      <c r="J86" s="13" t="s">
        <v>401</v>
      </c>
      <c r="K86" s="13" t="s">
        <v>454</v>
      </c>
      <c r="L86" s="58">
        <v>44253</v>
      </c>
      <c r="M86" s="13" t="s">
        <v>12</v>
      </c>
      <c r="N86" s="58">
        <v>44518</v>
      </c>
      <c r="O86" s="58">
        <v>44543</v>
      </c>
      <c r="P86" s="13">
        <v>10</v>
      </c>
      <c r="Q86" s="13" t="s">
        <v>181</v>
      </c>
      <c r="R86" s="13">
        <v>5316401</v>
      </c>
      <c r="S86" s="13">
        <v>4114326</v>
      </c>
      <c r="T86" s="13">
        <v>4114326</v>
      </c>
      <c r="U86" s="13">
        <v>0</v>
      </c>
      <c r="V86" s="13">
        <v>0</v>
      </c>
      <c r="W86" s="13">
        <v>0</v>
      </c>
      <c r="X86" s="13">
        <v>0</v>
      </c>
      <c r="Y86" s="13">
        <v>236512</v>
      </c>
      <c r="Z86" s="13">
        <v>236512</v>
      </c>
    </row>
    <row r="87" spans="1:26" x14ac:dyDescent="0.2">
      <c r="A87" s="4">
        <f t="shared" si="2"/>
        <v>1264</v>
      </c>
      <c r="B87" s="4" t="str">
        <f t="shared" si="3"/>
        <v>Guyana-Malaria</v>
      </c>
      <c r="C87" s="13" t="s">
        <v>123</v>
      </c>
      <c r="D87" s="13" t="s">
        <v>45</v>
      </c>
      <c r="E87" s="13" t="s">
        <v>188</v>
      </c>
      <c r="F87" s="13" t="s">
        <v>28</v>
      </c>
      <c r="G87" s="13" t="s">
        <v>510</v>
      </c>
      <c r="H87" s="13" t="s">
        <v>440</v>
      </c>
      <c r="I87" s="13" t="s">
        <v>46</v>
      </c>
      <c r="J87" s="13" t="s">
        <v>498</v>
      </c>
      <c r="K87" s="13" t="s">
        <v>362</v>
      </c>
      <c r="L87" s="58">
        <v>44648</v>
      </c>
      <c r="M87" s="13" t="s">
        <v>12</v>
      </c>
      <c r="N87" s="13"/>
      <c r="O87" s="13"/>
      <c r="P87" s="13"/>
      <c r="Q87" s="13" t="s">
        <v>181</v>
      </c>
      <c r="R87" s="13">
        <v>1185793</v>
      </c>
      <c r="S87" s="13">
        <v>1185793</v>
      </c>
      <c r="T87" s="13">
        <v>1185793</v>
      </c>
      <c r="U87" s="13">
        <v>0</v>
      </c>
      <c r="V87" s="13">
        <v>0</v>
      </c>
      <c r="W87" s="13">
        <v>0</v>
      </c>
      <c r="X87" s="13">
        <v>0</v>
      </c>
      <c r="Y87" s="13">
        <v>2105000</v>
      </c>
      <c r="Z87" s="13">
        <v>2105000</v>
      </c>
    </row>
    <row r="88" spans="1:26" x14ac:dyDescent="0.2">
      <c r="A88" s="4">
        <f t="shared" si="2"/>
        <v>681</v>
      </c>
      <c r="B88" s="4" t="str">
        <f t="shared" si="3"/>
        <v>Haiti-HIV/AIDS,Tuberculosis,Malaria,RSSH</v>
      </c>
      <c r="C88" s="13" t="s">
        <v>53</v>
      </c>
      <c r="D88" s="13" t="s">
        <v>45</v>
      </c>
      <c r="E88" s="13" t="s">
        <v>182</v>
      </c>
      <c r="F88" s="13" t="s">
        <v>91</v>
      </c>
      <c r="G88" s="13" t="s">
        <v>246</v>
      </c>
      <c r="H88" s="13" t="s">
        <v>440</v>
      </c>
      <c r="I88" s="13" t="s">
        <v>27</v>
      </c>
      <c r="J88" s="13" t="s">
        <v>342</v>
      </c>
      <c r="K88" s="13" t="s">
        <v>454</v>
      </c>
      <c r="L88" s="58">
        <v>43937</v>
      </c>
      <c r="M88" s="13" t="s">
        <v>12</v>
      </c>
      <c r="N88" s="58">
        <v>44140</v>
      </c>
      <c r="O88" s="58">
        <v>44162</v>
      </c>
      <c r="P88" s="13">
        <v>8.1</v>
      </c>
      <c r="Q88" s="13" t="s">
        <v>181</v>
      </c>
      <c r="R88" s="13">
        <v>119381896</v>
      </c>
      <c r="S88" s="13">
        <v>119381896</v>
      </c>
      <c r="T88" s="13">
        <v>119381896</v>
      </c>
      <c r="U88" s="13">
        <v>0</v>
      </c>
      <c r="V88" s="13">
        <v>0</v>
      </c>
      <c r="W88" s="13">
        <v>0</v>
      </c>
      <c r="X88" s="13">
        <v>0</v>
      </c>
      <c r="Y88" s="13">
        <v>23243443</v>
      </c>
      <c r="Z88" s="13">
        <v>23243443</v>
      </c>
    </row>
    <row r="89" spans="1:26" x14ac:dyDescent="0.2">
      <c r="A89" s="4">
        <f t="shared" si="2"/>
        <v>1010</v>
      </c>
      <c r="B89" s="4" t="str">
        <f t="shared" si="3"/>
        <v>Honduras-HIV/AIDS, Tuberculosis</v>
      </c>
      <c r="C89" s="13" t="s">
        <v>54</v>
      </c>
      <c r="D89" s="13" t="s">
        <v>45</v>
      </c>
      <c r="E89" s="13" t="s">
        <v>188</v>
      </c>
      <c r="F89" s="13" t="s">
        <v>89</v>
      </c>
      <c r="G89" s="13" t="s">
        <v>448</v>
      </c>
      <c r="H89" s="13" t="s">
        <v>441</v>
      </c>
      <c r="I89" s="13" t="s">
        <v>31</v>
      </c>
      <c r="J89" s="13" t="s">
        <v>497</v>
      </c>
      <c r="K89" s="13" t="s">
        <v>364</v>
      </c>
      <c r="L89" s="58">
        <v>44460</v>
      </c>
      <c r="M89" s="13" t="s">
        <v>364</v>
      </c>
      <c r="N89" s="13"/>
      <c r="O89" s="13"/>
      <c r="P89" s="13"/>
      <c r="Q89" s="13" t="s">
        <v>181</v>
      </c>
      <c r="R89" s="13">
        <v>14662542</v>
      </c>
      <c r="S89" s="13">
        <v>14662542</v>
      </c>
      <c r="T89" s="13">
        <v>0</v>
      </c>
      <c r="U89" s="13">
        <v>1900000</v>
      </c>
      <c r="V89" s="13">
        <v>0</v>
      </c>
      <c r="W89" s="13">
        <v>0</v>
      </c>
      <c r="X89" s="13">
        <v>0</v>
      </c>
      <c r="Y89" s="13">
        <v>4642189</v>
      </c>
      <c r="Z89" s="13">
        <v>0</v>
      </c>
    </row>
    <row r="90" spans="1:26" x14ac:dyDescent="0.2">
      <c r="A90" s="4">
        <f t="shared" si="2"/>
        <v>2010</v>
      </c>
      <c r="B90" s="4" t="str">
        <f t="shared" si="3"/>
        <v>Honduras-HIV/AIDS, Tuberculosis</v>
      </c>
      <c r="C90" s="13" t="s">
        <v>54</v>
      </c>
      <c r="D90" s="13" t="s">
        <v>45</v>
      </c>
      <c r="E90" s="13" t="s">
        <v>188</v>
      </c>
      <c r="F90" s="13" t="s">
        <v>89</v>
      </c>
      <c r="G90" s="13" t="s">
        <v>518</v>
      </c>
      <c r="H90" s="13" t="s">
        <v>441</v>
      </c>
      <c r="I90" s="13" t="s">
        <v>31</v>
      </c>
      <c r="J90" s="13" t="s">
        <v>498</v>
      </c>
      <c r="K90" s="13" t="s">
        <v>362</v>
      </c>
      <c r="L90" s="58">
        <v>44623</v>
      </c>
      <c r="M90" s="13" t="s">
        <v>12</v>
      </c>
      <c r="N90" s="58">
        <v>44743</v>
      </c>
      <c r="O90" s="13"/>
      <c r="P90" s="13"/>
      <c r="Q90" s="13" t="s">
        <v>181</v>
      </c>
      <c r="R90" s="13">
        <v>14662542</v>
      </c>
      <c r="S90" s="13">
        <v>14662542</v>
      </c>
      <c r="T90" s="13">
        <v>14662542</v>
      </c>
      <c r="U90" s="13">
        <v>1900000</v>
      </c>
      <c r="V90" s="13">
        <v>1900000</v>
      </c>
      <c r="W90" s="13">
        <v>0</v>
      </c>
      <c r="X90" s="13">
        <v>0</v>
      </c>
      <c r="Y90" s="13">
        <v>3803586</v>
      </c>
      <c r="Z90" s="13">
        <v>3403586</v>
      </c>
    </row>
    <row r="91" spans="1:26" x14ac:dyDescent="0.2">
      <c r="A91" s="4">
        <f t="shared" si="2"/>
        <v>685</v>
      </c>
      <c r="B91" s="4" t="str">
        <f t="shared" si="3"/>
        <v>Honduras-Malaria</v>
      </c>
      <c r="C91" s="13" t="s">
        <v>54</v>
      </c>
      <c r="D91" s="13" t="s">
        <v>45</v>
      </c>
      <c r="E91" s="13" t="s">
        <v>188</v>
      </c>
      <c r="F91" s="13" t="s">
        <v>28</v>
      </c>
      <c r="G91" s="13" t="s">
        <v>265</v>
      </c>
      <c r="H91" s="13" t="s">
        <v>440</v>
      </c>
      <c r="I91" s="13" t="s">
        <v>31</v>
      </c>
      <c r="J91" s="13" t="s">
        <v>342</v>
      </c>
      <c r="K91" s="13" t="s">
        <v>454</v>
      </c>
      <c r="L91" s="58">
        <v>43930</v>
      </c>
      <c r="M91" s="13" t="s">
        <v>12</v>
      </c>
      <c r="N91" s="58">
        <v>44119</v>
      </c>
      <c r="O91" s="58">
        <v>44141</v>
      </c>
      <c r="P91" s="13">
        <v>7.4</v>
      </c>
      <c r="Q91" s="13" t="s">
        <v>181</v>
      </c>
      <c r="R91" s="13">
        <v>4032429</v>
      </c>
      <c r="S91" s="13">
        <v>4032429</v>
      </c>
      <c r="T91" s="13">
        <v>4032429</v>
      </c>
      <c r="U91" s="13">
        <v>0</v>
      </c>
      <c r="V91" s="13">
        <v>0</v>
      </c>
      <c r="W91" s="13">
        <v>0</v>
      </c>
      <c r="X91" s="13">
        <v>0</v>
      </c>
      <c r="Y91" s="13">
        <v>1264827</v>
      </c>
      <c r="Z91" s="13">
        <v>1054923</v>
      </c>
    </row>
    <row r="92" spans="1:26" x14ac:dyDescent="0.2">
      <c r="A92" s="4">
        <f t="shared" si="2"/>
        <v>865</v>
      </c>
      <c r="B92" s="4" t="str">
        <f t="shared" si="3"/>
        <v>India-HIV/AIDS</v>
      </c>
      <c r="C92" s="13" t="s">
        <v>124</v>
      </c>
      <c r="D92" s="13" t="s">
        <v>33</v>
      </c>
      <c r="E92" s="13" t="s">
        <v>184</v>
      </c>
      <c r="F92" s="13" t="s">
        <v>26</v>
      </c>
      <c r="G92" s="13" t="s">
        <v>192</v>
      </c>
      <c r="H92" s="13" t="s">
        <v>440</v>
      </c>
      <c r="I92" s="13" t="s">
        <v>34</v>
      </c>
      <c r="J92" s="13" t="s">
        <v>349</v>
      </c>
      <c r="K92" s="13" t="s">
        <v>454</v>
      </c>
      <c r="L92" s="58">
        <v>44033</v>
      </c>
      <c r="M92" s="13" t="s">
        <v>12</v>
      </c>
      <c r="N92" s="58">
        <v>44252</v>
      </c>
      <c r="O92" s="58">
        <v>44277</v>
      </c>
      <c r="P92" s="13">
        <v>8.6</v>
      </c>
      <c r="Q92" s="13" t="s">
        <v>181</v>
      </c>
      <c r="R92" s="13">
        <v>155000000</v>
      </c>
      <c r="S92" s="13">
        <v>154919616</v>
      </c>
      <c r="T92" s="13">
        <v>154919616</v>
      </c>
      <c r="U92" s="13">
        <v>0</v>
      </c>
      <c r="V92" s="13">
        <v>0</v>
      </c>
      <c r="W92" s="13">
        <v>0</v>
      </c>
      <c r="X92" s="13">
        <v>0</v>
      </c>
      <c r="Y92" s="13">
        <v>11087669</v>
      </c>
      <c r="Z92" s="13">
        <v>11087669</v>
      </c>
    </row>
    <row r="93" spans="1:26" x14ac:dyDescent="0.2">
      <c r="A93" s="4">
        <f t="shared" si="2"/>
        <v>864</v>
      </c>
      <c r="B93" s="4" t="str">
        <f t="shared" si="3"/>
        <v>India-Malaria</v>
      </c>
      <c r="C93" s="13" t="s">
        <v>124</v>
      </c>
      <c r="D93" s="13" t="s">
        <v>33</v>
      </c>
      <c r="E93" s="13" t="s">
        <v>184</v>
      </c>
      <c r="F93" s="13" t="s">
        <v>28</v>
      </c>
      <c r="G93" s="13" t="s">
        <v>266</v>
      </c>
      <c r="H93" s="13" t="s">
        <v>440</v>
      </c>
      <c r="I93" s="13" t="s">
        <v>27</v>
      </c>
      <c r="J93" s="13" t="s">
        <v>398</v>
      </c>
      <c r="K93" s="13" t="s">
        <v>454</v>
      </c>
      <c r="L93" s="58">
        <v>44092</v>
      </c>
      <c r="M93" s="13" t="s">
        <v>12</v>
      </c>
      <c r="N93" s="58">
        <v>44252</v>
      </c>
      <c r="O93" s="58">
        <v>44277</v>
      </c>
      <c r="P93" s="13">
        <v>6.6</v>
      </c>
      <c r="Q93" s="13" t="s">
        <v>181</v>
      </c>
      <c r="R93" s="13">
        <v>65000000</v>
      </c>
      <c r="S93" s="13">
        <v>65000000</v>
      </c>
      <c r="T93" s="13">
        <v>65000000</v>
      </c>
      <c r="U93" s="13">
        <v>0</v>
      </c>
      <c r="V93" s="13">
        <v>0</v>
      </c>
      <c r="W93" s="13">
        <v>0</v>
      </c>
      <c r="X93" s="13">
        <v>0</v>
      </c>
      <c r="Y93" s="13">
        <v>81284602</v>
      </c>
      <c r="Z93" s="13">
        <v>81284602</v>
      </c>
    </row>
    <row r="94" spans="1:26" x14ac:dyDescent="0.2">
      <c r="A94" s="4">
        <f t="shared" si="2"/>
        <v>866</v>
      </c>
      <c r="B94" s="4" t="str">
        <f t="shared" si="3"/>
        <v>India-Tuberculosis</v>
      </c>
      <c r="C94" s="13" t="s">
        <v>124</v>
      </c>
      <c r="D94" s="13" t="s">
        <v>33</v>
      </c>
      <c r="E94" s="13" t="s">
        <v>184</v>
      </c>
      <c r="F94" s="13" t="s">
        <v>35</v>
      </c>
      <c r="G94" s="13" t="s">
        <v>302</v>
      </c>
      <c r="H94" s="13" t="s">
        <v>440</v>
      </c>
      <c r="I94" s="13" t="s">
        <v>34</v>
      </c>
      <c r="J94" s="13" t="s">
        <v>349</v>
      </c>
      <c r="K94" s="13" t="s">
        <v>454</v>
      </c>
      <c r="L94" s="58">
        <v>44033</v>
      </c>
      <c r="M94" s="13" t="s">
        <v>12</v>
      </c>
      <c r="N94" s="58">
        <v>44252</v>
      </c>
      <c r="O94" s="58">
        <v>44277</v>
      </c>
      <c r="P94" s="13">
        <v>8.6</v>
      </c>
      <c r="Q94" s="13" t="s">
        <v>181</v>
      </c>
      <c r="R94" s="13">
        <v>280000000</v>
      </c>
      <c r="S94" s="13">
        <v>280000000</v>
      </c>
      <c r="T94" s="13">
        <v>280000000</v>
      </c>
      <c r="U94" s="13">
        <v>0</v>
      </c>
      <c r="V94" s="13">
        <v>0</v>
      </c>
      <c r="W94" s="13">
        <v>0</v>
      </c>
      <c r="X94" s="13">
        <v>0</v>
      </c>
      <c r="Y94" s="13">
        <v>122593167</v>
      </c>
      <c r="Z94" s="13">
        <v>122593167</v>
      </c>
    </row>
    <row r="95" spans="1:26" x14ac:dyDescent="0.2">
      <c r="A95" s="4">
        <f t="shared" si="2"/>
        <v>700</v>
      </c>
      <c r="B95" s="4" t="str">
        <f t="shared" si="3"/>
        <v>Indonesia-HIV/AIDS</v>
      </c>
      <c r="C95" s="13" t="s">
        <v>55</v>
      </c>
      <c r="D95" s="13" t="s">
        <v>33</v>
      </c>
      <c r="E95" s="13" t="s">
        <v>184</v>
      </c>
      <c r="F95" s="13" t="s">
        <v>26</v>
      </c>
      <c r="G95" s="13" t="s">
        <v>193</v>
      </c>
      <c r="H95" s="13" t="s">
        <v>441</v>
      </c>
      <c r="I95" s="13" t="s">
        <v>27</v>
      </c>
      <c r="J95" s="13" t="s">
        <v>349</v>
      </c>
      <c r="K95" s="13" t="s">
        <v>364</v>
      </c>
      <c r="L95" s="58">
        <v>44032</v>
      </c>
      <c r="M95" s="13" t="s">
        <v>364</v>
      </c>
      <c r="N95" s="13"/>
      <c r="O95" s="13"/>
      <c r="P95" s="13"/>
      <c r="Q95" s="13" t="s">
        <v>181</v>
      </c>
      <c r="R95" s="13">
        <v>102558331</v>
      </c>
      <c r="S95" s="13">
        <v>102717937</v>
      </c>
      <c r="T95" s="13">
        <v>0</v>
      </c>
      <c r="U95" s="13">
        <v>6300000</v>
      </c>
      <c r="V95" s="13">
        <v>0</v>
      </c>
      <c r="W95" s="13">
        <v>0</v>
      </c>
      <c r="X95" s="13">
        <v>0</v>
      </c>
      <c r="Y95" s="13">
        <v>69126084</v>
      </c>
      <c r="Z95" s="13">
        <v>0</v>
      </c>
    </row>
    <row r="96" spans="1:26" x14ac:dyDescent="0.2">
      <c r="A96" s="4">
        <f t="shared" si="2"/>
        <v>1700</v>
      </c>
      <c r="B96" s="4" t="str">
        <f t="shared" si="3"/>
        <v>Indonesia-HIV/AIDS</v>
      </c>
      <c r="C96" s="13" t="s">
        <v>55</v>
      </c>
      <c r="D96" s="13" t="s">
        <v>33</v>
      </c>
      <c r="E96" s="13" t="s">
        <v>184</v>
      </c>
      <c r="F96" s="13" t="s">
        <v>26</v>
      </c>
      <c r="G96" s="13" t="s">
        <v>427</v>
      </c>
      <c r="H96" s="13" t="s">
        <v>441</v>
      </c>
      <c r="I96" s="13" t="s">
        <v>27</v>
      </c>
      <c r="J96" s="13" t="s">
        <v>401</v>
      </c>
      <c r="K96" s="13" t="s">
        <v>454</v>
      </c>
      <c r="L96" s="58">
        <v>44256</v>
      </c>
      <c r="M96" s="13" t="s">
        <v>12</v>
      </c>
      <c r="N96" s="58">
        <v>44462</v>
      </c>
      <c r="O96" s="58">
        <v>44488</v>
      </c>
      <c r="P96" s="13">
        <v>8.1999999999999993</v>
      </c>
      <c r="Q96" s="13" t="s">
        <v>181</v>
      </c>
      <c r="R96" s="13">
        <v>102558331</v>
      </c>
      <c r="S96" s="13">
        <v>84694817</v>
      </c>
      <c r="T96" s="13">
        <v>84694817</v>
      </c>
      <c r="U96" s="13">
        <v>6268437</v>
      </c>
      <c r="V96" s="13">
        <v>6268437</v>
      </c>
      <c r="W96" s="13">
        <v>0</v>
      </c>
      <c r="X96" s="13">
        <v>0</v>
      </c>
      <c r="Y96" s="13">
        <v>30686845</v>
      </c>
      <c r="Z96" s="13">
        <v>30686845</v>
      </c>
    </row>
    <row r="97" spans="1:26" x14ac:dyDescent="0.2">
      <c r="A97" s="4">
        <f t="shared" si="2"/>
        <v>711</v>
      </c>
      <c r="B97" s="4" t="str">
        <f t="shared" si="3"/>
        <v>Indonesia-Malaria</v>
      </c>
      <c r="C97" s="13" t="s">
        <v>55</v>
      </c>
      <c r="D97" s="13" t="s">
        <v>33</v>
      </c>
      <c r="E97" s="13" t="s">
        <v>184</v>
      </c>
      <c r="F97" s="13" t="s">
        <v>28</v>
      </c>
      <c r="G97" s="13" t="s">
        <v>267</v>
      </c>
      <c r="H97" s="13" t="s">
        <v>440</v>
      </c>
      <c r="I97" s="13" t="s">
        <v>34</v>
      </c>
      <c r="J97" s="13" t="s">
        <v>342</v>
      </c>
      <c r="K97" s="13" t="s">
        <v>454</v>
      </c>
      <c r="L97" s="58">
        <v>43938</v>
      </c>
      <c r="M97" s="13" t="s">
        <v>12</v>
      </c>
      <c r="N97" s="58">
        <v>44133</v>
      </c>
      <c r="O97" s="58">
        <v>44162</v>
      </c>
      <c r="P97" s="13">
        <v>8.1</v>
      </c>
      <c r="Q97" s="13" t="s">
        <v>181</v>
      </c>
      <c r="R97" s="13">
        <v>39536349</v>
      </c>
      <c r="S97" s="13">
        <v>40233680</v>
      </c>
      <c r="T97" s="13">
        <v>40233680</v>
      </c>
      <c r="U97" s="13">
        <v>0</v>
      </c>
      <c r="V97" s="13">
        <v>0</v>
      </c>
      <c r="W97" s="13">
        <v>0</v>
      </c>
      <c r="X97" s="13">
        <v>0</v>
      </c>
      <c r="Y97" s="13">
        <v>38735952</v>
      </c>
      <c r="Z97" s="13">
        <v>20766739</v>
      </c>
    </row>
    <row r="98" spans="1:26" x14ac:dyDescent="0.2">
      <c r="A98" s="4">
        <f t="shared" si="2"/>
        <v>704</v>
      </c>
      <c r="B98" s="4" t="str">
        <f t="shared" si="3"/>
        <v>Indonesia-Tuberculosis</v>
      </c>
      <c r="C98" s="13" t="s">
        <v>55</v>
      </c>
      <c r="D98" s="13" t="s">
        <v>33</v>
      </c>
      <c r="E98" s="13" t="s">
        <v>184</v>
      </c>
      <c r="F98" s="13" t="s">
        <v>35</v>
      </c>
      <c r="G98" s="13" t="s">
        <v>303</v>
      </c>
      <c r="H98" s="13" t="s">
        <v>441</v>
      </c>
      <c r="I98" s="13" t="s">
        <v>34</v>
      </c>
      <c r="J98" s="13" t="s">
        <v>342</v>
      </c>
      <c r="K98" s="13" t="s">
        <v>454</v>
      </c>
      <c r="L98" s="58">
        <v>43935</v>
      </c>
      <c r="M98" s="13" t="s">
        <v>12</v>
      </c>
      <c r="N98" s="58">
        <v>44133</v>
      </c>
      <c r="O98" s="58">
        <v>44162</v>
      </c>
      <c r="P98" s="13">
        <v>8.1</v>
      </c>
      <c r="Q98" s="13" t="s">
        <v>181</v>
      </c>
      <c r="R98" s="13">
        <v>147728469</v>
      </c>
      <c r="S98" s="13">
        <v>150447024</v>
      </c>
      <c r="T98" s="13">
        <v>150447024</v>
      </c>
      <c r="U98" s="13">
        <v>9999979</v>
      </c>
      <c r="V98" s="13">
        <v>9999979</v>
      </c>
      <c r="W98" s="13">
        <v>0</v>
      </c>
      <c r="X98" s="13">
        <v>0</v>
      </c>
      <c r="Y98" s="13">
        <v>86004573</v>
      </c>
      <c r="Z98" s="13">
        <v>81535827</v>
      </c>
    </row>
    <row r="99" spans="1:26" x14ac:dyDescent="0.2">
      <c r="A99" s="4" t="str">
        <f t="shared" si="2"/>
        <v/>
      </c>
      <c r="B99" s="4" t="str">
        <f t="shared" si="3"/>
        <v>Indonesia-Tuberculosis</v>
      </c>
      <c r="C99" s="13" t="s">
        <v>55</v>
      </c>
      <c r="D99" s="13" t="s">
        <v>33</v>
      </c>
      <c r="E99" s="13" t="s">
        <v>184</v>
      </c>
      <c r="F99" s="13" t="s">
        <v>35</v>
      </c>
      <c r="G99" s="13" t="s">
        <v>486</v>
      </c>
      <c r="H99" s="13" t="s">
        <v>442</v>
      </c>
      <c r="I99" s="13" t="s">
        <v>34</v>
      </c>
      <c r="J99" s="13" t="s">
        <v>434</v>
      </c>
      <c r="K99" s="13" t="s">
        <v>362</v>
      </c>
      <c r="L99" s="58">
        <v>44369</v>
      </c>
      <c r="M99" s="13" t="s">
        <v>12</v>
      </c>
      <c r="N99" s="13"/>
      <c r="O99" s="13"/>
      <c r="P99" s="13"/>
      <c r="Q99" s="13" t="s">
        <v>181</v>
      </c>
      <c r="R99" s="13">
        <v>0</v>
      </c>
      <c r="S99" s="13">
        <v>0</v>
      </c>
      <c r="T99" s="13">
        <v>0</v>
      </c>
      <c r="U99" s="13">
        <v>0</v>
      </c>
      <c r="V99" s="13">
        <v>0</v>
      </c>
      <c r="W99" s="13">
        <v>0</v>
      </c>
      <c r="X99" s="13">
        <v>0</v>
      </c>
      <c r="Y99" s="13">
        <v>18004214</v>
      </c>
      <c r="Z99" s="13">
        <v>18004214</v>
      </c>
    </row>
    <row r="100" spans="1:26" x14ac:dyDescent="0.2">
      <c r="A100" s="4" t="str">
        <f t="shared" si="2"/>
        <v/>
      </c>
      <c r="B100" s="4" t="str">
        <f t="shared" si="3"/>
        <v>Indonesia-Tuberculosis</v>
      </c>
      <c r="C100" s="13" t="s">
        <v>55</v>
      </c>
      <c r="D100" s="13" t="s">
        <v>33</v>
      </c>
      <c r="E100" s="13" t="s">
        <v>184</v>
      </c>
      <c r="F100" s="13" t="s">
        <v>35</v>
      </c>
      <c r="G100" s="13" t="s">
        <v>511</v>
      </c>
      <c r="H100" s="13" t="s">
        <v>442</v>
      </c>
      <c r="I100" s="13" t="s">
        <v>34</v>
      </c>
      <c r="J100" s="13" t="s">
        <v>434</v>
      </c>
      <c r="K100" s="13" t="s">
        <v>362</v>
      </c>
      <c r="L100" s="13"/>
      <c r="M100" s="13" t="s">
        <v>12</v>
      </c>
      <c r="N100" s="13"/>
      <c r="O100" s="13"/>
      <c r="P100" s="13"/>
      <c r="Q100" s="13" t="s">
        <v>181</v>
      </c>
      <c r="R100" s="13">
        <v>0</v>
      </c>
      <c r="S100" s="13">
        <v>0</v>
      </c>
      <c r="T100" s="13">
        <v>0</v>
      </c>
      <c r="U100" s="13">
        <v>0</v>
      </c>
      <c r="V100" s="13">
        <v>0</v>
      </c>
      <c r="W100" s="13">
        <v>0</v>
      </c>
      <c r="X100" s="13">
        <v>0</v>
      </c>
      <c r="Y100" s="13">
        <v>7890252</v>
      </c>
      <c r="Z100" s="13">
        <v>7890252</v>
      </c>
    </row>
    <row r="101" spans="1:26" x14ac:dyDescent="0.2">
      <c r="A101" s="4">
        <f t="shared" si="2"/>
        <v>956</v>
      </c>
      <c r="B101" s="4" t="str">
        <f t="shared" si="3"/>
        <v>Iran (Islamic Republic)-HIV/AIDS</v>
      </c>
      <c r="C101" s="13" t="s">
        <v>125</v>
      </c>
      <c r="D101" s="13" t="s">
        <v>25</v>
      </c>
      <c r="E101" s="13" t="s">
        <v>188</v>
      </c>
      <c r="F101" s="13" t="s">
        <v>26</v>
      </c>
      <c r="G101" s="13" t="s">
        <v>356</v>
      </c>
      <c r="H101" s="13" t="s">
        <v>440</v>
      </c>
      <c r="I101" s="13" t="s">
        <v>31</v>
      </c>
      <c r="J101" s="13" t="s">
        <v>398</v>
      </c>
      <c r="K101" s="13" t="s">
        <v>454</v>
      </c>
      <c r="L101" s="58">
        <v>44092</v>
      </c>
      <c r="M101" s="13" t="s">
        <v>12</v>
      </c>
      <c r="N101" s="58">
        <v>44217</v>
      </c>
      <c r="O101" s="58">
        <v>44239</v>
      </c>
      <c r="P101" s="13">
        <v>5.4</v>
      </c>
      <c r="Q101" s="13" t="s">
        <v>181</v>
      </c>
      <c r="R101" s="13">
        <v>11222078</v>
      </c>
      <c r="S101" s="13">
        <v>11222078</v>
      </c>
      <c r="T101" s="13">
        <v>11222078</v>
      </c>
      <c r="U101" s="13">
        <v>0</v>
      </c>
      <c r="V101" s="13">
        <v>0</v>
      </c>
      <c r="W101" s="13">
        <v>0</v>
      </c>
      <c r="X101" s="13">
        <v>0</v>
      </c>
      <c r="Y101" s="13">
        <v>4528432</v>
      </c>
      <c r="Z101" s="13">
        <v>4528432</v>
      </c>
    </row>
    <row r="102" spans="1:26" x14ac:dyDescent="0.2">
      <c r="A102" s="4">
        <f t="shared" si="2"/>
        <v>1000</v>
      </c>
      <c r="B102" s="4" t="str">
        <f t="shared" si="3"/>
        <v>Jamaica-HIV/AIDS</v>
      </c>
      <c r="C102" s="13" t="s">
        <v>126</v>
      </c>
      <c r="D102" s="13" t="s">
        <v>45</v>
      </c>
      <c r="E102" s="13" t="s">
        <v>188</v>
      </c>
      <c r="F102" s="13" t="s">
        <v>26</v>
      </c>
      <c r="G102" s="13" t="s">
        <v>430</v>
      </c>
      <c r="H102" s="13" t="s">
        <v>441</v>
      </c>
      <c r="I102" s="13" t="s">
        <v>31</v>
      </c>
      <c r="J102" s="13" t="s">
        <v>425</v>
      </c>
      <c r="K102" s="13" t="s">
        <v>454</v>
      </c>
      <c r="L102" s="58">
        <v>44338</v>
      </c>
      <c r="M102" s="13" t="s">
        <v>12</v>
      </c>
      <c r="N102" s="58">
        <v>44490</v>
      </c>
      <c r="O102" s="58">
        <v>44524</v>
      </c>
      <c r="P102" s="13">
        <v>6.7</v>
      </c>
      <c r="Q102" s="13" t="s">
        <v>181</v>
      </c>
      <c r="R102" s="13">
        <v>11488614</v>
      </c>
      <c r="S102" s="13">
        <v>11488614</v>
      </c>
      <c r="T102" s="13">
        <v>11488614</v>
      </c>
      <c r="U102" s="13">
        <v>1900000</v>
      </c>
      <c r="V102" s="13">
        <v>1900000</v>
      </c>
      <c r="W102" s="13">
        <v>0</v>
      </c>
      <c r="X102" s="13">
        <v>0</v>
      </c>
      <c r="Y102" s="13">
        <v>2954347</v>
      </c>
      <c r="Z102" s="13">
        <v>2954347</v>
      </c>
    </row>
    <row r="103" spans="1:26" x14ac:dyDescent="0.2">
      <c r="A103" s="4">
        <f t="shared" si="2"/>
        <v>756</v>
      </c>
      <c r="B103" s="4" t="str">
        <f t="shared" si="3"/>
        <v>Kazakhstan-HIV/AIDS</v>
      </c>
      <c r="C103" s="13" t="s">
        <v>127</v>
      </c>
      <c r="D103" s="13" t="s">
        <v>30</v>
      </c>
      <c r="E103" s="13" t="s">
        <v>188</v>
      </c>
      <c r="F103" s="13" t="s">
        <v>26</v>
      </c>
      <c r="G103" s="13" t="s">
        <v>194</v>
      </c>
      <c r="H103" s="13" t="s">
        <v>440</v>
      </c>
      <c r="I103" s="13" t="s">
        <v>31</v>
      </c>
      <c r="J103" s="13" t="s">
        <v>349</v>
      </c>
      <c r="K103" s="13" t="s">
        <v>454</v>
      </c>
      <c r="L103" s="58">
        <v>44033</v>
      </c>
      <c r="M103" s="13" t="s">
        <v>12</v>
      </c>
      <c r="N103" s="58">
        <v>44133</v>
      </c>
      <c r="O103" s="58">
        <v>44162</v>
      </c>
      <c r="P103" s="13">
        <v>4.9000000000000004</v>
      </c>
      <c r="Q103" s="13" t="s">
        <v>181</v>
      </c>
      <c r="R103" s="13">
        <v>7197500</v>
      </c>
      <c r="S103" s="13">
        <v>7197500</v>
      </c>
      <c r="T103" s="13">
        <v>7197500</v>
      </c>
      <c r="U103" s="13">
        <v>0</v>
      </c>
      <c r="V103" s="13">
        <v>0</v>
      </c>
      <c r="W103" s="13">
        <v>0</v>
      </c>
      <c r="X103" s="13">
        <v>0</v>
      </c>
      <c r="Y103" s="13">
        <v>1839844</v>
      </c>
      <c r="Z103" s="13">
        <v>1839844</v>
      </c>
    </row>
    <row r="104" spans="1:26" x14ac:dyDescent="0.2">
      <c r="A104" s="4">
        <f t="shared" si="2"/>
        <v>1242</v>
      </c>
      <c r="B104" s="4" t="str">
        <f t="shared" si="3"/>
        <v>Kazakhstan-Tuberculosis</v>
      </c>
      <c r="C104" s="13" t="s">
        <v>127</v>
      </c>
      <c r="D104" s="13" t="s">
        <v>30</v>
      </c>
      <c r="E104" s="13" t="s">
        <v>188</v>
      </c>
      <c r="F104" s="13" t="s">
        <v>35</v>
      </c>
      <c r="G104" s="13" t="s">
        <v>499</v>
      </c>
      <c r="H104" s="13" t="s">
        <v>440</v>
      </c>
      <c r="I104" s="13" t="s">
        <v>31</v>
      </c>
      <c r="J104" s="13" t="s">
        <v>498</v>
      </c>
      <c r="K104" s="13" t="s">
        <v>362</v>
      </c>
      <c r="L104" s="58">
        <v>44621</v>
      </c>
      <c r="M104" s="13" t="s">
        <v>12</v>
      </c>
      <c r="N104" s="58">
        <v>44743</v>
      </c>
      <c r="O104" s="13"/>
      <c r="P104" s="13"/>
      <c r="Q104" s="13" t="s">
        <v>181</v>
      </c>
      <c r="R104" s="13">
        <v>8040997</v>
      </c>
      <c r="S104" s="13">
        <v>8040997</v>
      </c>
      <c r="T104" s="13">
        <v>8040997</v>
      </c>
      <c r="U104" s="13">
        <v>0</v>
      </c>
      <c r="V104" s="13">
        <v>0</v>
      </c>
      <c r="W104" s="13">
        <v>0</v>
      </c>
      <c r="X104" s="13">
        <v>0</v>
      </c>
      <c r="Y104" s="13">
        <v>3501733</v>
      </c>
      <c r="Z104" s="13">
        <v>3501733</v>
      </c>
    </row>
    <row r="105" spans="1:26" x14ac:dyDescent="0.2">
      <c r="A105" s="4">
        <f t="shared" si="2"/>
        <v>952</v>
      </c>
      <c r="B105" s="4" t="str">
        <f t="shared" si="3"/>
        <v>Kenya-HIV/AIDS, Tuberculosis</v>
      </c>
      <c r="C105" s="13" t="s">
        <v>128</v>
      </c>
      <c r="D105" s="13" t="s">
        <v>74</v>
      </c>
      <c r="E105" s="13" t="s">
        <v>184</v>
      </c>
      <c r="F105" s="13" t="s">
        <v>89</v>
      </c>
      <c r="G105" s="13" t="s">
        <v>350</v>
      </c>
      <c r="H105" s="13" t="s">
        <v>441</v>
      </c>
      <c r="I105" s="13" t="s">
        <v>27</v>
      </c>
      <c r="J105" s="13" t="s">
        <v>398</v>
      </c>
      <c r="K105" s="13" t="s">
        <v>454</v>
      </c>
      <c r="L105" s="58">
        <v>44092</v>
      </c>
      <c r="M105" s="13" t="s">
        <v>12</v>
      </c>
      <c r="N105" s="58">
        <v>44308</v>
      </c>
      <c r="O105" s="58">
        <v>44335</v>
      </c>
      <c r="P105" s="13">
        <v>8.5</v>
      </c>
      <c r="Q105" s="13" t="s">
        <v>181</v>
      </c>
      <c r="R105" s="13">
        <v>334344195</v>
      </c>
      <c r="S105" s="13">
        <v>334344195</v>
      </c>
      <c r="T105" s="13">
        <v>334344195</v>
      </c>
      <c r="U105" s="13">
        <v>26200000</v>
      </c>
      <c r="V105" s="13">
        <v>26200000</v>
      </c>
      <c r="W105" s="13">
        <v>0</v>
      </c>
      <c r="X105" s="13">
        <v>0</v>
      </c>
      <c r="Y105" s="13">
        <v>144947704</v>
      </c>
      <c r="Z105" s="13">
        <v>144947704</v>
      </c>
    </row>
    <row r="106" spans="1:26" x14ac:dyDescent="0.2">
      <c r="A106" s="4">
        <f t="shared" si="2"/>
        <v>953</v>
      </c>
      <c r="B106" s="4" t="str">
        <f t="shared" si="3"/>
        <v>Kenya-Malaria</v>
      </c>
      <c r="C106" s="13" t="s">
        <v>128</v>
      </c>
      <c r="D106" s="13" t="s">
        <v>74</v>
      </c>
      <c r="E106" s="13" t="s">
        <v>184</v>
      </c>
      <c r="F106" s="13" t="s">
        <v>28</v>
      </c>
      <c r="G106" s="13" t="s">
        <v>353</v>
      </c>
      <c r="H106" s="13" t="s">
        <v>440</v>
      </c>
      <c r="I106" s="13" t="s">
        <v>34</v>
      </c>
      <c r="J106" s="13" t="s">
        <v>398</v>
      </c>
      <c r="K106" s="13" t="s">
        <v>454</v>
      </c>
      <c r="L106" s="58">
        <v>44092</v>
      </c>
      <c r="M106" s="13" t="s">
        <v>12</v>
      </c>
      <c r="N106" s="58">
        <v>44308</v>
      </c>
      <c r="O106" s="58">
        <v>44335</v>
      </c>
      <c r="P106" s="13">
        <v>8.5</v>
      </c>
      <c r="Q106" s="13" t="s">
        <v>181</v>
      </c>
      <c r="R106" s="13">
        <v>80965975</v>
      </c>
      <c r="S106" s="13">
        <v>80965974</v>
      </c>
      <c r="T106" s="13">
        <v>80965974</v>
      </c>
      <c r="U106" s="13">
        <v>0</v>
      </c>
      <c r="V106" s="13">
        <v>0</v>
      </c>
      <c r="W106" s="13">
        <v>0</v>
      </c>
      <c r="X106" s="13">
        <v>0</v>
      </c>
      <c r="Y106" s="13">
        <v>42024060</v>
      </c>
      <c r="Z106" s="13">
        <v>42024060</v>
      </c>
    </row>
    <row r="107" spans="1:26" x14ac:dyDescent="0.2">
      <c r="A107" s="4">
        <f t="shared" si="2"/>
        <v>856</v>
      </c>
      <c r="B107" s="4" t="str">
        <f t="shared" si="3"/>
        <v>Kosovo-HIV/AIDS, Tuberculosis</v>
      </c>
      <c r="C107" s="13" t="s">
        <v>129</v>
      </c>
      <c r="D107" s="13" t="s">
        <v>30</v>
      </c>
      <c r="E107" s="13" t="s">
        <v>188</v>
      </c>
      <c r="F107" s="13" t="s">
        <v>89</v>
      </c>
      <c r="G107" s="13" t="s">
        <v>218</v>
      </c>
      <c r="H107" s="13" t="s">
        <v>440</v>
      </c>
      <c r="I107" s="13" t="s">
        <v>46</v>
      </c>
      <c r="J107" s="13" t="s">
        <v>398</v>
      </c>
      <c r="K107" s="13" t="s">
        <v>454</v>
      </c>
      <c r="L107" s="58">
        <v>44092</v>
      </c>
      <c r="M107" s="13" t="s">
        <v>12</v>
      </c>
      <c r="N107" s="58">
        <v>44462</v>
      </c>
      <c r="O107" s="58">
        <v>44488</v>
      </c>
      <c r="P107" s="13">
        <v>13.5</v>
      </c>
      <c r="Q107" s="13" t="s">
        <v>186</v>
      </c>
      <c r="R107" s="13">
        <v>2970070</v>
      </c>
      <c r="S107" s="13">
        <v>2970070</v>
      </c>
      <c r="T107" s="13">
        <v>2970070</v>
      </c>
      <c r="U107" s="13">
        <v>0</v>
      </c>
      <c r="V107" s="13">
        <v>0</v>
      </c>
      <c r="W107" s="13">
        <v>0</v>
      </c>
      <c r="X107" s="13">
        <v>0</v>
      </c>
      <c r="Y107" s="13">
        <v>110000</v>
      </c>
      <c r="Z107" s="13">
        <v>110000</v>
      </c>
    </row>
    <row r="108" spans="1:26" x14ac:dyDescent="0.2">
      <c r="A108" s="4">
        <f t="shared" si="2"/>
        <v>843</v>
      </c>
      <c r="B108" s="4" t="str">
        <f t="shared" si="3"/>
        <v>Kyrgyzstan-HIV/AIDS, Tuberculosis</v>
      </c>
      <c r="C108" s="13" t="s">
        <v>56</v>
      </c>
      <c r="D108" s="13" t="s">
        <v>30</v>
      </c>
      <c r="E108" s="13" t="s">
        <v>188</v>
      </c>
      <c r="F108" s="13" t="s">
        <v>89</v>
      </c>
      <c r="G108" s="13" t="s">
        <v>219</v>
      </c>
      <c r="H108" s="13" t="s">
        <v>441</v>
      </c>
      <c r="I108" s="13" t="s">
        <v>31</v>
      </c>
      <c r="J108" s="13" t="s">
        <v>342</v>
      </c>
      <c r="K108" s="13" t="s">
        <v>454</v>
      </c>
      <c r="L108" s="58">
        <v>43935</v>
      </c>
      <c r="M108" s="13" t="s">
        <v>12</v>
      </c>
      <c r="N108" s="58">
        <v>44140</v>
      </c>
      <c r="O108" s="58">
        <v>44162</v>
      </c>
      <c r="P108" s="13">
        <v>8.1</v>
      </c>
      <c r="Q108" s="13" t="s">
        <v>181</v>
      </c>
      <c r="R108" s="13">
        <v>26436393</v>
      </c>
      <c r="S108" s="13">
        <v>26436393</v>
      </c>
      <c r="T108" s="13">
        <v>26436393</v>
      </c>
      <c r="U108" s="13">
        <v>1000000</v>
      </c>
      <c r="V108" s="13">
        <v>1000000</v>
      </c>
      <c r="W108" s="13">
        <v>0</v>
      </c>
      <c r="X108" s="13">
        <v>0</v>
      </c>
      <c r="Y108" s="13">
        <v>10301131</v>
      </c>
      <c r="Z108" s="13">
        <v>9969437</v>
      </c>
    </row>
    <row r="109" spans="1:26" x14ac:dyDescent="0.2">
      <c r="A109" s="4">
        <f t="shared" si="2"/>
        <v>671</v>
      </c>
      <c r="B109" s="4" t="str">
        <f t="shared" si="3"/>
        <v>Lao (Peoples Democratic Republic)-HIV/AIDS, Tuberculosis</v>
      </c>
      <c r="C109" s="13" t="s">
        <v>57</v>
      </c>
      <c r="D109" s="13" t="s">
        <v>25</v>
      </c>
      <c r="E109" s="13" t="s">
        <v>188</v>
      </c>
      <c r="F109" s="13" t="s">
        <v>89</v>
      </c>
      <c r="G109" s="13" t="s">
        <v>220</v>
      </c>
      <c r="H109" s="13" t="s">
        <v>440</v>
      </c>
      <c r="I109" s="13" t="s">
        <v>31</v>
      </c>
      <c r="J109" s="13" t="s">
        <v>342</v>
      </c>
      <c r="K109" s="13" t="s">
        <v>454</v>
      </c>
      <c r="L109" s="58">
        <v>43930</v>
      </c>
      <c r="M109" s="13" t="s">
        <v>12</v>
      </c>
      <c r="N109" s="58">
        <v>44119</v>
      </c>
      <c r="O109" s="58">
        <v>44141</v>
      </c>
      <c r="P109" s="13">
        <v>7.4</v>
      </c>
      <c r="Q109" s="13" t="s">
        <v>181</v>
      </c>
      <c r="R109" s="13">
        <v>15507232</v>
      </c>
      <c r="S109" s="13">
        <v>15507232</v>
      </c>
      <c r="T109" s="13">
        <v>15507232</v>
      </c>
      <c r="U109" s="13">
        <v>0</v>
      </c>
      <c r="V109" s="13">
        <v>0</v>
      </c>
      <c r="W109" s="13">
        <v>0</v>
      </c>
      <c r="X109" s="13">
        <v>0</v>
      </c>
      <c r="Y109" s="13">
        <v>7675804</v>
      </c>
      <c r="Z109" s="13">
        <v>7675804</v>
      </c>
    </row>
    <row r="110" spans="1:26" x14ac:dyDescent="0.2">
      <c r="A110" s="4">
        <f t="shared" si="2"/>
        <v>906</v>
      </c>
      <c r="B110" s="4" t="str">
        <f t="shared" si="3"/>
        <v>Lesotho-HIV/AIDS, Tuberculosis</v>
      </c>
      <c r="C110" s="13" t="s">
        <v>130</v>
      </c>
      <c r="D110" s="13" t="s">
        <v>60</v>
      </c>
      <c r="E110" s="13" t="s">
        <v>182</v>
      </c>
      <c r="F110" s="13" t="s">
        <v>89</v>
      </c>
      <c r="G110" s="13" t="s">
        <v>221</v>
      </c>
      <c r="H110" s="13" t="s">
        <v>441</v>
      </c>
      <c r="I110" s="13" t="s">
        <v>27</v>
      </c>
      <c r="J110" s="13" t="s">
        <v>398</v>
      </c>
      <c r="K110" s="13" t="s">
        <v>454</v>
      </c>
      <c r="L110" s="58">
        <v>44092</v>
      </c>
      <c r="M110" s="13" t="s">
        <v>12</v>
      </c>
      <c r="N110" s="58">
        <v>44308</v>
      </c>
      <c r="O110" s="58">
        <v>44335</v>
      </c>
      <c r="P110" s="13">
        <v>8.5</v>
      </c>
      <c r="Q110" s="13" t="s">
        <v>181</v>
      </c>
      <c r="R110" s="13">
        <v>67561462</v>
      </c>
      <c r="S110" s="13">
        <v>67561462</v>
      </c>
      <c r="T110" s="13">
        <v>67561462</v>
      </c>
      <c r="U110" s="13">
        <v>3800000</v>
      </c>
      <c r="V110" s="13">
        <v>3800000</v>
      </c>
      <c r="W110" s="13">
        <v>0</v>
      </c>
      <c r="X110" s="13">
        <v>0</v>
      </c>
      <c r="Y110" s="13">
        <v>15407608</v>
      </c>
      <c r="Z110" s="13">
        <v>15407608</v>
      </c>
    </row>
    <row r="111" spans="1:26" x14ac:dyDescent="0.2">
      <c r="A111" s="4">
        <f t="shared" si="2"/>
        <v>662</v>
      </c>
      <c r="B111" s="4" t="str">
        <f t="shared" si="3"/>
        <v>Liberia-HIV/AIDS, Tuberculosis</v>
      </c>
      <c r="C111" s="13" t="s">
        <v>58</v>
      </c>
      <c r="D111" s="13" t="s">
        <v>51</v>
      </c>
      <c r="E111" s="13" t="s">
        <v>182</v>
      </c>
      <c r="F111" s="13" t="s">
        <v>89</v>
      </c>
      <c r="G111" s="13" t="s">
        <v>222</v>
      </c>
      <c r="H111" s="13" t="s">
        <v>440</v>
      </c>
      <c r="I111" s="13" t="s">
        <v>27</v>
      </c>
      <c r="J111" s="13" t="s">
        <v>342</v>
      </c>
      <c r="K111" s="13" t="s">
        <v>454</v>
      </c>
      <c r="L111" s="58">
        <v>43936</v>
      </c>
      <c r="M111" s="13" t="s">
        <v>12</v>
      </c>
      <c r="N111" s="58">
        <v>44133</v>
      </c>
      <c r="O111" s="58">
        <v>44162</v>
      </c>
      <c r="P111" s="13">
        <v>8.1</v>
      </c>
      <c r="Q111" s="13" t="s">
        <v>181</v>
      </c>
      <c r="R111" s="13">
        <v>37898987</v>
      </c>
      <c r="S111" s="13">
        <v>37898987</v>
      </c>
      <c r="T111" s="13">
        <v>37898987</v>
      </c>
      <c r="U111" s="13">
        <v>0</v>
      </c>
      <c r="V111" s="13">
        <v>0</v>
      </c>
      <c r="W111" s="13">
        <v>0</v>
      </c>
      <c r="X111" s="13">
        <v>0</v>
      </c>
      <c r="Y111" s="13">
        <v>26775722</v>
      </c>
      <c r="Z111" s="13">
        <v>18904767</v>
      </c>
    </row>
    <row r="112" spans="1:26" x14ac:dyDescent="0.2">
      <c r="A112" s="4">
        <f t="shared" si="2"/>
        <v>957</v>
      </c>
      <c r="B112" s="4" t="str">
        <f t="shared" si="3"/>
        <v>Liberia-Malaria</v>
      </c>
      <c r="C112" s="13" t="s">
        <v>58</v>
      </c>
      <c r="D112" s="13" t="s">
        <v>51</v>
      </c>
      <c r="E112" s="13" t="s">
        <v>182</v>
      </c>
      <c r="F112" s="13" t="s">
        <v>28</v>
      </c>
      <c r="G112" s="13" t="s">
        <v>361</v>
      </c>
      <c r="H112" s="13" t="s">
        <v>440</v>
      </c>
      <c r="I112" s="13" t="s">
        <v>27</v>
      </c>
      <c r="J112" s="13" t="s">
        <v>398</v>
      </c>
      <c r="K112" s="13" t="s">
        <v>454</v>
      </c>
      <c r="L112" s="58">
        <v>44092</v>
      </c>
      <c r="M112" s="13" t="s">
        <v>12</v>
      </c>
      <c r="N112" s="58">
        <v>44336</v>
      </c>
      <c r="O112" s="58">
        <v>44364</v>
      </c>
      <c r="P112" s="13">
        <v>9.5</v>
      </c>
      <c r="Q112" s="13" t="s">
        <v>181</v>
      </c>
      <c r="R112" s="13">
        <v>39812759</v>
      </c>
      <c r="S112" s="13">
        <v>39812758</v>
      </c>
      <c r="T112" s="13">
        <v>39812758</v>
      </c>
      <c r="U112" s="13">
        <v>0</v>
      </c>
      <c r="V112" s="13">
        <v>0</v>
      </c>
      <c r="W112" s="13">
        <v>0</v>
      </c>
      <c r="X112" s="13">
        <v>0</v>
      </c>
      <c r="Y112" s="13">
        <v>27262733</v>
      </c>
      <c r="Z112" s="13">
        <v>27262733</v>
      </c>
    </row>
    <row r="113" spans="1:28" x14ac:dyDescent="0.2">
      <c r="A113" s="4">
        <f t="shared" si="2"/>
        <v>725</v>
      </c>
      <c r="B113" s="4" t="str">
        <f t="shared" si="3"/>
        <v>Madagascar-HIV/AIDS</v>
      </c>
      <c r="C113" s="13" t="s">
        <v>59</v>
      </c>
      <c r="D113" s="13" t="s">
        <v>60</v>
      </c>
      <c r="E113" s="13" t="s">
        <v>182</v>
      </c>
      <c r="F113" s="13" t="s">
        <v>26</v>
      </c>
      <c r="G113" s="13" t="s">
        <v>195</v>
      </c>
      <c r="H113" s="13" t="s">
        <v>440</v>
      </c>
      <c r="I113" s="13" t="s">
        <v>27</v>
      </c>
      <c r="J113" s="13" t="s">
        <v>344</v>
      </c>
      <c r="K113" s="13" t="s">
        <v>454</v>
      </c>
      <c r="L113" s="58">
        <v>43966</v>
      </c>
      <c r="M113" s="13" t="s">
        <v>12</v>
      </c>
      <c r="N113" s="58">
        <v>44161</v>
      </c>
      <c r="O113" s="58">
        <v>44182</v>
      </c>
      <c r="P113" s="13">
        <v>7.5</v>
      </c>
      <c r="Q113" s="13" t="s">
        <v>181</v>
      </c>
      <c r="R113" s="13">
        <v>17131593</v>
      </c>
      <c r="S113" s="13">
        <v>17131592</v>
      </c>
      <c r="T113" s="13">
        <v>17131593</v>
      </c>
      <c r="U113" s="13">
        <v>0</v>
      </c>
      <c r="V113" s="13">
        <v>0</v>
      </c>
      <c r="W113" s="13">
        <v>0</v>
      </c>
      <c r="X113" s="13">
        <v>0</v>
      </c>
      <c r="Y113" s="13">
        <v>7434149</v>
      </c>
      <c r="Z113" s="13">
        <v>5533053</v>
      </c>
    </row>
    <row r="114" spans="1:28" x14ac:dyDescent="0.2">
      <c r="A114" s="4" t="str">
        <f t="shared" si="2"/>
        <v/>
      </c>
      <c r="B114" s="4" t="str">
        <f t="shared" si="3"/>
        <v>Madagascar-HIV/AIDS</v>
      </c>
      <c r="C114" s="13" t="s">
        <v>59</v>
      </c>
      <c r="D114" s="13" t="s">
        <v>60</v>
      </c>
      <c r="E114" s="13" t="s">
        <v>182</v>
      </c>
      <c r="F114" s="13" t="s">
        <v>26</v>
      </c>
      <c r="G114" s="13" t="s">
        <v>455</v>
      </c>
      <c r="H114" s="13" t="s">
        <v>442</v>
      </c>
      <c r="I114" s="13" t="s">
        <v>27</v>
      </c>
      <c r="J114" s="13" t="s">
        <v>434</v>
      </c>
      <c r="K114" s="13" t="s">
        <v>362</v>
      </c>
      <c r="L114" s="58">
        <v>44176</v>
      </c>
      <c r="M114" s="13" t="s">
        <v>12</v>
      </c>
      <c r="N114" s="13"/>
      <c r="O114" s="13"/>
      <c r="P114" s="13"/>
      <c r="Q114" s="13" t="s">
        <v>181</v>
      </c>
      <c r="R114" s="13">
        <v>0</v>
      </c>
      <c r="S114" s="13">
        <v>0</v>
      </c>
      <c r="T114" s="13">
        <v>0</v>
      </c>
      <c r="U114" s="13">
        <v>0</v>
      </c>
      <c r="V114" s="13">
        <v>0</v>
      </c>
      <c r="W114" s="13">
        <v>0</v>
      </c>
      <c r="X114" s="13">
        <v>0</v>
      </c>
      <c r="Y114" s="13">
        <v>4421887</v>
      </c>
      <c r="Z114" s="13">
        <v>4421887</v>
      </c>
    </row>
    <row r="115" spans="1:28" x14ac:dyDescent="0.2">
      <c r="A115" s="4">
        <f t="shared" si="2"/>
        <v>717</v>
      </c>
      <c r="B115" s="4" t="str">
        <f t="shared" si="3"/>
        <v>Madagascar-Malaria</v>
      </c>
      <c r="C115" s="13" t="s">
        <v>59</v>
      </c>
      <c r="D115" s="13" t="s">
        <v>60</v>
      </c>
      <c r="E115" s="13" t="s">
        <v>182</v>
      </c>
      <c r="F115" s="13" t="s">
        <v>28</v>
      </c>
      <c r="G115" s="13" t="s">
        <v>268</v>
      </c>
      <c r="H115" s="13" t="s">
        <v>440</v>
      </c>
      <c r="I115" s="13" t="s">
        <v>27</v>
      </c>
      <c r="J115" s="13" t="s">
        <v>398</v>
      </c>
      <c r="K115" s="13" t="s">
        <v>454</v>
      </c>
      <c r="L115" s="58">
        <v>44097</v>
      </c>
      <c r="M115" s="13" t="s">
        <v>12</v>
      </c>
      <c r="N115" s="58">
        <v>44308</v>
      </c>
      <c r="O115" s="58">
        <v>44335</v>
      </c>
      <c r="P115" s="13">
        <v>8.5</v>
      </c>
      <c r="Q115" s="13" t="s">
        <v>181</v>
      </c>
      <c r="R115" s="13">
        <v>44370650</v>
      </c>
      <c r="S115" s="13">
        <v>44370650</v>
      </c>
      <c r="T115" s="13">
        <v>44370650</v>
      </c>
      <c r="U115" s="13">
        <v>0</v>
      </c>
      <c r="V115" s="13">
        <v>0</v>
      </c>
      <c r="W115" s="13">
        <v>0</v>
      </c>
      <c r="X115" s="13">
        <v>0</v>
      </c>
      <c r="Y115" s="13">
        <v>68963147</v>
      </c>
      <c r="Z115" s="13">
        <v>68963147</v>
      </c>
    </row>
    <row r="116" spans="1:28" x14ac:dyDescent="0.2">
      <c r="A116" s="4">
        <f t="shared" si="2"/>
        <v>936</v>
      </c>
      <c r="B116" s="4" t="str">
        <f t="shared" si="3"/>
        <v>Madagascar-RSSH</v>
      </c>
      <c r="C116" s="13" t="s">
        <v>59</v>
      </c>
      <c r="D116" s="13" t="s">
        <v>60</v>
      </c>
      <c r="E116" s="13" t="s">
        <v>182</v>
      </c>
      <c r="F116" s="13" t="s">
        <v>94</v>
      </c>
      <c r="G116" s="13" t="s">
        <v>296</v>
      </c>
      <c r="H116" s="13" t="s">
        <v>440</v>
      </c>
      <c r="I116" s="13" t="s">
        <v>27</v>
      </c>
      <c r="J116" s="13" t="s">
        <v>398</v>
      </c>
      <c r="K116" s="13" t="s">
        <v>454</v>
      </c>
      <c r="L116" s="58">
        <v>44092</v>
      </c>
      <c r="M116" s="13" t="s">
        <v>12</v>
      </c>
      <c r="N116" s="58">
        <v>44308</v>
      </c>
      <c r="O116" s="58">
        <v>44335</v>
      </c>
      <c r="P116" s="13">
        <v>8.5</v>
      </c>
      <c r="Q116" s="13" t="s">
        <v>181</v>
      </c>
      <c r="R116" s="13">
        <v>12227553</v>
      </c>
      <c r="S116" s="13">
        <v>12227553</v>
      </c>
      <c r="T116" s="13">
        <v>12227553</v>
      </c>
      <c r="U116" s="13">
        <v>0</v>
      </c>
      <c r="V116" s="13">
        <v>0</v>
      </c>
      <c r="W116" s="13">
        <v>0</v>
      </c>
      <c r="X116" s="13">
        <v>0</v>
      </c>
      <c r="Y116" s="13">
        <v>8454758</v>
      </c>
      <c r="Z116" s="13">
        <v>8454758</v>
      </c>
    </row>
    <row r="117" spans="1:28" s="19" customFormat="1" x14ac:dyDescent="0.2">
      <c r="A117" s="4">
        <f t="shared" si="2"/>
        <v>697</v>
      </c>
      <c r="B117" s="4" t="str">
        <f t="shared" si="3"/>
        <v>Madagascar-Tuberculosis</v>
      </c>
      <c r="C117" s="13" t="s">
        <v>59</v>
      </c>
      <c r="D117" s="13" t="s">
        <v>60</v>
      </c>
      <c r="E117" s="13" t="s">
        <v>182</v>
      </c>
      <c r="F117" s="13" t="s">
        <v>35</v>
      </c>
      <c r="G117" s="13" t="s">
        <v>304</v>
      </c>
      <c r="H117" s="13" t="s">
        <v>440</v>
      </c>
      <c r="I117" s="13" t="s">
        <v>27</v>
      </c>
      <c r="J117" s="13" t="s">
        <v>342</v>
      </c>
      <c r="K117" s="13" t="s">
        <v>454</v>
      </c>
      <c r="L117" s="58">
        <v>43930</v>
      </c>
      <c r="M117" s="13" t="s">
        <v>12</v>
      </c>
      <c r="N117" s="58">
        <v>44154</v>
      </c>
      <c r="O117" s="58">
        <v>44175</v>
      </c>
      <c r="P117" s="13">
        <v>8.5</v>
      </c>
      <c r="Q117" s="13" t="s">
        <v>181</v>
      </c>
      <c r="R117" s="13">
        <v>15094285</v>
      </c>
      <c r="S117" s="13">
        <v>15094285</v>
      </c>
      <c r="T117" s="13">
        <v>15094285</v>
      </c>
      <c r="U117" s="13">
        <v>0</v>
      </c>
      <c r="V117" s="13">
        <v>0</v>
      </c>
      <c r="W117" s="13">
        <v>0</v>
      </c>
      <c r="X117" s="13">
        <v>0</v>
      </c>
      <c r="Y117" s="13">
        <v>7191553</v>
      </c>
      <c r="Z117" s="13">
        <v>7191553</v>
      </c>
      <c r="AA117" s="18"/>
      <c r="AB117" s="18"/>
    </row>
    <row r="118" spans="1:28" x14ac:dyDescent="0.2">
      <c r="A118" s="4">
        <f t="shared" si="2"/>
        <v>689</v>
      </c>
      <c r="B118" s="4" t="str">
        <f t="shared" si="3"/>
        <v>Malawi-HIV/AIDS, Tuberculosis</v>
      </c>
      <c r="C118" s="13" t="s">
        <v>61</v>
      </c>
      <c r="D118" s="13" t="s">
        <v>60</v>
      </c>
      <c r="E118" s="13" t="s">
        <v>184</v>
      </c>
      <c r="F118" s="13" t="s">
        <v>89</v>
      </c>
      <c r="G118" s="13" t="s">
        <v>223</v>
      </c>
      <c r="H118" s="13" t="s">
        <v>441</v>
      </c>
      <c r="I118" s="13" t="s">
        <v>34</v>
      </c>
      <c r="J118" s="13" t="s">
        <v>342</v>
      </c>
      <c r="K118" s="13" t="s">
        <v>454</v>
      </c>
      <c r="L118" s="58">
        <v>43936</v>
      </c>
      <c r="M118" s="13" t="s">
        <v>12</v>
      </c>
      <c r="N118" s="58">
        <v>44091</v>
      </c>
      <c r="O118" s="58">
        <v>44125</v>
      </c>
      <c r="P118" s="13">
        <v>6.9</v>
      </c>
      <c r="Q118" s="13" t="s">
        <v>181</v>
      </c>
      <c r="R118" s="13">
        <v>422953415</v>
      </c>
      <c r="S118" s="13">
        <v>422953415</v>
      </c>
      <c r="T118" s="13">
        <v>422953415</v>
      </c>
      <c r="U118" s="13">
        <v>10900000</v>
      </c>
      <c r="V118" s="13">
        <v>10900000</v>
      </c>
      <c r="W118" s="13">
        <v>0</v>
      </c>
      <c r="X118" s="13">
        <v>0</v>
      </c>
      <c r="Y118" s="13">
        <v>282392332</v>
      </c>
      <c r="Z118" s="13">
        <v>281450129</v>
      </c>
    </row>
    <row r="119" spans="1:28" x14ac:dyDescent="0.2">
      <c r="A119" s="4">
        <f t="shared" si="2"/>
        <v>690</v>
      </c>
      <c r="B119" s="4" t="str">
        <f t="shared" si="3"/>
        <v>Malawi-Malaria</v>
      </c>
      <c r="C119" s="13" t="s">
        <v>61</v>
      </c>
      <c r="D119" s="13" t="s">
        <v>60</v>
      </c>
      <c r="E119" s="13" t="s">
        <v>184</v>
      </c>
      <c r="F119" s="13" t="s">
        <v>28</v>
      </c>
      <c r="G119" s="13" t="s">
        <v>269</v>
      </c>
      <c r="H119" s="13" t="s">
        <v>440</v>
      </c>
      <c r="I119" s="13" t="s">
        <v>27</v>
      </c>
      <c r="J119" s="13" t="s">
        <v>342</v>
      </c>
      <c r="K119" s="13" t="s">
        <v>454</v>
      </c>
      <c r="L119" s="58">
        <v>43936</v>
      </c>
      <c r="M119" s="13" t="s">
        <v>12</v>
      </c>
      <c r="N119" s="58">
        <v>44091</v>
      </c>
      <c r="O119" s="58">
        <v>44125</v>
      </c>
      <c r="P119" s="13">
        <v>6.9</v>
      </c>
      <c r="Q119" s="13" t="s">
        <v>181</v>
      </c>
      <c r="R119" s="13">
        <v>89985662</v>
      </c>
      <c r="S119" s="13">
        <v>89985662</v>
      </c>
      <c r="T119" s="13">
        <v>89985662</v>
      </c>
      <c r="U119" s="13">
        <v>0</v>
      </c>
      <c r="V119" s="13">
        <v>0</v>
      </c>
      <c r="W119" s="13">
        <v>0</v>
      </c>
      <c r="X119" s="13">
        <v>0</v>
      </c>
      <c r="Y119" s="13">
        <v>41643564</v>
      </c>
      <c r="Z119" s="13">
        <v>11675810</v>
      </c>
    </row>
    <row r="120" spans="1:28" x14ac:dyDescent="0.2">
      <c r="A120" s="4">
        <f t="shared" si="2"/>
        <v>1046</v>
      </c>
      <c r="B120" s="4" t="str">
        <f t="shared" si="3"/>
        <v>Malaysia-HIV/AIDS</v>
      </c>
      <c r="C120" s="13" t="s">
        <v>131</v>
      </c>
      <c r="D120" s="13" t="s">
        <v>25</v>
      </c>
      <c r="E120" s="13" t="s">
        <v>188</v>
      </c>
      <c r="F120" s="13" t="s">
        <v>26</v>
      </c>
      <c r="G120" s="13" t="s">
        <v>480</v>
      </c>
      <c r="H120" s="13" t="s">
        <v>440</v>
      </c>
      <c r="I120" s="13" t="s">
        <v>46</v>
      </c>
      <c r="J120" s="13" t="s">
        <v>497</v>
      </c>
      <c r="K120" s="13" t="s">
        <v>454</v>
      </c>
      <c r="L120" s="58">
        <v>44512</v>
      </c>
      <c r="M120" s="13" t="s">
        <v>12</v>
      </c>
      <c r="N120" s="58">
        <v>44651</v>
      </c>
      <c r="O120" s="58">
        <v>44679</v>
      </c>
      <c r="P120" s="13">
        <v>5.8</v>
      </c>
      <c r="Q120" s="13" t="s">
        <v>181</v>
      </c>
      <c r="R120" s="13">
        <v>3964273</v>
      </c>
      <c r="S120" s="13">
        <v>3964273</v>
      </c>
      <c r="T120" s="13">
        <v>3964273</v>
      </c>
      <c r="U120" s="13">
        <v>0</v>
      </c>
      <c r="V120" s="13">
        <v>0</v>
      </c>
      <c r="W120" s="13">
        <v>0</v>
      </c>
      <c r="X120" s="13">
        <v>0</v>
      </c>
      <c r="Y120" s="13">
        <v>0</v>
      </c>
      <c r="Z120" s="13">
        <v>0</v>
      </c>
    </row>
    <row r="121" spans="1:28" x14ac:dyDescent="0.2">
      <c r="A121" s="4">
        <f t="shared" si="2"/>
        <v>780</v>
      </c>
      <c r="B121" s="4" t="str">
        <f t="shared" si="3"/>
        <v>Mali-HIV/AIDS,Tuberculosis,RSSH</v>
      </c>
      <c r="C121" s="13" t="s">
        <v>132</v>
      </c>
      <c r="D121" s="13" t="s">
        <v>42</v>
      </c>
      <c r="E121" s="13" t="s">
        <v>184</v>
      </c>
      <c r="F121" s="13" t="s">
        <v>92</v>
      </c>
      <c r="G121" s="13" t="s">
        <v>248</v>
      </c>
      <c r="H121" s="13" t="s">
        <v>441</v>
      </c>
      <c r="I121" s="13" t="s">
        <v>27</v>
      </c>
      <c r="J121" s="13" t="s">
        <v>349</v>
      </c>
      <c r="K121" s="13" t="s">
        <v>454</v>
      </c>
      <c r="L121" s="58">
        <v>44032</v>
      </c>
      <c r="M121" s="13" t="s">
        <v>12</v>
      </c>
      <c r="N121" s="58">
        <v>44161</v>
      </c>
      <c r="O121" s="58">
        <v>44182</v>
      </c>
      <c r="P121" s="13">
        <v>5.5</v>
      </c>
      <c r="Q121" s="13" t="s">
        <v>186</v>
      </c>
      <c r="R121" s="13">
        <v>91451817</v>
      </c>
      <c r="S121" s="13">
        <v>91451817</v>
      </c>
      <c r="T121" s="13">
        <v>91451817</v>
      </c>
      <c r="U121" s="13">
        <v>1813300</v>
      </c>
      <c r="V121" s="13">
        <v>1813300</v>
      </c>
      <c r="W121" s="13">
        <v>0</v>
      </c>
      <c r="X121" s="13">
        <v>0</v>
      </c>
      <c r="Y121" s="13">
        <v>27490438</v>
      </c>
      <c r="Z121" s="13">
        <v>27490438</v>
      </c>
    </row>
    <row r="122" spans="1:28" x14ac:dyDescent="0.2">
      <c r="A122" s="4">
        <f t="shared" si="2"/>
        <v>1035</v>
      </c>
      <c r="B122" s="4" t="str">
        <f t="shared" si="3"/>
        <v>Mali-Malaria</v>
      </c>
      <c r="C122" s="13" t="s">
        <v>132</v>
      </c>
      <c r="D122" s="13" t="s">
        <v>42</v>
      </c>
      <c r="E122" s="13" t="s">
        <v>184</v>
      </c>
      <c r="F122" s="13" t="s">
        <v>28</v>
      </c>
      <c r="G122" s="13" t="s">
        <v>490</v>
      </c>
      <c r="H122" s="13" t="s">
        <v>440</v>
      </c>
      <c r="I122" s="13" t="s">
        <v>27</v>
      </c>
      <c r="J122" s="13" t="s">
        <v>425</v>
      </c>
      <c r="K122" s="13" t="s">
        <v>454</v>
      </c>
      <c r="L122" s="58">
        <v>44344</v>
      </c>
      <c r="M122" s="13" t="s">
        <v>12</v>
      </c>
      <c r="N122" s="58">
        <v>44518</v>
      </c>
      <c r="O122" s="58">
        <v>44543</v>
      </c>
      <c r="P122" s="13">
        <v>6.9</v>
      </c>
      <c r="Q122" s="13" t="s">
        <v>186</v>
      </c>
      <c r="R122" s="13">
        <v>70685959</v>
      </c>
      <c r="S122" s="13">
        <v>70685959</v>
      </c>
      <c r="T122" s="13">
        <v>70685959</v>
      </c>
      <c r="U122" s="13">
        <v>0</v>
      </c>
      <c r="V122" s="13">
        <v>0</v>
      </c>
      <c r="W122" s="13">
        <v>0</v>
      </c>
      <c r="X122" s="13">
        <v>0</v>
      </c>
      <c r="Y122" s="13">
        <v>16877331</v>
      </c>
      <c r="Z122" s="13">
        <v>16877331</v>
      </c>
    </row>
    <row r="123" spans="1:28" x14ac:dyDescent="0.2">
      <c r="A123" s="4">
        <f t="shared" si="2"/>
        <v>1019</v>
      </c>
      <c r="B123" s="4" t="str">
        <f t="shared" si="3"/>
        <v>Mauritania-HIV/AIDS,Tuberculosis,Malaria</v>
      </c>
      <c r="C123" s="13" t="s">
        <v>133</v>
      </c>
      <c r="D123" s="13" t="s">
        <v>51</v>
      </c>
      <c r="E123" s="13" t="s">
        <v>188</v>
      </c>
      <c r="F123" s="13" t="s">
        <v>90</v>
      </c>
      <c r="G123" s="13" t="s">
        <v>463</v>
      </c>
      <c r="H123" s="13" t="s">
        <v>440</v>
      </c>
      <c r="I123" s="13" t="s">
        <v>31</v>
      </c>
      <c r="J123" s="13" t="s">
        <v>425</v>
      </c>
      <c r="K123" s="13" t="s">
        <v>454</v>
      </c>
      <c r="L123" s="58">
        <v>44337</v>
      </c>
      <c r="M123" s="13" t="s">
        <v>12</v>
      </c>
      <c r="N123" s="58">
        <v>44518</v>
      </c>
      <c r="O123" s="58">
        <v>44543</v>
      </c>
      <c r="P123" s="13">
        <v>7.4</v>
      </c>
      <c r="Q123" s="13" t="s">
        <v>181</v>
      </c>
      <c r="R123" s="13">
        <v>19591501</v>
      </c>
      <c r="S123" s="13">
        <v>19591501</v>
      </c>
      <c r="T123" s="13">
        <v>19591501</v>
      </c>
      <c r="U123" s="13">
        <v>0</v>
      </c>
      <c r="V123" s="13">
        <v>0</v>
      </c>
      <c r="W123" s="13">
        <v>0</v>
      </c>
      <c r="X123" s="13">
        <v>0</v>
      </c>
      <c r="Y123" s="13">
        <v>1576121</v>
      </c>
      <c r="Z123" s="13">
        <v>1508121</v>
      </c>
    </row>
    <row r="124" spans="1:28" x14ac:dyDescent="0.2">
      <c r="A124" s="4">
        <f t="shared" si="2"/>
        <v>869</v>
      </c>
      <c r="B124" s="4" t="str">
        <f t="shared" si="3"/>
        <v>Mauritius-HIV/AIDS</v>
      </c>
      <c r="C124" s="13" t="s">
        <v>134</v>
      </c>
      <c r="D124" s="13" t="s">
        <v>60</v>
      </c>
      <c r="E124" s="13" t="s">
        <v>188</v>
      </c>
      <c r="F124" s="13" t="s">
        <v>26</v>
      </c>
      <c r="G124" s="13" t="s">
        <v>196</v>
      </c>
      <c r="H124" s="13" t="s">
        <v>440</v>
      </c>
      <c r="I124" s="13" t="s">
        <v>46</v>
      </c>
      <c r="J124" s="13" t="s">
        <v>398</v>
      </c>
      <c r="K124" s="13" t="s">
        <v>454</v>
      </c>
      <c r="L124" s="58">
        <v>44091</v>
      </c>
      <c r="M124" s="13" t="s">
        <v>12</v>
      </c>
      <c r="N124" s="58">
        <v>44154</v>
      </c>
      <c r="O124" s="58">
        <v>44175</v>
      </c>
      <c r="P124" s="13">
        <v>3.3</v>
      </c>
      <c r="Q124" s="13" t="s">
        <v>181</v>
      </c>
      <c r="R124" s="13">
        <v>2265213</v>
      </c>
      <c r="S124" s="13">
        <v>2265213</v>
      </c>
      <c r="T124" s="13">
        <v>2265213</v>
      </c>
      <c r="U124" s="13">
        <v>0</v>
      </c>
      <c r="V124" s="13">
        <v>0</v>
      </c>
      <c r="W124" s="13">
        <v>0</v>
      </c>
      <c r="X124" s="13">
        <v>0</v>
      </c>
      <c r="Y124" s="13">
        <v>1044974</v>
      </c>
      <c r="Z124" s="13">
        <v>921200</v>
      </c>
    </row>
    <row r="125" spans="1:28" x14ac:dyDescent="0.2">
      <c r="A125" s="4">
        <f t="shared" si="2"/>
        <v>847</v>
      </c>
      <c r="B125" s="4" t="str">
        <f t="shared" si="3"/>
        <v>Moldova-HIV/AIDS, Tuberculosis</v>
      </c>
      <c r="C125" s="13" t="s">
        <v>135</v>
      </c>
      <c r="D125" s="13" t="s">
        <v>30</v>
      </c>
      <c r="E125" s="13" t="s">
        <v>188</v>
      </c>
      <c r="F125" s="13" t="s">
        <v>89</v>
      </c>
      <c r="G125" s="13" t="s">
        <v>224</v>
      </c>
      <c r="H125" s="13" t="s">
        <v>440</v>
      </c>
      <c r="I125" s="13" t="s">
        <v>31</v>
      </c>
      <c r="J125" s="13" t="s">
        <v>349</v>
      </c>
      <c r="K125" s="13" t="s">
        <v>454</v>
      </c>
      <c r="L125" s="58">
        <v>44032</v>
      </c>
      <c r="M125" s="13" t="s">
        <v>12</v>
      </c>
      <c r="N125" s="58">
        <v>44140</v>
      </c>
      <c r="O125" s="58">
        <v>44162</v>
      </c>
      <c r="P125" s="13">
        <v>4.9000000000000004</v>
      </c>
      <c r="Q125" s="13" t="s">
        <v>186</v>
      </c>
      <c r="R125" s="13">
        <v>18061192</v>
      </c>
      <c r="S125" s="13">
        <v>18061192</v>
      </c>
      <c r="T125" s="13">
        <v>18061192</v>
      </c>
      <c r="U125" s="13">
        <v>0</v>
      </c>
      <c r="V125" s="13">
        <v>0</v>
      </c>
      <c r="W125" s="13">
        <v>0</v>
      </c>
      <c r="X125" s="13">
        <v>0</v>
      </c>
      <c r="Y125" s="13">
        <v>5605252</v>
      </c>
      <c r="Z125" s="13">
        <v>5485913</v>
      </c>
    </row>
    <row r="126" spans="1:28" x14ac:dyDescent="0.2">
      <c r="A126" s="4">
        <f t="shared" si="2"/>
        <v>861</v>
      </c>
      <c r="B126" s="4" t="str">
        <f t="shared" si="3"/>
        <v>Mongolia-HIV/AIDS, Tuberculosis</v>
      </c>
      <c r="C126" s="13" t="s">
        <v>62</v>
      </c>
      <c r="D126" s="13" t="s">
        <v>25</v>
      </c>
      <c r="E126" s="13" t="s">
        <v>188</v>
      </c>
      <c r="F126" s="13" t="s">
        <v>89</v>
      </c>
      <c r="G126" s="13" t="s">
        <v>225</v>
      </c>
      <c r="H126" s="13" t="s">
        <v>440</v>
      </c>
      <c r="I126" s="13" t="s">
        <v>31</v>
      </c>
      <c r="J126" s="13" t="s">
        <v>342</v>
      </c>
      <c r="K126" s="13" t="s">
        <v>454</v>
      </c>
      <c r="L126" s="58">
        <v>43930</v>
      </c>
      <c r="M126" s="13" t="s">
        <v>12</v>
      </c>
      <c r="N126" s="58">
        <v>44028</v>
      </c>
      <c r="O126" s="58">
        <v>44125</v>
      </c>
      <c r="P126" s="13">
        <v>6.9</v>
      </c>
      <c r="Q126" s="13" t="s">
        <v>181</v>
      </c>
      <c r="R126" s="13">
        <v>13344330</v>
      </c>
      <c r="S126" s="13">
        <v>13344330</v>
      </c>
      <c r="T126" s="13">
        <v>13344330</v>
      </c>
      <c r="U126" s="13">
        <v>0</v>
      </c>
      <c r="V126" s="13">
        <v>0</v>
      </c>
      <c r="W126" s="13">
        <v>0</v>
      </c>
      <c r="X126" s="13">
        <v>0</v>
      </c>
      <c r="Y126" s="13">
        <v>6479135</v>
      </c>
      <c r="Z126" s="13">
        <v>6479135</v>
      </c>
    </row>
    <row r="127" spans="1:28" x14ac:dyDescent="0.2">
      <c r="A127" s="4">
        <f t="shared" si="2"/>
        <v>1007</v>
      </c>
      <c r="B127" s="4" t="str">
        <f t="shared" si="3"/>
        <v>Montenegro-HIV/AIDS</v>
      </c>
      <c r="C127" s="13" t="s">
        <v>136</v>
      </c>
      <c r="D127" s="13" t="s">
        <v>30</v>
      </c>
      <c r="E127" s="13" t="s">
        <v>188</v>
      </c>
      <c r="F127" s="13" t="s">
        <v>26</v>
      </c>
      <c r="G127" s="13" t="s">
        <v>446</v>
      </c>
      <c r="H127" s="13" t="s">
        <v>440</v>
      </c>
      <c r="I127" s="13" t="s">
        <v>31</v>
      </c>
      <c r="J127" s="13" t="s">
        <v>497</v>
      </c>
      <c r="K127" s="13" t="s">
        <v>454</v>
      </c>
      <c r="L127" s="58">
        <v>44460</v>
      </c>
      <c r="M127" s="13" t="s">
        <v>12</v>
      </c>
      <c r="N127" s="58">
        <v>44537</v>
      </c>
      <c r="O127" s="58">
        <v>44550</v>
      </c>
      <c r="P127" s="13">
        <v>3.4</v>
      </c>
      <c r="Q127" s="13" t="s">
        <v>186</v>
      </c>
      <c r="R127" s="13">
        <v>562123</v>
      </c>
      <c r="S127" s="13">
        <v>562123</v>
      </c>
      <c r="T127" s="13">
        <v>562123</v>
      </c>
      <c r="U127" s="13">
        <v>0</v>
      </c>
      <c r="V127" s="13">
        <v>0</v>
      </c>
      <c r="W127" s="13">
        <v>0</v>
      </c>
      <c r="X127" s="13">
        <v>0</v>
      </c>
      <c r="Y127" s="13">
        <v>1477910</v>
      </c>
      <c r="Z127" s="13">
        <v>1347910</v>
      </c>
    </row>
    <row r="128" spans="1:28" x14ac:dyDescent="0.2">
      <c r="A128" s="4">
        <f t="shared" si="2"/>
        <v>959</v>
      </c>
      <c r="B128" s="4" t="str">
        <f t="shared" si="3"/>
        <v>Morocco-HIV/AIDS, Tuberculosis</v>
      </c>
      <c r="C128" s="13" t="s">
        <v>137</v>
      </c>
      <c r="D128" s="13" t="s">
        <v>48</v>
      </c>
      <c r="E128" s="13" t="s">
        <v>188</v>
      </c>
      <c r="F128" s="13" t="s">
        <v>89</v>
      </c>
      <c r="G128" s="13" t="s">
        <v>359</v>
      </c>
      <c r="H128" s="13" t="s">
        <v>440</v>
      </c>
      <c r="I128" s="13" t="s">
        <v>34</v>
      </c>
      <c r="J128" s="13" t="s">
        <v>343</v>
      </c>
      <c r="K128" s="13" t="s">
        <v>454</v>
      </c>
      <c r="L128" s="58">
        <v>44001</v>
      </c>
      <c r="M128" s="13" t="s">
        <v>12</v>
      </c>
      <c r="N128" s="58">
        <v>44140</v>
      </c>
      <c r="O128" s="58">
        <v>44162</v>
      </c>
      <c r="P128" s="13">
        <v>5.9</v>
      </c>
      <c r="Q128" s="13" t="s">
        <v>186</v>
      </c>
      <c r="R128" s="13">
        <v>15937917</v>
      </c>
      <c r="S128" s="13">
        <v>15937917</v>
      </c>
      <c r="T128" s="13">
        <v>15937917</v>
      </c>
      <c r="U128" s="13">
        <v>0</v>
      </c>
      <c r="V128" s="13">
        <v>0</v>
      </c>
      <c r="W128" s="13">
        <v>0</v>
      </c>
      <c r="X128" s="13">
        <v>0</v>
      </c>
      <c r="Y128" s="13">
        <v>5132000</v>
      </c>
      <c r="Z128" s="13">
        <v>5132000</v>
      </c>
    </row>
    <row r="129" spans="1:28" x14ac:dyDescent="0.2">
      <c r="A129" s="4">
        <f t="shared" si="2"/>
        <v>817</v>
      </c>
      <c r="B129" s="4" t="str">
        <f t="shared" si="3"/>
        <v>Mozambique-HIV/AIDS, Tuberculosis</v>
      </c>
      <c r="C129" s="13" t="s">
        <v>138</v>
      </c>
      <c r="D129" s="13" t="s">
        <v>74</v>
      </c>
      <c r="E129" s="13" t="s">
        <v>184</v>
      </c>
      <c r="F129" s="13" t="s">
        <v>89</v>
      </c>
      <c r="G129" s="13" t="s">
        <v>226</v>
      </c>
      <c r="H129" s="13" t="s">
        <v>441</v>
      </c>
      <c r="I129" s="13" t="s">
        <v>27</v>
      </c>
      <c r="J129" s="13" t="s">
        <v>343</v>
      </c>
      <c r="K129" s="13" t="s">
        <v>454</v>
      </c>
      <c r="L129" s="58">
        <v>44003</v>
      </c>
      <c r="M129" s="13" t="s">
        <v>12</v>
      </c>
      <c r="N129" s="58">
        <v>44154</v>
      </c>
      <c r="O129" s="58">
        <v>44175</v>
      </c>
      <c r="P129" s="13">
        <v>6.3</v>
      </c>
      <c r="Q129" s="13" t="s">
        <v>181</v>
      </c>
      <c r="R129" s="13">
        <v>551511971</v>
      </c>
      <c r="S129" s="13">
        <v>551511971</v>
      </c>
      <c r="T129" s="13">
        <v>551511971</v>
      </c>
      <c r="U129" s="13">
        <v>22400000</v>
      </c>
      <c r="V129" s="13">
        <v>22400000</v>
      </c>
      <c r="W129" s="13">
        <v>0</v>
      </c>
      <c r="X129" s="13">
        <v>0</v>
      </c>
      <c r="Y129" s="13">
        <v>162013433</v>
      </c>
      <c r="Z129" s="13">
        <v>162013433</v>
      </c>
    </row>
    <row r="130" spans="1:28" x14ac:dyDescent="0.2">
      <c r="A130" s="4">
        <f t="shared" ref="A130:A193" si="4">IF(OR(C130="Sri Lanka",ISNUMBER(SEARCH("Allocation",H130))),IF(ISNUMBER(SEARCH("-0",G130)),VALUE(SUBSTITUTE(LEFT(G130, SEARCH("-",G130,1)-1),"FR",""))+1000,VALUE(SUBSTITUTE(LEFT(G130, SEARCH("-",G130,1)-1),"FR",""))),"")</f>
        <v>818</v>
      </c>
      <c r="B130" s="4" t="str">
        <f t="shared" ref="B130:B193" si="5">IF(C130="CÃ´te d'Ivoire",_xlfn.CONCAT("Côte d'Ivoire-",F130),_xlfn.CONCAT(C130,"-",F130))</f>
        <v>Mozambique-Malaria</v>
      </c>
      <c r="C130" s="13" t="s">
        <v>138</v>
      </c>
      <c r="D130" s="13" t="s">
        <v>74</v>
      </c>
      <c r="E130" s="13" t="s">
        <v>184</v>
      </c>
      <c r="F130" s="13" t="s">
        <v>28</v>
      </c>
      <c r="G130" s="13" t="s">
        <v>270</v>
      </c>
      <c r="H130" s="13" t="s">
        <v>440</v>
      </c>
      <c r="I130" s="13" t="s">
        <v>27</v>
      </c>
      <c r="J130" s="13" t="s">
        <v>343</v>
      </c>
      <c r="K130" s="13" t="s">
        <v>454</v>
      </c>
      <c r="L130" s="58">
        <v>44003</v>
      </c>
      <c r="M130" s="13" t="s">
        <v>12</v>
      </c>
      <c r="N130" s="58">
        <v>44133</v>
      </c>
      <c r="O130" s="58">
        <v>44162</v>
      </c>
      <c r="P130" s="13">
        <v>5.9</v>
      </c>
      <c r="Q130" s="13" t="s">
        <v>181</v>
      </c>
      <c r="R130" s="13">
        <v>200001211</v>
      </c>
      <c r="S130" s="13">
        <v>200001211</v>
      </c>
      <c r="T130" s="13">
        <v>200001211</v>
      </c>
      <c r="U130" s="13">
        <v>0</v>
      </c>
      <c r="V130" s="13">
        <v>0</v>
      </c>
      <c r="W130" s="13">
        <v>0</v>
      </c>
      <c r="X130" s="13">
        <v>0</v>
      </c>
      <c r="Y130" s="13">
        <v>33041825</v>
      </c>
      <c r="Z130" s="13">
        <v>21187219</v>
      </c>
    </row>
    <row r="131" spans="1:28" x14ac:dyDescent="0.2">
      <c r="A131" s="4" t="str">
        <f t="shared" si="4"/>
        <v/>
      </c>
      <c r="B131" s="4" t="str">
        <f t="shared" si="5"/>
        <v>Multicountry Africa ECSA-HC-Tuberculosis</v>
      </c>
      <c r="C131" s="13" t="s">
        <v>508</v>
      </c>
      <c r="D131" s="13" t="s">
        <v>74</v>
      </c>
      <c r="E131" s="13" t="s">
        <v>188</v>
      </c>
      <c r="F131" s="13" t="s">
        <v>35</v>
      </c>
      <c r="G131" s="13" t="s">
        <v>509</v>
      </c>
      <c r="H131" s="13" t="s">
        <v>457</v>
      </c>
      <c r="I131" s="13" t="s">
        <v>67</v>
      </c>
      <c r="J131" s="13" t="s">
        <v>458</v>
      </c>
      <c r="K131" s="13" t="s">
        <v>454</v>
      </c>
      <c r="L131" s="13"/>
      <c r="M131" s="13" t="s">
        <v>12</v>
      </c>
      <c r="N131" s="58">
        <v>44651</v>
      </c>
      <c r="O131" s="58">
        <v>44679</v>
      </c>
      <c r="P131" s="13">
        <v>5.3</v>
      </c>
      <c r="Q131" s="13" t="s">
        <v>181</v>
      </c>
      <c r="R131" s="13">
        <v>0</v>
      </c>
      <c r="S131" s="13">
        <v>0</v>
      </c>
      <c r="T131" s="13">
        <v>0</v>
      </c>
      <c r="U131" s="13">
        <v>0</v>
      </c>
      <c r="V131" s="13">
        <v>0</v>
      </c>
      <c r="W131" s="13">
        <v>4000000</v>
      </c>
      <c r="X131" s="13">
        <v>4000000</v>
      </c>
      <c r="Y131" s="13">
        <v>0</v>
      </c>
      <c r="Z131" s="13">
        <v>0</v>
      </c>
    </row>
    <row r="132" spans="1:28" x14ac:dyDescent="0.2">
      <c r="A132" s="4" t="str">
        <f t="shared" si="4"/>
        <v/>
      </c>
      <c r="B132" s="4" t="str">
        <f t="shared" si="5"/>
        <v>Multicountry Americas ORAS-CONHU-Tuberculosis</v>
      </c>
      <c r="C132" s="13" t="s">
        <v>374</v>
      </c>
      <c r="D132" s="13" t="s">
        <v>45</v>
      </c>
      <c r="E132" s="13" t="s">
        <v>188</v>
      </c>
      <c r="F132" s="13" t="s">
        <v>35</v>
      </c>
      <c r="G132" s="13" t="s">
        <v>375</v>
      </c>
      <c r="H132" s="13" t="s">
        <v>445</v>
      </c>
      <c r="I132" s="13" t="s">
        <v>27</v>
      </c>
      <c r="J132" s="13" t="s">
        <v>343</v>
      </c>
      <c r="K132" s="13" t="s">
        <v>454</v>
      </c>
      <c r="L132" s="58">
        <v>44001</v>
      </c>
      <c r="M132" s="13" t="s">
        <v>12</v>
      </c>
      <c r="N132" s="58">
        <v>44119</v>
      </c>
      <c r="O132" s="58">
        <v>44141</v>
      </c>
      <c r="P132" s="13">
        <v>5.2</v>
      </c>
      <c r="Q132" s="13" t="s">
        <v>181</v>
      </c>
      <c r="R132" s="13">
        <v>0</v>
      </c>
      <c r="S132" s="13">
        <v>0</v>
      </c>
      <c r="T132" s="13">
        <v>0</v>
      </c>
      <c r="U132" s="13">
        <v>0</v>
      </c>
      <c r="V132" s="13">
        <v>0</v>
      </c>
      <c r="W132" s="13">
        <v>4000000</v>
      </c>
      <c r="X132" s="13">
        <v>4000000</v>
      </c>
      <c r="Y132" s="13">
        <v>1137985</v>
      </c>
      <c r="Z132" s="13">
        <v>1137985</v>
      </c>
    </row>
    <row r="133" spans="1:28" x14ac:dyDescent="0.2">
      <c r="A133" s="4" t="str">
        <f t="shared" si="4"/>
        <v/>
      </c>
      <c r="B133" s="4" t="str">
        <f t="shared" si="5"/>
        <v>Multicountry Caribbean CARICOM-PANCAP-HIV/AIDS</v>
      </c>
      <c r="C133" s="13" t="s">
        <v>502</v>
      </c>
      <c r="D133" s="13" t="s">
        <v>45</v>
      </c>
      <c r="E133" s="13" t="s">
        <v>188</v>
      </c>
      <c r="F133" s="13" t="s">
        <v>26</v>
      </c>
      <c r="G133" s="13" t="s">
        <v>503</v>
      </c>
      <c r="H133" s="13" t="s">
        <v>457</v>
      </c>
      <c r="I133" s="13" t="s">
        <v>67</v>
      </c>
      <c r="J133" s="13" t="s">
        <v>458</v>
      </c>
      <c r="K133" s="13" t="s">
        <v>362</v>
      </c>
      <c r="L133" s="58">
        <v>44671</v>
      </c>
      <c r="M133" s="13" t="s">
        <v>12</v>
      </c>
      <c r="N133" s="13"/>
      <c r="O133" s="13"/>
      <c r="P133" s="13"/>
      <c r="Q133" s="13" t="s">
        <v>181</v>
      </c>
      <c r="R133" s="13">
        <v>0</v>
      </c>
      <c r="S133" s="13">
        <v>0</v>
      </c>
      <c r="T133" s="13">
        <v>0</v>
      </c>
      <c r="U133" s="13">
        <v>0</v>
      </c>
      <c r="V133" s="13">
        <v>0</v>
      </c>
      <c r="W133" s="13">
        <v>6500000</v>
      </c>
      <c r="X133" s="13">
        <v>0</v>
      </c>
      <c r="Y133" s="13">
        <v>0</v>
      </c>
      <c r="Z133" s="13">
        <v>0</v>
      </c>
    </row>
    <row r="134" spans="1:28" x14ac:dyDescent="0.2">
      <c r="A134" s="4">
        <f t="shared" si="4"/>
        <v>999</v>
      </c>
      <c r="B134" s="4" t="str">
        <f t="shared" si="5"/>
        <v>Multicountry Caribbean MCC-HIV/AIDS, Tuberculosis</v>
      </c>
      <c r="C134" s="13" t="s">
        <v>139</v>
      </c>
      <c r="D134" s="13" t="s">
        <v>45</v>
      </c>
      <c r="E134" s="13" t="s">
        <v>188</v>
      </c>
      <c r="F134" s="13" t="s">
        <v>89</v>
      </c>
      <c r="G134" s="13" t="s">
        <v>431</v>
      </c>
      <c r="H134" s="13" t="s">
        <v>440</v>
      </c>
      <c r="I134" s="13" t="s">
        <v>31</v>
      </c>
      <c r="J134" s="13" t="s">
        <v>497</v>
      </c>
      <c r="K134" s="13" t="s">
        <v>454</v>
      </c>
      <c r="L134" s="58">
        <v>44460</v>
      </c>
      <c r="M134" s="13" t="s">
        <v>12</v>
      </c>
      <c r="N134" s="13">
        <v>44700</v>
      </c>
      <c r="O134" s="13">
        <v>44735</v>
      </c>
      <c r="P134" s="13">
        <v>9.3000000000000007</v>
      </c>
      <c r="Q134" s="13" t="s">
        <v>181</v>
      </c>
      <c r="R134" s="13">
        <v>3650000</v>
      </c>
      <c r="S134" s="13">
        <v>3650000</v>
      </c>
      <c r="T134" s="13">
        <v>3650000</v>
      </c>
      <c r="U134" s="13">
        <v>0</v>
      </c>
      <c r="V134" s="13">
        <v>0</v>
      </c>
      <c r="W134" s="13">
        <v>0</v>
      </c>
      <c r="X134" s="13">
        <v>0</v>
      </c>
      <c r="Y134" s="13">
        <v>1204000</v>
      </c>
      <c r="Z134" s="13">
        <v>954000</v>
      </c>
    </row>
    <row r="135" spans="1:28" x14ac:dyDescent="0.2">
      <c r="A135" s="4">
        <f t="shared" si="4"/>
        <v>678</v>
      </c>
      <c r="B135" s="4" t="str">
        <f t="shared" si="5"/>
        <v>Multicountry East Asia and Pacific RAI-Malaria</v>
      </c>
      <c r="C135" s="13" t="s">
        <v>63</v>
      </c>
      <c r="D135" s="13" t="s">
        <v>33</v>
      </c>
      <c r="E135" s="13" t="s">
        <v>184</v>
      </c>
      <c r="F135" s="13" t="s">
        <v>28</v>
      </c>
      <c r="G135" s="13" t="s">
        <v>271</v>
      </c>
      <c r="H135" s="13" t="s">
        <v>443</v>
      </c>
      <c r="I135" s="13" t="s">
        <v>27</v>
      </c>
      <c r="J135" s="13" t="s">
        <v>342</v>
      </c>
      <c r="K135" s="13" t="s">
        <v>454</v>
      </c>
      <c r="L135" s="58">
        <v>43937</v>
      </c>
      <c r="M135" s="13" t="s">
        <v>12</v>
      </c>
      <c r="N135" s="58">
        <v>44161</v>
      </c>
      <c r="O135" s="58">
        <v>44182</v>
      </c>
      <c r="P135" s="13">
        <v>8.8000000000000007</v>
      </c>
      <c r="Q135" s="13" t="s">
        <v>181</v>
      </c>
      <c r="R135" s="13">
        <v>106545184</v>
      </c>
      <c r="S135" s="13">
        <v>106545184</v>
      </c>
      <c r="T135" s="13">
        <v>106545184</v>
      </c>
      <c r="U135" s="13">
        <v>0</v>
      </c>
      <c r="V135" s="13">
        <v>0</v>
      </c>
      <c r="W135" s="13">
        <v>120000000</v>
      </c>
      <c r="X135" s="13">
        <v>120000000</v>
      </c>
      <c r="Y135" s="13">
        <v>75078108</v>
      </c>
      <c r="Z135" s="13">
        <v>41939539</v>
      </c>
    </row>
    <row r="136" spans="1:28" x14ac:dyDescent="0.2">
      <c r="A136" s="4" t="str">
        <f t="shared" si="4"/>
        <v/>
      </c>
      <c r="B136" s="4" t="str">
        <f t="shared" si="5"/>
        <v>Multicountry Eastern Africa IGAD-Tuberculosis</v>
      </c>
      <c r="C136" s="13" t="s">
        <v>500</v>
      </c>
      <c r="D136" s="13" t="s">
        <v>74</v>
      </c>
      <c r="E136" s="13" t="s">
        <v>188</v>
      </c>
      <c r="F136" s="13" t="s">
        <v>35</v>
      </c>
      <c r="G136" s="13" t="s">
        <v>501</v>
      </c>
      <c r="H136" s="13" t="s">
        <v>457</v>
      </c>
      <c r="I136" s="13" t="s">
        <v>67</v>
      </c>
      <c r="J136" s="13" t="s">
        <v>458</v>
      </c>
      <c r="K136" s="13" t="s">
        <v>454</v>
      </c>
      <c r="L136" s="58">
        <v>44484</v>
      </c>
      <c r="M136" s="13" t="s">
        <v>12</v>
      </c>
      <c r="N136" s="58">
        <v>44620</v>
      </c>
      <c r="O136" s="58">
        <v>44635</v>
      </c>
      <c r="P136" s="13">
        <v>6.4</v>
      </c>
      <c r="Q136" s="13" t="s">
        <v>181</v>
      </c>
      <c r="R136" s="13">
        <v>0</v>
      </c>
      <c r="S136" s="13">
        <v>0</v>
      </c>
      <c r="T136" s="13">
        <v>0</v>
      </c>
      <c r="U136" s="13">
        <v>0</v>
      </c>
      <c r="V136" s="13">
        <v>0</v>
      </c>
      <c r="W136" s="13">
        <v>5000000</v>
      </c>
      <c r="X136" s="13">
        <v>5000000</v>
      </c>
      <c r="Y136" s="13">
        <v>0</v>
      </c>
      <c r="Z136" s="13">
        <v>0</v>
      </c>
    </row>
    <row r="137" spans="1:28" x14ac:dyDescent="0.2">
      <c r="A137" s="4" t="str">
        <f t="shared" si="4"/>
        <v/>
      </c>
      <c r="B137" s="4" t="str">
        <f t="shared" si="5"/>
        <v>Multicountry HIV EECA APH-HIV/AIDS</v>
      </c>
      <c r="C137" s="13" t="s">
        <v>493</v>
      </c>
      <c r="D137" s="13" t="s">
        <v>30</v>
      </c>
      <c r="E137" s="13" t="s">
        <v>188</v>
      </c>
      <c r="F137" s="13" t="s">
        <v>26</v>
      </c>
      <c r="G137" s="13" t="s">
        <v>494</v>
      </c>
      <c r="H137" s="13" t="s">
        <v>445</v>
      </c>
      <c r="I137" s="13" t="s">
        <v>27</v>
      </c>
      <c r="J137" s="13" t="s">
        <v>425</v>
      </c>
      <c r="K137" s="13" t="s">
        <v>454</v>
      </c>
      <c r="L137" s="58">
        <v>44403</v>
      </c>
      <c r="M137" s="13" t="s">
        <v>12</v>
      </c>
      <c r="N137" s="58">
        <v>44518</v>
      </c>
      <c r="O137" s="58">
        <v>44543</v>
      </c>
      <c r="P137" s="13">
        <v>7.4</v>
      </c>
      <c r="Q137" s="13" t="s">
        <v>181</v>
      </c>
      <c r="R137" s="13">
        <v>0</v>
      </c>
      <c r="S137" s="13">
        <v>0</v>
      </c>
      <c r="T137" s="13">
        <v>0</v>
      </c>
      <c r="U137" s="13">
        <v>0</v>
      </c>
      <c r="V137" s="13">
        <v>0</v>
      </c>
      <c r="W137" s="13">
        <v>13000000</v>
      </c>
      <c r="X137" s="13">
        <v>13000000</v>
      </c>
      <c r="Y137" s="13">
        <v>4568630</v>
      </c>
      <c r="Z137" s="13">
        <v>4568630</v>
      </c>
    </row>
    <row r="138" spans="1:28" x14ac:dyDescent="0.2">
      <c r="A138" s="4" t="str">
        <f t="shared" si="4"/>
        <v/>
      </c>
      <c r="B138" s="4" t="str">
        <f t="shared" si="5"/>
        <v>Multicountry HIV Latin America ALEP-HIV/AIDS</v>
      </c>
      <c r="C138" s="13" t="s">
        <v>504</v>
      </c>
      <c r="D138" s="13" t="s">
        <v>45</v>
      </c>
      <c r="E138" s="13" t="s">
        <v>188</v>
      </c>
      <c r="F138" s="13" t="s">
        <v>26</v>
      </c>
      <c r="G138" s="13" t="s">
        <v>505</v>
      </c>
      <c r="H138" s="13" t="s">
        <v>457</v>
      </c>
      <c r="I138" s="13" t="s">
        <v>67</v>
      </c>
      <c r="J138" s="13" t="s">
        <v>458</v>
      </c>
      <c r="K138" s="13" t="s">
        <v>362</v>
      </c>
      <c r="L138" s="58">
        <v>44671</v>
      </c>
      <c r="M138" s="13" t="s">
        <v>12</v>
      </c>
      <c r="N138" s="13"/>
      <c r="O138" s="13"/>
      <c r="P138" s="13"/>
      <c r="Q138" s="13" t="s">
        <v>181</v>
      </c>
      <c r="R138" s="13">
        <v>0</v>
      </c>
      <c r="S138" s="13">
        <v>0</v>
      </c>
      <c r="T138" s="13">
        <v>0</v>
      </c>
      <c r="U138" s="13">
        <v>0</v>
      </c>
      <c r="V138" s="13">
        <v>0</v>
      </c>
      <c r="W138" s="13">
        <v>10500000</v>
      </c>
      <c r="X138" s="13">
        <v>0</v>
      </c>
      <c r="Y138" s="13">
        <v>0</v>
      </c>
      <c r="Z138" s="13">
        <v>0</v>
      </c>
    </row>
    <row r="139" spans="1:28" x14ac:dyDescent="0.2">
      <c r="A139" s="4" t="str">
        <f t="shared" si="4"/>
        <v/>
      </c>
      <c r="B139" s="4" t="str">
        <f t="shared" si="5"/>
        <v>Multicountry HIV SEA AFAO-HIV/AIDS</v>
      </c>
      <c r="C139" s="13" t="s">
        <v>512</v>
      </c>
      <c r="D139" s="13" t="s">
        <v>25</v>
      </c>
      <c r="E139" s="13" t="s">
        <v>188</v>
      </c>
      <c r="F139" s="13" t="s">
        <v>26</v>
      </c>
      <c r="G139" s="13" t="s">
        <v>513</v>
      </c>
      <c r="H139" s="13" t="s">
        <v>445</v>
      </c>
      <c r="I139" s="13" t="s">
        <v>27</v>
      </c>
      <c r="J139" s="13" t="s">
        <v>497</v>
      </c>
      <c r="K139" s="13" t="s">
        <v>454</v>
      </c>
      <c r="L139" s="58">
        <v>44515</v>
      </c>
      <c r="M139" s="13" t="s">
        <v>12</v>
      </c>
      <c r="N139" s="58">
        <v>44651</v>
      </c>
      <c r="O139" s="58">
        <v>44679</v>
      </c>
      <c r="P139" s="13">
        <v>7.8</v>
      </c>
      <c r="Q139" s="13" t="s">
        <v>181</v>
      </c>
      <c r="R139" s="13">
        <v>0</v>
      </c>
      <c r="S139" s="13">
        <v>0</v>
      </c>
      <c r="T139" s="13">
        <v>0</v>
      </c>
      <c r="U139" s="13">
        <v>0</v>
      </c>
      <c r="V139" s="13">
        <v>0</v>
      </c>
      <c r="W139" s="13">
        <v>12500000</v>
      </c>
      <c r="X139" s="13">
        <v>12500000</v>
      </c>
      <c r="Y139" s="13">
        <v>5498558</v>
      </c>
      <c r="Z139" s="13">
        <v>3649048</v>
      </c>
    </row>
    <row r="140" spans="1:28" x14ac:dyDescent="0.2">
      <c r="A140" s="4" t="str">
        <f t="shared" si="4"/>
        <v/>
      </c>
      <c r="B140" s="4" t="str">
        <f t="shared" si="5"/>
        <v>Multicountry MENA Key Populations-HIV/AIDS</v>
      </c>
      <c r="C140" s="13" t="s">
        <v>506</v>
      </c>
      <c r="D140" s="13" t="s">
        <v>48</v>
      </c>
      <c r="E140" s="13" t="s">
        <v>188</v>
      </c>
      <c r="F140" s="13" t="s">
        <v>26</v>
      </c>
      <c r="G140" s="13" t="s">
        <v>456</v>
      </c>
      <c r="H140" s="13" t="s">
        <v>457</v>
      </c>
      <c r="I140" s="13" t="s">
        <v>67</v>
      </c>
      <c r="J140" s="13" t="s">
        <v>458</v>
      </c>
      <c r="K140" s="13" t="s">
        <v>454</v>
      </c>
      <c r="L140" s="58">
        <v>44344</v>
      </c>
      <c r="M140" s="13" t="s">
        <v>12</v>
      </c>
      <c r="N140" s="58">
        <v>44490</v>
      </c>
      <c r="O140" s="58">
        <v>44524</v>
      </c>
      <c r="P140" s="13">
        <v>6.8</v>
      </c>
      <c r="Q140" s="13" t="s">
        <v>181</v>
      </c>
      <c r="R140" s="13">
        <v>0</v>
      </c>
      <c r="S140" s="13">
        <v>0</v>
      </c>
      <c r="T140" s="13">
        <v>0</v>
      </c>
      <c r="U140" s="13">
        <v>0</v>
      </c>
      <c r="V140" s="13">
        <v>0</v>
      </c>
      <c r="W140" s="13">
        <v>7500000</v>
      </c>
      <c r="X140" s="13">
        <v>7500000</v>
      </c>
      <c r="Y140" s="13">
        <v>0</v>
      </c>
      <c r="Z140" s="13">
        <v>0</v>
      </c>
    </row>
    <row r="141" spans="1:28" x14ac:dyDescent="0.2">
      <c r="A141" s="4">
        <f t="shared" si="4"/>
        <v>1030</v>
      </c>
      <c r="B141" s="4" t="str">
        <f t="shared" si="5"/>
        <v>Multicountry Middle East MER-HIV/AIDS,Tuberculosis,Malaria</v>
      </c>
      <c r="C141" s="13" t="s">
        <v>140</v>
      </c>
      <c r="D141" s="13" t="s">
        <v>48</v>
      </c>
      <c r="E141" s="13" t="s">
        <v>182</v>
      </c>
      <c r="F141" s="13" t="s">
        <v>90</v>
      </c>
      <c r="G141" s="13" t="s">
        <v>469</v>
      </c>
      <c r="H141" s="13" t="s">
        <v>440</v>
      </c>
      <c r="I141" s="13" t="s">
        <v>27</v>
      </c>
      <c r="J141" s="13" t="s">
        <v>425</v>
      </c>
      <c r="K141" s="13" t="s">
        <v>454</v>
      </c>
      <c r="L141" s="58">
        <v>44336</v>
      </c>
      <c r="M141" s="13" t="s">
        <v>12</v>
      </c>
      <c r="N141" s="58">
        <v>44490</v>
      </c>
      <c r="O141" s="58">
        <v>44480</v>
      </c>
      <c r="P141" s="13">
        <v>5.3</v>
      </c>
      <c r="Q141" s="13" t="s">
        <v>181</v>
      </c>
      <c r="R141" s="13">
        <v>47590135</v>
      </c>
      <c r="S141" s="13">
        <v>47590135</v>
      </c>
      <c r="T141" s="13">
        <v>47590135</v>
      </c>
      <c r="U141" s="13">
        <v>0</v>
      </c>
      <c r="V141" s="13">
        <v>0</v>
      </c>
      <c r="W141" s="13">
        <v>0</v>
      </c>
      <c r="X141" s="13">
        <v>0</v>
      </c>
      <c r="Y141" s="13">
        <v>38253355</v>
      </c>
      <c r="Z141" s="13">
        <v>38253355</v>
      </c>
    </row>
    <row r="142" spans="1:28" s="20" customFormat="1" x14ac:dyDescent="0.2">
      <c r="A142" s="4" t="str">
        <f t="shared" si="4"/>
        <v/>
      </c>
      <c r="B142" s="4" t="str">
        <f t="shared" si="5"/>
        <v>Multicountry Southern Africa E8-Malaria</v>
      </c>
      <c r="C142" s="13" t="s">
        <v>464</v>
      </c>
      <c r="D142" s="13" t="s">
        <v>74</v>
      </c>
      <c r="E142" s="13" t="s">
        <v>188</v>
      </c>
      <c r="F142" s="13" t="s">
        <v>28</v>
      </c>
      <c r="G142" s="13" t="s">
        <v>465</v>
      </c>
      <c r="H142" s="13" t="s">
        <v>445</v>
      </c>
      <c r="I142" s="13" t="s">
        <v>27</v>
      </c>
      <c r="J142" s="13" t="s">
        <v>425</v>
      </c>
      <c r="K142" s="13" t="s">
        <v>454</v>
      </c>
      <c r="L142" s="58">
        <v>44337</v>
      </c>
      <c r="M142" s="13" t="s">
        <v>12</v>
      </c>
      <c r="N142" s="58">
        <v>44462</v>
      </c>
      <c r="O142" s="58">
        <v>44488</v>
      </c>
      <c r="P142" s="13">
        <v>5.6</v>
      </c>
      <c r="Q142" s="13" t="s">
        <v>181</v>
      </c>
      <c r="R142" s="13">
        <v>0</v>
      </c>
      <c r="S142" s="13">
        <v>0</v>
      </c>
      <c r="T142" s="13">
        <v>0</v>
      </c>
      <c r="U142" s="13">
        <v>0</v>
      </c>
      <c r="V142" s="13">
        <v>0</v>
      </c>
      <c r="W142" s="13">
        <v>14000000</v>
      </c>
      <c r="X142" s="13">
        <v>14000000</v>
      </c>
      <c r="Y142" s="13">
        <v>4200000</v>
      </c>
      <c r="Z142" s="13">
        <v>3706803</v>
      </c>
      <c r="AA142" s="18"/>
      <c r="AB142" s="18"/>
    </row>
    <row r="143" spans="1:28" s="20" customFormat="1" x14ac:dyDescent="0.2">
      <c r="A143" s="4" t="str">
        <f t="shared" si="4"/>
        <v/>
      </c>
      <c r="B143" s="4" t="str">
        <f t="shared" si="5"/>
        <v>Multicountry Southern Africa MOSASWA-Malaria</v>
      </c>
      <c r="C143" s="13" t="s">
        <v>519</v>
      </c>
      <c r="D143" s="13" t="s">
        <v>74</v>
      </c>
      <c r="E143" s="13" t="s">
        <v>182</v>
      </c>
      <c r="F143" s="13" t="s">
        <v>28</v>
      </c>
      <c r="G143" s="13" t="s">
        <v>520</v>
      </c>
      <c r="H143" s="13" t="s">
        <v>457</v>
      </c>
      <c r="I143" s="13" t="s">
        <v>67</v>
      </c>
      <c r="J143" s="13" t="s">
        <v>458</v>
      </c>
      <c r="K143" s="13" t="s">
        <v>338</v>
      </c>
      <c r="L143" s="13"/>
      <c r="M143" s="13"/>
      <c r="N143" s="13"/>
      <c r="O143" s="13"/>
      <c r="P143" s="13"/>
      <c r="Q143" s="13" t="s">
        <v>181</v>
      </c>
      <c r="R143" s="13">
        <v>0</v>
      </c>
      <c r="S143" s="13">
        <v>0</v>
      </c>
      <c r="T143" s="13">
        <v>0</v>
      </c>
      <c r="U143" s="13">
        <v>0</v>
      </c>
      <c r="V143" s="13">
        <v>0</v>
      </c>
      <c r="W143" s="13">
        <v>6000000</v>
      </c>
      <c r="X143" s="13">
        <v>0</v>
      </c>
      <c r="Y143" s="13">
        <v>0</v>
      </c>
      <c r="Z143" s="13">
        <v>0</v>
      </c>
      <c r="AA143" s="18"/>
      <c r="AB143" s="18"/>
    </row>
    <row r="144" spans="1:28" x14ac:dyDescent="0.2">
      <c r="A144" s="4" t="str">
        <f t="shared" si="4"/>
        <v/>
      </c>
      <c r="B144" s="4" t="str">
        <f t="shared" si="5"/>
        <v>Multicountry Southern Africa TIMS-Tuberculosis</v>
      </c>
      <c r="C144" s="13" t="s">
        <v>376</v>
      </c>
      <c r="D144" s="13" t="s">
        <v>74</v>
      </c>
      <c r="E144" s="13" t="s">
        <v>188</v>
      </c>
      <c r="F144" s="13" t="s">
        <v>35</v>
      </c>
      <c r="G144" s="13" t="s">
        <v>377</v>
      </c>
      <c r="H144" s="13" t="s">
        <v>445</v>
      </c>
      <c r="I144" s="13" t="s">
        <v>27</v>
      </c>
      <c r="J144" s="13" t="s">
        <v>398</v>
      </c>
      <c r="K144" s="13" t="s">
        <v>364</v>
      </c>
      <c r="L144" s="58">
        <v>44095</v>
      </c>
      <c r="M144" s="13" t="s">
        <v>364</v>
      </c>
      <c r="N144" s="13"/>
      <c r="O144" s="13"/>
      <c r="P144" s="13"/>
      <c r="Q144" s="13" t="s">
        <v>181</v>
      </c>
      <c r="R144" s="13">
        <v>0</v>
      </c>
      <c r="S144" s="13">
        <v>0</v>
      </c>
      <c r="T144" s="13">
        <v>0</v>
      </c>
      <c r="U144" s="13">
        <v>0</v>
      </c>
      <c r="V144" s="13">
        <v>0</v>
      </c>
      <c r="W144" s="13">
        <v>10500000</v>
      </c>
      <c r="X144" s="13">
        <v>0</v>
      </c>
      <c r="Y144" s="13">
        <v>2968520</v>
      </c>
      <c r="Z144" s="13">
        <v>0</v>
      </c>
    </row>
    <row r="145" spans="1:26" x14ac:dyDescent="0.2">
      <c r="A145" s="4" t="str">
        <f t="shared" si="4"/>
        <v/>
      </c>
      <c r="B145" s="4" t="str">
        <f t="shared" si="5"/>
        <v>Multicountry Southern Africa TIMS-Tuberculosis</v>
      </c>
      <c r="C145" s="13" t="s">
        <v>376</v>
      </c>
      <c r="D145" s="13" t="s">
        <v>74</v>
      </c>
      <c r="E145" s="13" t="s">
        <v>188</v>
      </c>
      <c r="F145" s="13" t="s">
        <v>35</v>
      </c>
      <c r="G145" s="13" t="s">
        <v>472</v>
      </c>
      <c r="H145" s="13" t="s">
        <v>445</v>
      </c>
      <c r="I145" s="13" t="s">
        <v>27</v>
      </c>
      <c r="J145" s="13" t="s">
        <v>401</v>
      </c>
      <c r="K145" s="13" t="s">
        <v>454</v>
      </c>
      <c r="L145" s="58">
        <v>44257</v>
      </c>
      <c r="M145" s="13" t="s">
        <v>12</v>
      </c>
      <c r="N145" s="58">
        <v>44392</v>
      </c>
      <c r="O145" s="58">
        <v>44418</v>
      </c>
      <c r="P145" s="13">
        <v>11.2</v>
      </c>
      <c r="Q145" s="13" t="s">
        <v>181</v>
      </c>
      <c r="R145" s="13">
        <v>0</v>
      </c>
      <c r="S145" s="13">
        <v>0</v>
      </c>
      <c r="T145" s="13">
        <v>0</v>
      </c>
      <c r="U145" s="13">
        <v>0</v>
      </c>
      <c r="V145" s="13">
        <v>0</v>
      </c>
      <c r="W145" s="13">
        <v>10500000</v>
      </c>
      <c r="X145" s="13">
        <v>10500000</v>
      </c>
      <c r="Y145" s="13">
        <v>2968520</v>
      </c>
      <c r="Z145" s="13">
        <v>2968520</v>
      </c>
    </row>
    <row r="146" spans="1:26" x14ac:dyDescent="0.2">
      <c r="A146" s="4" t="str">
        <f t="shared" si="4"/>
        <v/>
      </c>
      <c r="B146" s="4" t="str">
        <f t="shared" si="5"/>
        <v>Multicountry TB Asia TEAM-Tuberculosis</v>
      </c>
      <c r="C146" s="13" t="s">
        <v>495</v>
      </c>
      <c r="D146" s="13" t="s">
        <v>33</v>
      </c>
      <c r="E146" s="13" t="s">
        <v>188</v>
      </c>
      <c r="F146" s="13" t="s">
        <v>35</v>
      </c>
      <c r="G146" s="13" t="s">
        <v>489</v>
      </c>
      <c r="H146" s="13" t="s">
        <v>445</v>
      </c>
      <c r="I146" s="13" t="s">
        <v>27</v>
      </c>
      <c r="J146" s="13" t="s">
        <v>425</v>
      </c>
      <c r="K146" s="13" t="s">
        <v>454</v>
      </c>
      <c r="L146" s="58">
        <v>44341</v>
      </c>
      <c r="M146" s="13" t="s">
        <v>12</v>
      </c>
      <c r="N146" s="58">
        <v>44518</v>
      </c>
      <c r="O146" s="58">
        <v>44543</v>
      </c>
      <c r="P146" s="13">
        <v>7.4</v>
      </c>
      <c r="Q146" s="13" t="s">
        <v>181</v>
      </c>
      <c r="R146" s="13">
        <v>0</v>
      </c>
      <c r="S146" s="13">
        <v>0</v>
      </c>
      <c r="T146" s="13">
        <v>0</v>
      </c>
      <c r="U146" s="13">
        <v>0</v>
      </c>
      <c r="V146" s="13">
        <v>0</v>
      </c>
      <c r="W146" s="13">
        <v>7500000</v>
      </c>
      <c r="X146" s="13">
        <v>7500000</v>
      </c>
      <c r="Y146" s="13">
        <v>5235259</v>
      </c>
      <c r="Z146" s="13">
        <v>5235259</v>
      </c>
    </row>
    <row r="147" spans="1:26" x14ac:dyDescent="0.2">
      <c r="A147" s="4" t="str">
        <f t="shared" si="4"/>
        <v/>
      </c>
      <c r="B147" s="4" t="str">
        <f t="shared" si="5"/>
        <v>Multicountry TB Asia UNDP-Tuberculosis</v>
      </c>
      <c r="C147" s="13" t="s">
        <v>483</v>
      </c>
      <c r="D147" s="13" t="s">
        <v>25</v>
      </c>
      <c r="E147" s="13" t="s">
        <v>188</v>
      </c>
      <c r="F147" s="13" t="s">
        <v>35</v>
      </c>
      <c r="G147" s="13" t="s">
        <v>484</v>
      </c>
      <c r="H147" s="13" t="s">
        <v>457</v>
      </c>
      <c r="I147" s="13" t="s">
        <v>67</v>
      </c>
      <c r="J147" s="13" t="s">
        <v>458</v>
      </c>
      <c r="K147" s="13" t="s">
        <v>454</v>
      </c>
      <c r="L147" s="58">
        <v>44385</v>
      </c>
      <c r="M147" s="13" t="s">
        <v>12</v>
      </c>
      <c r="N147" s="58">
        <v>44518</v>
      </c>
      <c r="O147" s="58">
        <v>44543</v>
      </c>
      <c r="P147" s="13">
        <v>6.4</v>
      </c>
      <c r="Q147" s="13" t="s">
        <v>181</v>
      </c>
      <c r="R147" s="13">
        <v>0</v>
      </c>
      <c r="S147" s="13">
        <v>0</v>
      </c>
      <c r="T147" s="13">
        <v>0</v>
      </c>
      <c r="U147" s="13">
        <v>0</v>
      </c>
      <c r="V147" s="13">
        <v>0</v>
      </c>
      <c r="W147" s="13">
        <v>4000000</v>
      </c>
      <c r="X147" s="13">
        <v>4000000</v>
      </c>
      <c r="Y147" s="13">
        <v>0</v>
      </c>
      <c r="Z147" s="13">
        <v>0</v>
      </c>
    </row>
    <row r="148" spans="1:26" x14ac:dyDescent="0.2">
      <c r="A148" s="4" t="str">
        <f t="shared" si="4"/>
        <v/>
      </c>
      <c r="B148" s="4" t="str">
        <f t="shared" si="5"/>
        <v>Multicountry TB WC Africa NTP/SRL-Tuberculosis</v>
      </c>
      <c r="C148" s="13" t="s">
        <v>466</v>
      </c>
      <c r="D148" s="13" t="s">
        <v>37</v>
      </c>
      <c r="E148" s="13" t="s">
        <v>188</v>
      </c>
      <c r="F148" s="13" t="s">
        <v>35</v>
      </c>
      <c r="G148" s="13" t="s">
        <v>479</v>
      </c>
      <c r="H148" s="13" t="s">
        <v>457</v>
      </c>
      <c r="I148" s="13" t="s">
        <v>67</v>
      </c>
      <c r="J148" s="13" t="s">
        <v>458</v>
      </c>
      <c r="K148" s="13" t="s">
        <v>454</v>
      </c>
      <c r="L148" s="58">
        <v>44362</v>
      </c>
      <c r="M148" s="13" t="s">
        <v>12</v>
      </c>
      <c r="N148" s="58">
        <v>44537</v>
      </c>
      <c r="O148" s="58">
        <v>44550</v>
      </c>
      <c r="P148" s="13">
        <v>8</v>
      </c>
      <c r="Q148" s="13" t="s">
        <v>186</v>
      </c>
      <c r="R148" s="13">
        <v>0</v>
      </c>
      <c r="S148" s="13">
        <v>0</v>
      </c>
      <c r="T148" s="13">
        <v>0</v>
      </c>
      <c r="U148" s="13">
        <v>0</v>
      </c>
      <c r="V148" s="13">
        <v>0</v>
      </c>
      <c r="W148" s="13">
        <v>4533250</v>
      </c>
      <c r="X148" s="13">
        <v>4533250</v>
      </c>
      <c r="Y148" s="13">
        <v>0</v>
      </c>
      <c r="Z148" s="13">
        <v>0</v>
      </c>
    </row>
    <row r="149" spans="1:26" x14ac:dyDescent="0.2">
      <c r="A149" s="4">
        <f t="shared" si="4"/>
        <v>870</v>
      </c>
      <c r="B149" s="4" t="str">
        <f t="shared" si="5"/>
        <v>Multicountry Western Pacific-HIV/AIDS, Tuberculosis</v>
      </c>
      <c r="C149" s="13" t="s">
        <v>141</v>
      </c>
      <c r="D149" s="13" t="s">
        <v>25</v>
      </c>
      <c r="E149" s="13" t="s">
        <v>188</v>
      </c>
      <c r="F149" s="13" t="s">
        <v>89</v>
      </c>
      <c r="G149" s="13" t="s">
        <v>227</v>
      </c>
      <c r="H149" s="13" t="s">
        <v>440</v>
      </c>
      <c r="I149" s="13" t="s">
        <v>31</v>
      </c>
      <c r="J149" s="13" t="s">
        <v>398</v>
      </c>
      <c r="K149" s="13" t="s">
        <v>454</v>
      </c>
      <c r="L149" s="58">
        <v>44092</v>
      </c>
      <c r="M149" s="13" t="s">
        <v>12</v>
      </c>
      <c r="N149" s="58">
        <v>44175</v>
      </c>
      <c r="O149" s="58">
        <v>44187</v>
      </c>
      <c r="P149" s="13">
        <v>3.7</v>
      </c>
      <c r="Q149" s="13" t="s">
        <v>181</v>
      </c>
      <c r="R149" s="13">
        <v>10286474</v>
      </c>
      <c r="S149" s="13">
        <v>10286474</v>
      </c>
      <c r="T149" s="13">
        <v>10286474</v>
      </c>
      <c r="U149" s="13">
        <v>0</v>
      </c>
      <c r="V149" s="13">
        <v>0</v>
      </c>
      <c r="W149" s="13">
        <v>0</v>
      </c>
      <c r="X149" s="13">
        <v>0</v>
      </c>
      <c r="Y149" s="13">
        <v>7120457</v>
      </c>
      <c r="Z149" s="13">
        <v>6990458</v>
      </c>
    </row>
    <row r="150" spans="1:26" x14ac:dyDescent="0.2">
      <c r="A150" s="4">
        <f t="shared" si="4"/>
        <v>871</v>
      </c>
      <c r="B150" s="4" t="str">
        <f t="shared" si="5"/>
        <v>Multicountry Western Pacific-Malaria</v>
      </c>
      <c r="C150" s="13" t="s">
        <v>141</v>
      </c>
      <c r="D150" s="13" t="s">
        <v>25</v>
      </c>
      <c r="E150" s="13" t="s">
        <v>188</v>
      </c>
      <c r="F150" s="13" t="s">
        <v>28</v>
      </c>
      <c r="G150" s="13" t="s">
        <v>272</v>
      </c>
      <c r="H150" s="13" t="s">
        <v>440</v>
      </c>
      <c r="I150" s="13" t="s">
        <v>31</v>
      </c>
      <c r="J150" s="13" t="s">
        <v>349</v>
      </c>
      <c r="K150" s="13" t="s">
        <v>454</v>
      </c>
      <c r="L150" s="58">
        <v>44032</v>
      </c>
      <c r="M150" s="13" t="s">
        <v>12</v>
      </c>
      <c r="N150" s="58">
        <v>44140</v>
      </c>
      <c r="O150" s="58">
        <v>44162</v>
      </c>
      <c r="P150" s="13">
        <v>4.9000000000000004</v>
      </c>
      <c r="Q150" s="13" t="s">
        <v>181</v>
      </c>
      <c r="R150" s="13">
        <v>2968368</v>
      </c>
      <c r="S150" s="13">
        <v>2968368</v>
      </c>
      <c r="T150" s="13">
        <v>2968368</v>
      </c>
      <c r="U150" s="13">
        <v>0</v>
      </c>
      <c r="V150" s="13">
        <v>0</v>
      </c>
      <c r="W150" s="13">
        <v>0</v>
      </c>
      <c r="X150" s="13">
        <v>0</v>
      </c>
      <c r="Y150" s="13">
        <v>3176418</v>
      </c>
      <c r="Z150" s="13">
        <v>3176418</v>
      </c>
    </row>
    <row r="151" spans="1:26" x14ac:dyDescent="0.2">
      <c r="A151" s="4">
        <f t="shared" si="4"/>
        <v>677</v>
      </c>
      <c r="B151" s="4" t="str">
        <f t="shared" si="5"/>
        <v>Myanmar-HIV/AIDS, Tuberculosis</v>
      </c>
      <c r="C151" s="13" t="s">
        <v>64</v>
      </c>
      <c r="D151" s="13" t="s">
        <v>33</v>
      </c>
      <c r="E151" s="13" t="s">
        <v>184</v>
      </c>
      <c r="F151" s="13" t="s">
        <v>89</v>
      </c>
      <c r="G151" s="13" t="s">
        <v>228</v>
      </c>
      <c r="H151" s="13" t="s">
        <v>441</v>
      </c>
      <c r="I151" s="13" t="s">
        <v>34</v>
      </c>
      <c r="J151" s="13" t="s">
        <v>342</v>
      </c>
      <c r="K151" s="13" t="s">
        <v>454</v>
      </c>
      <c r="L151" s="58">
        <v>43937</v>
      </c>
      <c r="M151" s="13" t="s">
        <v>12</v>
      </c>
      <c r="N151" s="58">
        <v>44154</v>
      </c>
      <c r="O151" s="58">
        <v>44175</v>
      </c>
      <c r="P151" s="13">
        <v>8.5</v>
      </c>
      <c r="Q151" s="13" t="s">
        <v>181</v>
      </c>
      <c r="R151" s="13">
        <v>215534816</v>
      </c>
      <c r="S151" s="13">
        <v>215534816</v>
      </c>
      <c r="T151" s="13">
        <v>215534816</v>
      </c>
      <c r="U151" s="13">
        <v>12300000</v>
      </c>
      <c r="V151" s="13">
        <v>12300000</v>
      </c>
      <c r="W151" s="13">
        <v>0</v>
      </c>
      <c r="X151" s="13">
        <v>0</v>
      </c>
      <c r="Y151" s="13">
        <v>78342833</v>
      </c>
      <c r="Z151" s="13">
        <v>77899633</v>
      </c>
    </row>
    <row r="152" spans="1:26" x14ac:dyDescent="0.2">
      <c r="A152" s="4">
        <f t="shared" si="4"/>
        <v>805</v>
      </c>
      <c r="B152" s="4" t="str">
        <f t="shared" si="5"/>
        <v>Namibia-HIV/AIDS,Tuberculosis,Malaria</v>
      </c>
      <c r="C152" s="13" t="s">
        <v>65</v>
      </c>
      <c r="D152" s="13" t="s">
        <v>60</v>
      </c>
      <c r="E152" s="13" t="s">
        <v>182</v>
      </c>
      <c r="F152" s="13" t="s">
        <v>90</v>
      </c>
      <c r="G152" s="13" t="s">
        <v>242</v>
      </c>
      <c r="H152" s="13" t="s">
        <v>441</v>
      </c>
      <c r="I152" s="13" t="s">
        <v>34</v>
      </c>
      <c r="J152" s="13" t="s">
        <v>342</v>
      </c>
      <c r="K152" s="13" t="s">
        <v>454</v>
      </c>
      <c r="L152" s="58">
        <v>43936</v>
      </c>
      <c r="M152" s="13" t="s">
        <v>12</v>
      </c>
      <c r="N152" s="58">
        <v>44091</v>
      </c>
      <c r="O152" s="58">
        <v>44125</v>
      </c>
      <c r="P152" s="13">
        <v>6.9</v>
      </c>
      <c r="Q152" s="13" t="s">
        <v>181</v>
      </c>
      <c r="R152" s="13">
        <v>37402489</v>
      </c>
      <c r="S152" s="13">
        <v>37402489</v>
      </c>
      <c r="T152" s="13">
        <v>37402489</v>
      </c>
      <c r="U152" s="13">
        <v>1800000</v>
      </c>
      <c r="V152" s="13">
        <v>1800000</v>
      </c>
      <c r="W152" s="13">
        <v>0</v>
      </c>
      <c r="X152" s="13">
        <v>0</v>
      </c>
      <c r="Y152" s="13">
        <v>17928767</v>
      </c>
      <c r="Z152" s="13">
        <v>17928767</v>
      </c>
    </row>
    <row r="153" spans="1:26" x14ac:dyDescent="0.2">
      <c r="A153" s="4">
        <f t="shared" si="4"/>
        <v>968</v>
      </c>
      <c r="B153" s="4" t="str">
        <f t="shared" si="5"/>
        <v>Nepal-HIV/AIDS</v>
      </c>
      <c r="C153" s="13" t="s">
        <v>142</v>
      </c>
      <c r="D153" s="13" t="s">
        <v>25</v>
      </c>
      <c r="E153" s="13" t="s">
        <v>182</v>
      </c>
      <c r="F153" s="13" t="s">
        <v>26</v>
      </c>
      <c r="G153" s="13" t="s">
        <v>368</v>
      </c>
      <c r="H153" s="13" t="s">
        <v>441</v>
      </c>
      <c r="I153" s="13" t="s">
        <v>27</v>
      </c>
      <c r="J153" s="13" t="s">
        <v>398</v>
      </c>
      <c r="K153" s="13" t="s">
        <v>454</v>
      </c>
      <c r="L153" s="58">
        <v>44096</v>
      </c>
      <c r="M153" s="13" t="s">
        <v>12</v>
      </c>
      <c r="N153" s="58">
        <v>44238</v>
      </c>
      <c r="O153" s="58">
        <v>44260</v>
      </c>
      <c r="P153" s="13">
        <v>6</v>
      </c>
      <c r="Q153" s="13" t="s">
        <v>181</v>
      </c>
      <c r="R153" s="13">
        <v>26926654</v>
      </c>
      <c r="S153" s="13">
        <v>26926654</v>
      </c>
      <c r="T153" s="13">
        <v>26926654</v>
      </c>
      <c r="U153" s="13">
        <v>1100000</v>
      </c>
      <c r="V153" s="13">
        <v>1100000</v>
      </c>
      <c r="W153" s="13">
        <v>0</v>
      </c>
      <c r="X153" s="13">
        <v>0</v>
      </c>
      <c r="Y153" s="13">
        <v>17140000</v>
      </c>
      <c r="Z153" s="13">
        <v>17140000</v>
      </c>
    </row>
    <row r="154" spans="1:26" x14ac:dyDescent="0.2">
      <c r="A154" s="4">
        <f t="shared" si="4"/>
        <v>969</v>
      </c>
      <c r="B154" s="4" t="str">
        <f t="shared" si="5"/>
        <v>Nepal-Malaria</v>
      </c>
      <c r="C154" s="13" t="s">
        <v>142</v>
      </c>
      <c r="D154" s="13" t="s">
        <v>25</v>
      </c>
      <c r="E154" s="13" t="s">
        <v>182</v>
      </c>
      <c r="F154" s="13" t="s">
        <v>28</v>
      </c>
      <c r="G154" s="13" t="s">
        <v>371</v>
      </c>
      <c r="H154" s="13" t="s">
        <v>440</v>
      </c>
      <c r="I154" s="13" t="s">
        <v>27</v>
      </c>
      <c r="J154" s="13" t="s">
        <v>398</v>
      </c>
      <c r="K154" s="13" t="s">
        <v>454</v>
      </c>
      <c r="L154" s="58">
        <v>44096</v>
      </c>
      <c r="M154" s="13" t="s">
        <v>12</v>
      </c>
      <c r="N154" s="58">
        <v>44238</v>
      </c>
      <c r="O154" s="58">
        <v>44260</v>
      </c>
      <c r="P154" s="13">
        <v>6</v>
      </c>
      <c r="Q154" s="13" t="s">
        <v>181</v>
      </c>
      <c r="R154" s="13">
        <v>4156410</v>
      </c>
      <c r="S154" s="13">
        <v>4156410</v>
      </c>
      <c r="T154" s="13">
        <v>4156410</v>
      </c>
      <c r="U154" s="13">
        <v>0</v>
      </c>
      <c r="V154" s="13">
        <v>0</v>
      </c>
      <c r="W154" s="13">
        <v>0</v>
      </c>
      <c r="X154" s="13">
        <v>0</v>
      </c>
      <c r="Y154" s="13">
        <v>1822000</v>
      </c>
      <c r="Z154" s="13">
        <v>1822000</v>
      </c>
    </row>
    <row r="155" spans="1:26" x14ac:dyDescent="0.2">
      <c r="A155" s="4">
        <f t="shared" si="4"/>
        <v>970</v>
      </c>
      <c r="B155" s="4" t="str">
        <f t="shared" si="5"/>
        <v>Nepal-Tuberculosis</v>
      </c>
      <c r="C155" s="13" t="s">
        <v>142</v>
      </c>
      <c r="D155" s="13" t="s">
        <v>25</v>
      </c>
      <c r="E155" s="13" t="s">
        <v>182</v>
      </c>
      <c r="F155" s="13" t="s">
        <v>35</v>
      </c>
      <c r="G155" s="13" t="s">
        <v>378</v>
      </c>
      <c r="H155" s="13" t="s">
        <v>440</v>
      </c>
      <c r="I155" s="13" t="s">
        <v>27</v>
      </c>
      <c r="J155" s="13" t="s">
        <v>398</v>
      </c>
      <c r="K155" s="13" t="s">
        <v>454</v>
      </c>
      <c r="L155" s="58">
        <v>44096</v>
      </c>
      <c r="M155" s="13" t="s">
        <v>12</v>
      </c>
      <c r="N155" s="58">
        <v>44238</v>
      </c>
      <c r="O155" s="58">
        <v>44260</v>
      </c>
      <c r="P155" s="13">
        <v>6</v>
      </c>
      <c r="Q155" s="13" t="s">
        <v>181</v>
      </c>
      <c r="R155" s="13">
        <v>20556048</v>
      </c>
      <c r="S155" s="13">
        <v>20556048</v>
      </c>
      <c r="T155" s="13">
        <v>20556048</v>
      </c>
      <c r="U155" s="13">
        <v>0</v>
      </c>
      <c r="V155" s="13">
        <v>0</v>
      </c>
      <c r="W155" s="13">
        <v>0</v>
      </c>
      <c r="X155" s="13">
        <v>0</v>
      </c>
      <c r="Y155" s="13">
        <v>14771243</v>
      </c>
      <c r="Z155" s="13">
        <v>14771243</v>
      </c>
    </row>
    <row r="156" spans="1:26" x14ac:dyDescent="0.2">
      <c r="A156" s="4">
        <f t="shared" si="4"/>
        <v>1002</v>
      </c>
      <c r="B156" s="4" t="str">
        <f t="shared" si="5"/>
        <v>Nicaragua-HIV/AIDS, Tuberculosis</v>
      </c>
      <c r="C156" s="13" t="s">
        <v>143</v>
      </c>
      <c r="D156" s="13" t="s">
        <v>45</v>
      </c>
      <c r="E156" s="13" t="s">
        <v>188</v>
      </c>
      <c r="F156" s="13" t="s">
        <v>89</v>
      </c>
      <c r="G156" s="13" t="s">
        <v>436</v>
      </c>
      <c r="H156" s="13" t="s">
        <v>440</v>
      </c>
      <c r="I156" s="13" t="s">
        <v>31</v>
      </c>
      <c r="J156" s="13" t="s">
        <v>401</v>
      </c>
      <c r="K156" s="13" t="s">
        <v>454</v>
      </c>
      <c r="L156" s="58">
        <v>44253</v>
      </c>
      <c r="M156" s="13" t="s">
        <v>12</v>
      </c>
      <c r="N156" s="58">
        <v>44490</v>
      </c>
      <c r="O156" s="58">
        <v>44524</v>
      </c>
      <c r="P156" s="13">
        <v>9.4</v>
      </c>
      <c r="Q156" s="13" t="s">
        <v>181</v>
      </c>
      <c r="R156" s="13">
        <v>15554566</v>
      </c>
      <c r="S156" s="13">
        <v>12218335</v>
      </c>
      <c r="T156" s="13">
        <v>12218335</v>
      </c>
      <c r="U156" s="13">
        <v>0</v>
      </c>
      <c r="V156" s="13">
        <v>0</v>
      </c>
      <c r="W156" s="13">
        <v>0</v>
      </c>
      <c r="X156" s="13">
        <v>0</v>
      </c>
      <c r="Y156" s="13">
        <v>751833</v>
      </c>
      <c r="Z156" s="13">
        <v>751833</v>
      </c>
    </row>
    <row r="157" spans="1:26" x14ac:dyDescent="0.2">
      <c r="A157" s="4">
        <f t="shared" si="4"/>
        <v>1004</v>
      </c>
      <c r="B157" s="4" t="str">
        <f t="shared" si="5"/>
        <v>Nicaragua-Malaria</v>
      </c>
      <c r="C157" s="13" t="s">
        <v>143</v>
      </c>
      <c r="D157" s="13" t="s">
        <v>45</v>
      </c>
      <c r="E157" s="13" t="s">
        <v>188</v>
      </c>
      <c r="F157" s="13" t="s">
        <v>28</v>
      </c>
      <c r="G157" s="13" t="s">
        <v>438</v>
      </c>
      <c r="H157" s="13" t="s">
        <v>440</v>
      </c>
      <c r="I157" s="13" t="s">
        <v>31</v>
      </c>
      <c r="J157" s="13" t="s">
        <v>425</v>
      </c>
      <c r="K157" s="13" t="s">
        <v>454</v>
      </c>
      <c r="L157" s="58">
        <v>44337</v>
      </c>
      <c r="M157" s="13" t="s">
        <v>12</v>
      </c>
      <c r="N157" s="58">
        <v>44490</v>
      </c>
      <c r="O157" s="58">
        <v>44524</v>
      </c>
      <c r="P157" s="13">
        <v>6.7</v>
      </c>
      <c r="Q157" s="13" t="s">
        <v>181</v>
      </c>
      <c r="R157" s="13">
        <v>6426652</v>
      </c>
      <c r="S157" s="13">
        <v>6426652</v>
      </c>
      <c r="T157" s="13">
        <v>6426652</v>
      </c>
      <c r="U157" s="13">
        <v>0</v>
      </c>
      <c r="V157" s="13">
        <v>0</v>
      </c>
      <c r="W157" s="13">
        <v>0</v>
      </c>
      <c r="X157" s="13">
        <v>0</v>
      </c>
      <c r="Y157" s="13">
        <v>873971</v>
      </c>
      <c r="Z157" s="13">
        <v>873972</v>
      </c>
    </row>
    <row r="158" spans="1:26" x14ac:dyDescent="0.2">
      <c r="A158" s="4">
        <f t="shared" si="4"/>
        <v>736</v>
      </c>
      <c r="B158" s="4" t="str">
        <f t="shared" si="5"/>
        <v>Niger-HIV/AIDS,RSSH</v>
      </c>
      <c r="C158" s="13" t="s">
        <v>144</v>
      </c>
      <c r="D158" s="13" t="s">
        <v>51</v>
      </c>
      <c r="E158" s="13" t="s">
        <v>182</v>
      </c>
      <c r="F158" s="13" t="s">
        <v>88</v>
      </c>
      <c r="G158" s="13" t="s">
        <v>197</v>
      </c>
      <c r="H158" s="13" t="s">
        <v>440</v>
      </c>
      <c r="I158" s="13" t="s">
        <v>27</v>
      </c>
      <c r="J158" s="13" t="s">
        <v>343</v>
      </c>
      <c r="K158" s="13" t="s">
        <v>454</v>
      </c>
      <c r="L158" s="58">
        <v>44001</v>
      </c>
      <c r="M158" s="13" t="s">
        <v>12</v>
      </c>
      <c r="N158" s="58">
        <v>44140</v>
      </c>
      <c r="O158" s="58">
        <v>44162</v>
      </c>
      <c r="P158" s="13">
        <v>5.9</v>
      </c>
      <c r="Q158" s="13" t="s">
        <v>186</v>
      </c>
      <c r="R158" s="13">
        <v>24227951</v>
      </c>
      <c r="S158" s="13">
        <v>24227951</v>
      </c>
      <c r="T158" s="13">
        <v>24227951</v>
      </c>
      <c r="U158" s="13">
        <v>0</v>
      </c>
      <c r="V158" s="13">
        <v>0</v>
      </c>
      <c r="W158" s="13">
        <v>0</v>
      </c>
      <c r="X158" s="13">
        <v>0</v>
      </c>
      <c r="Y158" s="13">
        <v>11182440</v>
      </c>
      <c r="Z158" s="13">
        <v>11182440</v>
      </c>
    </row>
    <row r="159" spans="1:26" x14ac:dyDescent="0.2">
      <c r="A159" s="4">
        <f t="shared" si="4"/>
        <v>737</v>
      </c>
      <c r="B159" s="4" t="str">
        <f t="shared" si="5"/>
        <v>Niger-Malaria</v>
      </c>
      <c r="C159" s="13" t="s">
        <v>144</v>
      </c>
      <c r="D159" s="13" t="s">
        <v>51</v>
      </c>
      <c r="E159" s="13" t="s">
        <v>182</v>
      </c>
      <c r="F159" s="13" t="s">
        <v>28</v>
      </c>
      <c r="G159" s="13" t="s">
        <v>273</v>
      </c>
      <c r="H159" s="13" t="s">
        <v>440</v>
      </c>
      <c r="I159" s="13" t="s">
        <v>27</v>
      </c>
      <c r="J159" s="13" t="s">
        <v>349</v>
      </c>
      <c r="K159" s="13" t="s">
        <v>454</v>
      </c>
      <c r="L159" s="58">
        <v>44030</v>
      </c>
      <c r="M159" s="13" t="s">
        <v>12</v>
      </c>
      <c r="N159" s="58">
        <v>44140</v>
      </c>
      <c r="O159" s="58">
        <v>44162</v>
      </c>
      <c r="P159" s="13">
        <v>4.9000000000000004</v>
      </c>
      <c r="Q159" s="13" t="s">
        <v>186</v>
      </c>
      <c r="R159" s="13">
        <v>88416382</v>
      </c>
      <c r="S159" s="13">
        <v>88416382</v>
      </c>
      <c r="T159" s="13">
        <v>88416382</v>
      </c>
      <c r="U159" s="13">
        <v>0</v>
      </c>
      <c r="V159" s="13">
        <v>0</v>
      </c>
      <c r="W159" s="13">
        <v>0</v>
      </c>
      <c r="X159" s="13">
        <v>0</v>
      </c>
      <c r="Y159" s="13">
        <v>18833827</v>
      </c>
      <c r="Z159" s="13">
        <v>18833828</v>
      </c>
    </row>
    <row r="160" spans="1:26" x14ac:dyDescent="0.2">
      <c r="A160" s="4">
        <f t="shared" si="4"/>
        <v>1031</v>
      </c>
      <c r="B160" s="4" t="str">
        <f t="shared" si="5"/>
        <v>Niger-Tuberculosis</v>
      </c>
      <c r="C160" s="13" t="s">
        <v>144</v>
      </c>
      <c r="D160" s="13" t="s">
        <v>51</v>
      </c>
      <c r="E160" s="13" t="s">
        <v>182</v>
      </c>
      <c r="F160" s="13" t="s">
        <v>35</v>
      </c>
      <c r="G160" s="13" t="s">
        <v>473</v>
      </c>
      <c r="H160" s="13" t="s">
        <v>441</v>
      </c>
      <c r="I160" s="13" t="s">
        <v>67</v>
      </c>
      <c r="J160" s="13" t="s">
        <v>425</v>
      </c>
      <c r="K160" s="13" t="s">
        <v>454</v>
      </c>
      <c r="L160" s="58">
        <v>44336</v>
      </c>
      <c r="M160" s="13" t="s">
        <v>12</v>
      </c>
      <c r="N160" s="58">
        <v>44490</v>
      </c>
      <c r="O160" s="58">
        <v>44524</v>
      </c>
      <c r="P160" s="13">
        <v>6.8</v>
      </c>
      <c r="Q160" s="13" t="s">
        <v>186</v>
      </c>
      <c r="R160" s="13">
        <v>11527902</v>
      </c>
      <c r="S160" s="13">
        <v>11527902</v>
      </c>
      <c r="T160" s="13">
        <v>11527902</v>
      </c>
      <c r="U160" s="13">
        <v>1813300</v>
      </c>
      <c r="V160" s="13">
        <v>1813300</v>
      </c>
      <c r="W160" s="13">
        <v>0</v>
      </c>
      <c r="X160" s="13">
        <v>0</v>
      </c>
      <c r="Y160" s="13">
        <v>5147868</v>
      </c>
      <c r="Z160" s="13">
        <v>4930689</v>
      </c>
    </row>
    <row r="161" spans="1:26" x14ac:dyDescent="0.2">
      <c r="A161" s="4" t="str">
        <f t="shared" si="4"/>
        <v/>
      </c>
      <c r="B161" s="4" t="str">
        <f t="shared" si="5"/>
        <v>Nigeria-HIV/AIDS</v>
      </c>
      <c r="C161" s="13" t="s">
        <v>66</v>
      </c>
      <c r="D161" s="13" t="s">
        <v>42</v>
      </c>
      <c r="E161" s="13" t="s">
        <v>184</v>
      </c>
      <c r="F161" s="13" t="s">
        <v>26</v>
      </c>
      <c r="G161" s="13" t="s">
        <v>433</v>
      </c>
      <c r="H161" s="13" t="s">
        <v>442</v>
      </c>
      <c r="I161" s="13" t="s">
        <v>67</v>
      </c>
      <c r="J161" s="13" t="s">
        <v>434</v>
      </c>
      <c r="K161" s="13" t="s">
        <v>362</v>
      </c>
      <c r="L161" s="13"/>
      <c r="M161" s="13" t="s">
        <v>12</v>
      </c>
      <c r="N161" s="13"/>
      <c r="O161" s="13"/>
      <c r="P161" s="13"/>
      <c r="Q161" s="13" t="s">
        <v>181</v>
      </c>
      <c r="R161" s="13">
        <v>0</v>
      </c>
      <c r="S161" s="13">
        <v>0</v>
      </c>
      <c r="T161" s="13">
        <v>0</v>
      </c>
      <c r="U161" s="13">
        <v>0</v>
      </c>
      <c r="V161" s="13">
        <v>0</v>
      </c>
      <c r="W161" s="13">
        <v>0</v>
      </c>
      <c r="X161" s="13">
        <v>0</v>
      </c>
      <c r="Y161" s="13">
        <v>69863112</v>
      </c>
      <c r="Z161" s="13">
        <v>69863112</v>
      </c>
    </row>
    <row r="162" spans="1:26" x14ac:dyDescent="0.2">
      <c r="A162" s="4">
        <f t="shared" si="4"/>
        <v>733</v>
      </c>
      <c r="B162" s="4" t="str">
        <f t="shared" si="5"/>
        <v>Nigeria-HIV/AIDS, Tuberculosis</v>
      </c>
      <c r="C162" s="13" t="s">
        <v>66</v>
      </c>
      <c r="D162" s="13" t="s">
        <v>42</v>
      </c>
      <c r="E162" s="13" t="s">
        <v>184</v>
      </c>
      <c r="F162" s="13" t="s">
        <v>89</v>
      </c>
      <c r="G162" s="13" t="s">
        <v>229</v>
      </c>
      <c r="H162" s="13" t="s">
        <v>441</v>
      </c>
      <c r="I162" s="13" t="s">
        <v>67</v>
      </c>
      <c r="J162" s="13" t="s">
        <v>342</v>
      </c>
      <c r="K162" s="13" t="s">
        <v>454</v>
      </c>
      <c r="L162" s="58">
        <v>43944</v>
      </c>
      <c r="M162" s="13" t="s">
        <v>12</v>
      </c>
      <c r="N162" s="58">
        <v>44133</v>
      </c>
      <c r="O162" s="58">
        <v>44162</v>
      </c>
      <c r="P162" s="13">
        <v>8.1</v>
      </c>
      <c r="Q162" s="13" t="s">
        <v>181</v>
      </c>
      <c r="R162" s="13">
        <v>451311921</v>
      </c>
      <c r="S162" s="13">
        <v>451311921</v>
      </c>
      <c r="T162" s="13">
        <v>451311921</v>
      </c>
      <c r="U162" s="13">
        <v>12900000</v>
      </c>
      <c r="V162" s="13">
        <v>12900000</v>
      </c>
      <c r="W162" s="13">
        <v>0</v>
      </c>
      <c r="X162" s="13">
        <v>0</v>
      </c>
      <c r="Y162" s="13">
        <v>136302918</v>
      </c>
      <c r="Z162" s="13">
        <v>135972917</v>
      </c>
    </row>
    <row r="163" spans="1:26" x14ac:dyDescent="0.2">
      <c r="A163" s="4" t="str">
        <f t="shared" si="4"/>
        <v/>
      </c>
      <c r="B163" s="4" t="str">
        <f t="shared" si="5"/>
        <v>Nigeria-HIV/AIDS, Tuberculosis</v>
      </c>
      <c r="C163" s="13" t="s">
        <v>66</v>
      </c>
      <c r="D163" s="13" t="s">
        <v>42</v>
      </c>
      <c r="E163" s="13" t="s">
        <v>184</v>
      </c>
      <c r="F163" s="13" t="s">
        <v>89</v>
      </c>
      <c r="G163" s="13" t="s">
        <v>521</v>
      </c>
      <c r="H163" s="13" t="s">
        <v>442</v>
      </c>
      <c r="I163" s="13" t="s">
        <v>67</v>
      </c>
      <c r="J163" s="13" t="s">
        <v>434</v>
      </c>
      <c r="K163" s="13" t="s">
        <v>362</v>
      </c>
      <c r="L163" s="13"/>
      <c r="M163" s="13" t="s">
        <v>12</v>
      </c>
      <c r="N163" s="13"/>
      <c r="O163" s="13"/>
      <c r="P163" s="13"/>
      <c r="Q163" s="13" t="s">
        <v>181</v>
      </c>
      <c r="R163" s="13">
        <v>0</v>
      </c>
      <c r="S163" s="13">
        <v>0</v>
      </c>
      <c r="T163" s="13">
        <v>0</v>
      </c>
      <c r="U163" s="13">
        <v>0</v>
      </c>
      <c r="V163" s="13">
        <v>0</v>
      </c>
      <c r="W163" s="13">
        <v>0</v>
      </c>
      <c r="X163" s="13">
        <v>0</v>
      </c>
      <c r="Y163" s="13">
        <v>0</v>
      </c>
      <c r="Z163" s="13">
        <v>83778309</v>
      </c>
    </row>
    <row r="164" spans="1:26" x14ac:dyDescent="0.2">
      <c r="A164" s="4">
        <f t="shared" si="4"/>
        <v>734</v>
      </c>
      <c r="B164" s="4" t="str">
        <f t="shared" si="5"/>
        <v>Nigeria-Malaria,RSSH</v>
      </c>
      <c r="C164" s="13" t="s">
        <v>66</v>
      </c>
      <c r="D164" s="13" t="s">
        <v>42</v>
      </c>
      <c r="E164" s="13" t="s">
        <v>184</v>
      </c>
      <c r="F164" s="13" t="s">
        <v>93</v>
      </c>
      <c r="G164" s="13" t="s">
        <v>292</v>
      </c>
      <c r="H164" s="13" t="s">
        <v>440</v>
      </c>
      <c r="I164" s="13" t="s">
        <v>67</v>
      </c>
      <c r="J164" s="13" t="s">
        <v>342</v>
      </c>
      <c r="K164" s="13" t="s">
        <v>454</v>
      </c>
      <c r="L164" s="58">
        <v>43944</v>
      </c>
      <c r="M164" s="13" t="s">
        <v>12</v>
      </c>
      <c r="N164" s="58">
        <v>44133</v>
      </c>
      <c r="O164" s="58">
        <v>44162</v>
      </c>
      <c r="P164" s="13">
        <v>8.1</v>
      </c>
      <c r="Q164" s="13" t="s">
        <v>181</v>
      </c>
      <c r="R164" s="13">
        <v>439285746</v>
      </c>
      <c r="S164" s="13">
        <v>439285746</v>
      </c>
      <c r="T164" s="13">
        <v>439285746</v>
      </c>
      <c r="U164" s="13">
        <v>0</v>
      </c>
      <c r="V164" s="13">
        <v>0</v>
      </c>
      <c r="W164" s="13">
        <v>0</v>
      </c>
      <c r="X164" s="13">
        <v>0</v>
      </c>
      <c r="Y164" s="13">
        <v>197184925</v>
      </c>
      <c r="Z164" s="13">
        <v>194102830</v>
      </c>
    </row>
    <row r="165" spans="1:26" x14ac:dyDescent="0.2">
      <c r="A165" s="4" t="str">
        <f t="shared" si="4"/>
        <v/>
      </c>
      <c r="B165" s="4" t="str">
        <f t="shared" si="5"/>
        <v>Nigeria-RSSH</v>
      </c>
      <c r="C165" s="13" t="s">
        <v>66</v>
      </c>
      <c r="D165" s="13" t="s">
        <v>42</v>
      </c>
      <c r="E165" s="13" t="s">
        <v>184</v>
      </c>
      <c r="F165" s="13" t="s">
        <v>94</v>
      </c>
      <c r="G165" s="13" t="s">
        <v>522</v>
      </c>
      <c r="H165" s="13" t="s">
        <v>442</v>
      </c>
      <c r="I165" s="13" t="s">
        <v>27</v>
      </c>
      <c r="J165" s="13" t="s">
        <v>434</v>
      </c>
      <c r="K165" s="13" t="s">
        <v>362</v>
      </c>
      <c r="L165" s="13"/>
      <c r="M165" s="13" t="s">
        <v>12</v>
      </c>
      <c r="N165" s="13"/>
      <c r="O165" s="13"/>
      <c r="P165" s="13"/>
      <c r="Q165" s="13" t="s">
        <v>181</v>
      </c>
      <c r="R165" s="13">
        <v>0</v>
      </c>
      <c r="S165" s="13">
        <v>0</v>
      </c>
      <c r="T165" s="13">
        <v>0</v>
      </c>
      <c r="U165" s="13">
        <v>0</v>
      </c>
      <c r="V165" s="13">
        <v>0</v>
      </c>
      <c r="W165" s="13">
        <v>0</v>
      </c>
      <c r="X165" s="13">
        <v>0</v>
      </c>
      <c r="Y165" s="13">
        <v>0</v>
      </c>
      <c r="Z165" s="13">
        <v>3839972</v>
      </c>
    </row>
    <row r="166" spans="1:26" x14ac:dyDescent="0.2">
      <c r="A166" s="4">
        <f t="shared" si="4"/>
        <v>937</v>
      </c>
      <c r="B166" s="4" t="str">
        <f t="shared" si="5"/>
        <v>Pakistan-HIV/AIDS</v>
      </c>
      <c r="C166" s="13" t="s">
        <v>145</v>
      </c>
      <c r="D166" s="13" t="s">
        <v>33</v>
      </c>
      <c r="E166" s="13" t="s">
        <v>184</v>
      </c>
      <c r="F166" s="13" t="s">
        <v>26</v>
      </c>
      <c r="G166" s="13" t="s">
        <v>198</v>
      </c>
      <c r="H166" s="13" t="s">
        <v>441</v>
      </c>
      <c r="I166" s="13" t="s">
        <v>27</v>
      </c>
      <c r="J166" s="13" t="s">
        <v>398</v>
      </c>
      <c r="K166" s="13" t="s">
        <v>454</v>
      </c>
      <c r="L166" s="58">
        <v>44096</v>
      </c>
      <c r="M166" s="13" t="s">
        <v>12</v>
      </c>
      <c r="N166" s="58">
        <v>44175</v>
      </c>
      <c r="O166" s="58">
        <v>44187</v>
      </c>
      <c r="P166" s="13">
        <v>3.7</v>
      </c>
      <c r="Q166" s="13" t="s">
        <v>181</v>
      </c>
      <c r="R166" s="13">
        <v>71687227</v>
      </c>
      <c r="S166" s="13">
        <v>71687227</v>
      </c>
      <c r="T166" s="13">
        <v>71687227</v>
      </c>
      <c r="U166" s="13">
        <v>2900000</v>
      </c>
      <c r="V166" s="13">
        <v>2900000</v>
      </c>
      <c r="W166" s="13">
        <v>0</v>
      </c>
      <c r="X166" s="13">
        <v>0</v>
      </c>
      <c r="Y166" s="13">
        <v>13815298</v>
      </c>
      <c r="Z166" s="13">
        <v>13815298</v>
      </c>
    </row>
    <row r="167" spans="1:26" x14ac:dyDescent="0.2">
      <c r="A167" s="4">
        <f t="shared" si="4"/>
        <v>938</v>
      </c>
      <c r="B167" s="4" t="str">
        <f t="shared" si="5"/>
        <v>Pakistan-Malaria</v>
      </c>
      <c r="C167" s="13" t="s">
        <v>145</v>
      </c>
      <c r="D167" s="13" t="s">
        <v>33</v>
      </c>
      <c r="E167" s="13" t="s">
        <v>184</v>
      </c>
      <c r="F167" s="13" t="s">
        <v>28</v>
      </c>
      <c r="G167" s="13" t="s">
        <v>274</v>
      </c>
      <c r="H167" s="13" t="s">
        <v>440</v>
      </c>
      <c r="I167" s="13" t="s">
        <v>34</v>
      </c>
      <c r="J167" s="13" t="s">
        <v>343</v>
      </c>
      <c r="K167" s="13" t="s">
        <v>454</v>
      </c>
      <c r="L167" s="58">
        <v>44001</v>
      </c>
      <c r="M167" s="13" t="s">
        <v>12</v>
      </c>
      <c r="N167" s="58">
        <v>44154</v>
      </c>
      <c r="O167" s="58">
        <v>44175</v>
      </c>
      <c r="P167" s="13">
        <v>6.2</v>
      </c>
      <c r="Q167" s="13" t="s">
        <v>181</v>
      </c>
      <c r="R167" s="13">
        <v>34424659</v>
      </c>
      <c r="S167" s="13">
        <v>34424659</v>
      </c>
      <c r="T167" s="13">
        <v>34424659</v>
      </c>
      <c r="U167" s="13">
        <v>0</v>
      </c>
      <c r="V167" s="13">
        <v>0</v>
      </c>
      <c r="W167" s="13">
        <v>0</v>
      </c>
      <c r="X167" s="13">
        <v>0</v>
      </c>
      <c r="Y167" s="13">
        <v>51832849</v>
      </c>
      <c r="Z167" s="13">
        <v>51832849</v>
      </c>
    </row>
    <row r="168" spans="1:26" x14ac:dyDescent="0.2">
      <c r="A168" s="4">
        <f t="shared" si="4"/>
        <v>743</v>
      </c>
      <c r="B168" s="4" t="str">
        <f t="shared" si="5"/>
        <v>Pakistan-Tuberculosis</v>
      </c>
      <c r="C168" s="13" t="s">
        <v>145</v>
      </c>
      <c r="D168" s="13" t="s">
        <v>33</v>
      </c>
      <c r="E168" s="13" t="s">
        <v>184</v>
      </c>
      <c r="F168" s="13" t="s">
        <v>35</v>
      </c>
      <c r="G168" s="13" t="s">
        <v>305</v>
      </c>
      <c r="H168" s="13" t="s">
        <v>441</v>
      </c>
      <c r="I168" s="13" t="s">
        <v>34</v>
      </c>
      <c r="J168" s="13" t="s">
        <v>343</v>
      </c>
      <c r="K168" s="13" t="s">
        <v>364</v>
      </c>
      <c r="L168" s="58">
        <v>44004</v>
      </c>
      <c r="M168" s="13" t="s">
        <v>364</v>
      </c>
      <c r="N168" s="13"/>
      <c r="O168" s="13"/>
      <c r="P168" s="13"/>
      <c r="Q168" s="13" t="s">
        <v>181</v>
      </c>
      <c r="R168" s="13">
        <v>171981709</v>
      </c>
      <c r="S168" s="13">
        <v>171981709</v>
      </c>
      <c r="T168" s="13">
        <v>0</v>
      </c>
      <c r="U168" s="13">
        <v>6000000</v>
      </c>
      <c r="V168" s="13">
        <v>0</v>
      </c>
      <c r="W168" s="13">
        <v>0</v>
      </c>
      <c r="X168" s="13">
        <v>0</v>
      </c>
      <c r="Y168" s="13">
        <v>55395322</v>
      </c>
      <c r="Z168" s="13">
        <v>0</v>
      </c>
    </row>
    <row r="169" spans="1:26" x14ac:dyDescent="0.2">
      <c r="A169" s="4">
        <f t="shared" si="4"/>
        <v>1743</v>
      </c>
      <c r="B169" s="4" t="str">
        <f t="shared" si="5"/>
        <v>Pakistan-Tuberculosis</v>
      </c>
      <c r="C169" s="13" t="s">
        <v>145</v>
      </c>
      <c r="D169" s="13" t="s">
        <v>33</v>
      </c>
      <c r="E169" s="13" t="s">
        <v>184</v>
      </c>
      <c r="F169" s="13" t="s">
        <v>35</v>
      </c>
      <c r="G169" s="13" t="s">
        <v>423</v>
      </c>
      <c r="H169" s="13" t="s">
        <v>441</v>
      </c>
      <c r="I169" s="13" t="s">
        <v>34</v>
      </c>
      <c r="J169" s="13" t="s">
        <v>398</v>
      </c>
      <c r="K169" s="13" t="s">
        <v>454</v>
      </c>
      <c r="L169" s="58">
        <v>44096</v>
      </c>
      <c r="M169" s="13" t="s">
        <v>12</v>
      </c>
      <c r="N169" s="58">
        <v>44364</v>
      </c>
      <c r="O169" s="58">
        <v>44390</v>
      </c>
      <c r="P169" s="13">
        <v>9.8000000000000007</v>
      </c>
      <c r="Q169" s="13" t="s">
        <v>181</v>
      </c>
      <c r="R169" s="13">
        <v>171981709</v>
      </c>
      <c r="S169" s="13">
        <v>171981709</v>
      </c>
      <c r="T169" s="13">
        <v>171981709</v>
      </c>
      <c r="U169" s="13">
        <v>6000000</v>
      </c>
      <c r="V169" s="13">
        <v>6000000</v>
      </c>
      <c r="W169" s="13">
        <v>0</v>
      </c>
      <c r="X169" s="13">
        <v>0</v>
      </c>
      <c r="Y169" s="13">
        <v>300903875</v>
      </c>
      <c r="Z169" s="13">
        <v>300903875</v>
      </c>
    </row>
    <row r="170" spans="1:26" x14ac:dyDescent="0.2">
      <c r="A170" s="4">
        <f t="shared" si="4"/>
        <v>858</v>
      </c>
      <c r="B170" s="4" t="str">
        <f t="shared" si="5"/>
        <v>Papua New Guinea-HIV/AIDS, Tuberculosis</v>
      </c>
      <c r="C170" s="13" t="s">
        <v>146</v>
      </c>
      <c r="D170" s="13" t="s">
        <v>25</v>
      </c>
      <c r="E170" s="13" t="s">
        <v>182</v>
      </c>
      <c r="F170" s="13" t="s">
        <v>89</v>
      </c>
      <c r="G170" s="13" t="s">
        <v>230</v>
      </c>
      <c r="H170" s="13" t="s">
        <v>440</v>
      </c>
      <c r="I170" s="13" t="s">
        <v>27</v>
      </c>
      <c r="J170" s="13" t="s">
        <v>349</v>
      </c>
      <c r="K170" s="13" t="s">
        <v>454</v>
      </c>
      <c r="L170" s="58">
        <v>44034</v>
      </c>
      <c r="M170" s="13" t="s">
        <v>12</v>
      </c>
      <c r="N170" s="58">
        <v>44175</v>
      </c>
      <c r="O170" s="58">
        <v>44187</v>
      </c>
      <c r="P170" s="13">
        <v>5.7</v>
      </c>
      <c r="Q170" s="13" t="s">
        <v>181</v>
      </c>
      <c r="R170" s="13">
        <v>40454580</v>
      </c>
      <c r="S170" s="13">
        <v>40454580</v>
      </c>
      <c r="T170" s="13">
        <v>40454580</v>
      </c>
      <c r="U170" s="13">
        <v>0</v>
      </c>
      <c r="V170" s="13">
        <v>0</v>
      </c>
      <c r="W170" s="13">
        <v>0</v>
      </c>
      <c r="X170" s="13">
        <v>0</v>
      </c>
      <c r="Y170" s="13">
        <v>34430803</v>
      </c>
      <c r="Z170" s="13">
        <v>34052769</v>
      </c>
    </row>
    <row r="171" spans="1:26" x14ac:dyDescent="0.2">
      <c r="A171" s="4">
        <f t="shared" si="4"/>
        <v>859</v>
      </c>
      <c r="B171" s="4" t="str">
        <f t="shared" si="5"/>
        <v>Papua New Guinea-Malaria</v>
      </c>
      <c r="C171" s="13" t="s">
        <v>146</v>
      </c>
      <c r="D171" s="13" t="s">
        <v>25</v>
      </c>
      <c r="E171" s="13" t="s">
        <v>182</v>
      </c>
      <c r="F171" s="13" t="s">
        <v>28</v>
      </c>
      <c r="G171" s="13" t="s">
        <v>275</v>
      </c>
      <c r="H171" s="13" t="s">
        <v>440</v>
      </c>
      <c r="I171" s="13" t="s">
        <v>27</v>
      </c>
      <c r="J171" s="13" t="s">
        <v>343</v>
      </c>
      <c r="K171" s="13" t="s">
        <v>454</v>
      </c>
      <c r="L171" s="58">
        <v>44001</v>
      </c>
      <c r="M171" s="13" t="s">
        <v>12</v>
      </c>
      <c r="N171" s="58">
        <v>44161</v>
      </c>
      <c r="O171" s="58">
        <v>44182</v>
      </c>
      <c r="P171" s="13">
        <v>6.6</v>
      </c>
      <c r="Q171" s="13" t="s">
        <v>181</v>
      </c>
      <c r="R171" s="13">
        <v>37534289</v>
      </c>
      <c r="S171" s="13">
        <v>37534289</v>
      </c>
      <c r="T171" s="13">
        <v>37534289</v>
      </c>
      <c r="U171" s="13">
        <v>0</v>
      </c>
      <c r="V171" s="13">
        <v>0</v>
      </c>
      <c r="W171" s="13">
        <v>0</v>
      </c>
      <c r="X171" s="13">
        <v>0</v>
      </c>
      <c r="Y171" s="13">
        <v>20214861</v>
      </c>
      <c r="Z171" s="13">
        <v>18150156</v>
      </c>
    </row>
    <row r="172" spans="1:26" x14ac:dyDescent="0.2">
      <c r="A172" s="4">
        <f t="shared" si="4"/>
        <v>829</v>
      </c>
      <c r="B172" s="4" t="str">
        <f t="shared" si="5"/>
        <v>Paraguay-HIV/AIDS</v>
      </c>
      <c r="C172" s="13" t="s">
        <v>147</v>
      </c>
      <c r="D172" s="13" t="s">
        <v>45</v>
      </c>
      <c r="E172" s="13" t="s">
        <v>188</v>
      </c>
      <c r="F172" s="13" t="s">
        <v>26</v>
      </c>
      <c r="G172" s="13" t="s">
        <v>199</v>
      </c>
      <c r="H172" s="13" t="s">
        <v>440</v>
      </c>
      <c r="I172" s="13" t="s">
        <v>31</v>
      </c>
      <c r="J172" s="13" t="s">
        <v>349</v>
      </c>
      <c r="K172" s="13" t="s">
        <v>454</v>
      </c>
      <c r="L172" s="58">
        <v>44032</v>
      </c>
      <c r="M172" s="13" t="s">
        <v>12</v>
      </c>
      <c r="N172" s="58">
        <v>44217</v>
      </c>
      <c r="O172" s="58">
        <v>44239</v>
      </c>
      <c r="P172" s="13">
        <v>7.4</v>
      </c>
      <c r="Q172" s="13" t="s">
        <v>181</v>
      </c>
      <c r="R172" s="13">
        <v>6722401</v>
      </c>
      <c r="S172" s="13">
        <v>6722401</v>
      </c>
      <c r="T172" s="13">
        <v>6722401</v>
      </c>
      <c r="U172" s="13">
        <v>0</v>
      </c>
      <c r="V172" s="13">
        <v>0</v>
      </c>
      <c r="W172" s="13">
        <v>0</v>
      </c>
      <c r="X172" s="13">
        <v>0</v>
      </c>
      <c r="Y172" s="13">
        <v>333498</v>
      </c>
      <c r="Z172" s="13">
        <v>333498</v>
      </c>
    </row>
    <row r="173" spans="1:26" x14ac:dyDescent="0.2">
      <c r="A173" s="4">
        <f t="shared" si="4"/>
        <v>1044</v>
      </c>
      <c r="B173" s="4" t="str">
        <f t="shared" si="5"/>
        <v>Peru-HIV/AIDS, Tuberculosis</v>
      </c>
      <c r="C173" s="13" t="s">
        <v>148</v>
      </c>
      <c r="D173" s="13" t="s">
        <v>45</v>
      </c>
      <c r="E173" s="13" t="s">
        <v>188</v>
      </c>
      <c r="F173" s="13" t="s">
        <v>89</v>
      </c>
      <c r="G173" s="13" t="s">
        <v>481</v>
      </c>
      <c r="H173" s="13" t="s">
        <v>440</v>
      </c>
      <c r="I173" s="13" t="s">
        <v>31</v>
      </c>
      <c r="J173" s="13" t="s">
        <v>497</v>
      </c>
      <c r="K173" s="13" t="s">
        <v>454</v>
      </c>
      <c r="L173" s="58">
        <v>44460</v>
      </c>
      <c r="M173" s="13" t="s">
        <v>12</v>
      </c>
      <c r="N173" s="58">
        <v>44679</v>
      </c>
      <c r="O173" s="13">
        <v>44707</v>
      </c>
      <c r="P173" s="13">
        <v>8.4</v>
      </c>
      <c r="Q173" s="13" t="s">
        <v>181</v>
      </c>
      <c r="R173" s="13">
        <v>19917177</v>
      </c>
      <c r="S173" s="13">
        <v>19917177</v>
      </c>
      <c r="T173" s="13">
        <v>19917177</v>
      </c>
      <c r="U173" s="13">
        <v>0</v>
      </c>
      <c r="V173" s="13">
        <v>0</v>
      </c>
      <c r="W173" s="13">
        <v>0</v>
      </c>
      <c r="X173" s="13">
        <v>0</v>
      </c>
      <c r="Y173" s="13">
        <v>6000000</v>
      </c>
      <c r="Z173" s="13">
        <v>6000000</v>
      </c>
    </row>
    <row r="174" spans="1:26" x14ac:dyDescent="0.2">
      <c r="A174" s="4">
        <f t="shared" si="4"/>
        <v>686</v>
      </c>
      <c r="B174" s="4" t="str">
        <f t="shared" si="5"/>
        <v>Philippines-HIV/AIDS</v>
      </c>
      <c r="C174" s="13" t="s">
        <v>68</v>
      </c>
      <c r="D174" s="13" t="s">
        <v>33</v>
      </c>
      <c r="E174" s="13" t="s">
        <v>184</v>
      </c>
      <c r="F174" s="13" t="s">
        <v>26</v>
      </c>
      <c r="G174" s="13" t="s">
        <v>200</v>
      </c>
      <c r="H174" s="13" t="s">
        <v>441</v>
      </c>
      <c r="I174" s="13" t="s">
        <v>27</v>
      </c>
      <c r="J174" s="13" t="s">
        <v>342</v>
      </c>
      <c r="K174" s="13" t="s">
        <v>454</v>
      </c>
      <c r="L174" s="58">
        <v>43930</v>
      </c>
      <c r="M174" s="13" t="s">
        <v>12</v>
      </c>
      <c r="N174" s="58">
        <v>44091</v>
      </c>
      <c r="O174" s="58">
        <v>44125</v>
      </c>
      <c r="P174" s="13">
        <v>6.9</v>
      </c>
      <c r="Q174" s="13" t="s">
        <v>181</v>
      </c>
      <c r="R174" s="13">
        <v>20338651</v>
      </c>
      <c r="S174" s="13">
        <v>20338651</v>
      </c>
      <c r="T174" s="13">
        <v>20338651</v>
      </c>
      <c r="U174" s="13">
        <v>2000000</v>
      </c>
      <c r="V174" s="13">
        <v>2000000</v>
      </c>
      <c r="W174" s="13">
        <v>0</v>
      </c>
      <c r="X174" s="13">
        <v>0</v>
      </c>
      <c r="Y174" s="13">
        <v>23939348</v>
      </c>
      <c r="Z174" s="13">
        <v>23939348</v>
      </c>
    </row>
    <row r="175" spans="1:26" x14ac:dyDescent="0.2">
      <c r="A175" s="4">
        <f t="shared" si="4"/>
        <v>687</v>
      </c>
      <c r="B175" s="4" t="str">
        <f t="shared" si="5"/>
        <v>Philippines-Malaria</v>
      </c>
      <c r="C175" s="13" t="s">
        <v>68</v>
      </c>
      <c r="D175" s="13" t="s">
        <v>33</v>
      </c>
      <c r="E175" s="13" t="s">
        <v>184</v>
      </c>
      <c r="F175" s="13" t="s">
        <v>28</v>
      </c>
      <c r="G175" s="13" t="s">
        <v>276</v>
      </c>
      <c r="H175" s="13" t="s">
        <v>440</v>
      </c>
      <c r="I175" s="13" t="s">
        <v>27</v>
      </c>
      <c r="J175" s="13" t="s">
        <v>342</v>
      </c>
      <c r="K175" s="13" t="s">
        <v>454</v>
      </c>
      <c r="L175" s="58">
        <v>43930</v>
      </c>
      <c r="M175" s="13" t="s">
        <v>12</v>
      </c>
      <c r="N175" s="58">
        <v>44070</v>
      </c>
      <c r="O175" s="58">
        <v>44125</v>
      </c>
      <c r="P175" s="13">
        <v>6.9</v>
      </c>
      <c r="Q175" s="13" t="s">
        <v>181</v>
      </c>
      <c r="R175" s="13">
        <v>7997113</v>
      </c>
      <c r="S175" s="13">
        <v>7997113</v>
      </c>
      <c r="T175" s="13">
        <v>7997113</v>
      </c>
      <c r="U175" s="13">
        <v>0</v>
      </c>
      <c r="V175" s="13">
        <v>0</v>
      </c>
      <c r="W175" s="13">
        <v>0</v>
      </c>
      <c r="X175" s="13">
        <v>0</v>
      </c>
      <c r="Y175" s="13">
        <v>2201584</v>
      </c>
      <c r="Z175" s="13">
        <v>2201584</v>
      </c>
    </row>
    <row r="176" spans="1:26" x14ac:dyDescent="0.2">
      <c r="A176" s="4">
        <f t="shared" si="4"/>
        <v>688</v>
      </c>
      <c r="B176" s="4" t="str">
        <f t="shared" si="5"/>
        <v>Philippines-Tuberculosis</v>
      </c>
      <c r="C176" s="13" t="s">
        <v>68</v>
      </c>
      <c r="D176" s="13" t="s">
        <v>33</v>
      </c>
      <c r="E176" s="13" t="s">
        <v>184</v>
      </c>
      <c r="F176" s="13" t="s">
        <v>35</v>
      </c>
      <c r="G176" s="13" t="s">
        <v>306</v>
      </c>
      <c r="H176" s="13" t="s">
        <v>441</v>
      </c>
      <c r="I176" s="13" t="s">
        <v>27</v>
      </c>
      <c r="J176" s="13" t="s">
        <v>342</v>
      </c>
      <c r="K176" s="13" t="s">
        <v>454</v>
      </c>
      <c r="L176" s="58">
        <v>43930</v>
      </c>
      <c r="M176" s="13" t="s">
        <v>12</v>
      </c>
      <c r="N176" s="58">
        <v>44091</v>
      </c>
      <c r="O176" s="58">
        <v>44125</v>
      </c>
      <c r="P176" s="13">
        <v>6.9</v>
      </c>
      <c r="Q176" s="13" t="s">
        <v>181</v>
      </c>
      <c r="R176" s="13">
        <v>119096167</v>
      </c>
      <c r="S176" s="13">
        <v>119096167</v>
      </c>
      <c r="T176" s="13">
        <v>119096167</v>
      </c>
      <c r="U176" s="13">
        <v>10000000</v>
      </c>
      <c r="V176" s="13">
        <v>10000000</v>
      </c>
      <c r="W176" s="13">
        <v>0</v>
      </c>
      <c r="X176" s="13">
        <v>0</v>
      </c>
      <c r="Y176" s="13">
        <v>59718547</v>
      </c>
      <c r="Z176" s="13">
        <v>59718547</v>
      </c>
    </row>
    <row r="177" spans="1:26" x14ac:dyDescent="0.2">
      <c r="A177" s="4">
        <f t="shared" si="4"/>
        <v>964</v>
      </c>
      <c r="B177" s="4" t="str">
        <f t="shared" si="5"/>
        <v>Russian Federation-HIV/AIDS</v>
      </c>
      <c r="C177" s="13" t="s">
        <v>149</v>
      </c>
      <c r="D177" s="13" t="s">
        <v>30</v>
      </c>
      <c r="E177" s="13" t="s">
        <v>188</v>
      </c>
      <c r="F177" s="13" t="s">
        <v>26</v>
      </c>
      <c r="G177" s="13" t="s">
        <v>357</v>
      </c>
      <c r="H177" s="13" t="s">
        <v>440</v>
      </c>
      <c r="I177" s="13" t="s">
        <v>31</v>
      </c>
      <c r="J177" s="13" t="s">
        <v>398</v>
      </c>
      <c r="K177" s="13" t="s">
        <v>454</v>
      </c>
      <c r="L177" s="58">
        <v>44092</v>
      </c>
      <c r="M177" s="13" t="s">
        <v>12</v>
      </c>
      <c r="N177" s="58">
        <v>44364</v>
      </c>
      <c r="O177" s="58">
        <v>44390</v>
      </c>
      <c r="P177" s="13">
        <v>10.3</v>
      </c>
      <c r="Q177" s="13" t="s">
        <v>181</v>
      </c>
      <c r="R177" s="13">
        <v>10014430</v>
      </c>
      <c r="S177" s="13">
        <v>10014430</v>
      </c>
      <c r="T177" s="13">
        <v>10014430</v>
      </c>
      <c r="U177" s="13">
        <v>0</v>
      </c>
      <c r="V177" s="13">
        <v>0</v>
      </c>
      <c r="W177" s="13">
        <v>0</v>
      </c>
      <c r="X177" s="13">
        <v>0</v>
      </c>
      <c r="Y177" s="13">
        <v>2665188</v>
      </c>
      <c r="Z177" s="13">
        <v>2665188</v>
      </c>
    </row>
    <row r="178" spans="1:26" x14ac:dyDescent="0.2">
      <c r="A178" s="4">
        <f t="shared" si="4"/>
        <v>905</v>
      </c>
      <c r="B178" s="4" t="str">
        <f t="shared" si="5"/>
        <v>Rwanda-HIV/AIDS, Tuberculosis</v>
      </c>
      <c r="C178" s="13" t="s">
        <v>150</v>
      </c>
      <c r="D178" s="13" t="s">
        <v>60</v>
      </c>
      <c r="E178" s="13" t="s">
        <v>182</v>
      </c>
      <c r="F178" s="13" t="s">
        <v>89</v>
      </c>
      <c r="G178" s="13" t="s">
        <v>231</v>
      </c>
      <c r="H178" s="13" t="s">
        <v>441</v>
      </c>
      <c r="I178" s="13" t="s">
        <v>34</v>
      </c>
      <c r="J178" s="13" t="s">
        <v>343</v>
      </c>
      <c r="K178" s="13" t="s">
        <v>454</v>
      </c>
      <c r="L178" s="58">
        <v>44005</v>
      </c>
      <c r="M178" s="13" t="s">
        <v>12</v>
      </c>
      <c r="N178" s="58">
        <v>44273</v>
      </c>
      <c r="O178" s="58">
        <v>44299</v>
      </c>
      <c r="P178" s="13">
        <v>10.4</v>
      </c>
      <c r="Q178" s="13" t="s">
        <v>181</v>
      </c>
      <c r="R178" s="13">
        <v>137456082</v>
      </c>
      <c r="S178" s="13">
        <v>140208665</v>
      </c>
      <c r="T178" s="13">
        <v>140208665</v>
      </c>
      <c r="U178" s="13">
        <v>2000000</v>
      </c>
      <c r="V178" s="13">
        <v>2000000</v>
      </c>
      <c r="W178" s="13">
        <v>0</v>
      </c>
      <c r="X178" s="13">
        <v>0</v>
      </c>
      <c r="Y178" s="13">
        <v>69912243</v>
      </c>
      <c r="Z178" s="13">
        <v>69912244</v>
      </c>
    </row>
    <row r="179" spans="1:26" x14ac:dyDescent="0.2">
      <c r="A179" s="4">
        <f t="shared" si="4"/>
        <v>904</v>
      </c>
      <c r="B179" s="4" t="str">
        <f t="shared" si="5"/>
        <v>Rwanda-Malaria</v>
      </c>
      <c r="C179" s="13" t="s">
        <v>150</v>
      </c>
      <c r="D179" s="13" t="s">
        <v>60</v>
      </c>
      <c r="E179" s="13" t="s">
        <v>182</v>
      </c>
      <c r="F179" s="13" t="s">
        <v>28</v>
      </c>
      <c r="G179" s="13" t="s">
        <v>277</v>
      </c>
      <c r="H179" s="13" t="s">
        <v>440</v>
      </c>
      <c r="I179" s="13" t="s">
        <v>34</v>
      </c>
      <c r="J179" s="13" t="s">
        <v>343</v>
      </c>
      <c r="K179" s="13" t="s">
        <v>454</v>
      </c>
      <c r="L179" s="58">
        <v>44005</v>
      </c>
      <c r="M179" s="13" t="s">
        <v>12</v>
      </c>
      <c r="N179" s="58">
        <v>44273</v>
      </c>
      <c r="O179" s="58">
        <v>44299</v>
      </c>
      <c r="P179" s="13">
        <v>10.4</v>
      </c>
      <c r="Q179" s="13" t="s">
        <v>181</v>
      </c>
      <c r="R179" s="13">
        <v>52705270</v>
      </c>
      <c r="S179" s="13">
        <v>49952687</v>
      </c>
      <c r="T179" s="13">
        <v>49952687</v>
      </c>
      <c r="U179" s="13">
        <v>0</v>
      </c>
      <c r="V179" s="13">
        <v>0</v>
      </c>
      <c r="W179" s="13">
        <v>0</v>
      </c>
      <c r="X179" s="13">
        <v>0</v>
      </c>
      <c r="Y179" s="13">
        <v>23636170</v>
      </c>
      <c r="Z179" s="13">
        <v>23636170</v>
      </c>
    </row>
    <row r="180" spans="1:26" x14ac:dyDescent="0.2">
      <c r="A180" s="4">
        <f t="shared" si="4"/>
        <v>919</v>
      </c>
      <c r="B180" s="4" t="str">
        <f t="shared" si="5"/>
        <v>Sao Tome and Principe-HIV/AIDS,Tuberculosis,Malaria</v>
      </c>
      <c r="C180" s="13" t="s">
        <v>151</v>
      </c>
      <c r="D180" s="13" t="s">
        <v>37</v>
      </c>
      <c r="E180" s="13" t="s">
        <v>188</v>
      </c>
      <c r="F180" s="13" t="s">
        <v>90</v>
      </c>
      <c r="G180" s="13" t="s">
        <v>243</v>
      </c>
      <c r="H180" s="13" t="s">
        <v>440</v>
      </c>
      <c r="I180" s="13" t="s">
        <v>31</v>
      </c>
      <c r="J180" s="13" t="s">
        <v>349</v>
      </c>
      <c r="K180" s="13" t="s">
        <v>454</v>
      </c>
      <c r="L180" s="58">
        <v>44033</v>
      </c>
      <c r="M180" s="13" t="s">
        <v>12</v>
      </c>
      <c r="N180" s="58">
        <v>44161</v>
      </c>
      <c r="O180" s="58">
        <v>44182</v>
      </c>
      <c r="P180" s="13">
        <v>5.5</v>
      </c>
      <c r="Q180" s="13" t="s">
        <v>186</v>
      </c>
      <c r="R180" s="13">
        <v>11695646</v>
      </c>
      <c r="S180" s="13">
        <v>11695646</v>
      </c>
      <c r="T180" s="13">
        <v>11695646</v>
      </c>
      <c r="U180" s="13">
        <v>0</v>
      </c>
      <c r="V180" s="13">
        <v>0</v>
      </c>
      <c r="W180" s="13">
        <v>0</v>
      </c>
      <c r="X180" s="13">
        <v>0</v>
      </c>
      <c r="Y180" s="13">
        <v>306116</v>
      </c>
      <c r="Z180" s="13">
        <v>306116</v>
      </c>
    </row>
    <row r="181" spans="1:26" x14ac:dyDescent="0.2">
      <c r="A181" s="4">
        <f t="shared" si="4"/>
        <v>909</v>
      </c>
      <c r="B181" s="4" t="str">
        <f t="shared" si="5"/>
        <v>Senegal-HIV/AIDS</v>
      </c>
      <c r="C181" s="13" t="s">
        <v>152</v>
      </c>
      <c r="D181" s="13" t="s">
        <v>51</v>
      </c>
      <c r="E181" s="13" t="s">
        <v>182</v>
      </c>
      <c r="F181" s="13" t="s">
        <v>26</v>
      </c>
      <c r="G181" s="13" t="s">
        <v>201</v>
      </c>
      <c r="H181" s="13" t="s">
        <v>441</v>
      </c>
      <c r="I181" s="13" t="s">
        <v>27</v>
      </c>
      <c r="J181" s="13" t="s">
        <v>349</v>
      </c>
      <c r="K181" s="13" t="s">
        <v>454</v>
      </c>
      <c r="L181" s="58">
        <v>44032</v>
      </c>
      <c r="M181" s="13" t="s">
        <v>12</v>
      </c>
      <c r="N181" s="58">
        <v>44175</v>
      </c>
      <c r="O181" s="58">
        <v>44187</v>
      </c>
      <c r="P181" s="13">
        <v>5.7</v>
      </c>
      <c r="Q181" s="13" t="s">
        <v>186</v>
      </c>
      <c r="R181" s="13">
        <v>23289918</v>
      </c>
      <c r="S181" s="13">
        <v>23289918</v>
      </c>
      <c r="T181" s="13">
        <v>23289918</v>
      </c>
      <c r="U181" s="13">
        <v>1087980</v>
      </c>
      <c r="V181" s="13">
        <v>1087980</v>
      </c>
      <c r="W181" s="13">
        <v>0</v>
      </c>
      <c r="X181" s="13">
        <v>0</v>
      </c>
      <c r="Y181" s="13">
        <v>8145108</v>
      </c>
      <c r="Z181" s="13">
        <v>8145108</v>
      </c>
    </row>
    <row r="182" spans="1:26" x14ac:dyDescent="0.2">
      <c r="A182" s="4" t="str">
        <f t="shared" si="4"/>
        <v/>
      </c>
      <c r="B182" s="4" t="str">
        <f t="shared" si="5"/>
        <v>Senegal-HIV/AIDS</v>
      </c>
      <c r="C182" s="13" t="s">
        <v>152</v>
      </c>
      <c r="D182" s="13" t="s">
        <v>51</v>
      </c>
      <c r="E182" s="13" t="s">
        <v>182</v>
      </c>
      <c r="F182" s="13" t="s">
        <v>26</v>
      </c>
      <c r="G182" s="13" t="s">
        <v>459</v>
      </c>
      <c r="H182" s="13" t="s">
        <v>442</v>
      </c>
      <c r="I182" s="13" t="s">
        <v>27</v>
      </c>
      <c r="J182" s="13" t="s">
        <v>434</v>
      </c>
      <c r="K182" s="13" t="s">
        <v>362</v>
      </c>
      <c r="L182" s="58">
        <v>44179</v>
      </c>
      <c r="M182" s="13" t="s">
        <v>12</v>
      </c>
      <c r="N182" s="13"/>
      <c r="O182" s="13"/>
      <c r="P182" s="13"/>
      <c r="Q182" s="13" t="s">
        <v>186</v>
      </c>
      <c r="R182" s="13">
        <v>0</v>
      </c>
      <c r="S182" s="13">
        <v>0</v>
      </c>
      <c r="T182" s="13">
        <v>0</v>
      </c>
      <c r="U182" s="13">
        <v>0</v>
      </c>
      <c r="V182" s="13">
        <v>0</v>
      </c>
      <c r="W182" s="13">
        <v>0</v>
      </c>
      <c r="X182" s="13">
        <v>0</v>
      </c>
      <c r="Y182" s="13">
        <v>681230</v>
      </c>
      <c r="Z182" s="13">
        <v>681230</v>
      </c>
    </row>
    <row r="183" spans="1:26" x14ac:dyDescent="0.2">
      <c r="A183" s="4">
        <f t="shared" si="4"/>
        <v>912</v>
      </c>
      <c r="B183" s="4" t="str">
        <f t="shared" si="5"/>
        <v>Senegal-Malaria</v>
      </c>
      <c r="C183" s="13" t="s">
        <v>152</v>
      </c>
      <c r="D183" s="13" t="s">
        <v>51</v>
      </c>
      <c r="E183" s="13" t="s">
        <v>182</v>
      </c>
      <c r="F183" s="13" t="s">
        <v>28</v>
      </c>
      <c r="G183" s="13" t="s">
        <v>278</v>
      </c>
      <c r="H183" s="13" t="s">
        <v>440</v>
      </c>
      <c r="I183" s="13" t="s">
        <v>27</v>
      </c>
      <c r="J183" s="13" t="s">
        <v>349</v>
      </c>
      <c r="K183" s="13" t="s">
        <v>454</v>
      </c>
      <c r="L183" s="58">
        <v>44032</v>
      </c>
      <c r="M183" s="13" t="s">
        <v>12</v>
      </c>
      <c r="N183" s="58">
        <v>44175</v>
      </c>
      <c r="O183" s="58">
        <v>44187</v>
      </c>
      <c r="P183" s="13">
        <v>5.7</v>
      </c>
      <c r="Q183" s="13" t="s">
        <v>186</v>
      </c>
      <c r="R183" s="13">
        <v>29534585</v>
      </c>
      <c r="S183" s="13">
        <v>29534585</v>
      </c>
      <c r="T183" s="13">
        <v>29534585</v>
      </c>
      <c r="U183" s="13">
        <v>0</v>
      </c>
      <c r="V183" s="13">
        <v>0</v>
      </c>
      <c r="W183" s="13">
        <v>0</v>
      </c>
      <c r="X183" s="13">
        <v>0</v>
      </c>
      <c r="Y183" s="13">
        <v>14457528</v>
      </c>
      <c r="Z183" s="13">
        <v>14457528</v>
      </c>
    </row>
    <row r="184" spans="1:26" x14ac:dyDescent="0.2">
      <c r="A184" s="4">
        <f t="shared" si="4"/>
        <v>913</v>
      </c>
      <c r="B184" s="4" t="str">
        <f t="shared" si="5"/>
        <v>Senegal-Tuberculosis,RSSH</v>
      </c>
      <c r="C184" s="13" t="s">
        <v>152</v>
      </c>
      <c r="D184" s="13" t="s">
        <v>51</v>
      </c>
      <c r="E184" s="13" t="s">
        <v>182</v>
      </c>
      <c r="F184" s="13" t="s">
        <v>97</v>
      </c>
      <c r="G184" s="13" t="s">
        <v>312</v>
      </c>
      <c r="H184" s="13" t="s">
        <v>440</v>
      </c>
      <c r="I184" s="13" t="s">
        <v>67</v>
      </c>
      <c r="J184" s="13" t="s">
        <v>349</v>
      </c>
      <c r="K184" s="13" t="s">
        <v>454</v>
      </c>
      <c r="L184" s="58">
        <v>44033</v>
      </c>
      <c r="M184" s="13" t="s">
        <v>12</v>
      </c>
      <c r="N184" s="58">
        <v>44175</v>
      </c>
      <c r="O184" s="58">
        <v>44187</v>
      </c>
      <c r="P184" s="13">
        <v>5.7</v>
      </c>
      <c r="Q184" s="13" t="s">
        <v>186</v>
      </c>
      <c r="R184" s="13">
        <v>16796902</v>
      </c>
      <c r="S184" s="13">
        <v>16796902</v>
      </c>
      <c r="T184" s="13">
        <v>16796902</v>
      </c>
      <c r="U184" s="13">
        <v>0</v>
      </c>
      <c r="V184" s="13">
        <v>0</v>
      </c>
      <c r="W184" s="13">
        <v>0</v>
      </c>
      <c r="X184" s="13">
        <v>0</v>
      </c>
      <c r="Y184" s="13">
        <v>8391594</v>
      </c>
      <c r="Z184" s="13">
        <v>8391594</v>
      </c>
    </row>
    <row r="185" spans="1:26" x14ac:dyDescent="0.2">
      <c r="A185" s="4">
        <f t="shared" si="4"/>
        <v>1047</v>
      </c>
      <c r="B185" s="4" t="str">
        <f t="shared" si="5"/>
        <v>Serbia-HIV/AIDS</v>
      </c>
      <c r="C185" s="13" t="s">
        <v>153</v>
      </c>
      <c r="D185" s="13" t="s">
        <v>30</v>
      </c>
      <c r="E185" s="13" t="s">
        <v>188</v>
      </c>
      <c r="F185" s="13" t="s">
        <v>26</v>
      </c>
      <c r="G185" s="13" t="s">
        <v>485</v>
      </c>
      <c r="H185" s="13" t="s">
        <v>440</v>
      </c>
      <c r="I185" s="13" t="s">
        <v>31</v>
      </c>
      <c r="J185" s="13" t="s">
        <v>497</v>
      </c>
      <c r="K185" s="13" t="s">
        <v>454</v>
      </c>
      <c r="L185" s="58">
        <v>44460</v>
      </c>
      <c r="M185" s="13" t="s">
        <v>12</v>
      </c>
      <c r="N185" s="58">
        <v>44679</v>
      </c>
      <c r="O185" s="13">
        <v>44707</v>
      </c>
      <c r="P185" s="13">
        <v>8.6999999999999993</v>
      </c>
      <c r="Q185" s="13" t="s">
        <v>186</v>
      </c>
      <c r="R185" s="13">
        <v>1508648</v>
      </c>
      <c r="S185" s="13">
        <v>1508613</v>
      </c>
      <c r="T185" s="13">
        <v>1508613</v>
      </c>
      <c r="U185" s="13">
        <v>0</v>
      </c>
      <c r="V185" s="13">
        <v>0</v>
      </c>
      <c r="W185" s="13">
        <v>0</v>
      </c>
      <c r="X185" s="13">
        <v>0</v>
      </c>
      <c r="Y185" s="13">
        <v>1950816</v>
      </c>
      <c r="Z185" s="13">
        <v>1950816</v>
      </c>
    </row>
    <row r="186" spans="1:26" x14ac:dyDescent="0.2">
      <c r="A186" s="4">
        <f t="shared" si="4"/>
        <v>867</v>
      </c>
      <c r="B186" s="4" t="str">
        <f t="shared" si="5"/>
        <v>Sierra Leone-HIV/AIDS,Tuberculosis,Malaria,RSSH</v>
      </c>
      <c r="C186" s="13" t="s">
        <v>154</v>
      </c>
      <c r="D186" s="13" t="s">
        <v>51</v>
      </c>
      <c r="E186" s="13" t="s">
        <v>182</v>
      </c>
      <c r="F186" s="13" t="s">
        <v>91</v>
      </c>
      <c r="G186" s="13" t="s">
        <v>244</v>
      </c>
      <c r="H186" s="13" t="s">
        <v>441</v>
      </c>
      <c r="I186" s="13" t="s">
        <v>27</v>
      </c>
      <c r="J186" s="13" t="s">
        <v>398</v>
      </c>
      <c r="K186" s="13" t="s">
        <v>454</v>
      </c>
      <c r="L186" s="58">
        <v>44092</v>
      </c>
      <c r="M186" s="13" t="s">
        <v>12</v>
      </c>
      <c r="N186" s="58">
        <v>44308</v>
      </c>
      <c r="O186" s="58">
        <v>44335</v>
      </c>
      <c r="P186" s="13">
        <v>8.5</v>
      </c>
      <c r="Q186" s="13" t="s">
        <v>181</v>
      </c>
      <c r="R186" s="13">
        <v>126205022</v>
      </c>
      <c r="S186" s="13">
        <v>125805022</v>
      </c>
      <c r="T186" s="13">
        <v>125805022</v>
      </c>
      <c r="U186" s="13">
        <v>1500000</v>
      </c>
      <c r="V186" s="13">
        <v>1500000</v>
      </c>
      <c r="W186" s="13">
        <v>0</v>
      </c>
      <c r="X186" s="13">
        <v>0</v>
      </c>
      <c r="Y186" s="13">
        <v>31250623</v>
      </c>
      <c r="Z186" s="13">
        <v>23300623</v>
      </c>
    </row>
    <row r="187" spans="1:26" x14ac:dyDescent="0.2">
      <c r="A187" s="4">
        <f t="shared" si="4"/>
        <v>860</v>
      </c>
      <c r="B187" s="4" t="str">
        <f t="shared" si="5"/>
        <v>Solomon Islands-Malaria</v>
      </c>
      <c r="C187" s="13" t="s">
        <v>69</v>
      </c>
      <c r="D187" s="13" t="s">
        <v>25</v>
      </c>
      <c r="E187" s="13" t="s">
        <v>188</v>
      </c>
      <c r="F187" s="13" t="s">
        <v>28</v>
      </c>
      <c r="G187" s="13" t="s">
        <v>279</v>
      </c>
      <c r="H187" s="13" t="s">
        <v>440</v>
      </c>
      <c r="I187" s="13" t="s">
        <v>31</v>
      </c>
      <c r="J187" s="13" t="s">
        <v>349</v>
      </c>
      <c r="K187" s="13" t="s">
        <v>454</v>
      </c>
      <c r="L187" s="58">
        <v>44032</v>
      </c>
      <c r="M187" s="13" t="s">
        <v>12</v>
      </c>
      <c r="N187" s="58">
        <v>44175</v>
      </c>
      <c r="O187" s="58">
        <v>44187</v>
      </c>
      <c r="P187" s="13">
        <v>5.7</v>
      </c>
      <c r="Q187" s="13" t="s">
        <v>181</v>
      </c>
      <c r="R187" s="13">
        <v>8031136</v>
      </c>
      <c r="S187" s="13">
        <v>8031136</v>
      </c>
      <c r="T187" s="13">
        <v>8031136</v>
      </c>
      <c r="U187" s="13">
        <v>0</v>
      </c>
      <c r="V187" s="13">
        <v>0</v>
      </c>
      <c r="W187" s="13">
        <v>0</v>
      </c>
      <c r="X187" s="13">
        <v>0</v>
      </c>
      <c r="Y187" s="13">
        <v>5080234</v>
      </c>
      <c r="Z187" s="13">
        <v>5080234</v>
      </c>
    </row>
    <row r="188" spans="1:26" x14ac:dyDescent="0.2">
      <c r="A188" s="4">
        <f t="shared" si="4"/>
        <v>954</v>
      </c>
      <c r="B188" s="4" t="str">
        <f t="shared" si="5"/>
        <v>Solomon Islands-Tuberculosis</v>
      </c>
      <c r="C188" s="13" t="s">
        <v>69</v>
      </c>
      <c r="D188" s="13" t="s">
        <v>25</v>
      </c>
      <c r="E188" s="13" t="s">
        <v>188</v>
      </c>
      <c r="F188" s="13" t="s">
        <v>35</v>
      </c>
      <c r="G188" s="13" t="s">
        <v>355</v>
      </c>
      <c r="H188" s="13" t="s">
        <v>440</v>
      </c>
      <c r="I188" s="13" t="s">
        <v>31</v>
      </c>
      <c r="J188" s="13" t="s">
        <v>343</v>
      </c>
      <c r="K188" s="13" t="s">
        <v>454</v>
      </c>
      <c r="L188" s="58">
        <v>44001</v>
      </c>
      <c r="M188" s="13" t="s">
        <v>12</v>
      </c>
      <c r="N188" s="58">
        <v>44154</v>
      </c>
      <c r="O188" s="58">
        <v>44175</v>
      </c>
      <c r="P188" s="13">
        <v>6.3</v>
      </c>
      <c r="Q188" s="13" t="s">
        <v>181</v>
      </c>
      <c r="R188" s="13">
        <v>1193480</v>
      </c>
      <c r="S188" s="13">
        <v>1193480</v>
      </c>
      <c r="T188" s="13">
        <v>1193480</v>
      </c>
      <c r="U188" s="13">
        <v>0</v>
      </c>
      <c r="V188" s="13">
        <v>0</v>
      </c>
      <c r="W188" s="13">
        <v>0</v>
      </c>
      <c r="X188" s="13">
        <v>0</v>
      </c>
      <c r="Y188" s="13">
        <v>596740</v>
      </c>
      <c r="Z188" s="13">
        <v>480000</v>
      </c>
    </row>
    <row r="189" spans="1:26" x14ac:dyDescent="0.2">
      <c r="A189" s="4">
        <f t="shared" si="4"/>
        <v>845</v>
      </c>
      <c r="B189" s="4" t="str">
        <f t="shared" si="5"/>
        <v>Somalia-HIV/AIDS</v>
      </c>
      <c r="C189" s="13" t="s">
        <v>70</v>
      </c>
      <c r="D189" s="13" t="s">
        <v>48</v>
      </c>
      <c r="E189" s="13" t="s">
        <v>182</v>
      </c>
      <c r="F189" s="13" t="s">
        <v>26</v>
      </c>
      <c r="G189" s="13" t="s">
        <v>202</v>
      </c>
      <c r="H189" s="13" t="s">
        <v>440</v>
      </c>
      <c r="I189" s="13" t="s">
        <v>27</v>
      </c>
      <c r="J189" s="13" t="s">
        <v>342</v>
      </c>
      <c r="K189" s="13" t="s">
        <v>454</v>
      </c>
      <c r="L189" s="58">
        <v>43938</v>
      </c>
      <c r="M189" s="13" t="s">
        <v>12</v>
      </c>
      <c r="N189" s="58">
        <v>44133</v>
      </c>
      <c r="O189" s="58">
        <v>44162</v>
      </c>
      <c r="P189" s="13">
        <v>8.1</v>
      </c>
      <c r="Q189" s="13" t="s">
        <v>181</v>
      </c>
      <c r="R189" s="13">
        <v>18599905</v>
      </c>
      <c r="S189" s="13">
        <v>18599905</v>
      </c>
      <c r="T189" s="13">
        <v>18599905</v>
      </c>
      <c r="U189" s="13">
        <v>0</v>
      </c>
      <c r="V189" s="13">
        <v>0</v>
      </c>
      <c r="W189" s="13">
        <v>0</v>
      </c>
      <c r="X189" s="13">
        <v>0</v>
      </c>
      <c r="Y189" s="13">
        <v>6424412</v>
      </c>
      <c r="Z189" s="13">
        <v>5989640</v>
      </c>
    </row>
    <row r="190" spans="1:26" x14ac:dyDescent="0.2">
      <c r="A190" s="4">
        <f t="shared" si="4"/>
        <v>868</v>
      </c>
      <c r="B190" s="4" t="str">
        <f t="shared" si="5"/>
        <v>Somalia-Malaria</v>
      </c>
      <c r="C190" s="13" t="s">
        <v>70</v>
      </c>
      <c r="D190" s="13" t="s">
        <v>48</v>
      </c>
      <c r="E190" s="13" t="s">
        <v>182</v>
      </c>
      <c r="F190" s="13" t="s">
        <v>28</v>
      </c>
      <c r="G190" s="13" t="s">
        <v>280</v>
      </c>
      <c r="H190" s="13" t="s">
        <v>440</v>
      </c>
      <c r="I190" s="13" t="s">
        <v>27</v>
      </c>
      <c r="J190" s="13" t="s">
        <v>349</v>
      </c>
      <c r="K190" s="13" t="s">
        <v>454</v>
      </c>
      <c r="L190" s="58">
        <v>44032</v>
      </c>
      <c r="M190" s="13" t="s">
        <v>12</v>
      </c>
      <c r="N190" s="58">
        <v>44161</v>
      </c>
      <c r="O190" s="58">
        <v>44182</v>
      </c>
      <c r="P190" s="13">
        <v>5.5</v>
      </c>
      <c r="Q190" s="13" t="s">
        <v>181</v>
      </c>
      <c r="R190" s="13">
        <v>37011330</v>
      </c>
      <c r="S190" s="13">
        <v>37011330</v>
      </c>
      <c r="T190" s="13">
        <v>37011330</v>
      </c>
      <c r="U190" s="13">
        <v>0</v>
      </c>
      <c r="V190" s="13">
        <v>0</v>
      </c>
      <c r="W190" s="13">
        <v>0</v>
      </c>
      <c r="X190" s="13">
        <v>0</v>
      </c>
      <c r="Y190" s="13">
        <v>20207054</v>
      </c>
      <c r="Z190" s="13">
        <v>19753454</v>
      </c>
    </row>
    <row r="191" spans="1:26" x14ac:dyDescent="0.2">
      <c r="A191" s="4">
        <f t="shared" si="4"/>
        <v>723</v>
      </c>
      <c r="B191" s="4" t="str">
        <f t="shared" si="5"/>
        <v>Somalia-Tuberculosis</v>
      </c>
      <c r="C191" s="13" t="s">
        <v>70</v>
      </c>
      <c r="D191" s="13" t="s">
        <v>48</v>
      </c>
      <c r="E191" s="13" t="s">
        <v>182</v>
      </c>
      <c r="F191" s="13" t="s">
        <v>35</v>
      </c>
      <c r="G191" s="13" t="s">
        <v>307</v>
      </c>
      <c r="H191" s="13" t="s">
        <v>440</v>
      </c>
      <c r="I191" s="13" t="s">
        <v>27</v>
      </c>
      <c r="J191" s="13" t="s">
        <v>349</v>
      </c>
      <c r="K191" s="13" t="s">
        <v>454</v>
      </c>
      <c r="L191" s="58">
        <v>44032</v>
      </c>
      <c r="M191" s="13" t="s">
        <v>12</v>
      </c>
      <c r="N191" s="58">
        <v>44161</v>
      </c>
      <c r="O191" s="58">
        <v>44182</v>
      </c>
      <c r="P191" s="13">
        <v>5.5</v>
      </c>
      <c r="Q191" s="13" t="s">
        <v>181</v>
      </c>
      <c r="R191" s="13">
        <v>29018030</v>
      </c>
      <c r="S191" s="13">
        <v>29018030</v>
      </c>
      <c r="T191" s="13">
        <v>29018030</v>
      </c>
      <c r="U191" s="13">
        <v>0</v>
      </c>
      <c r="V191" s="13">
        <v>0</v>
      </c>
      <c r="W191" s="13">
        <v>0</v>
      </c>
      <c r="X191" s="13">
        <v>0</v>
      </c>
      <c r="Y191" s="13">
        <v>14184938</v>
      </c>
      <c r="Z191" s="13">
        <v>14184938</v>
      </c>
    </row>
    <row r="192" spans="1:26" x14ac:dyDescent="0.2">
      <c r="A192" s="4">
        <f t="shared" si="4"/>
        <v>1042</v>
      </c>
      <c r="B192" s="4" t="str">
        <f t="shared" si="5"/>
        <v>South Africa-HIV/AIDS, Tuberculosis</v>
      </c>
      <c r="C192" s="13" t="s">
        <v>155</v>
      </c>
      <c r="D192" s="13" t="s">
        <v>74</v>
      </c>
      <c r="E192" s="13" t="s">
        <v>184</v>
      </c>
      <c r="F192" s="13" t="s">
        <v>89</v>
      </c>
      <c r="G192" s="13" t="s">
        <v>476</v>
      </c>
      <c r="H192" s="13" t="s">
        <v>441</v>
      </c>
      <c r="I192" s="13" t="s">
        <v>27</v>
      </c>
      <c r="J192" s="13" t="s">
        <v>497</v>
      </c>
      <c r="K192" s="13" t="s">
        <v>454</v>
      </c>
      <c r="L192" s="58">
        <v>44461</v>
      </c>
      <c r="M192" s="13" t="s">
        <v>12</v>
      </c>
      <c r="N192" s="58">
        <v>44651</v>
      </c>
      <c r="O192" s="58">
        <v>44679</v>
      </c>
      <c r="P192" s="13">
        <v>8.3000000000000007</v>
      </c>
      <c r="Q192" s="13" t="s">
        <v>181</v>
      </c>
      <c r="R192" s="13">
        <v>536766626</v>
      </c>
      <c r="S192" s="13">
        <v>536766626</v>
      </c>
      <c r="T192" s="13">
        <v>536766626</v>
      </c>
      <c r="U192" s="13">
        <v>10000000</v>
      </c>
      <c r="V192" s="13">
        <v>10000000</v>
      </c>
      <c r="W192" s="13">
        <v>0</v>
      </c>
      <c r="X192" s="13">
        <v>0</v>
      </c>
      <c r="Y192" s="13">
        <v>337453896</v>
      </c>
      <c r="Z192" s="13">
        <v>337453896</v>
      </c>
    </row>
    <row r="193" spans="1:26" x14ac:dyDescent="0.2">
      <c r="A193" s="4">
        <f t="shared" si="4"/>
        <v>962</v>
      </c>
      <c r="B193" s="4" t="str">
        <f t="shared" si="5"/>
        <v>South Sudan-HIV/AIDS, Tuberculosis</v>
      </c>
      <c r="C193" s="13" t="s">
        <v>156</v>
      </c>
      <c r="D193" s="13" t="s">
        <v>48</v>
      </c>
      <c r="E193" s="13" t="s">
        <v>182</v>
      </c>
      <c r="F193" s="13" t="s">
        <v>89</v>
      </c>
      <c r="G193" s="13" t="s">
        <v>360</v>
      </c>
      <c r="H193" s="13" t="s">
        <v>440</v>
      </c>
      <c r="I193" s="13" t="s">
        <v>27</v>
      </c>
      <c r="J193" s="13" t="s">
        <v>343</v>
      </c>
      <c r="K193" s="13" t="s">
        <v>454</v>
      </c>
      <c r="L193" s="58">
        <v>44001</v>
      </c>
      <c r="M193" s="13" t="s">
        <v>12</v>
      </c>
      <c r="N193" s="58">
        <v>44133</v>
      </c>
      <c r="O193" s="58">
        <v>44162</v>
      </c>
      <c r="P193" s="13">
        <v>5.9</v>
      </c>
      <c r="Q193" s="13" t="s">
        <v>181</v>
      </c>
      <c r="R193" s="13">
        <v>71526259</v>
      </c>
      <c r="S193" s="13">
        <v>71526259</v>
      </c>
      <c r="T193" s="13">
        <v>71526259</v>
      </c>
      <c r="U193" s="13">
        <v>0</v>
      </c>
      <c r="V193" s="13">
        <v>0</v>
      </c>
      <c r="W193" s="13">
        <v>0</v>
      </c>
      <c r="X193" s="13">
        <v>0</v>
      </c>
      <c r="Y193" s="13">
        <v>43540561</v>
      </c>
      <c r="Z193" s="13">
        <v>43540561</v>
      </c>
    </row>
    <row r="194" spans="1:26" x14ac:dyDescent="0.2">
      <c r="A194" s="4">
        <f t="shared" ref="A194:A222" si="6">IF(OR(C194="Sri Lanka",ISNUMBER(SEARCH("Allocation",H194))),IF(ISNUMBER(SEARCH("-0",G194)),VALUE(SUBSTITUTE(LEFT(G194, SEARCH("-",G194,1)-1),"FR",""))+1000,VALUE(SUBSTITUTE(LEFT(G194, SEARCH("-",G194,1)-1),"FR",""))),"")</f>
        <v>781</v>
      </c>
      <c r="B194" s="4" t="str">
        <f t="shared" ref="B194:B222" si="7">IF(C194="CÃ´te d'Ivoire",_xlfn.CONCAT("Côte d'Ivoire-",F194),_xlfn.CONCAT(C194,"-",F194))</f>
        <v>South Sudan-Malaria</v>
      </c>
      <c r="C194" s="13" t="s">
        <v>156</v>
      </c>
      <c r="D194" s="13" t="s">
        <v>48</v>
      </c>
      <c r="E194" s="13" t="s">
        <v>182</v>
      </c>
      <c r="F194" s="13" t="s">
        <v>28</v>
      </c>
      <c r="G194" s="13" t="s">
        <v>281</v>
      </c>
      <c r="H194" s="13" t="s">
        <v>440</v>
      </c>
      <c r="I194" s="13" t="s">
        <v>27</v>
      </c>
      <c r="J194" s="13" t="s">
        <v>349</v>
      </c>
      <c r="K194" s="13" t="s">
        <v>454</v>
      </c>
      <c r="L194" s="58">
        <v>44032</v>
      </c>
      <c r="M194" s="13" t="s">
        <v>12</v>
      </c>
      <c r="N194" s="58">
        <v>44462</v>
      </c>
      <c r="O194" s="58">
        <v>44488</v>
      </c>
      <c r="P194" s="13">
        <v>10.5</v>
      </c>
      <c r="Q194" s="13" t="s">
        <v>181</v>
      </c>
      <c r="R194" s="13">
        <v>50339666</v>
      </c>
      <c r="S194" s="13">
        <v>50339666</v>
      </c>
      <c r="T194" s="13">
        <v>50339666</v>
      </c>
      <c r="U194" s="13">
        <v>0</v>
      </c>
      <c r="V194" s="13">
        <v>0</v>
      </c>
      <c r="W194" s="13">
        <v>0</v>
      </c>
      <c r="X194" s="13">
        <v>0</v>
      </c>
      <c r="Y194" s="13">
        <v>41634176</v>
      </c>
      <c r="Z194" s="13">
        <v>41634177</v>
      </c>
    </row>
    <row r="195" spans="1:26" x14ac:dyDescent="0.2">
      <c r="A195" s="4">
        <f t="shared" si="6"/>
        <v>1008</v>
      </c>
      <c r="B195" s="4" t="str">
        <f t="shared" si="7"/>
        <v>Sri Lanka-HIV/AIDS</v>
      </c>
      <c r="C195" s="13" t="s">
        <v>71</v>
      </c>
      <c r="D195" s="13" t="s">
        <v>25</v>
      </c>
      <c r="E195" s="13" t="s">
        <v>188</v>
      </c>
      <c r="F195" s="13" t="s">
        <v>26</v>
      </c>
      <c r="G195" s="13" t="s">
        <v>447</v>
      </c>
      <c r="H195" s="13" t="s">
        <v>440</v>
      </c>
      <c r="I195" s="13" t="s">
        <v>31</v>
      </c>
      <c r="J195" s="13" t="s">
        <v>401</v>
      </c>
      <c r="K195" s="13" t="s">
        <v>454</v>
      </c>
      <c r="L195" s="58">
        <v>44253</v>
      </c>
      <c r="M195" s="13" t="s">
        <v>12</v>
      </c>
      <c r="N195" s="58">
        <v>44462</v>
      </c>
      <c r="O195" s="58">
        <v>44488</v>
      </c>
      <c r="P195" s="13">
        <v>8.1999999999999993</v>
      </c>
      <c r="Q195" s="13" t="s">
        <v>181</v>
      </c>
      <c r="R195" s="13">
        <v>6387963</v>
      </c>
      <c r="S195" s="13">
        <v>6387963</v>
      </c>
      <c r="T195" s="13">
        <v>6387963</v>
      </c>
      <c r="U195" s="13">
        <v>0</v>
      </c>
      <c r="V195" s="13">
        <v>0</v>
      </c>
      <c r="W195" s="13">
        <v>0</v>
      </c>
      <c r="X195" s="13">
        <v>0</v>
      </c>
      <c r="Y195" s="13">
        <v>800300</v>
      </c>
      <c r="Z195" s="13">
        <v>650300</v>
      </c>
    </row>
    <row r="196" spans="1:26" x14ac:dyDescent="0.2">
      <c r="A196" s="4">
        <f t="shared" si="6"/>
        <v>602</v>
      </c>
      <c r="B196" s="4" t="str">
        <f t="shared" si="7"/>
        <v>Sri Lanka-RSSH</v>
      </c>
      <c r="C196" s="13" t="s">
        <v>71</v>
      </c>
      <c r="D196" s="13" t="s">
        <v>25</v>
      </c>
      <c r="E196" s="13" t="s">
        <v>188</v>
      </c>
      <c r="F196" s="13" t="s">
        <v>94</v>
      </c>
      <c r="G196" s="13" t="s">
        <v>372</v>
      </c>
      <c r="H196" s="13" t="s">
        <v>444</v>
      </c>
      <c r="I196" s="13" t="s">
        <v>31</v>
      </c>
      <c r="J196" s="13" t="s">
        <v>342</v>
      </c>
      <c r="K196" s="13" t="s">
        <v>364</v>
      </c>
      <c r="L196" s="58">
        <v>43936</v>
      </c>
      <c r="M196" s="13" t="s">
        <v>364</v>
      </c>
      <c r="N196" s="13"/>
      <c r="O196" s="13"/>
      <c r="P196" s="13"/>
      <c r="Q196" s="13" t="s">
        <v>181</v>
      </c>
      <c r="R196" s="13">
        <v>0</v>
      </c>
      <c r="S196" s="13">
        <v>0</v>
      </c>
      <c r="T196" s="13">
        <v>0</v>
      </c>
      <c r="U196" s="13">
        <v>0</v>
      </c>
      <c r="V196" s="13">
        <v>0</v>
      </c>
      <c r="W196" s="13">
        <v>0</v>
      </c>
      <c r="X196" s="13">
        <v>0</v>
      </c>
      <c r="Y196" s="13">
        <v>26401725</v>
      </c>
      <c r="Z196" s="13">
        <v>0</v>
      </c>
    </row>
    <row r="197" spans="1:26" x14ac:dyDescent="0.2">
      <c r="A197" s="4">
        <f t="shared" si="6"/>
        <v>1602</v>
      </c>
      <c r="B197" s="4" t="str">
        <f t="shared" si="7"/>
        <v>Sri Lanka-RSSH</v>
      </c>
      <c r="C197" s="13" t="s">
        <v>71</v>
      </c>
      <c r="D197" s="13" t="s">
        <v>25</v>
      </c>
      <c r="E197" s="13" t="s">
        <v>188</v>
      </c>
      <c r="F197" s="13" t="s">
        <v>94</v>
      </c>
      <c r="G197" s="13" t="s">
        <v>405</v>
      </c>
      <c r="H197" s="13" t="s">
        <v>444</v>
      </c>
      <c r="I197" s="13" t="s">
        <v>31</v>
      </c>
      <c r="J197" s="13" t="s">
        <v>398</v>
      </c>
      <c r="K197" s="13" t="s">
        <v>454</v>
      </c>
      <c r="L197" s="58">
        <v>44092</v>
      </c>
      <c r="M197" s="13" t="s">
        <v>12</v>
      </c>
      <c r="N197" s="58">
        <v>44343</v>
      </c>
      <c r="O197" s="58">
        <v>44364</v>
      </c>
      <c r="P197" s="13">
        <v>9.5</v>
      </c>
      <c r="Q197" s="13" t="s">
        <v>181</v>
      </c>
      <c r="R197" s="13">
        <v>0</v>
      </c>
      <c r="S197" s="13">
        <v>0</v>
      </c>
      <c r="T197" s="13">
        <v>0</v>
      </c>
      <c r="U197" s="13">
        <v>0</v>
      </c>
      <c r="V197" s="13">
        <v>0</v>
      </c>
      <c r="W197" s="13">
        <v>0</v>
      </c>
      <c r="X197" s="13">
        <v>0</v>
      </c>
      <c r="Y197" s="13">
        <v>26922470</v>
      </c>
      <c r="Z197" s="13">
        <v>26922470</v>
      </c>
    </row>
    <row r="198" spans="1:26" x14ac:dyDescent="0.2">
      <c r="A198" s="4">
        <f t="shared" si="6"/>
        <v>1009</v>
      </c>
      <c r="B198" s="4" t="str">
        <f t="shared" si="7"/>
        <v>Sri Lanka-Tuberculosis</v>
      </c>
      <c r="C198" s="13" t="s">
        <v>71</v>
      </c>
      <c r="D198" s="13" t="s">
        <v>25</v>
      </c>
      <c r="E198" s="13" t="s">
        <v>188</v>
      </c>
      <c r="F198" s="13" t="s">
        <v>35</v>
      </c>
      <c r="G198" s="13" t="s">
        <v>449</v>
      </c>
      <c r="H198" s="13" t="s">
        <v>440</v>
      </c>
      <c r="I198" s="13" t="s">
        <v>34</v>
      </c>
      <c r="J198" s="13" t="s">
        <v>425</v>
      </c>
      <c r="K198" s="13" t="s">
        <v>454</v>
      </c>
      <c r="L198" s="58">
        <v>44341</v>
      </c>
      <c r="M198" s="13" t="s">
        <v>12</v>
      </c>
      <c r="N198" s="58">
        <v>44490</v>
      </c>
      <c r="O198" s="58">
        <v>44524</v>
      </c>
      <c r="P198" s="13">
        <v>6.8</v>
      </c>
      <c r="Q198" s="13" t="s">
        <v>181</v>
      </c>
      <c r="R198" s="13">
        <v>3039336</v>
      </c>
      <c r="S198" s="13">
        <v>3039336</v>
      </c>
      <c r="T198" s="13">
        <v>3039336</v>
      </c>
      <c r="U198" s="13">
        <v>0</v>
      </c>
      <c r="V198" s="13">
        <v>0</v>
      </c>
      <c r="W198" s="13">
        <v>0</v>
      </c>
      <c r="X198" s="13">
        <v>0</v>
      </c>
      <c r="Y198" s="13">
        <v>1280880</v>
      </c>
      <c r="Z198" s="13">
        <v>1280880</v>
      </c>
    </row>
    <row r="199" spans="1:26" x14ac:dyDescent="0.2">
      <c r="A199" s="4">
        <f t="shared" si="6"/>
        <v>947</v>
      </c>
      <c r="B199" s="4" t="str">
        <f t="shared" si="7"/>
        <v>Sudan-HIV/AIDS,Tuberculosis,Malaria</v>
      </c>
      <c r="C199" s="13" t="s">
        <v>157</v>
      </c>
      <c r="D199" s="13" t="s">
        <v>48</v>
      </c>
      <c r="E199" s="13" t="s">
        <v>182</v>
      </c>
      <c r="F199" s="13" t="s">
        <v>90</v>
      </c>
      <c r="G199" s="13" t="s">
        <v>351</v>
      </c>
      <c r="H199" s="13" t="s">
        <v>440</v>
      </c>
      <c r="I199" s="13" t="s">
        <v>27</v>
      </c>
      <c r="J199" s="13" t="s">
        <v>349</v>
      </c>
      <c r="K199" s="13" t="s">
        <v>454</v>
      </c>
      <c r="L199" s="58">
        <v>44032</v>
      </c>
      <c r="M199" s="13" t="s">
        <v>12</v>
      </c>
      <c r="N199" s="58">
        <v>44175</v>
      </c>
      <c r="O199" s="58">
        <v>44187</v>
      </c>
      <c r="P199" s="13">
        <v>5.5</v>
      </c>
      <c r="Q199" s="13" t="s">
        <v>181</v>
      </c>
      <c r="R199" s="13">
        <v>145706819</v>
      </c>
      <c r="S199" s="13">
        <v>145706819</v>
      </c>
      <c r="T199" s="13">
        <v>145706819</v>
      </c>
      <c r="U199" s="13">
        <v>0</v>
      </c>
      <c r="V199" s="13">
        <v>0</v>
      </c>
      <c r="W199" s="13">
        <v>0</v>
      </c>
      <c r="X199" s="13">
        <v>0</v>
      </c>
      <c r="Y199" s="13">
        <v>144254477</v>
      </c>
      <c r="Z199" s="13">
        <v>143521989</v>
      </c>
    </row>
    <row r="200" spans="1:26" x14ac:dyDescent="0.2">
      <c r="A200" s="4">
        <f t="shared" si="6"/>
        <v>1025</v>
      </c>
      <c r="B200" s="4" t="str">
        <f t="shared" si="7"/>
        <v>Suriname-HIV/AIDS</v>
      </c>
      <c r="C200" s="13" t="s">
        <v>158</v>
      </c>
      <c r="D200" s="13" t="s">
        <v>45</v>
      </c>
      <c r="E200" s="13" t="s">
        <v>188</v>
      </c>
      <c r="F200" s="13" t="s">
        <v>26</v>
      </c>
      <c r="G200" s="13" t="s">
        <v>460</v>
      </c>
      <c r="H200" s="13" t="s">
        <v>440</v>
      </c>
      <c r="I200" s="13" t="s">
        <v>31</v>
      </c>
      <c r="J200" s="13" t="s">
        <v>401</v>
      </c>
      <c r="K200" s="13" t="s">
        <v>454</v>
      </c>
      <c r="L200" s="58">
        <v>44256</v>
      </c>
      <c r="M200" s="13" t="s">
        <v>12</v>
      </c>
      <c r="N200" s="58">
        <v>44490</v>
      </c>
      <c r="O200" s="58">
        <v>44524</v>
      </c>
      <c r="P200" s="13">
        <v>9.4</v>
      </c>
      <c r="Q200" s="13" t="s">
        <v>181</v>
      </c>
      <c r="R200" s="13">
        <v>2355648</v>
      </c>
      <c r="S200" s="13">
        <v>2355648</v>
      </c>
      <c r="T200" s="13">
        <v>2355648</v>
      </c>
      <c r="U200" s="13">
        <v>0</v>
      </c>
      <c r="V200" s="13">
        <v>0</v>
      </c>
      <c r="W200" s="13">
        <v>0</v>
      </c>
      <c r="X200" s="13">
        <v>0</v>
      </c>
      <c r="Y200" s="13">
        <v>753000</v>
      </c>
      <c r="Z200" s="13">
        <v>753000</v>
      </c>
    </row>
    <row r="201" spans="1:26" x14ac:dyDescent="0.2">
      <c r="A201" s="4">
        <f t="shared" si="6"/>
        <v>863</v>
      </c>
      <c r="B201" s="4" t="str">
        <f t="shared" si="7"/>
        <v>Suriname-Malaria</v>
      </c>
      <c r="C201" s="13" t="s">
        <v>158</v>
      </c>
      <c r="D201" s="13" t="s">
        <v>45</v>
      </c>
      <c r="E201" s="13" t="s">
        <v>188</v>
      </c>
      <c r="F201" s="13" t="s">
        <v>28</v>
      </c>
      <c r="G201" s="13" t="s">
        <v>282</v>
      </c>
      <c r="H201" s="13" t="s">
        <v>440</v>
      </c>
      <c r="I201" s="13" t="s">
        <v>31</v>
      </c>
      <c r="J201" s="13" t="s">
        <v>343</v>
      </c>
      <c r="K201" s="13" t="s">
        <v>454</v>
      </c>
      <c r="L201" s="58">
        <v>44001</v>
      </c>
      <c r="M201" s="13" t="s">
        <v>12</v>
      </c>
      <c r="N201" s="58">
        <v>44217</v>
      </c>
      <c r="O201" s="58">
        <v>44239</v>
      </c>
      <c r="P201" s="13">
        <v>8.4</v>
      </c>
      <c r="Q201" s="13" t="s">
        <v>181</v>
      </c>
      <c r="R201" s="13">
        <v>3292987</v>
      </c>
      <c r="S201" s="13">
        <v>3292987</v>
      </c>
      <c r="T201" s="13">
        <v>3292987</v>
      </c>
      <c r="U201" s="13">
        <v>0</v>
      </c>
      <c r="V201" s="13">
        <v>0</v>
      </c>
      <c r="W201" s="13">
        <v>0</v>
      </c>
      <c r="X201" s="13">
        <v>0</v>
      </c>
      <c r="Y201" s="13">
        <v>1060000</v>
      </c>
      <c r="Z201" s="13">
        <v>1010000</v>
      </c>
    </row>
    <row r="202" spans="1:26" x14ac:dyDescent="0.2">
      <c r="A202" s="4">
        <f t="shared" si="6"/>
        <v>915</v>
      </c>
      <c r="B202" s="4" t="str">
        <f t="shared" si="7"/>
        <v>Tajikistan-HIV/AIDS, Tuberculosis</v>
      </c>
      <c r="C202" s="13" t="s">
        <v>72</v>
      </c>
      <c r="D202" s="13" t="s">
        <v>30</v>
      </c>
      <c r="E202" s="13" t="s">
        <v>188</v>
      </c>
      <c r="F202" s="13" t="s">
        <v>89</v>
      </c>
      <c r="G202" s="13" t="s">
        <v>232</v>
      </c>
      <c r="H202" s="13" t="s">
        <v>440</v>
      </c>
      <c r="I202" s="13" t="s">
        <v>31</v>
      </c>
      <c r="J202" s="13" t="s">
        <v>342</v>
      </c>
      <c r="K202" s="13" t="s">
        <v>454</v>
      </c>
      <c r="L202" s="58">
        <v>43936</v>
      </c>
      <c r="M202" s="13" t="s">
        <v>12</v>
      </c>
      <c r="N202" s="58">
        <v>44119</v>
      </c>
      <c r="O202" s="58">
        <v>44141</v>
      </c>
      <c r="P202" s="13">
        <v>7.4</v>
      </c>
      <c r="Q202" s="13" t="s">
        <v>181</v>
      </c>
      <c r="R202" s="13">
        <v>25117387</v>
      </c>
      <c r="S202" s="13">
        <v>25117387</v>
      </c>
      <c r="T202" s="13">
        <v>25117387</v>
      </c>
      <c r="U202" s="13">
        <v>0</v>
      </c>
      <c r="V202" s="13">
        <v>0</v>
      </c>
      <c r="W202" s="13">
        <v>0</v>
      </c>
      <c r="X202" s="13">
        <v>0</v>
      </c>
      <c r="Y202" s="13">
        <v>12364617</v>
      </c>
      <c r="Z202" s="13">
        <v>12124067</v>
      </c>
    </row>
    <row r="203" spans="1:26" x14ac:dyDescent="0.2">
      <c r="A203" s="4">
        <f t="shared" si="6"/>
        <v>834</v>
      </c>
      <c r="B203" s="4" t="str">
        <f t="shared" si="7"/>
        <v>Tanzania (United Republic)-HIV/AIDS, Tuberculosis</v>
      </c>
      <c r="C203" s="13" t="s">
        <v>159</v>
      </c>
      <c r="D203" s="13" t="s">
        <v>74</v>
      </c>
      <c r="E203" s="13" t="s">
        <v>184</v>
      </c>
      <c r="F203" s="13" t="s">
        <v>89</v>
      </c>
      <c r="G203" s="13" t="s">
        <v>233</v>
      </c>
      <c r="H203" s="13" t="s">
        <v>441</v>
      </c>
      <c r="I203" s="13" t="s">
        <v>27</v>
      </c>
      <c r="J203" s="13" t="s">
        <v>349</v>
      </c>
      <c r="K203" s="13" t="s">
        <v>454</v>
      </c>
      <c r="L203" s="58">
        <v>44035</v>
      </c>
      <c r="M203" s="13" t="s">
        <v>12</v>
      </c>
      <c r="N203" s="58">
        <v>44154</v>
      </c>
      <c r="O203" s="58">
        <v>44175</v>
      </c>
      <c r="P203" s="13">
        <v>5.3</v>
      </c>
      <c r="Q203" s="13" t="s">
        <v>181</v>
      </c>
      <c r="R203" s="13">
        <v>407908516</v>
      </c>
      <c r="S203" s="13">
        <v>407908516</v>
      </c>
      <c r="T203" s="13">
        <v>407908516</v>
      </c>
      <c r="U203" s="13">
        <v>20900000</v>
      </c>
      <c r="V203" s="13">
        <v>20900000</v>
      </c>
      <c r="W203" s="13">
        <v>0</v>
      </c>
      <c r="X203" s="13">
        <v>0</v>
      </c>
      <c r="Y203" s="13">
        <v>84503562</v>
      </c>
      <c r="Z203" s="13">
        <v>84503562</v>
      </c>
    </row>
    <row r="204" spans="1:26" x14ac:dyDescent="0.2">
      <c r="A204" s="4">
        <f t="shared" si="6"/>
        <v>836</v>
      </c>
      <c r="B204" s="4" t="str">
        <f t="shared" si="7"/>
        <v>Tanzania (United Republic)-Malaria</v>
      </c>
      <c r="C204" s="13" t="s">
        <v>159</v>
      </c>
      <c r="D204" s="13" t="s">
        <v>74</v>
      </c>
      <c r="E204" s="13" t="s">
        <v>184</v>
      </c>
      <c r="F204" s="13" t="s">
        <v>28</v>
      </c>
      <c r="G204" s="13" t="s">
        <v>283</v>
      </c>
      <c r="H204" s="13" t="s">
        <v>440</v>
      </c>
      <c r="I204" s="13" t="s">
        <v>34</v>
      </c>
      <c r="J204" s="13" t="s">
        <v>349</v>
      </c>
      <c r="K204" s="13" t="s">
        <v>454</v>
      </c>
      <c r="L204" s="58">
        <v>44035</v>
      </c>
      <c r="M204" s="13" t="s">
        <v>12</v>
      </c>
      <c r="N204" s="58">
        <v>44154</v>
      </c>
      <c r="O204" s="58">
        <v>44175</v>
      </c>
      <c r="P204" s="13">
        <v>5.3</v>
      </c>
      <c r="Q204" s="13" t="s">
        <v>181</v>
      </c>
      <c r="R204" s="13">
        <v>179362012</v>
      </c>
      <c r="S204" s="13">
        <v>179362012</v>
      </c>
      <c r="T204" s="13">
        <v>179362012</v>
      </c>
      <c r="U204" s="13">
        <v>0</v>
      </c>
      <c r="V204" s="13">
        <v>0</v>
      </c>
      <c r="W204" s="13">
        <v>0</v>
      </c>
      <c r="X204" s="13">
        <v>0</v>
      </c>
      <c r="Y204" s="13">
        <v>79146739</v>
      </c>
      <c r="Z204" s="13">
        <v>54597626</v>
      </c>
    </row>
    <row r="205" spans="1:26" x14ac:dyDescent="0.2">
      <c r="A205" s="4">
        <f t="shared" si="6"/>
        <v>749</v>
      </c>
      <c r="B205" s="4" t="str">
        <f t="shared" si="7"/>
        <v>Thailand-HIV/AIDS, Tuberculosis</v>
      </c>
      <c r="C205" s="13" t="s">
        <v>160</v>
      </c>
      <c r="D205" s="13" t="s">
        <v>33</v>
      </c>
      <c r="E205" s="13" t="s">
        <v>184</v>
      </c>
      <c r="F205" s="13" t="s">
        <v>89</v>
      </c>
      <c r="G205" s="13" t="s">
        <v>234</v>
      </c>
      <c r="H205" s="13" t="s">
        <v>440</v>
      </c>
      <c r="I205" s="13" t="s">
        <v>27</v>
      </c>
      <c r="J205" s="13" t="s">
        <v>349</v>
      </c>
      <c r="K205" s="13" t="s">
        <v>454</v>
      </c>
      <c r="L205" s="58">
        <v>44032</v>
      </c>
      <c r="M205" s="13" t="s">
        <v>12</v>
      </c>
      <c r="N205" s="58">
        <v>44119</v>
      </c>
      <c r="O205" s="58">
        <v>44141</v>
      </c>
      <c r="P205" s="13">
        <v>4.2</v>
      </c>
      <c r="Q205" s="13" t="s">
        <v>181</v>
      </c>
      <c r="R205" s="13">
        <v>60648469</v>
      </c>
      <c r="S205" s="13">
        <v>60648469</v>
      </c>
      <c r="T205" s="13">
        <v>60648469</v>
      </c>
      <c r="U205" s="13">
        <v>0</v>
      </c>
      <c r="V205" s="13">
        <v>0</v>
      </c>
      <c r="W205" s="13">
        <v>0</v>
      </c>
      <c r="X205" s="13">
        <v>0</v>
      </c>
      <c r="Y205" s="13">
        <v>20717613</v>
      </c>
      <c r="Z205" s="13">
        <v>20717613</v>
      </c>
    </row>
    <row r="206" spans="1:26" x14ac:dyDescent="0.2">
      <c r="A206" s="4">
        <f t="shared" si="6"/>
        <v>875</v>
      </c>
      <c r="B206" s="4" t="str">
        <f t="shared" si="7"/>
        <v>Timor-Leste-HIV/AIDS</v>
      </c>
      <c r="C206" s="13" t="s">
        <v>161</v>
      </c>
      <c r="D206" s="13" t="s">
        <v>25</v>
      </c>
      <c r="E206" s="13" t="s">
        <v>188</v>
      </c>
      <c r="F206" s="13" t="s">
        <v>26</v>
      </c>
      <c r="G206" s="13" t="s">
        <v>203</v>
      </c>
      <c r="H206" s="13" t="s">
        <v>440</v>
      </c>
      <c r="I206" s="13" t="s">
        <v>31</v>
      </c>
      <c r="J206" s="13" t="s">
        <v>349</v>
      </c>
      <c r="K206" s="13" t="s">
        <v>454</v>
      </c>
      <c r="L206" s="58">
        <v>44032</v>
      </c>
      <c r="M206" s="13" t="s">
        <v>12</v>
      </c>
      <c r="N206" s="58">
        <v>44154</v>
      </c>
      <c r="O206" s="58">
        <v>44175</v>
      </c>
      <c r="P206" s="13">
        <v>5.3</v>
      </c>
      <c r="Q206" s="13" t="s">
        <v>181</v>
      </c>
      <c r="R206" s="13">
        <v>3465299</v>
      </c>
      <c r="S206" s="13">
        <v>3465299</v>
      </c>
      <c r="T206" s="13">
        <v>3465299</v>
      </c>
      <c r="U206" s="13">
        <v>0</v>
      </c>
      <c r="V206" s="13">
        <v>0</v>
      </c>
      <c r="W206" s="13">
        <v>0</v>
      </c>
      <c r="X206" s="13">
        <v>0</v>
      </c>
      <c r="Y206" s="13">
        <v>2702112</v>
      </c>
      <c r="Z206" s="13">
        <v>2702112</v>
      </c>
    </row>
    <row r="207" spans="1:26" x14ac:dyDescent="0.2">
      <c r="A207" s="4">
        <f t="shared" si="6"/>
        <v>877</v>
      </c>
      <c r="B207" s="4" t="str">
        <f t="shared" si="7"/>
        <v>Timor-Leste-Malaria</v>
      </c>
      <c r="C207" s="13" t="s">
        <v>161</v>
      </c>
      <c r="D207" s="13" t="s">
        <v>25</v>
      </c>
      <c r="E207" s="13" t="s">
        <v>188</v>
      </c>
      <c r="F207" s="13" t="s">
        <v>28</v>
      </c>
      <c r="G207" s="13" t="s">
        <v>284</v>
      </c>
      <c r="H207" s="13" t="s">
        <v>440</v>
      </c>
      <c r="I207" s="13" t="s">
        <v>31</v>
      </c>
      <c r="J207" s="13" t="s">
        <v>343</v>
      </c>
      <c r="K207" s="13" t="s">
        <v>454</v>
      </c>
      <c r="L207" s="58">
        <v>44001</v>
      </c>
      <c r="M207" s="13" t="s">
        <v>12</v>
      </c>
      <c r="N207" s="58">
        <v>44133</v>
      </c>
      <c r="O207" s="58">
        <v>44162</v>
      </c>
      <c r="P207" s="13">
        <v>5.9</v>
      </c>
      <c r="Q207" s="13" t="s">
        <v>181</v>
      </c>
      <c r="R207" s="13">
        <v>3937840</v>
      </c>
      <c r="S207" s="13">
        <v>3937840</v>
      </c>
      <c r="T207" s="13">
        <v>3937840</v>
      </c>
      <c r="U207" s="13">
        <v>0</v>
      </c>
      <c r="V207" s="13">
        <v>0</v>
      </c>
      <c r="W207" s="13">
        <v>0</v>
      </c>
      <c r="X207" s="13">
        <v>0</v>
      </c>
      <c r="Y207" s="13">
        <v>1290829</v>
      </c>
      <c r="Z207" s="13">
        <v>649595</v>
      </c>
    </row>
    <row r="208" spans="1:26" x14ac:dyDescent="0.2">
      <c r="A208" s="4">
        <f t="shared" si="6"/>
        <v>876</v>
      </c>
      <c r="B208" s="4" t="str">
        <f t="shared" si="7"/>
        <v>Timor-Leste-Tuberculosis</v>
      </c>
      <c r="C208" s="13" t="s">
        <v>161</v>
      </c>
      <c r="D208" s="13" t="s">
        <v>25</v>
      </c>
      <c r="E208" s="13" t="s">
        <v>188</v>
      </c>
      <c r="F208" s="13" t="s">
        <v>35</v>
      </c>
      <c r="G208" s="13" t="s">
        <v>308</v>
      </c>
      <c r="H208" s="13" t="s">
        <v>440</v>
      </c>
      <c r="I208" s="13" t="s">
        <v>31</v>
      </c>
      <c r="J208" s="13" t="s">
        <v>349</v>
      </c>
      <c r="K208" s="13" t="s">
        <v>454</v>
      </c>
      <c r="L208" s="58">
        <v>44032</v>
      </c>
      <c r="M208" s="13" t="s">
        <v>12</v>
      </c>
      <c r="N208" s="58">
        <v>44154</v>
      </c>
      <c r="O208" s="58">
        <v>44175</v>
      </c>
      <c r="P208" s="13">
        <v>5.3</v>
      </c>
      <c r="Q208" s="13" t="s">
        <v>181</v>
      </c>
      <c r="R208" s="13">
        <v>8348220</v>
      </c>
      <c r="S208" s="13">
        <v>8348220</v>
      </c>
      <c r="T208" s="13">
        <v>8348220</v>
      </c>
      <c r="U208" s="13">
        <v>0</v>
      </c>
      <c r="V208" s="13">
        <v>0</v>
      </c>
      <c r="W208" s="13">
        <v>0</v>
      </c>
      <c r="X208" s="13">
        <v>0</v>
      </c>
      <c r="Y208" s="13">
        <v>4629973</v>
      </c>
      <c r="Z208" s="13">
        <v>4629973</v>
      </c>
    </row>
    <row r="209" spans="1:26" x14ac:dyDescent="0.2">
      <c r="A209" s="4">
        <f t="shared" si="6"/>
        <v>893</v>
      </c>
      <c r="B209" s="4" t="str">
        <f t="shared" si="7"/>
        <v>Togo-HIV/AIDS</v>
      </c>
      <c r="C209" s="13" t="s">
        <v>162</v>
      </c>
      <c r="D209" s="13" t="s">
        <v>37</v>
      </c>
      <c r="E209" s="13" t="s">
        <v>182</v>
      </c>
      <c r="F209" s="13" t="s">
        <v>26</v>
      </c>
      <c r="G209" s="13" t="s">
        <v>204</v>
      </c>
      <c r="H209" s="13" t="s">
        <v>440</v>
      </c>
      <c r="I209" s="13" t="s">
        <v>27</v>
      </c>
      <c r="J209" s="13" t="s">
        <v>343</v>
      </c>
      <c r="K209" s="13" t="s">
        <v>454</v>
      </c>
      <c r="L209" s="58">
        <v>44001</v>
      </c>
      <c r="M209" s="13" t="s">
        <v>12</v>
      </c>
      <c r="N209" s="58">
        <v>44147</v>
      </c>
      <c r="O209" s="58">
        <v>44168</v>
      </c>
      <c r="P209" s="13">
        <v>6</v>
      </c>
      <c r="Q209" s="13" t="s">
        <v>186</v>
      </c>
      <c r="R209" s="13">
        <v>40782952</v>
      </c>
      <c r="S209" s="13">
        <v>40782952</v>
      </c>
      <c r="T209" s="13">
        <v>40782952</v>
      </c>
      <c r="U209" s="13">
        <v>0</v>
      </c>
      <c r="V209" s="13">
        <v>0</v>
      </c>
      <c r="W209" s="13">
        <v>0</v>
      </c>
      <c r="X209" s="13">
        <v>0</v>
      </c>
      <c r="Y209" s="13">
        <v>6656098</v>
      </c>
      <c r="Z209" s="13">
        <v>6656098</v>
      </c>
    </row>
    <row r="210" spans="1:26" x14ac:dyDescent="0.2">
      <c r="A210" s="4">
        <f t="shared" si="6"/>
        <v>895</v>
      </c>
      <c r="B210" s="4" t="str">
        <f t="shared" si="7"/>
        <v>Togo-Malaria</v>
      </c>
      <c r="C210" s="13" t="s">
        <v>162</v>
      </c>
      <c r="D210" s="13" t="s">
        <v>37</v>
      </c>
      <c r="E210" s="13" t="s">
        <v>182</v>
      </c>
      <c r="F210" s="13" t="s">
        <v>28</v>
      </c>
      <c r="G210" s="13" t="s">
        <v>285</v>
      </c>
      <c r="H210" s="13" t="s">
        <v>440</v>
      </c>
      <c r="I210" s="13" t="s">
        <v>27</v>
      </c>
      <c r="J210" s="13" t="s">
        <v>343</v>
      </c>
      <c r="K210" s="13" t="s">
        <v>454</v>
      </c>
      <c r="L210" s="58">
        <v>44001</v>
      </c>
      <c r="M210" s="13" t="s">
        <v>12</v>
      </c>
      <c r="N210" s="58">
        <v>44147</v>
      </c>
      <c r="O210" s="58">
        <v>44168</v>
      </c>
      <c r="P210" s="13">
        <v>6</v>
      </c>
      <c r="Q210" s="13" t="s">
        <v>186</v>
      </c>
      <c r="R210" s="13">
        <v>54555577</v>
      </c>
      <c r="S210" s="13">
        <v>54555577</v>
      </c>
      <c r="T210" s="13">
        <v>54555577</v>
      </c>
      <c r="U210" s="13">
        <v>0</v>
      </c>
      <c r="V210" s="13">
        <v>0</v>
      </c>
      <c r="W210" s="13">
        <v>0</v>
      </c>
      <c r="X210" s="13">
        <v>0</v>
      </c>
      <c r="Y210" s="13">
        <v>11935876</v>
      </c>
      <c r="Z210" s="13">
        <v>11935876</v>
      </c>
    </row>
    <row r="211" spans="1:26" x14ac:dyDescent="0.2">
      <c r="A211" s="4">
        <f t="shared" si="6"/>
        <v>896</v>
      </c>
      <c r="B211" s="4" t="str">
        <f t="shared" si="7"/>
        <v>Togo-Tuberculosis</v>
      </c>
      <c r="C211" s="13" t="s">
        <v>162</v>
      </c>
      <c r="D211" s="13" t="s">
        <v>37</v>
      </c>
      <c r="E211" s="13" t="s">
        <v>182</v>
      </c>
      <c r="F211" s="13" t="s">
        <v>35</v>
      </c>
      <c r="G211" s="13" t="s">
        <v>309</v>
      </c>
      <c r="H211" s="13" t="s">
        <v>440</v>
      </c>
      <c r="I211" s="13" t="s">
        <v>27</v>
      </c>
      <c r="J211" s="13" t="s">
        <v>343</v>
      </c>
      <c r="K211" s="13" t="s">
        <v>454</v>
      </c>
      <c r="L211" s="58">
        <v>44001</v>
      </c>
      <c r="M211" s="13" t="s">
        <v>12</v>
      </c>
      <c r="N211" s="58">
        <v>44147</v>
      </c>
      <c r="O211" s="58">
        <v>44168</v>
      </c>
      <c r="P211" s="13">
        <v>6</v>
      </c>
      <c r="Q211" s="13" t="s">
        <v>186</v>
      </c>
      <c r="R211" s="13">
        <v>3517631</v>
      </c>
      <c r="S211" s="13">
        <v>3517631</v>
      </c>
      <c r="T211" s="13">
        <v>3517631</v>
      </c>
      <c r="U211" s="13">
        <v>0</v>
      </c>
      <c r="V211" s="13">
        <v>0</v>
      </c>
      <c r="W211" s="13">
        <v>0</v>
      </c>
      <c r="X211" s="13">
        <v>0</v>
      </c>
      <c r="Y211" s="13">
        <v>1718204</v>
      </c>
      <c r="Z211" s="13">
        <v>1718204</v>
      </c>
    </row>
    <row r="212" spans="1:26" x14ac:dyDescent="0.2">
      <c r="A212" s="4">
        <f t="shared" si="6"/>
        <v>1012</v>
      </c>
      <c r="B212" s="4" t="str">
        <f t="shared" si="7"/>
        <v>Tunisia-HIV/AIDS</v>
      </c>
      <c r="C212" s="13" t="s">
        <v>163</v>
      </c>
      <c r="D212" s="13" t="s">
        <v>48</v>
      </c>
      <c r="E212" s="13" t="s">
        <v>188</v>
      </c>
      <c r="F212" s="13" t="s">
        <v>26</v>
      </c>
      <c r="G212" s="13" t="s">
        <v>452</v>
      </c>
      <c r="H212" s="13" t="s">
        <v>441</v>
      </c>
      <c r="I212" s="13" t="s">
        <v>31</v>
      </c>
      <c r="J212" s="13" t="s">
        <v>425</v>
      </c>
      <c r="K212" s="13" t="s">
        <v>454</v>
      </c>
      <c r="L212" s="58">
        <v>44337</v>
      </c>
      <c r="M212" s="13" t="s">
        <v>12</v>
      </c>
      <c r="N212" s="58">
        <v>44518</v>
      </c>
      <c r="O212" s="58">
        <v>44543</v>
      </c>
      <c r="P212" s="13">
        <v>7.4</v>
      </c>
      <c r="Q212" s="13" t="s">
        <v>181</v>
      </c>
      <c r="R212" s="13">
        <v>4798985</v>
      </c>
      <c r="S212" s="13">
        <v>4798985</v>
      </c>
      <c r="T212" s="13">
        <v>4798985</v>
      </c>
      <c r="U212" s="13">
        <v>900000</v>
      </c>
      <c r="V212" s="13">
        <v>900000</v>
      </c>
      <c r="W212" s="13">
        <v>0</v>
      </c>
      <c r="X212" s="13">
        <v>0</v>
      </c>
      <c r="Y212" s="13">
        <v>1605000</v>
      </c>
      <c r="Z212" s="13">
        <v>1605000</v>
      </c>
    </row>
    <row r="213" spans="1:26" x14ac:dyDescent="0.2">
      <c r="A213" s="4">
        <f t="shared" si="6"/>
        <v>920</v>
      </c>
      <c r="B213" s="4" t="str">
        <f t="shared" si="7"/>
        <v>Turkmenistan-Tuberculosis</v>
      </c>
      <c r="C213" s="13" t="s">
        <v>164</v>
      </c>
      <c r="D213" s="13" t="s">
        <v>30</v>
      </c>
      <c r="E213" s="13" t="s">
        <v>188</v>
      </c>
      <c r="F213" s="13" t="s">
        <v>35</v>
      </c>
      <c r="G213" s="13" t="s">
        <v>310</v>
      </c>
      <c r="H213" s="13" t="s">
        <v>440</v>
      </c>
      <c r="I213" s="13" t="s">
        <v>46</v>
      </c>
      <c r="J213" s="13" t="s">
        <v>398</v>
      </c>
      <c r="K213" s="13" t="s">
        <v>454</v>
      </c>
      <c r="L213" s="58">
        <v>44092</v>
      </c>
      <c r="M213" s="13" t="s">
        <v>12</v>
      </c>
      <c r="N213" s="58">
        <v>44161</v>
      </c>
      <c r="O213" s="58">
        <v>44182</v>
      </c>
      <c r="P213" s="13">
        <v>3.5</v>
      </c>
      <c r="Q213" s="13" t="s">
        <v>181</v>
      </c>
      <c r="R213" s="13">
        <v>5067499</v>
      </c>
      <c r="S213" s="13">
        <v>5067499</v>
      </c>
      <c r="T213" s="13">
        <v>5067499</v>
      </c>
      <c r="U213" s="13">
        <v>0</v>
      </c>
      <c r="V213" s="13">
        <v>0</v>
      </c>
      <c r="W213" s="13">
        <v>0</v>
      </c>
      <c r="X213" s="13">
        <v>0</v>
      </c>
      <c r="Y213" s="13">
        <v>1471948</v>
      </c>
      <c r="Z213" s="13">
        <v>1471948</v>
      </c>
    </row>
    <row r="214" spans="1:26" x14ac:dyDescent="0.2">
      <c r="A214" s="4">
        <f t="shared" si="6"/>
        <v>680</v>
      </c>
      <c r="B214" s="4" t="str">
        <f t="shared" si="7"/>
        <v>Uganda-HIV/AIDS, Tuberculosis</v>
      </c>
      <c r="C214" s="13" t="s">
        <v>73</v>
      </c>
      <c r="D214" s="13" t="s">
        <v>74</v>
      </c>
      <c r="E214" s="13" t="s">
        <v>184</v>
      </c>
      <c r="F214" s="13" t="s">
        <v>89</v>
      </c>
      <c r="G214" s="13" t="s">
        <v>235</v>
      </c>
      <c r="H214" s="13" t="s">
        <v>441</v>
      </c>
      <c r="I214" s="13" t="s">
        <v>34</v>
      </c>
      <c r="J214" s="13" t="s">
        <v>342</v>
      </c>
      <c r="K214" s="13" t="s">
        <v>454</v>
      </c>
      <c r="L214" s="58">
        <v>43935</v>
      </c>
      <c r="M214" s="13" t="s">
        <v>12</v>
      </c>
      <c r="N214" s="58">
        <v>44091</v>
      </c>
      <c r="O214" s="58">
        <v>44125</v>
      </c>
      <c r="P214" s="13">
        <v>6.9</v>
      </c>
      <c r="Q214" s="13" t="s">
        <v>181</v>
      </c>
      <c r="R214" s="13">
        <v>318976981</v>
      </c>
      <c r="S214" s="13">
        <v>318976981</v>
      </c>
      <c r="T214" s="13">
        <v>318976981</v>
      </c>
      <c r="U214" s="13">
        <v>20500000</v>
      </c>
      <c r="V214" s="13">
        <v>20500000</v>
      </c>
      <c r="W214" s="13">
        <v>0</v>
      </c>
      <c r="X214" s="13">
        <v>0</v>
      </c>
      <c r="Y214" s="13">
        <v>359606660</v>
      </c>
      <c r="Z214" s="13">
        <v>359331661</v>
      </c>
    </row>
    <row r="215" spans="1:26" x14ac:dyDescent="0.2">
      <c r="A215" s="4">
        <f t="shared" si="6"/>
        <v>679</v>
      </c>
      <c r="B215" s="4" t="str">
        <f t="shared" si="7"/>
        <v>Uganda-Malaria</v>
      </c>
      <c r="C215" s="13" t="s">
        <v>73</v>
      </c>
      <c r="D215" s="13" t="s">
        <v>74</v>
      </c>
      <c r="E215" s="13" t="s">
        <v>184</v>
      </c>
      <c r="F215" s="13" t="s">
        <v>28</v>
      </c>
      <c r="G215" s="13" t="s">
        <v>286</v>
      </c>
      <c r="H215" s="13" t="s">
        <v>441</v>
      </c>
      <c r="I215" s="13" t="s">
        <v>34</v>
      </c>
      <c r="J215" s="13" t="s">
        <v>342</v>
      </c>
      <c r="K215" s="13" t="s">
        <v>454</v>
      </c>
      <c r="L215" s="58">
        <v>43935</v>
      </c>
      <c r="M215" s="13" t="s">
        <v>12</v>
      </c>
      <c r="N215" s="58">
        <v>44119</v>
      </c>
      <c r="O215" s="58">
        <v>44141</v>
      </c>
      <c r="P215" s="13">
        <v>7.4</v>
      </c>
      <c r="Q215" s="13" t="s">
        <v>181</v>
      </c>
      <c r="R215" s="13">
        <v>260024950</v>
      </c>
      <c r="S215" s="13">
        <v>260024950</v>
      </c>
      <c r="T215" s="13">
        <v>260024950</v>
      </c>
      <c r="U215" s="13">
        <v>3000000</v>
      </c>
      <c r="V215" s="13">
        <v>3000000</v>
      </c>
      <c r="W215" s="13">
        <v>0</v>
      </c>
      <c r="X215" s="13">
        <v>0</v>
      </c>
      <c r="Y215" s="13">
        <v>38918197</v>
      </c>
      <c r="Z215" s="13">
        <v>38918197</v>
      </c>
    </row>
    <row r="216" spans="1:26" x14ac:dyDescent="0.2">
      <c r="A216" s="4">
        <f t="shared" si="6"/>
        <v>853</v>
      </c>
      <c r="B216" s="4" t="str">
        <f t="shared" si="7"/>
        <v>Ukraine-HIV/AIDS, Tuberculosis</v>
      </c>
      <c r="C216" s="13" t="s">
        <v>165</v>
      </c>
      <c r="D216" s="13" t="s">
        <v>30</v>
      </c>
      <c r="E216" s="13" t="s">
        <v>182</v>
      </c>
      <c r="F216" s="13" t="s">
        <v>89</v>
      </c>
      <c r="G216" s="13" t="s">
        <v>236</v>
      </c>
      <c r="H216" s="13" t="s">
        <v>441</v>
      </c>
      <c r="I216" s="13" t="s">
        <v>27</v>
      </c>
      <c r="J216" s="13" t="s">
        <v>349</v>
      </c>
      <c r="K216" s="13" t="s">
        <v>454</v>
      </c>
      <c r="L216" s="58">
        <v>44032</v>
      </c>
      <c r="M216" s="13" t="s">
        <v>12</v>
      </c>
      <c r="N216" s="58">
        <v>44147</v>
      </c>
      <c r="O216" s="58">
        <v>44168</v>
      </c>
      <c r="P216" s="13">
        <v>5.0999999999999996</v>
      </c>
      <c r="Q216" s="13" t="s">
        <v>181</v>
      </c>
      <c r="R216" s="13">
        <v>119478266</v>
      </c>
      <c r="S216" s="13">
        <v>119478266</v>
      </c>
      <c r="T216" s="13">
        <v>119478266</v>
      </c>
      <c r="U216" s="13">
        <v>16300000</v>
      </c>
      <c r="V216" s="13">
        <v>16300000</v>
      </c>
      <c r="W216" s="13">
        <v>0</v>
      </c>
      <c r="X216" s="13">
        <v>0</v>
      </c>
      <c r="Y216" s="13">
        <v>36001292</v>
      </c>
      <c r="Z216" s="13">
        <v>34471292</v>
      </c>
    </row>
    <row r="217" spans="1:26" x14ac:dyDescent="0.2">
      <c r="A217" s="4" t="str">
        <f t="shared" si="6"/>
        <v/>
      </c>
      <c r="B217" s="4" t="str">
        <f t="shared" si="7"/>
        <v>Ukraine-HIV/AIDS, Tuberculosis</v>
      </c>
      <c r="C217" s="13" t="s">
        <v>165</v>
      </c>
      <c r="D217" s="13" t="s">
        <v>30</v>
      </c>
      <c r="E217" s="13" t="s">
        <v>182</v>
      </c>
      <c r="F217" s="13" t="s">
        <v>89</v>
      </c>
      <c r="G217" s="13" t="s">
        <v>523</v>
      </c>
      <c r="H217" s="13" t="s">
        <v>524</v>
      </c>
      <c r="I217" s="13" t="s">
        <v>27</v>
      </c>
      <c r="J217" s="13"/>
      <c r="K217" s="13" t="s">
        <v>362</v>
      </c>
      <c r="L217" s="13"/>
      <c r="M217" s="13" t="s">
        <v>12</v>
      </c>
      <c r="N217" s="13"/>
      <c r="O217" s="13"/>
      <c r="P217" s="13"/>
      <c r="Q217" s="13" t="s">
        <v>181</v>
      </c>
      <c r="R217" s="13">
        <v>0</v>
      </c>
      <c r="S217" s="13">
        <v>0</v>
      </c>
      <c r="T217" s="13">
        <v>0</v>
      </c>
      <c r="U217" s="13">
        <v>0</v>
      </c>
      <c r="V217" s="13">
        <v>0</v>
      </c>
      <c r="W217" s="13">
        <v>0</v>
      </c>
      <c r="X217" s="13">
        <v>0</v>
      </c>
      <c r="Y217" s="13">
        <v>0</v>
      </c>
      <c r="Z217" s="13">
        <v>0</v>
      </c>
    </row>
    <row r="218" spans="1:26" x14ac:dyDescent="0.2">
      <c r="A218" s="4">
        <f t="shared" si="6"/>
        <v>885</v>
      </c>
      <c r="B218" s="4" t="str">
        <f t="shared" si="7"/>
        <v>Uzbekistan-HIV/AIDS, Tuberculosis</v>
      </c>
      <c r="C218" s="13" t="s">
        <v>166</v>
      </c>
      <c r="D218" s="13" t="s">
        <v>30</v>
      </c>
      <c r="E218" s="13" t="s">
        <v>188</v>
      </c>
      <c r="F218" s="13" t="s">
        <v>89</v>
      </c>
      <c r="G218" s="13" t="s">
        <v>237</v>
      </c>
      <c r="H218" s="13" t="s">
        <v>440</v>
      </c>
      <c r="I218" s="13" t="s">
        <v>31</v>
      </c>
      <c r="J218" s="13" t="s">
        <v>398</v>
      </c>
      <c r="K218" s="13" t="s">
        <v>454</v>
      </c>
      <c r="L218" s="58">
        <v>44092</v>
      </c>
      <c r="M218" s="13" t="s">
        <v>12</v>
      </c>
      <c r="N218" s="58">
        <v>44336</v>
      </c>
      <c r="O218" s="58">
        <v>44364</v>
      </c>
      <c r="P218" s="13">
        <v>9.5</v>
      </c>
      <c r="Q218" s="13" t="s">
        <v>181</v>
      </c>
      <c r="R218" s="13">
        <v>44119711</v>
      </c>
      <c r="S218" s="13">
        <v>44119711</v>
      </c>
      <c r="T218" s="13">
        <v>44119711</v>
      </c>
      <c r="U218" s="13">
        <v>0</v>
      </c>
      <c r="V218" s="13">
        <v>0</v>
      </c>
      <c r="W218" s="13">
        <v>0</v>
      </c>
      <c r="X218" s="13">
        <v>0</v>
      </c>
      <c r="Y218" s="13">
        <v>14601075</v>
      </c>
      <c r="Z218" s="13">
        <v>14601075</v>
      </c>
    </row>
    <row r="219" spans="1:26" x14ac:dyDescent="0.2">
      <c r="A219" s="4">
        <f t="shared" si="6"/>
        <v>879</v>
      </c>
      <c r="B219" s="4" t="str">
        <f t="shared" si="7"/>
        <v>Venezuela-Malaria</v>
      </c>
      <c r="C219" s="13" t="s">
        <v>75</v>
      </c>
      <c r="D219" s="13" t="s">
        <v>45</v>
      </c>
      <c r="E219" s="13" t="s">
        <v>188</v>
      </c>
      <c r="F219" s="13" t="s">
        <v>28</v>
      </c>
      <c r="G219" s="13" t="s">
        <v>287</v>
      </c>
      <c r="H219" s="13" t="s">
        <v>440</v>
      </c>
      <c r="I219" s="13" t="s">
        <v>31</v>
      </c>
      <c r="J219" s="13" t="s">
        <v>343</v>
      </c>
      <c r="K219" s="13" t="s">
        <v>454</v>
      </c>
      <c r="L219" s="58">
        <v>44001</v>
      </c>
      <c r="M219" s="13" t="s">
        <v>12</v>
      </c>
      <c r="N219" s="58">
        <v>44154</v>
      </c>
      <c r="O219" s="58">
        <v>44175</v>
      </c>
      <c r="P219" s="13">
        <v>6.3</v>
      </c>
      <c r="Q219" s="13" t="s">
        <v>181</v>
      </c>
      <c r="R219" s="13">
        <v>19800000</v>
      </c>
      <c r="S219" s="13">
        <v>19800000</v>
      </c>
      <c r="T219" s="13">
        <v>19800000</v>
      </c>
      <c r="U219" s="13">
        <v>0</v>
      </c>
      <c r="V219" s="13">
        <v>0</v>
      </c>
      <c r="W219" s="13">
        <v>0</v>
      </c>
      <c r="X219" s="13">
        <v>0</v>
      </c>
      <c r="Y219" s="13">
        <v>23720589</v>
      </c>
      <c r="Z219" s="13">
        <v>18939720</v>
      </c>
    </row>
    <row r="220" spans="1:26" x14ac:dyDescent="0.2">
      <c r="A220" s="4">
        <f t="shared" si="6"/>
        <v>769</v>
      </c>
      <c r="B220" s="4" t="str">
        <f t="shared" si="7"/>
        <v>Viet Nam-HIV/AIDS</v>
      </c>
      <c r="C220" s="13" t="s">
        <v>167</v>
      </c>
      <c r="D220" s="13" t="s">
        <v>33</v>
      </c>
      <c r="E220" s="13" t="s">
        <v>184</v>
      </c>
      <c r="F220" s="13" t="s">
        <v>26</v>
      </c>
      <c r="G220" s="13" t="s">
        <v>205</v>
      </c>
      <c r="H220" s="13" t="s">
        <v>440</v>
      </c>
      <c r="I220" s="13" t="s">
        <v>27</v>
      </c>
      <c r="J220" s="13" t="s">
        <v>343</v>
      </c>
      <c r="K220" s="13" t="s">
        <v>454</v>
      </c>
      <c r="L220" s="58">
        <v>44004</v>
      </c>
      <c r="M220" s="13" t="s">
        <v>12</v>
      </c>
      <c r="N220" s="58">
        <v>44140</v>
      </c>
      <c r="O220" s="58">
        <v>44162</v>
      </c>
      <c r="P220" s="13">
        <v>5.9</v>
      </c>
      <c r="Q220" s="13" t="s">
        <v>181</v>
      </c>
      <c r="R220" s="13">
        <v>54996342</v>
      </c>
      <c r="S220" s="13">
        <v>54996342</v>
      </c>
      <c r="T220" s="13">
        <v>54996342</v>
      </c>
      <c r="U220" s="13">
        <v>0</v>
      </c>
      <c r="V220" s="13">
        <v>0</v>
      </c>
      <c r="W220" s="13">
        <v>0</v>
      </c>
      <c r="X220" s="13">
        <v>0</v>
      </c>
      <c r="Y220" s="13">
        <v>19192180</v>
      </c>
      <c r="Z220" s="13">
        <v>19065126</v>
      </c>
    </row>
    <row r="221" spans="1:26" x14ac:dyDescent="0.2">
      <c r="A221" s="4">
        <f t="shared" si="6"/>
        <v>770</v>
      </c>
      <c r="B221" s="4" t="str">
        <f t="shared" si="7"/>
        <v>Viet Nam-Tuberculosis</v>
      </c>
      <c r="C221" s="13" t="s">
        <v>167</v>
      </c>
      <c r="D221" s="13" t="s">
        <v>33</v>
      </c>
      <c r="E221" s="13" t="s">
        <v>184</v>
      </c>
      <c r="F221" s="13" t="s">
        <v>35</v>
      </c>
      <c r="G221" s="13" t="s">
        <v>311</v>
      </c>
      <c r="H221" s="13" t="s">
        <v>441</v>
      </c>
      <c r="I221" s="13" t="s">
        <v>34</v>
      </c>
      <c r="J221" s="13" t="s">
        <v>343</v>
      </c>
      <c r="K221" s="13" t="s">
        <v>454</v>
      </c>
      <c r="L221" s="58">
        <v>44004</v>
      </c>
      <c r="M221" s="13" t="s">
        <v>12</v>
      </c>
      <c r="N221" s="58">
        <v>44140</v>
      </c>
      <c r="O221" s="58">
        <v>44162</v>
      </c>
      <c r="P221" s="13">
        <v>5.9</v>
      </c>
      <c r="Q221" s="13" t="s">
        <v>181</v>
      </c>
      <c r="R221" s="13">
        <v>59771812</v>
      </c>
      <c r="S221" s="13">
        <v>59771812</v>
      </c>
      <c r="T221" s="13">
        <v>59771812</v>
      </c>
      <c r="U221" s="13">
        <v>6000000</v>
      </c>
      <c r="V221" s="13">
        <v>6000000</v>
      </c>
      <c r="W221" s="13">
        <v>0</v>
      </c>
      <c r="X221" s="13">
        <v>0</v>
      </c>
      <c r="Y221" s="13">
        <v>39781360</v>
      </c>
      <c r="Z221" s="13">
        <v>39781360</v>
      </c>
    </row>
    <row r="222" spans="1:26" x14ac:dyDescent="0.2">
      <c r="A222" s="4" t="str">
        <f t="shared" si="6"/>
        <v/>
      </c>
      <c r="B222" s="4" t="str">
        <f t="shared" si="7"/>
        <v>Zambia-HIV/AIDS</v>
      </c>
      <c r="C222" s="13" t="s">
        <v>168</v>
      </c>
      <c r="D222" s="13" t="s">
        <v>74</v>
      </c>
      <c r="E222" s="13" t="s">
        <v>184</v>
      </c>
      <c r="F222" s="13" t="s">
        <v>26</v>
      </c>
      <c r="G222" s="13" t="s">
        <v>507</v>
      </c>
      <c r="H222" s="13" t="s">
        <v>442</v>
      </c>
      <c r="I222" s="13" t="s">
        <v>27</v>
      </c>
      <c r="J222" s="13" t="s">
        <v>434</v>
      </c>
      <c r="K222" s="13" t="s">
        <v>362</v>
      </c>
      <c r="L222" s="13"/>
      <c r="M222" s="13" t="s">
        <v>12</v>
      </c>
      <c r="N222" s="13"/>
      <c r="O222" s="13"/>
      <c r="P222" s="13"/>
      <c r="Q222" s="13" t="s">
        <v>181</v>
      </c>
      <c r="R222" s="13">
        <v>0</v>
      </c>
      <c r="S222" s="13">
        <v>0</v>
      </c>
      <c r="T222" s="13">
        <v>0</v>
      </c>
      <c r="U222" s="13">
        <v>0</v>
      </c>
      <c r="V222" s="13">
        <v>0</v>
      </c>
      <c r="W222" s="13">
        <v>0</v>
      </c>
      <c r="X222" s="13">
        <v>0</v>
      </c>
      <c r="Y222" s="13">
        <v>28914282</v>
      </c>
      <c r="Z222" s="13">
        <v>28914282</v>
      </c>
    </row>
    <row r="223" spans="1:26" x14ac:dyDescent="0.2">
      <c r="A223" s="4">
        <f t="shared" ref="A223" si="8">IF(OR(C223="Sri Lanka",ISNUMBER(SEARCH("Allocation",H223))),IF(ISNUMBER(SEARCH("-0",G223)),VALUE(SUBSTITUTE(LEFT(G223, SEARCH("-",G223,1)-1),"FR",""))+1000,VALUE(SUBSTITUTE(LEFT(G223, SEARCH("-",G223,1)-1),"FR",""))),"")</f>
        <v>788</v>
      </c>
      <c r="B223" s="4" t="str">
        <f t="shared" ref="B223" si="9">IF(C223="CÃ´te d'Ivoire",_xlfn.CONCAT("Côte d'Ivoire-",F223),_xlfn.CONCAT(C223,"-",F223))</f>
        <v>Zambia-HIV/AIDS, Tuberculosis</v>
      </c>
      <c r="C223" s="13" t="s">
        <v>168</v>
      </c>
      <c r="D223" s="13" t="s">
        <v>74</v>
      </c>
      <c r="E223" s="13" t="s">
        <v>184</v>
      </c>
      <c r="F223" s="13" t="s">
        <v>89</v>
      </c>
      <c r="G223" s="13" t="s">
        <v>238</v>
      </c>
      <c r="H223" s="13" t="s">
        <v>441</v>
      </c>
      <c r="I223" s="13" t="s">
        <v>27</v>
      </c>
      <c r="J223" s="13" t="s">
        <v>349</v>
      </c>
      <c r="K223" s="13" t="s">
        <v>454</v>
      </c>
      <c r="L223" s="58">
        <v>44032</v>
      </c>
      <c r="M223" s="13" t="s">
        <v>12</v>
      </c>
      <c r="N223" s="58">
        <v>44161</v>
      </c>
      <c r="O223" s="58">
        <v>44182</v>
      </c>
      <c r="P223" s="13">
        <v>5.5</v>
      </c>
      <c r="Q223" s="13" t="s">
        <v>181</v>
      </c>
      <c r="R223" s="13">
        <v>250113537</v>
      </c>
      <c r="S223" s="13">
        <v>250113537</v>
      </c>
      <c r="T223" s="13">
        <v>250113537</v>
      </c>
      <c r="U223" s="13">
        <v>12300000</v>
      </c>
      <c r="V223" s="13">
        <v>12300000</v>
      </c>
      <c r="W223" s="13">
        <v>0</v>
      </c>
      <c r="X223" s="13">
        <v>0</v>
      </c>
      <c r="Y223" s="13">
        <v>80067239</v>
      </c>
      <c r="Z223" s="13">
        <v>80067239</v>
      </c>
    </row>
    <row r="224" spans="1:26" x14ac:dyDescent="0.2">
      <c r="A224" s="4">
        <f t="shared" ref="A224:A226" si="10">IF(OR(C224="Sri Lanka",ISNUMBER(SEARCH("Allocation",H224))),IF(ISNUMBER(SEARCH("-0",G224)),VALUE(SUBSTITUTE(LEFT(G224, SEARCH("-",G224,1)-1),"FR",""))+1000,VALUE(SUBSTITUTE(LEFT(G224, SEARCH("-",G224,1)-1),"FR",""))),"")</f>
        <v>852</v>
      </c>
      <c r="B224" s="4" t="str">
        <f t="shared" ref="B224:B226" si="11">IF(C224="CÃ´te d'Ivoire",_xlfn.CONCAT("Côte d'Ivoire-",F224),_xlfn.CONCAT(C224,"-",F224))</f>
        <v>Zambia-Malaria</v>
      </c>
      <c r="C224" s="13" t="s">
        <v>168</v>
      </c>
      <c r="D224" s="13" t="s">
        <v>74</v>
      </c>
      <c r="E224" s="13" t="s">
        <v>184</v>
      </c>
      <c r="F224" s="13" t="s">
        <v>28</v>
      </c>
      <c r="G224" s="13" t="s">
        <v>288</v>
      </c>
      <c r="H224" s="13" t="s">
        <v>440</v>
      </c>
      <c r="I224" s="13" t="s">
        <v>67</v>
      </c>
      <c r="J224" s="13" t="s">
        <v>349</v>
      </c>
      <c r="K224" s="13" t="s">
        <v>454</v>
      </c>
      <c r="L224" s="58">
        <v>44034</v>
      </c>
      <c r="M224" s="13" t="s">
        <v>12</v>
      </c>
      <c r="N224" s="58">
        <v>44154</v>
      </c>
      <c r="O224" s="58">
        <v>44175</v>
      </c>
      <c r="P224" s="13">
        <v>5.3</v>
      </c>
      <c r="Q224" s="13" t="s">
        <v>181</v>
      </c>
      <c r="R224" s="13">
        <v>65131160</v>
      </c>
      <c r="S224" s="13">
        <v>65131160</v>
      </c>
      <c r="T224" s="13">
        <v>65131160</v>
      </c>
      <c r="U224" s="13">
        <v>0</v>
      </c>
      <c r="V224" s="13">
        <v>0</v>
      </c>
      <c r="W224" s="13">
        <v>0</v>
      </c>
      <c r="X224" s="13">
        <v>0</v>
      </c>
      <c r="Y224" s="13">
        <v>39041991</v>
      </c>
      <c r="Z224" s="13">
        <v>39041991</v>
      </c>
    </row>
    <row r="225" spans="1:26" x14ac:dyDescent="0.2">
      <c r="A225" s="4" t="str">
        <f t="shared" si="10"/>
        <v/>
      </c>
      <c r="B225" s="4" t="str">
        <f t="shared" si="11"/>
        <v>Zambia-Malaria</v>
      </c>
      <c r="C225" s="13" t="s">
        <v>168</v>
      </c>
      <c r="D225" s="13" t="s">
        <v>74</v>
      </c>
      <c r="E225" s="13" t="s">
        <v>184</v>
      </c>
      <c r="F225" s="13" t="s">
        <v>28</v>
      </c>
      <c r="G225" s="13" t="s">
        <v>516</v>
      </c>
      <c r="H225" s="13" t="s">
        <v>442</v>
      </c>
      <c r="I225" s="13" t="s">
        <v>67</v>
      </c>
      <c r="J225" s="13" t="s">
        <v>434</v>
      </c>
      <c r="K225" s="13" t="s">
        <v>362</v>
      </c>
      <c r="L225" s="13"/>
      <c r="M225" s="13" t="s">
        <v>12</v>
      </c>
      <c r="N225" s="13"/>
      <c r="O225" s="13"/>
      <c r="P225" s="13"/>
      <c r="Q225" s="13" t="s">
        <v>181</v>
      </c>
      <c r="R225" s="13">
        <v>0</v>
      </c>
      <c r="S225" s="13">
        <v>0</v>
      </c>
      <c r="T225" s="13">
        <v>0</v>
      </c>
      <c r="U225" s="13">
        <v>0</v>
      </c>
      <c r="V225" s="13">
        <v>0</v>
      </c>
      <c r="W225" s="13">
        <v>0</v>
      </c>
      <c r="X225" s="13">
        <v>0</v>
      </c>
      <c r="Y225" s="13">
        <v>20807243</v>
      </c>
      <c r="Z225" s="13">
        <v>20807243</v>
      </c>
    </row>
    <row r="226" spans="1:26" x14ac:dyDescent="0.2">
      <c r="A226" s="4">
        <f t="shared" si="10"/>
        <v>917</v>
      </c>
      <c r="B226" s="4" t="str">
        <f t="shared" si="11"/>
        <v>Zanzibar-HIV/AIDS, Tuberculosis</v>
      </c>
      <c r="C226" s="13" t="s">
        <v>76</v>
      </c>
      <c r="D226" s="13" t="s">
        <v>74</v>
      </c>
      <c r="E226" s="13" t="s">
        <v>188</v>
      </c>
      <c r="F226" s="13" t="s">
        <v>89</v>
      </c>
      <c r="G226" s="13" t="s">
        <v>239</v>
      </c>
      <c r="H226" s="13" t="s">
        <v>440</v>
      </c>
      <c r="I226" s="13" t="s">
        <v>27</v>
      </c>
      <c r="J226" s="13" t="s">
        <v>342</v>
      </c>
      <c r="K226" s="13" t="s">
        <v>454</v>
      </c>
      <c r="L226" s="58">
        <v>43938</v>
      </c>
      <c r="M226" s="13" t="s">
        <v>12</v>
      </c>
      <c r="N226" s="58">
        <v>44091</v>
      </c>
      <c r="O226" s="58">
        <v>44125</v>
      </c>
      <c r="P226" s="13">
        <v>7</v>
      </c>
      <c r="Q226" s="13" t="s">
        <v>181</v>
      </c>
      <c r="R226" s="13">
        <v>6031011</v>
      </c>
      <c r="S226" s="13">
        <v>6031011</v>
      </c>
      <c r="T226" s="13">
        <v>6031011</v>
      </c>
      <c r="U226" s="13">
        <v>0</v>
      </c>
      <c r="V226" s="13">
        <v>0</v>
      </c>
      <c r="W226" s="13">
        <v>0</v>
      </c>
      <c r="X226" s="13">
        <v>0</v>
      </c>
      <c r="Y226" s="13">
        <v>4334551</v>
      </c>
      <c r="Z226" s="13">
        <v>4334551</v>
      </c>
    </row>
    <row r="227" spans="1:26" x14ac:dyDescent="0.2">
      <c r="A227" s="4">
        <f t="shared" ref="A227:A229" si="12">IF(OR(C227="Sri Lanka",ISNUMBER(SEARCH("Allocation",H227))),IF(ISNUMBER(SEARCH("-0",G227)),VALUE(SUBSTITUTE(LEFT(G227, SEARCH("-",G227,1)-1),"FR",""))+1000,VALUE(SUBSTITUTE(LEFT(G227, SEARCH("-",G227,1)-1),"FR",""))),"")</f>
        <v>916</v>
      </c>
      <c r="B227" s="4" t="str">
        <f t="shared" ref="B227:B229" si="13">IF(C227="CÃ´te d'Ivoire",_xlfn.CONCAT("Côte d'Ivoire-",F227),_xlfn.CONCAT(C227,"-",F227))</f>
        <v>Zanzibar-Malaria</v>
      </c>
      <c r="C227" s="13" t="s">
        <v>76</v>
      </c>
      <c r="D227" s="13" t="s">
        <v>74</v>
      </c>
      <c r="E227" s="13" t="s">
        <v>188</v>
      </c>
      <c r="F227" s="13" t="s">
        <v>28</v>
      </c>
      <c r="G227" s="13" t="s">
        <v>289</v>
      </c>
      <c r="H227" s="13" t="s">
        <v>440</v>
      </c>
      <c r="I227" s="13" t="s">
        <v>27</v>
      </c>
      <c r="J227" s="13" t="s">
        <v>342</v>
      </c>
      <c r="K227" s="13" t="s">
        <v>454</v>
      </c>
      <c r="L227" s="58">
        <v>43938</v>
      </c>
      <c r="M227" s="13" t="s">
        <v>12</v>
      </c>
      <c r="N227" s="58">
        <v>44091</v>
      </c>
      <c r="O227" s="58">
        <v>44125</v>
      </c>
      <c r="P227" s="13">
        <v>7</v>
      </c>
      <c r="Q227" s="13" t="s">
        <v>181</v>
      </c>
      <c r="R227" s="13">
        <v>5185635</v>
      </c>
      <c r="S227" s="13">
        <v>5185635</v>
      </c>
      <c r="T227" s="13">
        <v>5185635</v>
      </c>
      <c r="U227" s="13">
        <v>0</v>
      </c>
      <c r="V227" s="13">
        <v>0</v>
      </c>
      <c r="W227" s="13">
        <v>0</v>
      </c>
      <c r="X227" s="13">
        <v>0</v>
      </c>
      <c r="Y227" s="13">
        <v>3256410</v>
      </c>
      <c r="Z227" s="13">
        <v>3023741</v>
      </c>
    </row>
    <row r="228" spans="1:26" x14ac:dyDescent="0.2">
      <c r="A228" s="4">
        <f t="shared" si="12"/>
        <v>908</v>
      </c>
      <c r="B228" s="4" t="str">
        <f t="shared" si="13"/>
        <v>Zimbabwe-HIV/AIDS, Tuberculosis</v>
      </c>
      <c r="C228" s="13" t="s">
        <v>77</v>
      </c>
      <c r="D228" s="13" t="s">
        <v>74</v>
      </c>
      <c r="E228" s="13" t="s">
        <v>184</v>
      </c>
      <c r="F228" s="13" t="s">
        <v>89</v>
      </c>
      <c r="G228" s="13" t="s">
        <v>240</v>
      </c>
      <c r="H228" s="13" t="s">
        <v>441</v>
      </c>
      <c r="I228" s="13" t="s">
        <v>27</v>
      </c>
      <c r="J228" s="13" t="s">
        <v>342</v>
      </c>
      <c r="K228" s="13" t="s">
        <v>454</v>
      </c>
      <c r="L228" s="58">
        <v>43936</v>
      </c>
      <c r="M228" s="13" t="s">
        <v>12</v>
      </c>
      <c r="N228" s="58">
        <v>44133</v>
      </c>
      <c r="O228" s="58">
        <v>44162</v>
      </c>
      <c r="P228" s="13">
        <v>8.1</v>
      </c>
      <c r="Q228" s="13" t="s">
        <v>181</v>
      </c>
      <c r="R228" s="13">
        <v>448806422</v>
      </c>
      <c r="S228" s="13">
        <v>448806422</v>
      </c>
      <c r="T228" s="13">
        <v>448806422</v>
      </c>
      <c r="U228" s="13">
        <v>22000000</v>
      </c>
      <c r="V228" s="13">
        <v>22000000</v>
      </c>
      <c r="W228" s="13">
        <v>0</v>
      </c>
      <c r="X228" s="13">
        <v>0</v>
      </c>
      <c r="Y228" s="13">
        <v>249095126</v>
      </c>
      <c r="Z228" s="13">
        <v>242943621</v>
      </c>
    </row>
    <row r="229" spans="1:26" x14ac:dyDescent="0.2">
      <c r="A229" s="4">
        <f t="shared" si="12"/>
        <v>716</v>
      </c>
      <c r="B229" s="4" t="str">
        <f t="shared" si="13"/>
        <v>Zimbabwe-Malaria</v>
      </c>
      <c r="C229" s="13" t="s">
        <v>77</v>
      </c>
      <c r="D229" s="13" t="s">
        <v>74</v>
      </c>
      <c r="E229" s="13" t="s">
        <v>184</v>
      </c>
      <c r="F229" s="13" t="s">
        <v>28</v>
      </c>
      <c r="G229" s="13" t="s">
        <v>290</v>
      </c>
      <c r="H229" s="13" t="s">
        <v>440</v>
      </c>
      <c r="I229" s="13" t="s">
        <v>27</v>
      </c>
      <c r="J229" s="13" t="s">
        <v>342</v>
      </c>
      <c r="K229" s="13" t="s">
        <v>454</v>
      </c>
      <c r="L229" s="58">
        <v>43936</v>
      </c>
      <c r="M229" s="13" t="s">
        <v>12</v>
      </c>
      <c r="N229" s="58">
        <v>44140</v>
      </c>
      <c r="O229" s="58">
        <v>44162</v>
      </c>
      <c r="P229" s="13">
        <v>8.1</v>
      </c>
      <c r="Q229" s="13" t="s">
        <v>181</v>
      </c>
      <c r="R229" s="13">
        <v>51684333</v>
      </c>
      <c r="S229" s="13">
        <v>51684333</v>
      </c>
      <c r="T229" s="13">
        <v>51684333</v>
      </c>
      <c r="U229" s="13">
        <v>0</v>
      </c>
      <c r="V229" s="13">
        <v>0</v>
      </c>
      <c r="W229" s="13">
        <v>0</v>
      </c>
      <c r="X229" s="13">
        <v>0</v>
      </c>
      <c r="Y229" s="13">
        <v>6807614</v>
      </c>
      <c r="Z229" s="13">
        <v>6635227</v>
      </c>
    </row>
  </sheetData>
  <autoFilter ref="A1:Z229" xr:uid="{F8A1B17E-7F2C-492A-822B-FA528096C21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3537-0DCF-4AEB-A586-F5DA39130AFC}">
  <sheetPr codeName="Sheet6"/>
  <dimension ref="A1:D405"/>
  <sheetViews>
    <sheetView workbookViewId="0">
      <selection activeCell="G1622" sqref="G1622"/>
    </sheetView>
  </sheetViews>
  <sheetFormatPr defaultRowHeight="15" x14ac:dyDescent="0.2"/>
  <cols>
    <col min="1" max="1" width="47.484375" bestFit="1" customWidth="1"/>
    <col min="2" max="2" width="35.109375" bestFit="1" customWidth="1"/>
    <col min="3" max="3" width="12.10546875" bestFit="1" customWidth="1"/>
    <col min="4" max="4" width="33.2265625" bestFit="1" customWidth="1"/>
  </cols>
  <sheetData>
    <row r="1" spans="1:4" x14ac:dyDescent="0.2">
      <c r="A1" s="13" t="s">
        <v>332</v>
      </c>
      <c r="B1" s="13" t="s">
        <v>16</v>
      </c>
      <c r="C1" s="13" t="s">
        <v>18</v>
      </c>
      <c r="D1" s="13" t="s">
        <v>333</v>
      </c>
    </row>
    <row r="2" spans="1:4" x14ac:dyDescent="0.2">
      <c r="A2" s="13" t="str">
        <f>CONCATENATE(B2,"-",C2)</f>
        <v>Afghanistan-HIV/AIDS</v>
      </c>
      <c r="B2" s="13" t="s">
        <v>24</v>
      </c>
      <c r="C2" s="13" t="s">
        <v>26</v>
      </c>
      <c r="D2" s="13" t="s">
        <v>27</v>
      </c>
    </row>
    <row r="3" spans="1:4" x14ac:dyDescent="0.2">
      <c r="A3" s="13" t="str">
        <f t="shared" ref="A3:A66" si="0">CONCATENATE(B3,"-",C3)</f>
        <v>Afghanistan-Tuberculosis</v>
      </c>
      <c r="B3" s="13" t="s">
        <v>24</v>
      </c>
      <c r="C3" s="13" t="s">
        <v>35</v>
      </c>
      <c r="D3" s="13" t="s">
        <v>67</v>
      </c>
    </row>
    <row r="4" spans="1:4" x14ac:dyDescent="0.2">
      <c r="A4" s="13" t="str">
        <f t="shared" si="0"/>
        <v>Afghanistan-Malaria</v>
      </c>
      <c r="B4" s="13" t="s">
        <v>24</v>
      </c>
      <c r="C4" s="13" t="s">
        <v>28</v>
      </c>
      <c r="D4" s="13" t="s">
        <v>27</v>
      </c>
    </row>
    <row r="5" spans="1:4" x14ac:dyDescent="0.2">
      <c r="A5" s="13" t="str">
        <f t="shared" si="0"/>
        <v>Angola-HIV/AIDS</v>
      </c>
      <c r="B5" s="13" t="s">
        <v>313</v>
      </c>
      <c r="C5" s="13" t="s">
        <v>26</v>
      </c>
      <c r="D5" s="13" t="s">
        <v>27</v>
      </c>
    </row>
    <row r="6" spans="1:4" x14ac:dyDescent="0.2">
      <c r="A6" s="13" t="str">
        <f t="shared" si="0"/>
        <v>Angola-Tuberculosis</v>
      </c>
      <c r="B6" s="13" t="s">
        <v>313</v>
      </c>
      <c r="C6" s="13" t="s">
        <v>35</v>
      </c>
      <c r="D6" s="13" t="s">
        <v>27</v>
      </c>
    </row>
    <row r="7" spans="1:4" x14ac:dyDescent="0.2">
      <c r="A7" s="13" t="str">
        <f t="shared" si="0"/>
        <v>Angola-Malaria</v>
      </c>
      <c r="B7" s="13" t="s">
        <v>313</v>
      </c>
      <c r="C7" s="13" t="s">
        <v>28</v>
      </c>
      <c r="D7" s="13" t="s">
        <v>27</v>
      </c>
    </row>
    <row r="8" spans="1:4" x14ac:dyDescent="0.2">
      <c r="A8" s="13" t="str">
        <f t="shared" si="0"/>
        <v>Armenia-HIV/AIDS</v>
      </c>
      <c r="B8" s="13" t="s">
        <v>98</v>
      </c>
      <c r="C8" s="13" t="s">
        <v>26</v>
      </c>
      <c r="D8" s="13" t="s">
        <v>46</v>
      </c>
    </row>
    <row r="9" spans="1:4" x14ac:dyDescent="0.2">
      <c r="A9" s="13" t="str">
        <f t="shared" si="0"/>
        <v>Armenia-Tuberculosis</v>
      </c>
      <c r="B9" s="13" t="s">
        <v>98</v>
      </c>
      <c r="C9" s="13" t="s">
        <v>35</v>
      </c>
      <c r="D9" s="13" t="s">
        <v>31</v>
      </c>
    </row>
    <row r="10" spans="1:4" x14ac:dyDescent="0.2">
      <c r="A10" s="13" t="str">
        <f t="shared" si="0"/>
        <v>Azerbaijan-HIV/AIDS</v>
      </c>
      <c r="B10" s="13" t="s">
        <v>29</v>
      </c>
      <c r="C10" s="13" t="s">
        <v>26</v>
      </c>
      <c r="D10" s="13" t="s">
        <v>31</v>
      </c>
    </row>
    <row r="11" spans="1:4" x14ac:dyDescent="0.2">
      <c r="A11" s="13" t="str">
        <f t="shared" si="0"/>
        <v>Azerbaijan-Tuberculosis</v>
      </c>
      <c r="B11" s="13" t="s">
        <v>29</v>
      </c>
      <c r="C11" s="13" t="s">
        <v>35</v>
      </c>
      <c r="D11" s="13" t="s">
        <v>31</v>
      </c>
    </row>
    <row r="12" spans="1:4" x14ac:dyDescent="0.2">
      <c r="A12" s="13" t="str">
        <f t="shared" si="0"/>
        <v>Bangladesh-HIV/AIDS</v>
      </c>
      <c r="B12" s="13" t="s">
        <v>32</v>
      </c>
      <c r="C12" s="13" t="s">
        <v>26</v>
      </c>
      <c r="D12" s="13" t="s">
        <v>27</v>
      </c>
    </row>
    <row r="13" spans="1:4" x14ac:dyDescent="0.2">
      <c r="A13" s="13" t="str">
        <f t="shared" si="0"/>
        <v>Bangladesh-Tuberculosis</v>
      </c>
      <c r="B13" s="13" t="s">
        <v>32</v>
      </c>
      <c r="C13" s="13" t="s">
        <v>35</v>
      </c>
      <c r="D13" s="13" t="s">
        <v>34</v>
      </c>
    </row>
    <row r="14" spans="1:4" x14ac:dyDescent="0.2">
      <c r="A14" s="13" t="str">
        <f t="shared" si="0"/>
        <v>Bangladesh-Malaria</v>
      </c>
      <c r="B14" s="13" t="s">
        <v>32</v>
      </c>
      <c r="C14" s="13" t="s">
        <v>28</v>
      </c>
      <c r="D14" s="13" t="s">
        <v>34</v>
      </c>
    </row>
    <row r="15" spans="1:4" x14ac:dyDescent="0.2">
      <c r="A15" s="13" t="str">
        <f t="shared" si="0"/>
        <v>Belarus-HIV/AIDS</v>
      </c>
      <c r="B15" s="13" t="s">
        <v>99</v>
      </c>
      <c r="C15" s="13" t="s">
        <v>26</v>
      </c>
      <c r="D15" s="13" t="s">
        <v>31</v>
      </c>
    </row>
    <row r="16" spans="1:4" x14ac:dyDescent="0.2">
      <c r="A16" s="13" t="str">
        <f t="shared" si="0"/>
        <v>Belarus-Tuberculosis</v>
      </c>
      <c r="B16" s="13" t="s">
        <v>99</v>
      </c>
      <c r="C16" s="13" t="s">
        <v>35</v>
      </c>
      <c r="D16" s="13" t="s">
        <v>31</v>
      </c>
    </row>
    <row r="17" spans="1:4" x14ac:dyDescent="0.2">
      <c r="A17" s="13" t="str">
        <f t="shared" si="0"/>
        <v>Belize-HIV/AIDS</v>
      </c>
      <c r="B17" s="13" t="s">
        <v>100</v>
      </c>
      <c r="C17" s="13" t="s">
        <v>26</v>
      </c>
      <c r="D17" s="13" t="s">
        <v>31</v>
      </c>
    </row>
    <row r="18" spans="1:4" x14ac:dyDescent="0.2">
      <c r="A18" s="13" t="str">
        <f t="shared" si="0"/>
        <v>Benin-HIV/AIDS</v>
      </c>
      <c r="B18" s="13" t="s">
        <v>36</v>
      </c>
      <c r="C18" s="13" t="s">
        <v>26</v>
      </c>
      <c r="D18" s="13" t="s">
        <v>34</v>
      </c>
    </row>
    <row r="19" spans="1:4" x14ac:dyDescent="0.2">
      <c r="A19" s="13" t="str">
        <f t="shared" si="0"/>
        <v>Benin-Tuberculosis</v>
      </c>
      <c r="B19" s="13" t="s">
        <v>36</v>
      </c>
      <c r="C19" s="13" t="s">
        <v>35</v>
      </c>
      <c r="D19" s="13" t="s">
        <v>34</v>
      </c>
    </row>
    <row r="20" spans="1:4" x14ac:dyDescent="0.2">
      <c r="A20" s="13" t="str">
        <f t="shared" si="0"/>
        <v>Benin-Malaria</v>
      </c>
      <c r="B20" s="13" t="s">
        <v>36</v>
      </c>
      <c r="C20" s="13" t="s">
        <v>28</v>
      </c>
      <c r="D20" s="13" t="s">
        <v>34</v>
      </c>
    </row>
    <row r="21" spans="1:4" x14ac:dyDescent="0.2">
      <c r="A21" s="13" t="str">
        <f t="shared" si="0"/>
        <v>Bhutan-HIV/AIDS</v>
      </c>
      <c r="B21" s="13" t="s">
        <v>101</v>
      </c>
      <c r="C21" s="13" t="s">
        <v>26</v>
      </c>
      <c r="D21" s="13" t="s">
        <v>31</v>
      </c>
    </row>
    <row r="22" spans="1:4" x14ac:dyDescent="0.2">
      <c r="A22" s="13" t="str">
        <f t="shared" si="0"/>
        <v>Bhutan-Tuberculosis</v>
      </c>
      <c r="B22" s="13" t="s">
        <v>101</v>
      </c>
      <c r="C22" s="13" t="s">
        <v>35</v>
      </c>
      <c r="D22" s="13" t="s">
        <v>31</v>
      </c>
    </row>
    <row r="23" spans="1:4" x14ac:dyDescent="0.2">
      <c r="A23" s="13" t="str">
        <f t="shared" si="0"/>
        <v>Bhutan-Malaria</v>
      </c>
      <c r="B23" s="13" t="s">
        <v>101</v>
      </c>
      <c r="C23" s="13" t="s">
        <v>28</v>
      </c>
      <c r="D23" s="13" t="s">
        <v>31</v>
      </c>
    </row>
    <row r="24" spans="1:4" x14ac:dyDescent="0.2">
      <c r="A24" s="13" t="str">
        <f t="shared" si="0"/>
        <v>Bolivia (Plurinational State)-HIV/AIDS</v>
      </c>
      <c r="B24" s="13" t="s">
        <v>102</v>
      </c>
      <c r="C24" s="13" t="s">
        <v>26</v>
      </c>
      <c r="D24" s="13" t="s">
        <v>31</v>
      </c>
    </row>
    <row r="25" spans="1:4" x14ac:dyDescent="0.2">
      <c r="A25" s="13" t="str">
        <f t="shared" si="0"/>
        <v>Bolivia (Plurinational State)-Tuberculosis</v>
      </c>
      <c r="B25" s="13" t="s">
        <v>102</v>
      </c>
      <c r="C25" s="13" t="s">
        <v>35</v>
      </c>
      <c r="D25" s="13" t="s">
        <v>31</v>
      </c>
    </row>
    <row r="26" spans="1:4" x14ac:dyDescent="0.2">
      <c r="A26" s="13" t="str">
        <f t="shared" si="0"/>
        <v>Bolivia (Plurinational State)-Malaria</v>
      </c>
      <c r="B26" s="13" t="s">
        <v>102</v>
      </c>
      <c r="C26" s="13" t="s">
        <v>28</v>
      </c>
      <c r="D26" s="13" t="s">
        <v>31</v>
      </c>
    </row>
    <row r="27" spans="1:4" x14ac:dyDescent="0.2">
      <c r="A27" s="13" t="str">
        <f t="shared" si="0"/>
        <v>Botswana-HIV/AIDS</v>
      </c>
      <c r="B27" s="13" t="s">
        <v>103</v>
      </c>
      <c r="C27" s="13" t="s">
        <v>26</v>
      </c>
      <c r="D27" s="13" t="s">
        <v>34</v>
      </c>
    </row>
    <row r="28" spans="1:4" x14ac:dyDescent="0.2">
      <c r="A28" s="13" t="str">
        <f t="shared" si="0"/>
        <v>Botswana-Tuberculosis</v>
      </c>
      <c r="B28" s="13" t="s">
        <v>103</v>
      </c>
      <c r="C28" s="13" t="s">
        <v>35</v>
      </c>
      <c r="D28" s="13" t="s">
        <v>34</v>
      </c>
    </row>
    <row r="29" spans="1:4" x14ac:dyDescent="0.2">
      <c r="A29" s="13" t="str">
        <f t="shared" si="0"/>
        <v>Burkina Faso-HIV/AIDS</v>
      </c>
      <c r="B29" s="13" t="s">
        <v>104</v>
      </c>
      <c r="C29" s="13" t="s">
        <v>26</v>
      </c>
      <c r="D29" s="13" t="s">
        <v>34</v>
      </c>
    </row>
    <row r="30" spans="1:4" x14ac:dyDescent="0.2">
      <c r="A30" s="13" t="str">
        <f t="shared" si="0"/>
        <v>Burkina Faso-Tuberculosis</v>
      </c>
      <c r="B30" s="13" t="s">
        <v>104</v>
      </c>
      <c r="C30" s="13" t="s">
        <v>35</v>
      </c>
      <c r="D30" s="13" t="s">
        <v>34</v>
      </c>
    </row>
    <row r="31" spans="1:4" x14ac:dyDescent="0.2">
      <c r="A31" s="13" t="str">
        <f t="shared" si="0"/>
        <v>Burkina Faso-Malaria</v>
      </c>
      <c r="B31" s="13" t="s">
        <v>104</v>
      </c>
      <c r="C31" s="13" t="s">
        <v>28</v>
      </c>
      <c r="D31" s="13" t="s">
        <v>34</v>
      </c>
    </row>
    <row r="32" spans="1:4" x14ac:dyDescent="0.2">
      <c r="A32" s="13" t="str">
        <f t="shared" si="0"/>
        <v>Burundi-HIV/AIDS</v>
      </c>
      <c r="B32" s="13" t="s">
        <v>38</v>
      </c>
      <c r="C32" s="13" t="s">
        <v>26</v>
      </c>
      <c r="D32" s="13" t="s">
        <v>27</v>
      </c>
    </row>
    <row r="33" spans="1:4" x14ac:dyDescent="0.2">
      <c r="A33" s="13" t="str">
        <f t="shared" si="0"/>
        <v>Burundi-Tuberculosis</v>
      </c>
      <c r="B33" s="13" t="s">
        <v>38</v>
      </c>
      <c r="C33" s="13" t="s">
        <v>35</v>
      </c>
      <c r="D33" s="13" t="s">
        <v>27</v>
      </c>
    </row>
    <row r="34" spans="1:4" x14ac:dyDescent="0.2">
      <c r="A34" s="13" t="str">
        <f t="shared" si="0"/>
        <v>Burundi-Malaria</v>
      </c>
      <c r="B34" s="13" t="s">
        <v>38</v>
      </c>
      <c r="C34" s="13" t="s">
        <v>28</v>
      </c>
      <c r="D34" s="13" t="s">
        <v>27</v>
      </c>
    </row>
    <row r="35" spans="1:4" x14ac:dyDescent="0.2">
      <c r="A35" s="13" t="str">
        <f t="shared" si="0"/>
        <v>Cabo Verde-HIV/AIDS</v>
      </c>
      <c r="B35" s="13" t="s">
        <v>105</v>
      </c>
      <c r="C35" s="13" t="s">
        <v>26</v>
      </c>
      <c r="D35" s="13" t="s">
        <v>31</v>
      </c>
    </row>
    <row r="36" spans="1:4" x14ac:dyDescent="0.2">
      <c r="A36" s="13" t="str">
        <f t="shared" si="0"/>
        <v>Cabo Verde-Tuberculosis</v>
      </c>
      <c r="B36" s="13" t="s">
        <v>105</v>
      </c>
      <c r="C36" s="13" t="s">
        <v>35</v>
      </c>
      <c r="D36" s="13" t="s">
        <v>31</v>
      </c>
    </row>
    <row r="37" spans="1:4" x14ac:dyDescent="0.2">
      <c r="A37" s="13" t="str">
        <f t="shared" si="0"/>
        <v>Cabo Verde-Malaria</v>
      </c>
      <c r="B37" s="13" t="s">
        <v>105</v>
      </c>
      <c r="C37" s="13" t="s">
        <v>28</v>
      </c>
      <c r="D37" s="13" t="s">
        <v>31</v>
      </c>
    </row>
    <row r="38" spans="1:4" x14ac:dyDescent="0.2">
      <c r="A38" s="13" t="str">
        <f t="shared" si="0"/>
        <v>Cambodia-HIV/AIDS</v>
      </c>
      <c r="B38" s="13" t="s">
        <v>106</v>
      </c>
      <c r="C38" s="13" t="s">
        <v>26</v>
      </c>
      <c r="D38" s="13" t="s">
        <v>27</v>
      </c>
    </row>
    <row r="39" spans="1:4" x14ac:dyDescent="0.2">
      <c r="A39" s="13" t="str">
        <f t="shared" si="0"/>
        <v>Cambodia-Tuberculosis</v>
      </c>
      <c r="B39" s="13" t="s">
        <v>106</v>
      </c>
      <c r="C39" s="13" t="s">
        <v>35</v>
      </c>
      <c r="D39" s="13" t="s">
        <v>27</v>
      </c>
    </row>
    <row r="40" spans="1:4" x14ac:dyDescent="0.2">
      <c r="A40" s="13" t="str">
        <f t="shared" si="0"/>
        <v>Cambodia-Malaria</v>
      </c>
      <c r="B40" s="13" t="s">
        <v>106</v>
      </c>
      <c r="C40" s="13" t="s">
        <v>28</v>
      </c>
      <c r="D40" s="13" t="s">
        <v>27</v>
      </c>
    </row>
    <row r="41" spans="1:4" x14ac:dyDescent="0.2">
      <c r="A41" s="13" t="str">
        <f t="shared" si="0"/>
        <v>Cameroon-HIV/AIDS</v>
      </c>
      <c r="B41" s="13" t="s">
        <v>107</v>
      </c>
      <c r="C41" s="13" t="s">
        <v>26</v>
      </c>
      <c r="D41" s="13" t="s">
        <v>27</v>
      </c>
    </row>
    <row r="42" spans="1:4" x14ac:dyDescent="0.2">
      <c r="A42" s="13" t="str">
        <f t="shared" si="0"/>
        <v>Cameroon-Tuberculosis</v>
      </c>
      <c r="B42" s="13" t="s">
        <v>107</v>
      </c>
      <c r="C42" s="13" t="s">
        <v>35</v>
      </c>
      <c r="D42" s="13" t="s">
        <v>27</v>
      </c>
    </row>
    <row r="43" spans="1:4" x14ac:dyDescent="0.2">
      <c r="A43" s="13" t="str">
        <f t="shared" si="0"/>
        <v>Cameroon-Malaria</v>
      </c>
      <c r="B43" s="13" t="s">
        <v>107</v>
      </c>
      <c r="C43" s="13" t="s">
        <v>28</v>
      </c>
      <c r="D43" s="13" t="s">
        <v>27</v>
      </c>
    </row>
    <row r="44" spans="1:4" x14ac:dyDescent="0.2">
      <c r="A44" s="13" t="str">
        <f t="shared" si="0"/>
        <v>Central African Republic-HIV/AIDS</v>
      </c>
      <c r="B44" s="13" t="s">
        <v>39</v>
      </c>
      <c r="C44" s="13" t="s">
        <v>26</v>
      </c>
      <c r="D44" s="13" t="s">
        <v>27</v>
      </c>
    </row>
    <row r="45" spans="1:4" x14ac:dyDescent="0.2">
      <c r="A45" s="13" t="str">
        <f t="shared" si="0"/>
        <v>Central African Republic-Tuberculosis</v>
      </c>
      <c r="B45" s="13" t="s">
        <v>39</v>
      </c>
      <c r="C45" s="13" t="s">
        <v>35</v>
      </c>
      <c r="D45" s="13" t="s">
        <v>27</v>
      </c>
    </row>
    <row r="46" spans="1:4" x14ac:dyDescent="0.2">
      <c r="A46" s="13" t="str">
        <f t="shared" si="0"/>
        <v>Central African Republic-Malaria</v>
      </c>
      <c r="B46" s="13" t="s">
        <v>39</v>
      </c>
      <c r="C46" s="13" t="s">
        <v>28</v>
      </c>
      <c r="D46" s="13" t="s">
        <v>27</v>
      </c>
    </row>
    <row r="47" spans="1:4" x14ac:dyDescent="0.2">
      <c r="A47" s="13" t="str">
        <f t="shared" si="0"/>
        <v>Chad-HIV/AIDS</v>
      </c>
      <c r="B47" s="13" t="s">
        <v>108</v>
      </c>
      <c r="C47" s="13" t="s">
        <v>26</v>
      </c>
      <c r="D47" s="13" t="s">
        <v>7</v>
      </c>
    </row>
    <row r="48" spans="1:4" x14ac:dyDescent="0.2">
      <c r="A48" s="13" t="str">
        <f t="shared" si="0"/>
        <v>Chad-Tuberculosis</v>
      </c>
      <c r="B48" s="13" t="s">
        <v>108</v>
      </c>
      <c r="C48" s="13" t="s">
        <v>35</v>
      </c>
      <c r="D48" s="13" t="s">
        <v>7</v>
      </c>
    </row>
    <row r="49" spans="1:4" x14ac:dyDescent="0.2">
      <c r="A49" s="13" t="str">
        <f t="shared" si="0"/>
        <v>Chad-Malaria</v>
      </c>
      <c r="B49" s="13" t="s">
        <v>108</v>
      </c>
      <c r="C49" s="13" t="s">
        <v>28</v>
      </c>
      <c r="D49" s="13" t="s">
        <v>27</v>
      </c>
    </row>
    <row r="50" spans="1:4" x14ac:dyDescent="0.2">
      <c r="A50" s="13" t="str">
        <f t="shared" si="0"/>
        <v>Colombia-HIV/AIDS</v>
      </c>
      <c r="B50" s="13" t="s">
        <v>109</v>
      </c>
      <c r="C50" s="13" t="s">
        <v>26</v>
      </c>
      <c r="D50" s="13" t="s">
        <v>31</v>
      </c>
    </row>
    <row r="51" spans="1:4" x14ac:dyDescent="0.2">
      <c r="A51" s="13" t="str">
        <f t="shared" si="0"/>
        <v>Comoros-HIV/AIDS</v>
      </c>
      <c r="B51" s="13" t="s">
        <v>110</v>
      </c>
      <c r="C51" s="13" t="s">
        <v>26</v>
      </c>
      <c r="D51" s="13" t="s">
        <v>31</v>
      </c>
    </row>
    <row r="52" spans="1:4" x14ac:dyDescent="0.2">
      <c r="A52" s="13" t="str">
        <f t="shared" si="0"/>
        <v>Comoros-Tuberculosis</v>
      </c>
      <c r="B52" s="13" t="s">
        <v>110</v>
      </c>
      <c r="C52" s="13" t="s">
        <v>35</v>
      </c>
      <c r="D52" s="13" t="s">
        <v>31</v>
      </c>
    </row>
    <row r="53" spans="1:4" x14ac:dyDescent="0.2">
      <c r="A53" s="13" t="str">
        <f t="shared" si="0"/>
        <v>Comoros-Malaria</v>
      </c>
      <c r="B53" s="13" t="s">
        <v>110</v>
      </c>
      <c r="C53" s="13" t="s">
        <v>28</v>
      </c>
      <c r="D53" s="13" t="s">
        <v>31</v>
      </c>
    </row>
    <row r="54" spans="1:4" x14ac:dyDescent="0.2">
      <c r="A54" s="13" t="str">
        <f t="shared" si="0"/>
        <v>Congo-HIV/AIDS</v>
      </c>
      <c r="B54" s="13" t="s">
        <v>40</v>
      </c>
      <c r="C54" s="13" t="s">
        <v>26</v>
      </c>
      <c r="D54" s="13" t="s">
        <v>27</v>
      </c>
    </row>
    <row r="55" spans="1:4" x14ac:dyDescent="0.2">
      <c r="A55" s="13" t="str">
        <f t="shared" si="0"/>
        <v>Congo-Tuberculosis</v>
      </c>
      <c r="B55" s="13" t="s">
        <v>40</v>
      </c>
      <c r="C55" s="13" t="s">
        <v>35</v>
      </c>
      <c r="D55" s="13" t="s">
        <v>27</v>
      </c>
    </row>
    <row r="56" spans="1:4" x14ac:dyDescent="0.2">
      <c r="A56" s="13" t="str">
        <f t="shared" si="0"/>
        <v>Congo-Malaria</v>
      </c>
      <c r="B56" s="13" t="s">
        <v>40</v>
      </c>
      <c r="C56" s="13" t="s">
        <v>28</v>
      </c>
      <c r="D56" s="13" t="s">
        <v>27</v>
      </c>
    </row>
    <row r="57" spans="1:4" x14ac:dyDescent="0.2">
      <c r="A57" s="13" t="str">
        <f t="shared" si="0"/>
        <v>Democratic Republic of the Congo-HIV/AIDS</v>
      </c>
      <c r="B57" s="13" t="s">
        <v>334</v>
      </c>
      <c r="C57" s="13" t="s">
        <v>26</v>
      </c>
      <c r="D57" s="13" t="s">
        <v>27</v>
      </c>
    </row>
    <row r="58" spans="1:4" x14ac:dyDescent="0.2">
      <c r="A58" s="13" t="str">
        <f t="shared" si="0"/>
        <v>Democratic Republic of the Congo-Tuberculosis</v>
      </c>
      <c r="B58" s="13" t="s">
        <v>334</v>
      </c>
      <c r="C58" s="13" t="s">
        <v>35</v>
      </c>
      <c r="D58" s="13" t="s">
        <v>27</v>
      </c>
    </row>
    <row r="59" spans="1:4" x14ac:dyDescent="0.2">
      <c r="A59" s="13" t="str">
        <f t="shared" si="0"/>
        <v>Democratic Republic of the Congo-Malaria</v>
      </c>
      <c r="B59" s="13" t="s">
        <v>334</v>
      </c>
      <c r="C59" s="13" t="s">
        <v>28</v>
      </c>
      <c r="D59" s="13" t="s">
        <v>27</v>
      </c>
    </row>
    <row r="60" spans="1:4" x14ac:dyDescent="0.2">
      <c r="A60" s="13" t="str">
        <f t="shared" si="0"/>
        <v>Costa Rica-HIV/AIDS</v>
      </c>
      <c r="B60" s="13" t="s">
        <v>111</v>
      </c>
      <c r="C60" s="13" t="s">
        <v>26</v>
      </c>
      <c r="D60" s="13" t="s">
        <v>46</v>
      </c>
    </row>
    <row r="61" spans="1:4" x14ac:dyDescent="0.2">
      <c r="A61" s="13" t="str">
        <f t="shared" si="0"/>
        <v>Côte d'Ivoire-HIV/AIDS</v>
      </c>
      <c r="B61" s="13" t="s">
        <v>43</v>
      </c>
      <c r="C61" s="13" t="s">
        <v>26</v>
      </c>
      <c r="D61" s="13" t="s">
        <v>27</v>
      </c>
    </row>
    <row r="62" spans="1:4" x14ac:dyDescent="0.2">
      <c r="A62" s="13" t="str">
        <f t="shared" si="0"/>
        <v>Côte d'Ivoire-Tuberculosis</v>
      </c>
      <c r="B62" s="13" t="s">
        <v>43</v>
      </c>
      <c r="C62" s="13" t="s">
        <v>35</v>
      </c>
      <c r="D62" s="13" t="s">
        <v>27</v>
      </c>
    </row>
    <row r="63" spans="1:4" x14ac:dyDescent="0.2">
      <c r="A63" s="13" t="str">
        <f t="shared" si="0"/>
        <v>Côte d'Ivoire-Malaria</v>
      </c>
      <c r="B63" s="13" t="s">
        <v>43</v>
      </c>
      <c r="C63" s="13" t="s">
        <v>28</v>
      </c>
      <c r="D63" s="13" t="s">
        <v>27</v>
      </c>
    </row>
    <row r="64" spans="1:4" x14ac:dyDescent="0.2">
      <c r="A64" s="13" t="str">
        <f t="shared" si="0"/>
        <v>Cuba-HIV/AIDS</v>
      </c>
      <c r="B64" s="13" t="s">
        <v>44</v>
      </c>
      <c r="C64" s="13" t="s">
        <v>26</v>
      </c>
      <c r="D64" s="13" t="s">
        <v>46</v>
      </c>
    </row>
    <row r="65" spans="1:4" x14ac:dyDescent="0.2">
      <c r="A65" s="13" t="str">
        <f t="shared" si="0"/>
        <v>Djibouti-HIV/AIDS</v>
      </c>
      <c r="B65" s="13" t="s">
        <v>47</v>
      </c>
      <c r="C65" s="13" t="s">
        <v>26</v>
      </c>
      <c r="D65" s="13" t="s">
        <v>31</v>
      </c>
    </row>
    <row r="66" spans="1:4" x14ac:dyDescent="0.2">
      <c r="A66" s="13" t="str">
        <f t="shared" si="0"/>
        <v>Djibouti-Tuberculosis</v>
      </c>
      <c r="B66" s="13" t="s">
        <v>47</v>
      </c>
      <c r="C66" s="13" t="s">
        <v>35</v>
      </c>
      <c r="D66" s="13" t="s">
        <v>31</v>
      </c>
    </row>
    <row r="67" spans="1:4" x14ac:dyDescent="0.2">
      <c r="A67" s="13" t="str">
        <f t="shared" ref="A67:A131" si="1">CONCATENATE(B67,"-",C67)</f>
        <v>Djibouti-Malaria</v>
      </c>
      <c r="B67" s="13" t="s">
        <v>47</v>
      </c>
      <c r="C67" s="13" t="s">
        <v>28</v>
      </c>
      <c r="D67" s="13" t="s">
        <v>31</v>
      </c>
    </row>
    <row r="68" spans="1:4" x14ac:dyDescent="0.2">
      <c r="A68" s="13" t="str">
        <f t="shared" si="1"/>
        <v>Dominica-HIV/AIDS</v>
      </c>
      <c r="B68" s="13" t="s">
        <v>314</v>
      </c>
      <c r="C68" s="13" t="s">
        <v>26</v>
      </c>
      <c r="D68" s="13" t="s">
        <v>31</v>
      </c>
    </row>
    <row r="69" spans="1:4" x14ac:dyDescent="0.2">
      <c r="A69" s="13" t="str">
        <f t="shared" si="1"/>
        <v>Dominica-Tuberculosis</v>
      </c>
      <c r="B69" s="13" t="s">
        <v>314</v>
      </c>
      <c r="C69" s="13" t="s">
        <v>35</v>
      </c>
      <c r="D69" s="13" t="s">
        <v>31</v>
      </c>
    </row>
    <row r="70" spans="1:4" x14ac:dyDescent="0.2">
      <c r="A70" s="13" t="str">
        <f t="shared" si="1"/>
        <v>Dominican Republic-HIV/AIDS</v>
      </c>
      <c r="B70" s="13" t="s">
        <v>112</v>
      </c>
      <c r="C70" s="13" t="s">
        <v>26</v>
      </c>
      <c r="D70" s="13" t="s">
        <v>31</v>
      </c>
    </row>
    <row r="71" spans="1:4" x14ac:dyDescent="0.2">
      <c r="A71" s="13" t="str">
        <f t="shared" si="1"/>
        <v>Ecuador-HIV/AIDS</v>
      </c>
      <c r="B71" s="13" t="s">
        <v>113</v>
      </c>
      <c r="C71" s="13" t="s">
        <v>26</v>
      </c>
      <c r="D71" s="13" t="s">
        <v>31</v>
      </c>
    </row>
    <row r="72" spans="1:4" x14ac:dyDescent="0.2">
      <c r="A72" s="13" t="str">
        <f t="shared" si="1"/>
        <v>Egypt-HIV/AIDS</v>
      </c>
      <c r="B72" s="13" t="s">
        <v>114</v>
      </c>
      <c r="C72" s="13" t="s">
        <v>26</v>
      </c>
      <c r="D72" s="13" t="s">
        <v>31</v>
      </c>
    </row>
    <row r="73" spans="1:4" x14ac:dyDescent="0.2">
      <c r="A73" s="13" t="str">
        <f t="shared" si="1"/>
        <v>Egypt-Tuberculosis</v>
      </c>
      <c r="B73" s="13" t="s">
        <v>114</v>
      </c>
      <c r="C73" s="13" t="s">
        <v>35</v>
      </c>
      <c r="D73" s="13" t="s">
        <v>31</v>
      </c>
    </row>
    <row r="74" spans="1:4" x14ac:dyDescent="0.2">
      <c r="A74" s="13" t="str">
        <f t="shared" si="1"/>
        <v>El Salvador-HIV/AIDS</v>
      </c>
      <c r="B74" s="13" t="s">
        <v>115</v>
      </c>
      <c r="C74" s="13" t="s">
        <v>26</v>
      </c>
      <c r="D74" s="13" t="s">
        <v>31</v>
      </c>
    </row>
    <row r="75" spans="1:4" x14ac:dyDescent="0.2">
      <c r="A75" s="13" t="str">
        <f t="shared" si="1"/>
        <v>El Salvador-Tuberculosis</v>
      </c>
      <c r="B75" s="13" t="s">
        <v>115</v>
      </c>
      <c r="C75" s="13" t="s">
        <v>35</v>
      </c>
      <c r="D75" s="13" t="s">
        <v>34</v>
      </c>
    </row>
    <row r="76" spans="1:4" x14ac:dyDescent="0.2">
      <c r="A76" s="13" t="str">
        <f t="shared" si="1"/>
        <v>Eritrea-HIV/AIDS</v>
      </c>
      <c r="B76" s="13" t="s">
        <v>116</v>
      </c>
      <c r="C76" s="13" t="s">
        <v>26</v>
      </c>
      <c r="D76" s="13" t="s">
        <v>67</v>
      </c>
    </row>
    <row r="77" spans="1:4" x14ac:dyDescent="0.2">
      <c r="A77" s="13" t="str">
        <f t="shared" si="1"/>
        <v>Eritrea-Tuberculosis</v>
      </c>
      <c r="B77" s="13" t="s">
        <v>116</v>
      </c>
      <c r="C77" s="13" t="s">
        <v>35</v>
      </c>
      <c r="D77" s="13" t="s">
        <v>67</v>
      </c>
    </row>
    <row r="78" spans="1:4" x14ac:dyDescent="0.2">
      <c r="A78" s="13" t="str">
        <f t="shared" si="1"/>
        <v>Eritrea-Malaria</v>
      </c>
      <c r="B78" s="13" t="s">
        <v>116</v>
      </c>
      <c r="C78" s="13" t="s">
        <v>28</v>
      </c>
      <c r="D78" s="13" t="s">
        <v>34</v>
      </c>
    </row>
    <row r="79" spans="1:4" x14ac:dyDescent="0.2">
      <c r="A79" s="13" t="str">
        <f t="shared" si="1"/>
        <v>Eswatini-HIV/AIDS</v>
      </c>
      <c r="B79" s="13" t="s">
        <v>117</v>
      </c>
      <c r="C79" s="13" t="s">
        <v>26</v>
      </c>
      <c r="D79" s="13" t="s">
        <v>7</v>
      </c>
    </row>
    <row r="80" spans="1:4" x14ac:dyDescent="0.2">
      <c r="A80" s="13" t="str">
        <f t="shared" si="1"/>
        <v>Eswatini-Tuberculosis</v>
      </c>
      <c r="B80" s="13" t="s">
        <v>117</v>
      </c>
      <c r="C80" s="13" t="s">
        <v>35</v>
      </c>
      <c r="D80" s="13" t="s">
        <v>7</v>
      </c>
    </row>
    <row r="81" spans="1:4" x14ac:dyDescent="0.2">
      <c r="A81" s="13" t="str">
        <f t="shared" si="1"/>
        <v>Eswatini-HIV/AIDS, Tuberculosis</v>
      </c>
      <c r="B81" s="13" t="s">
        <v>117</v>
      </c>
      <c r="C81" s="13" t="s">
        <v>89</v>
      </c>
      <c r="D81" s="13" t="s">
        <v>7</v>
      </c>
    </row>
    <row r="82" spans="1:4" x14ac:dyDescent="0.2">
      <c r="A82" s="13" t="str">
        <f t="shared" si="1"/>
        <v>Eswatini-Malaria</v>
      </c>
      <c r="B82" s="13" t="s">
        <v>117</v>
      </c>
      <c r="C82" s="13" t="s">
        <v>28</v>
      </c>
      <c r="D82" s="13" t="s">
        <v>34</v>
      </c>
    </row>
    <row r="83" spans="1:4" x14ac:dyDescent="0.2">
      <c r="A83" s="13" t="str">
        <f t="shared" si="1"/>
        <v>Ethiopia-HIV/AIDS</v>
      </c>
      <c r="B83" s="13" t="s">
        <v>118</v>
      </c>
      <c r="C83" s="13" t="s">
        <v>26</v>
      </c>
      <c r="D83" s="13" t="s">
        <v>34</v>
      </c>
    </row>
    <row r="84" spans="1:4" x14ac:dyDescent="0.2">
      <c r="A84" s="13" t="str">
        <f t="shared" si="1"/>
        <v>Ethiopia-Tuberculosis</v>
      </c>
      <c r="B84" s="13" t="s">
        <v>118</v>
      </c>
      <c r="C84" s="13" t="s">
        <v>35</v>
      </c>
      <c r="D84" s="13" t="s">
        <v>34</v>
      </c>
    </row>
    <row r="85" spans="1:4" x14ac:dyDescent="0.2">
      <c r="A85" s="13" t="str">
        <f t="shared" si="1"/>
        <v>Ethiopia-Malaria</v>
      </c>
      <c r="B85" s="13" t="s">
        <v>118</v>
      </c>
      <c r="C85" s="13" t="s">
        <v>28</v>
      </c>
      <c r="D85" s="13" t="s">
        <v>34</v>
      </c>
    </row>
    <row r="86" spans="1:4" x14ac:dyDescent="0.2">
      <c r="A86" s="13" t="str">
        <f t="shared" si="1"/>
        <v>Gabon-Tuberculosis</v>
      </c>
      <c r="B86" s="13" t="s">
        <v>119</v>
      </c>
      <c r="C86" s="13" t="s">
        <v>35</v>
      </c>
      <c r="D86" s="13" t="s">
        <v>31</v>
      </c>
    </row>
    <row r="87" spans="1:4" x14ac:dyDescent="0.2">
      <c r="A87" s="13" t="str">
        <f t="shared" si="1"/>
        <v>Gambia-HIV/AIDS</v>
      </c>
      <c r="B87" s="13" t="s">
        <v>120</v>
      </c>
      <c r="C87" s="13" t="s">
        <v>26</v>
      </c>
      <c r="D87" s="13" t="s">
        <v>27</v>
      </c>
    </row>
    <row r="88" spans="1:4" x14ac:dyDescent="0.2">
      <c r="A88" s="13" t="str">
        <f t="shared" si="1"/>
        <v>Gambia-Tuberculosis</v>
      </c>
      <c r="B88" s="13" t="s">
        <v>120</v>
      </c>
      <c r="C88" s="13" t="s">
        <v>35</v>
      </c>
      <c r="D88" s="13" t="s">
        <v>27</v>
      </c>
    </row>
    <row r="89" spans="1:4" x14ac:dyDescent="0.2">
      <c r="A89" s="13" t="str">
        <f t="shared" si="1"/>
        <v>Gambia-Malaria</v>
      </c>
      <c r="B89" s="13" t="s">
        <v>120</v>
      </c>
      <c r="C89" s="13" t="s">
        <v>28</v>
      </c>
      <c r="D89" s="13" t="s">
        <v>27</v>
      </c>
    </row>
    <row r="90" spans="1:4" x14ac:dyDescent="0.2">
      <c r="A90" s="13" t="str">
        <f t="shared" si="1"/>
        <v>Georgia-HIV/AIDS</v>
      </c>
      <c r="B90" s="13" t="s">
        <v>121</v>
      </c>
      <c r="C90" s="13" t="s">
        <v>26</v>
      </c>
      <c r="D90" s="13" t="s">
        <v>31</v>
      </c>
    </row>
    <row r="91" spans="1:4" x14ac:dyDescent="0.2">
      <c r="A91" s="13" t="str">
        <f t="shared" si="1"/>
        <v>Georgia-Tuberculosis</v>
      </c>
      <c r="B91" s="13" t="s">
        <v>121</v>
      </c>
      <c r="C91" s="13" t="s">
        <v>35</v>
      </c>
      <c r="D91" s="13" t="s">
        <v>31</v>
      </c>
    </row>
    <row r="92" spans="1:4" x14ac:dyDescent="0.2">
      <c r="A92" s="13" t="str">
        <f t="shared" si="1"/>
        <v>Ghana-HIV/AIDS</v>
      </c>
      <c r="B92" s="13" t="s">
        <v>122</v>
      </c>
      <c r="C92" s="13" t="s">
        <v>26</v>
      </c>
      <c r="D92" s="13" t="s">
        <v>27</v>
      </c>
    </row>
    <row r="93" spans="1:4" x14ac:dyDescent="0.2">
      <c r="A93" s="13" t="str">
        <f t="shared" si="1"/>
        <v>Ghana-Tuberculosis</v>
      </c>
      <c r="B93" s="13" t="s">
        <v>122</v>
      </c>
      <c r="C93" s="13" t="s">
        <v>35</v>
      </c>
      <c r="D93" s="13" t="s">
        <v>27</v>
      </c>
    </row>
    <row r="94" spans="1:4" x14ac:dyDescent="0.2">
      <c r="A94" s="13" t="str">
        <f t="shared" si="1"/>
        <v>Ghana-Malaria</v>
      </c>
      <c r="B94" s="13" t="s">
        <v>122</v>
      </c>
      <c r="C94" s="13" t="s">
        <v>28</v>
      </c>
      <c r="D94" s="13" t="s">
        <v>67</v>
      </c>
    </row>
    <row r="95" spans="1:4" x14ac:dyDescent="0.2">
      <c r="A95" s="13" t="str">
        <f t="shared" si="1"/>
        <v>Grenada-HIV/AIDS</v>
      </c>
      <c r="B95" s="13" t="s">
        <v>315</v>
      </c>
      <c r="C95" s="13" t="s">
        <v>26</v>
      </c>
      <c r="D95" s="13" t="s">
        <v>31</v>
      </c>
    </row>
    <row r="96" spans="1:4" x14ac:dyDescent="0.2">
      <c r="A96" s="13" t="str">
        <f t="shared" si="1"/>
        <v>Grenada-Tuberculosis</v>
      </c>
      <c r="B96" s="13" t="s">
        <v>315</v>
      </c>
      <c r="C96" s="13" t="s">
        <v>35</v>
      </c>
      <c r="D96" s="13" t="s">
        <v>31</v>
      </c>
    </row>
    <row r="97" spans="1:4" x14ac:dyDescent="0.2">
      <c r="A97" s="13" t="str">
        <f t="shared" si="1"/>
        <v>Guatemala-HIV/AIDS</v>
      </c>
      <c r="B97" s="13" t="s">
        <v>49</v>
      </c>
      <c r="C97" s="13" t="s">
        <v>26</v>
      </c>
      <c r="D97" s="13" t="s">
        <v>27</v>
      </c>
    </row>
    <row r="98" spans="1:4" x14ac:dyDescent="0.2">
      <c r="A98" s="13" t="str">
        <f t="shared" si="1"/>
        <v>Guatemala-Tuberculosis</v>
      </c>
      <c r="B98" s="13" t="s">
        <v>49</v>
      </c>
      <c r="C98" s="13" t="s">
        <v>35</v>
      </c>
      <c r="D98" s="13" t="s">
        <v>46</v>
      </c>
    </row>
    <row r="99" spans="1:4" x14ac:dyDescent="0.2">
      <c r="A99" s="13" t="str">
        <f t="shared" si="1"/>
        <v>Guatemala-Malaria</v>
      </c>
      <c r="B99" s="13" t="s">
        <v>49</v>
      </c>
      <c r="C99" s="13" t="s">
        <v>28</v>
      </c>
      <c r="D99" s="13" t="s">
        <v>46</v>
      </c>
    </row>
    <row r="100" spans="1:4" x14ac:dyDescent="0.2">
      <c r="A100" s="13" t="str">
        <f t="shared" si="1"/>
        <v>Guinea-HIV/AIDS</v>
      </c>
      <c r="B100" s="13" t="s">
        <v>50</v>
      </c>
      <c r="C100" s="13" t="s">
        <v>26</v>
      </c>
      <c r="D100" s="13" t="s">
        <v>27</v>
      </c>
    </row>
    <row r="101" spans="1:4" x14ac:dyDescent="0.2">
      <c r="A101" s="13" t="str">
        <f t="shared" si="1"/>
        <v>Guinea-Tuberculosis</v>
      </c>
      <c r="B101" s="13" t="s">
        <v>50</v>
      </c>
      <c r="C101" s="13" t="s">
        <v>35</v>
      </c>
      <c r="D101" s="13" t="s">
        <v>27</v>
      </c>
    </row>
    <row r="102" spans="1:4" x14ac:dyDescent="0.2">
      <c r="A102" s="13" t="str">
        <f t="shared" si="1"/>
        <v>Guinea-Malaria</v>
      </c>
      <c r="B102" s="13" t="s">
        <v>50</v>
      </c>
      <c r="C102" s="13" t="s">
        <v>28</v>
      </c>
      <c r="D102" s="13" t="s">
        <v>27</v>
      </c>
    </row>
    <row r="103" spans="1:4" x14ac:dyDescent="0.2">
      <c r="A103" s="13" t="str">
        <f t="shared" si="1"/>
        <v>Guinea-Bissau-HIV/AIDS</v>
      </c>
      <c r="B103" s="13" t="s">
        <v>52</v>
      </c>
      <c r="C103" s="13" t="s">
        <v>26</v>
      </c>
      <c r="D103" s="13" t="s">
        <v>27</v>
      </c>
    </row>
    <row r="104" spans="1:4" x14ac:dyDescent="0.2">
      <c r="A104" s="13" t="str">
        <f t="shared" si="1"/>
        <v>Guinea-Bissau-Tuberculosis</v>
      </c>
      <c r="B104" s="13" t="s">
        <v>52</v>
      </c>
      <c r="C104" s="13" t="s">
        <v>35</v>
      </c>
      <c r="D104" s="13" t="s">
        <v>27</v>
      </c>
    </row>
    <row r="105" spans="1:4" x14ac:dyDescent="0.2">
      <c r="A105" s="13" t="str">
        <f t="shared" si="1"/>
        <v>Guinea-Bissau-Malaria</v>
      </c>
      <c r="B105" s="13" t="s">
        <v>52</v>
      </c>
      <c r="C105" s="13" t="s">
        <v>28</v>
      </c>
      <c r="D105" s="13" t="s">
        <v>27</v>
      </c>
    </row>
    <row r="106" spans="1:4" x14ac:dyDescent="0.2">
      <c r="A106" s="13" t="str">
        <f t="shared" si="1"/>
        <v>Guyana-HIV/AIDS</v>
      </c>
      <c r="B106" s="13" t="s">
        <v>123</v>
      </c>
      <c r="C106" s="13" t="s">
        <v>26</v>
      </c>
      <c r="D106" s="13" t="s">
        <v>31</v>
      </c>
    </row>
    <row r="107" spans="1:4" x14ac:dyDescent="0.2">
      <c r="A107" s="13" t="str">
        <f t="shared" si="1"/>
        <v>Guyana-Tuberculosis</v>
      </c>
      <c r="B107" s="13" t="s">
        <v>123</v>
      </c>
      <c r="C107" s="13" t="s">
        <v>35</v>
      </c>
      <c r="D107" s="13" t="s">
        <v>31</v>
      </c>
    </row>
    <row r="108" spans="1:4" x14ac:dyDescent="0.2">
      <c r="A108" s="13" t="str">
        <f t="shared" si="1"/>
        <v>Guyana-Malaria</v>
      </c>
      <c r="B108" s="13" t="s">
        <v>123</v>
      </c>
      <c r="C108" s="13" t="s">
        <v>28</v>
      </c>
      <c r="D108" s="13" t="s">
        <v>46</v>
      </c>
    </row>
    <row r="109" spans="1:4" x14ac:dyDescent="0.2">
      <c r="A109" s="13" t="str">
        <f t="shared" si="1"/>
        <v>Haiti-HIV/AIDS</v>
      </c>
      <c r="B109" s="13" t="s">
        <v>53</v>
      </c>
      <c r="C109" s="13" t="s">
        <v>26</v>
      </c>
      <c r="D109" s="13" t="s">
        <v>27</v>
      </c>
    </row>
    <row r="110" spans="1:4" x14ac:dyDescent="0.2">
      <c r="A110" s="13" t="str">
        <f t="shared" si="1"/>
        <v>Haiti-Tuberculosis</v>
      </c>
      <c r="B110" s="13" t="s">
        <v>53</v>
      </c>
      <c r="C110" s="13" t="s">
        <v>35</v>
      </c>
      <c r="D110" s="13" t="s">
        <v>27</v>
      </c>
    </row>
    <row r="111" spans="1:4" x14ac:dyDescent="0.2">
      <c r="A111" s="13" t="str">
        <f t="shared" si="1"/>
        <v>Haiti-Malaria</v>
      </c>
      <c r="B111" s="13" t="s">
        <v>53</v>
      </c>
      <c r="C111" s="13" t="s">
        <v>28</v>
      </c>
      <c r="D111" s="13" t="s">
        <v>27</v>
      </c>
    </row>
    <row r="112" spans="1:4" x14ac:dyDescent="0.2">
      <c r="A112" s="13" t="str">
        <f t="shared" si="1"/>
        <v>Honduras-HIV/AIDS</v>
      </c>
      <c r="B112" s="13" t="s">
        <v>54</v>
      </c>
      <c r="C112" s="13" t="s">
        <v>26</v>
      </c>
      <c r="D112" s="13" t="s">
        <v>31</v>
      </c>
    </row>
    <row r="113" spans="1:4" x14ac:dyDescent="0.2">
      <c r="A113" s="13" t="str">
        <f t="shared" si="1"/>
        <v>Honduras-Tuberculosis</v>
      </c>
      <c r="B113" s="13" t="s">
        <v>54</v>
      </c>
      <c r="C113" s="13" t="s">
        <v>35</v>
      </c>
      <c r="D113" s="13" t="s">
        <v>31</v>
      </c>
    </row>
    <row r="114" spans="1:4" x14ac:dyDescent="0.2">
      <c r="A114" s="13" t="str">
        <f t="shared" si="1"/>
        <v>Honduras-Malaria</v>
      </c>
      <c r="B114" s="13" t="s">
        <v>54</v>
      </c>
      <c r="C114" s="13" t="s">
        <v>28</v>
      </c>
      <c r="D114" s="13" t="s">
        <v>31</v>
      </c>
    </row>
    <row r="115" spans="1:4" x14ac:dyDescent="0.2">
      <c r="A115" s="13" t="str">
        <f t="shared" si="1"/>
        <v>India-HIV/AIDS</v>
      </c>
      <c r="B115" s="13" t="s">
        <v>124</v>
      </c>
      <c r="C115" s="13" t="s">
        <v>26</v>
      </c>
      <c r="D115" s="13" t="s">
        <v>34</v>
      </c>
    </row>
    <row r="116" spans="1:4" x14ac:dyDescent="0.2">
      <c r="A116" s="13" t="str">
        <f t="shared" si="1"/>
        <v>India-Tuberculosis</v>
      </c>
      <c r="B116" s="13" t="s">
        <v>124</v>
      </c>
      <c r="C116" s="13" t="s">
        <v>35</v>
      </c>
      <c r="D116" s="13" t="s">
        <v>34</v>
      </c>
    </row>
    <row r="117" spans="1:4" x14ac:dyDescent="0.2">
      <c r="A117" s="13" t="str">
        <f t="shared" si="1"/>
        <v>India-Malaria</v>
      </c>
      <c r="B117" s="13" t="s">
        <v>124</v>
      </c>
      <c r="C117" s="13" t="s">
        <v>28</v>
      </c>
      <c r="D117" s="13" t="s">
        <v>27</v>
      </c>
    </row>
    <row r="118" spans="1:4" x14ac:dyDescent="0.2">
      <c r="A118" s="13" t="str">
        <f t="shared" si="1"/>
        <v>Indonesia-HIV/AIDS</v>
      </c>
      <c r="B118" s="13" t="s">
        <v>55</v>
      </c>
      <c r="C118" s="13" t="s">
        <v>26</v>
      </c>
      <c r="D118" s="13" t="s">
        <v>27</v>
      </c>
    </row>
    <row r="119" spans="1:4" x14ac:dyDescent="0.2">
      <c r="A119" s="13" t="str">
        <f t="shared" si="1"/>
        <v>Indonesia-Tuberculosis</v>
      </c>
      <c r="B119" s="13" t="s">
        <v>55</v>
      </c>
      <c r="C119" s="13" t="s">
        <v>35</v>
      </c>
      <c r="D119" s="13" t="s">
        <v>34</v>
      </c>
    </row>
    <row r="120" spans="1:4" x14ac:dyDescent="0.2">
      <c r="A120" s="13" t="str">
        <f t="shared" si="1"/>
        <v>Indonesia-Malaria</v>
      </c>
      <c r="B120" s="13" t="s">
        <v>55</v>
      </c>
      <c r="C120" s="13" t="s">
        <v>28</v>
      </c>
      <c r="D120" s="13" t="s">
        <v>34</v>
      </c>
    </row>
    <row r="121" spans="1:4" x14ac:dyDescent="0.2">
      <c r="A121" s="13" t="str">
        <f t="shared" si="1"/>
        <v>Iran (Islamic Republic)-HIV/AIDS</v>
      </c>
      <c r="B121" s="13" t="s">
        <v>125</v>
      </c>
      <c r="C121" s="13" t="s">
        <v>26</v>
      </c>
      <c r="D121" s="13" t="s">
        <v>31</v>
      </c>
    </row>
    <row r="122" spans="1:4" x14ac:dyDescent="0.2">
      <c r="A122" s="13" t="str">
        <f t="shared" si="1"/>
        <v>Iraq-Tuberculosis</v>
      </c>
      <c r="B122" s="13" t="s">
        <v>316</v>
      </c>
      <c r="C122" s="13" t="s">
        <v>35</v>
      </c>
      <c r="D122" s="13" t="s">
        <v>7</v>
      </c>
    </row>
    <row r="123" spans="1:4" x14ac:dyDescent="0.2">
      <c r="A123" s="13" t="str">
        <f t="shared" si="1"/>
        <v>Jamaica-HIV/AIDS</v>
      </c>
      <c r="B123" s="13" t="s">
        <v>126</v>
      </c>
      <c r="C123" s="13" t="s">
        <v>26</v>
      </c>
      <c r="D123" s="13" t="s">
        <v>31</v>
      </c>
    </row>
    <row r="124" spans="1:4" x14ac:dyDescent="0.2">
      <c r="A124" s="13" t="str">
        <f t="shared" si="1"/>
        <v>Jordan-Tuberculosis</v>
      </c>
      <c r="B124" s="13" t="s">
        <v>317</v>
      </c>
      <c r="C124" s="13" t="s">
        <v>35</v>
      </c>
      <c r="D124" s="13" t="s">
        <v>7</v>
      </c>
    </row>
    <row r="125" spans="1:4" x14ac:dyDescent="0.2">
      <c r="A125" s="13" t="str">
        <f t="shared" si="1"/>
        <v>Kazakhstan-HIV/AIDS</v>
      </c>
      <c r="B125" s="13" t="s">
        <v>127</v>
      </c>
      <c r="C125" s="13" t="s">
        <v>26</v>
      </c>
      <c r="D125" s="13" t="s">
        <v>31</v>
      </c>
    </row>
    <row r="126" spans="1:4" x14ac:dyDescent="0.2">
      <c r="A126" s="13" t="str">
        <f t="shared" si="1"/>
        <v>Kazakhstan-Tuberculosis</v>
      </c>
      <c r="B126" s="13" t="s">
        <v>127</v>
      </c>
      <c r="C126" s="13" t="s">
        <v>35</v>
      </c>
      <c r="D126" s="13" t="s">
        <v>31</v>
      </c>
    </row>
    <row r="127" spans="1:4" x14ac:dyDescent="0.2">
      <c r="A127" s="13" t="str">
        <f t="shared" si="1"/>
        <v>Kenya-HIV/AIDS</v>
      </c>
      <c r="B127" s="13" t="s">
        <v>128</v>
      </c>
      <c r="C127" s="13" t="s">
        <v>26</v>
      </c>
      <c r="D127" s="13" t="s">
        <v>27</v>
      </c>
    </row>
    <row r="128" spans="1:4" x14ac:dyDescent="0.2">
      <c r="A128" s="13" t="str">
        <f t="shared" si="1"/>
        <v>Kenya-Tuberculosis</v>
      </c>
      <c r="B128" s="13" t="s">
        <v>128</v>
      </c>
      <c r="C128" s="13" t="s">
        <v>35</v>
      </c>
      <c r="D128" s="13" t="s">
        <v>27</v>
      </c>
    </row>
    <row r="129" spans="1:4" x14ac:dyDescent="0.2">
      <c r="A129" s="13" t="str">
        <f t="shared" si="1"/>
        <v>Kenya-Malaria</v>
      </c>
      <c r="B129" s="13" t="s">
        <v>128</v>
      </c>
      <c r="C129" s="13" t="s">
        <v>28</v>
      </c>
      <c r="D129" s="13" t="s">
        <v>34</v>
      </c>
    </row>
    <row r="130" spans="1:4" x14ac:dyDescent="0.2">
      <c r="A130" s="13" t="str">
        <f t="shared" si="1"/>
        <v>Kiribati-HIV/AIDS</v>
      </c>
      <c r="B130" s="13" t="s">
        <v>318</v>
      </c>
      <c r="C130" s="13" t="s">
        <v>26</v>
      </c>
      <c r="D130" s="13" t="s">
        <v>31</v>
      </c>
    </row>
    <row r="131" spans="1:4" x14ac:dyDescent="0.2">
      <c r="A131" s="13" t="str">
        <f t="shared" si="1"/>
        <v>Kiribati-Tuberculosis</v>
      </c>
      <c r="B131" s="13" t="s">
        <v>318</v>
      </c>
      <c r="C131" s="13" t="s">
        <v>35</v>
      </c>
      <c r="D131" s="13" t="s">
        <v>31</v>
      </c>
    </row>
    <row r="132" spans="1:4" x14ac:dyDescent="0.2">
      <c r="A132" s="13" t="str">
        <f t="shared" ref="A132:A204" si="2">CONCATENATE(B132,"-",C132)</f>
        <v>Korea (Democratic People’s Republic)-Tuberculosis</v>
      </c>
      <c r="B132" s="13" t="s">
        <v>319</v>
      </c>
      <c r="C132" s="13" t="s">
        <v>35</v>
      </c>
      <c r="D132" s="13" t="s">
        <v>7</v>
      </c>
    </row>
    <row r="133" spans="1:4" x14ac:dyDescent="0.2">
      <c r="A133" s="13" t="str">
        <f t="shared" si="2"/>
        <v>Korea (Democratic People’s Republic)-Malaria</v>
      </c>
      <c r="B133" s="13" t="s">
        <v>319</v>
      </c>
      <c r="C133" s="13" t="s">
        <v>28</v>
      </c>
      <c r="D133" s="13" t="s">
        <v>7</v>
      </c>
    </row>
    <row r="134" spans="1:4" x14ac:dyDescent="0.2">
      <c r="A134" s="13" t="str">
        <f t="shared" si="2"/>
        <v>Kosovo-HIV/AIDS</v>
      </c>
      <c r="B134" s="13" t="s">
        <v>129</v>
      </c>
      <c r="C134" s="13" t="s">
        <v>26</v>
      </c>
      <c r="D134" s="13" t="s">
        <v>46</v>
      </c>
    </row>
    <row r="135" spans="1:4" x14ac:dyDescent="0.2">
      <c r="A135" s="13" t="str">
        <f t="shared" si="2"/>
        <v>Kosovo-Tuberculosis</v>
      </c>
      <c r="B135" s="13" t="s">
        <v>129</v>
      </c>
      <c r="C135" s="13" t="s">
        <v>35</v>
      </c>
      <c r="D135" s="13" t="s">
        <v>46</v>
      </c>
    </row>
    <row r="136" spans="1:4" x14ac:dyDescent="0.2">
      <c r="A136" s="13" t="str">
        <f t="shared" si="2"/>
        <v>Kyrgyzstan-HIV/AIDS</v>
      </c>
      <c r="B136" s="13" t="s">
        <v>56</v>
      </c>
      <c r="C136" s="13" t="s">
        <v>26</v>
      </c>
      <c r="D136" s="13" t="s">
        <v>31</v>
      </c>
    </row>
    <row r="137" spans="1:4" x14ac:dyDescent="0.2">
      <c r="A137" s="13" t="str">
        <f t="shared" si="2"/>
        <v>Kyrgyzstan-Tuberculosis</v>
      </c>
      <c r="B137" s="13" t="s">
        <v>56</v>
      </c>
      <c r="C137" s="13" t="s">
        <v>35</v>
      </c>
      <c r="D137" s="13" t="s">
        <v>31</v>
      </c>
    </row>
    <row r="138" spans="1:4" x14ac:dyDescent="0.2">
      <c r="A138" s="13" t="str">
        <f t="shared" si="2"/>
        <v>Lao (People’s Democratic Republic)-HIV/AIDS</v>
      </c>
      <c r="B138" s="13" t="s">
        <v>335</v>
      </c>
      <c r="C138" s="13" t="s">
        <v>26</v>
      </c>
      <c r="D138" s="13" t="s">
        <v>31</v>
      </c>
    </row>
    <row r="139" spans="1:4" x14ac:dyDescent="0.2">
      <c r="A139" s="13" t="str">
        <f t="shared" si="2"/>
        <v>Lao (People’s Democratic Republic)-Tuberculosis</v>
      </c>
      <c r="B139" s="13" t="s">
        <v>335</v>
      </c>
      <c r="C139" s="13" t="s">
        <v>35</v>
      </c>
      <c r="D139" s="13" t="s">
        <v>31</v>
      </c>
    </row>
    <row r="140" spans="1:4" x14ac:dyDescent="0.2">
      <c r="A140" s="13" t="str">
        <f t="shared" si="2"/>
        <v>Lao (People’s Democratic Republic)-Malaria</v>
      </c>
      <c r="B140" s="13" t="s">
        <v>335</v>
      </c>
      <c r="C140" s="13" t="s">
        <v>28</v>
      </c>
      <c r="D140" s="13" t="s">
        <v>27</v>
      </c>
    </row>
    <row r="141" spans="1:4" x14ac:dyDescent="0.2">
      <c r="A141" s="13" t="str">
        <f t="shared" si="2"/>
        <v>Lebanon-HIV/AIDS</v>
      </c>
      <c r="B141" s="13" t="s">
        <v>320</v>
      </c>
      <c r="C141" s="13" t="s">
        <v>26</v>
      </c>
      <c r="D141" s="13" t="s">
        <v>7</v>
      </c>
    </row>
    <row r="142" spans="1:4" x14ac:dyDescent="0.2">
      <c r="A142" s="13" t="str">
        <f t="shared" si="2"/>
        <v>Lesotho-HIV/AIDS</v>
      </c>
      <c r="B142" s="13" t="s">
        <v>130</v>
      </c>
      <c r="C142" s="13" t="s">
        <v>26</v>
      </c>
      <c r="D142" s="13" t="s">
        <v>27</v>
      </c>
    </row>
    <row r="143" spans="1:4" x14ac:dyDescent="0.2">
      <c r="A143" s="13" t="str">
        <f t="shared" si="2"/>
        <v>Lesotho-Tuberculosis</v>
      </c>
      <c r="B143" s="13" t="s">
        <v>130</v>
      </c>
      <c r="C143" s="13" t="s">
        <v>35</v>
      </c>
      <c r="D143" s="13" t="s">
        <v>27</v>
      </c>
    </row>
    <row r="144" spans="1:4" x14ac:dyDescent="0.2">
      <c r="A144" s="13" t="str">
        <f t="shared" si="2"/>
        <v>Liberia-HIV/AIDS</v>
      </c>
      <c r="B144" s="13" t="s">
        <v>58</v>
      </c>
      <c r="C144" s="13" t="s">
        <v>26</v>
      </c>
      <c r="D144" s="13" t="s">
        <v>27</v>
      </c>
    </row>
    <row r="145" spans="1:4" x14ac:dyDescent="0.2">
      <c r="A145" s="13" t="str">
        <f t="shared" si="2"/>
        <v>Liberia-Tuberculosis</v>
      </c>
      <c r="B145" s="13" t="s">
        <v>58</v>
      </c>
      <c r="C145" s="13" t="s">
        <v>35</v>
      </c>
      <c r="D145" s="13" t="s">
        <v>27</v>
      </c>
    </row>
    <row r="146" spans="1:4" x14ac:dyDescent="0.2">
      <c r="A146" s="13" t="str">
        <f t="shared" si="2"/>
        <v>Liberia-Malaria</v>
      </c>
      <c r="B146" s="13" t="s">
        <v>58</v>
      </c>
      <c r="C146" s="13" t="s">
        <v>28</v>
      </c>
      <c r="D146" s="13" t="s">
        <v>27</v>
      </c>
    </row>
    <row r="147" spans="1:4" x14ac:dyDescent="0.2">
      <c r="A147" s="13" t="str">
        <f t="shared" si="2"/>
        <v>Madagascar-HIV/AIDS</v>
      </c>
      <c r="B147" s="13" t="s">
        <v>59</v>
      </c>
      <c r="C147" s="13" t="s">
        <v>26</v>
      </c>
      <c r="D147" s="13" t="s">
        <v>27</v>
      </c>
    </row>
    <row r="148" spans="1:4" x14ac:dyDescent="0.2">
      <c r="A148" s="13" t="str">
        <f t="shared" si="2"/>
        <v>Madagascar-Tuberculosis</v>
      </c>
      <c r="B148" s="13" t="s">
        <v>59</v>
      </c>
      <c r="C148" s="13" t="s">
        <v>35</v>
      </c>
      <c r="D148" s="13" t="s">
        <v>27</v>
      </c>
    </row>
    <row r="149" spans="1:4" x14ac:dyDescent="0.2">
      <c r="A149" s="13" t="str">
        <f t="shared" si="2"/>
        <v>Madagascar-Malaria</v>
      </c>
      <c r="B149" s="13" t="s">
        <v>59</v>
      </c>
      <c r="C149" s="13" t="s">
        <v>28</v>
      </c>
      <c r="D149" s="13" t="s">
        <v>27</v>
      </c>
    </row>
    <row r="150" spans="1:4" x14ac:dyDescent="0.2">
      <c r="A150" s="13" t="str">
        <f t="shared" si="2"/>
        <v>Malawi-HIV/AIDS</v>
      </c>
      <c r="B150" s="13" t="s">
        <v>61</v>
      </c>
      <c r="C150" s="13" t="s">
        <v>26</v>
      </c>
      <c r="D150" s="13" t="s">
        <v>34</v>
      </c>
    </row>
    <row r="151" spans="1:4" x14ac:dyDescent="0.2">
      <c r="A151" s="13" t="str">
        <f t="shared" si="2"/>
        <v>Malawi-Tuberculosis</v>
      </c>
      <c r="B151" s="13" t="s">
        <v>61</v>
      </c>
      <c r="C151" s="13" t="s">
        <v>35</v>
      </c>
      <c r="D151" s="13" t="s">
        <v>34</v>
      </c>
    </row>
    <row r="152" spans="1:4" x14ac:dyDescent="0.2">
      <c r="A152" s="13" t="str">
        <f t="shared" si="2"/>
        <v>Malawi-Malaria</v>
      </c>
      <c r="B152" s="13" t="s">
        <v>61</v>
      </c>
      <c r="C152" s="13" t="s">
        <v>28</v>
      </c>
      <c r="D152" s="13" t="s">
        <v>27</v>
      </c>
    </row>
    <row r="153" spans="1:4" x14ac:dyDescent="0.2">
      <c r="A153" s="13" t="str">
        <f t="shared" si="2"/>
        <v>Malaysia-HIV/AIDS</v>
      </c>
      <c r="B153" s="13" t="s">
        <v>131</v>
      </c>
      <c r="C153" s="13" t="s">
        <v>26</v>
      </c>
      <c r="D153" s="13" t="s">
        <v>46</v>
      </c>
    </row>
    <row r="154" spans="1:4" x14ac:dyDescent="0.2">
      <c r="A154" s="13" t="str">
        <f t="shared" si="2"/>
        <v>Mali-HIV/AIDS</v>
      </c>
      <c r="B154" s="13" t="s">
        <v>132</v>
      </c>
      <c r="C154" s="13" t="s">
        <v>26</v>
      </c>
      <c r="D154" s="13" t="s">
        <v>27</v>
      </c>
    </row>
    <row r="155" spans="1:4" x14ac:dyDescent="0.2">
      <c r="A155" s="13" t="str">
        <f t="shared" si="2"/>
        <v>Mali-Tuberculosis</v>
      </c>
      <c r="B155" s="13" t="s">
        <v>132</v>
      </c>
      <c r="C155" s="13" t="s">
        <v>35</v>
      </c>
      <c r="D155" s="13" t="s">
        <v>27</v>
      </c>
    </row>
    <row r="156" spans="1:4" x14ac:dyDescent="0.2">
      <c r="A156" s="13" t="str">
        <f t="shared" si="2"/>
        <v>Mali-Malaria</v>
      </c>
      <c r="B156" s="13" t="s">
        <v>132</v>
      </c>
      <c r="C156" s="13" t="s">
        <v>28</v>
      </c>
      <c r="D156" s="13" t="s">
        <v>27</v>
      </c>
    </row>
    <row r="157" spans="1:4" x14ac:dyDescent="0.2">
      <c r="A157" s="13" t="str">
        <f t="shared" si="2"/>
        <v>Marshall Islands-HIV/AIDS</v>
      </c>
      <c r="B157" s="13" t="s">
        <v>321</v>
      </c>
      <c r="C157" s="13" t="s">
        <v>26</v>
      </c>
      <c r="D157" s="13" t="s">
        <v>31</v>
      </c>
    </row>
    <row r="158" spans="1:4" x14ac:dyDescent="0.2">
      <c r="A158" s="13" t="str">
        <f t="shared" si="2"/>
        <v>Marshall Islands-Tuberculosis</v>
      </c>
      <c r="B158" s="13" t="s">
        <v>321</v>
      </c>
      <c r="C158" s="13" t="s">
        <v>35</v>
      </c>
      <c r="D158" s="13" t="s">
        <v>31</v>
      </c>
    </row>
    <row r="159" spans="1:4" x14ac:dyDescent="0.2">
      <c r="A159" s="13" t="str">
        <f t="shared" si="2"/>
        <v>Mauritania-HIV/AIDS</v>
      </c>
      <c r="B159" s="13" t="s">
        <v>133</v>
      </c>
      <c r="C159" s="13" t="s">
        <v>26</v>
      </c>
      <c r="D159" s="13" t="s">
        <v>31</v>
      </c>
    </row>
    <row r="160" spans="1:4" x14ac:dyDescent="0.2">
      <c r="A160" s="13" t="str">
        <f t="shared" si="2"/>
        <v>Mauritania-Tuberculosis</v>
      </c>
      <c r="B160" s="13" t="s">
        <v>133</v>
      </c>
      <c r="C160" s="13" t="s">
        <v>35</v>
      </c>
      <c r="D160" s="13" t="s">
        <v>31</v>
      </c>
    </row>
    <row r="161" spans="1:4" x14ac:dyDescent="0.2">
      <c r="A161" s="13" t="str">
        <f t="shared" si="2"/>
        <v>Mauritania-Malaria</v>
      </c>
      <c r="B161" s="13" t="s">
        <v>133</v>
      </c>
      <c r="C161" s="13" t="s">
        <v>28</v>
      </c>
      <c r="D161" s="13" t="s">
        <v>31</v>
      </c>
    </row>
    <row r="162" spans="1:4" x14ac:dyDescent="0.2">
      <c r="A162" s="13" t="str">
        <f t="shared" si="2"/>
        <v>Mauritius-HIV/AIDS</v>
      </c>
      <c r="B162" s="13" t="s">
        <v>134</v>
      </c>
      <c r="C162" s="13" t="s">
        <v>26</v>
      </c>
      <c r="D162" s="13" t="s">
        <v>46</v>
      </c>
    </row>
    <row r="163" spans="1:4" x14ac:dyDescent="0.2">
      <c r="A163" s="13" t="str">
        <f t="shared" si="2"/>
        <v>Micronesia (Federated States)-HIV/AIDS</v>
      </c>
      <c r="B163" s="13" t="s">
        <v>322</v>
      </c>
      <c r="C163" s="13" t="s">
        <v>26</v>
      </c>
      <c r="D163" s="13" t="s">
        <v>31</v>
      </c>
    </row>
    <row r="164" spans="1:4" x14ac:dyDescent="0.2">
      <c r="A164" s="13" t="str">
        <f t="shared" si="2"/>
        <v>Micronesia (Federated States)-Tuberculosis</v>
      </c>
      <c r="B164" s="13" t="s">
        <v>322</v>
      </c>
      <c r="C164" s="13" t="s">
        <v>35</v>
      </c>
      <c r="D164" s="13" t="s">
        <v>31</v>
      </c>
    </row>
    <row r="165" spans="1:4" x14ac:dyDescent="0.2">
      <c r="A165" s="13" t="str">
        <f t="shared" si="2"/>
        <v>Moldova-HIV/AIDS</v>
      </c>
      <c r="B165" s="13" t="s">
        <v>135</v>
      </c>
      <c r="C165" s="13" t="s">
        <v>26</v>
      </c>
      <c r="D165" s="13" t="s">
        <v>31</v>
      </c>
    </row>
    <row r="166" spans="1:4" x14ac:dyDescent="0.2">
      <c r="A166" s="13" t="str">
        <f t="shared" si="2"/>
        <v>Moldova-Tuberculosis</v>
      </c>
      <c r="B166" s="13" t="s">
        <v>135</v>
      </c>
      <c r="C166" s="13" t="s">
        <v>35</v>
      </c>
      <c r="D166" s="13" t="s">
        <v>31</v>
      </c>
    </row>
    <row r="167" spans="1:4" x14ac:dyDescent="0.2">
      <c r="A167" s="13" t="str">
        <f t="shared" si="2"/>
        <v>Mongolia-HIV/AIDS</v>
      </c>
      <c r="B167" s="13" t="s">
        <v>62</v>
      </c>
      <c r="C167" s="13" t="s">
        <v>26</v>
      </c>
      <c r="D167" s="13" t="s">
        <v>31</v>
      </c>
    </row>
    <row r="168" spans="1:4" x14ac:dyDescent="0.2">
      <c r="A168" s="13" t="str">
        <f t="shared" si="2"/>
        <v>Mongolia-Tuberculosis</v>
      </c>
      <c r="B168" s="13" t="s">
        <v>62</v>
      </c>
      <c r="C168" s="13" t="s">
        <v>35</v>
      </c>
      <c r="D168" s="13" t="s">
        <v>31</v>
      </c>
    </row>
    <row r="169" spans="1:4" x14ac:dyDescent="0.2">
      <c r="A169" s="13" t="str">
        <f t="shared" si="2"/>
        <v>Montenegro-HIV/AIDS</v>
      </c>
      <c r="B169" s="13" t="s">
        <v>136</v>
      </c>
      <c r="C169" s="13" t="s">
        <v>26</v>
      </c>
      <c r="D169" s="13" t="s">
        <v>31</v>
      </c>
    </row>
    <row r="170" spans="1:4" x14ac:dyDescent="0.2">
      <c r="A170" s="13" t="str">
        <f t="shared" si="2"/>
        <v>Morocco-HIV/AIDS</v>
      </c>
      <c r="B170" s="13" t="s">
        <v>137</v>
      </c>
      <c r="C170" s="13" t="s">
        <v>26</v>
      </c>
      <c r="D170" s="13" t="s">
        <v>34</v>
      </c>
    </row>
    <row r="171" spans="1:4" x14ac:dyDescent="0.2">
      <c r="A171" s="13" t="str">
        <f t="shared" si="2"/>
        <v>Morocco-Tuberculosis</v>
      </c>
      <c r="B171" s="13" t="s">
        <v>137</v>
      </c>
      <c r="C171" s="13" t="s">
        <v>35</v>
      </c>
      <c r="D171" s="13" t="s">
        <v>34</v>
      </c>
    </row>
    <row r="172" spans="1:4" x14ac:dyDescent="0.2">
      <c r="A172" s="13" t="str">
        <f t="shared" si="2"/>
        <v>Mozambique-HIV/AIDS</v>
      </c>
      <c r="B172" s="13" t="s">
        <v>138</v>
      </c>
      <c r="C172" s="13" t="s">
        <v>26</v>
      </c>
      <c r="D172" s="13" t="s">
        <v>27</v>
      </c>
    </row>
    <row r="173" spans="1:4" x14ac:dyDescent="0.2">
      <c r="A173" s="13" t="str">
        <f t="shared" si="2"/>
        <v>Mozambique-Tuberculosis</v>
      </c>
      <c r="B173" s="13" t="s">
        <v>138</v>
      </c>
      <c r="C173" s="13" t="s">
        <v>35</v>
      </c>
      <c r="D173" s="13" t="s">
        <v>27</v>
      </c>
    </row>
    <row r="174" spans="1:4" x14ac:dyDescent="0.2">
      <c r="A174" s="13" t="str">
        <f t="shared" si="2"/>
        <v>Mozambique-Malaria</v>
      </c>
      <c r="B174" s="13" t="s">
        <v>138</v>
      </c>
      <c r="C174" s="13" t="s">
        <v>28</v>
      </c>
      <c r="D174" s="13" t="s">
        <v>27</v>
      </c>
    </row>
    <row r="175" spans="1:4" x14ac:dyDescent="0.2">
      <c r="A175" s="13" t="str">
        <f t="shared" si="2"/>
        <v>Multicountry Caribbean MCC-HIV/AIDS</v>
      </c>
      <c r="B175" s="3" t="s">
        <v>139</v>
      </c>
      <c r="C175" s="13" t="s">
        <v>26</v>
      </c>
      <c r="D175" s="13" t="s">
        <v>31</v>
      </c>
    </row>
    <row r="176" spans="1:4" x14ac:dyDescent="0.2">
      <c r="A176" s="13" t="str">
        <f t="shared" si="2"/>
        <v>Multicountry Caribbean MCC-Tuberculosis</v>
      </c>
      <c r="B176" s="3" t="s">
        <v>139</v>
      </c>
      <c r="C176" s="13" t="s">
        <v>35</v>
      </c>
      <c r="D176" s="13" t="s">
        <v>31</v>
      </c>
    </row>
    <row r="177" spans="1:4" s="13" customFormat="1" x14ac:dyDescent="0.2">
      <c r="A177" s="13" t="str">
        <f t="shared" si="2"/>
        <v>Multicountry East Asia and Pacific RAI-Malaria</v>
      </c>
      <c r="B177" s="3" t="s">
        <v>63</v>
      </c>
      <c r="C177" s="13" t="s">
        <v>28</v>
      </c>
      <c r="D177" s="13" t="s">
        <v>27</v>
      </c>
    </row>
    <row r="178" spans="1:4" s="1" customFormat="1" x14ac:dyDescent="0.2">
      <c r="A178" s="13" t="str">
        <f t="shared" si="2"/>
        <v>Multicountry Middle East MER-HIV/AIDS</v>
      </c>
      <c r="B178" s="3" t="s">
        <v>140</v>
      </c>
      <c r="C178" s="3" t="s">
        <v>26</v>
      </c>
      <c r="D178" s="3" t="s">
        <v>7</v>
      </c>
    </row>
    <row r="179" spans="1:4" s="1" customFormat="1" x14ac:dyDescent="0.2">
      <c r="A179" s="13" t="str">
        <f t="shared" si="2"/>
        <v>Multicountry Middle East MER-Tuberculosis</v>
      </c>
      <c r="B179" s="3" t="s">
        <v>140</v>
      </c>
      <c r="C179" s="3" t="s">
        <v>35</v>
      </c>
      <c r="D179" s="3" t="s">
        <v>7</v>
      </c>
    </row>
    <row r="180" spans="1:4" s="1" customFormat="1" x14ac:dyDescent="0.2">
      <c r="A180" s="13" t="str">
        <f t="shared" si="2"/>
        <v>Multicountry Middle East MER-Malaria</v>
      </c>
      <c r="B180" s="3" t="s">
        <v>140</v>
      </c>
      <c r="C180" s="3" t="s">
        <v>28</v>
      </c>
      <c r="D180" s="3" t="s">
        <v>7</v>
      </c>
    </row>
    <row r="181" spans="1:4" s="13" customFormat="1" x14ac:dyDescent="0.2">
      <c r="A181" s="13" t="str">
        <f t="shared" si="2"/>
        <v>Multicountry Western Pacific-HIV/AIDS</v>
      </c>
      <c r="B181" s="3" t="s">
        <v>141</v>
      </c>
      <c r="C181" s="13" t="s">
        <v>26</v>
      </c>
      <c r="D181" s="13" t="s">
        <v>31</v>
      </c>
    </row>
    <row r="182" spans="1:4" s="13" customFormat="1" x14ac:dyDescent="0.2">
      <c r="A182" s="13" t="str">
        <f t="shared" si="2"/>
        <v>Multicountry Western Pacific-Tuberculosis</v>
      </c>
      <c r="B182" s="3" t="s">
        <v>141</v>
      </c>
      <c r="C182" s="13" t="s">
        <v>35</v>
      </c>
      <c r="D182" s="13" t="s">
        <v>31</v>
      </c>
    </row>
    <row r="183" spans="1:4" s="13" customFormat="1" x14ac:dyDescent="0.2">
      <c r="A183" s="13" t="str">
        <f t="shared" si="2"/>
        <v>Multicountry Western Pacific-Malaria</v>
      </c>
      <c r="B183" s="3" t="s">
        <v>141</v>
      </c>
      <c r="C183" s="13" t="s">
        <v>28</v>
      </c>
      <c r="D183" s="13" t="s">
        <v>31</v>
      </c>
    </row>
    <row r="184" spans="1:4" s="13" customFormat="1" x14ac:dyDescent="0.2">
      <c r="A184" s="13" t="str">
        <f t="shared" si="2"/>
        <v>Myanmar-HIV/AIDS</v>
      </c>
      <c r="B184" s="13" t="s">
        <v>64</v>
      </c>
      <c r="C184" s="13" t="s">
        <v>26</v>
      </c>
      <c r="D184" s="13" t="s">
        <v>34</v>
      </c>
    </row>
    <row r="185" spans="1:4" s="13" customFormat="1" x14ac:dyDescent="0.2">
      <c r="A185" s="13" t="str">
        <f t="shared" si="2"/>
        <v>Myanmar-Tuberculosis</v>
      </c>
      <c r="B185" s="13" t="s">
        <v>64</v>
      </c>
      <c r="C185" s="13" t="s">
        <v>35</v>
      </c>
      <c r="D185" s="13" t="s">
        <v>34</v>
      </c>
    </row>
    <row r="186" spans="1:4" s="13" customFormat="1" x14ac:dyDescent="0.2">
      <c r="A186" s="13" t="str">
        <f t="shared" si="2"/>
        <v>Myanmar-Malaria</v>
      </c>
      <c r="B186" s="13" t="s">
        <v>64</v>
      </c>
      <c r="C186" s="13" t="s">
        <v>28</v>
      </c>
      <c r="D186" s="13" t="s">
        <v>27</v>
      </c>
    </row>
    <row r="187" spans="1:4" s="13" customFormat="1" x14ac:dyDescent="0.2">
      <c r="A187" s="13" t="str">
        <f t="shared" si="2"/>
        <v>Namibia-HIV/AIDS</v>
      </c>
      <c r="B187" s="13" t="s">
        <v>65</v>
      </c>
      <c r="C187" s="13" t="s">
        <v>26</v>
      </c>
      <c r="D187" s="13" t="s">
        <v>34</v>
      </c>
    </row>
    <row r="188" spans="1:4" s="13" customFormat="1" x14ac:dyDescent="0.2">
      <c r="A188" s="13" t="str">
        <f t="shared" si="2"/>
        <v>Namibia-Tuberculosis</v>
      </c>
      <c r="B188" s="13" t="s">
        <v>65</v>
      </c>
      <c r="C188" s="13" t="s">
        <v>35</v>
      </c>
      <c r="D188" s="13" t="s">
        <v>34</v>
      </c>
    </row>
    <row r="189" spans="1:4" s="13" customFormat="1" x14ac:dyDescent="0.2">
      <c r="A189" s="13" t="str">
        <f t="shared" si="2"/>
        <v>Namibia-Malaria</v>
      </c>
      <c r="B189" s="13" t="s">
        <v>65</v>
      </c>
      <c r="C189" s="13" t="s">
        <v>28</v>
      </c>
      <c r="D189" s="13" t="s">
        <v>34</v>
      </c>
    </row>
    <row r="190" spans="1:4" s="13" customFormat="1" x14ac:dyDescent="0.2">
      <c r="A190" s="13" t="str">
        <f t="shared" si="2"/>
        <v>Nepal-HIV/AIDS</v>
      </c>
      <c r="B190" s="13" t="s">
        <v>142</v>
      </c>
      <c r="C190" s="13" t="s">
        <v>26</v>
      </c>
      <c r="D190" s="13" t="s">
        <v>27</v>
      </c>
    </row>
    <row r="191" spans="1:4" s="13" customFormat="1" x14ac:dyDescent="0.2">
      <c r="A191" s="13" t="str">
        <f t="shared" si="2"/>
        <v>Nepal-Tuberculosis</v>
      </c>
      <c r="B191" s="13" t="s">
        <v>142</v>
      </c>
      <c r="C191" s="13" t="s">
        <v>35</v>
      </c>
      <c r="D191" s="13" t="s">
        <v>27</v>
      </c>
    </row>
    <row r="192" spans="1:4" s="13" customFormat="1" x14ac:dyDescent="0.2">
      <c r="A192" s="13" t="str">
        <f t="shared" si="2"/>
        <v>Nepal-Malaria</v>
      </c>
      <c r="B192" s="13" t="s">
        <v>142</v>
      </c>
      <c r="C192" s="13" t="s">
        <v>28</v>
      </c>
      <c r="D192" s="13" t="s">
        <v>27</v>
      </c>
    </row>
    <row r="193" spans="1:4" x14ac:dyDescent="0.2">
      <c r="A193" s="13" t="str">
        <f t="shared" si="2"/>
        <v>Nicaragua-HIV/AIDS</v>
      </c>
      <c r="B193" s="13" t="s">
        <v>143</v>
      </c>
      <c r="C193" s="13" t="s">
        <v>26</v>
      </c>
      <c r="D193" s="13" t="s">
        <v>31</v>
      </c>
    </row>
    <row r="194" spans="1:4" x14ac:dyDescent="0.2">
      <c r="A194" s="13" t="str">
        <f t="shared" si="2"/>
        <v>Nicaragua-Tuberculosis</v>
      </c>
      <c r="B194" s="13" t="s">
        <v>143</v>
      </c>
      <c r="C194" s="13" t="s">
        <v>35</v>
      </c>
      <c r="D194" s="13" t="s">
        <v>31</v>
      </c>
    </row>
    <row r="195" spans="1:4" x14ac:dyDescent="0.2">
      <c r="A195" s="13" t="str">
        <f t="shared" si="2"/>
        <v>Nicaragua-Malaria</v>
      </c>
      <c r="B195" s="13" t="s">
        <v>143</v>
      </c>
      <c r="C195" s="13" t="s">
        <v>28</v>
      </c>
      <c r="D195" s="13" t="s">
        <v>31</v>
      </c>
    </row>
    <row r="196" spans="1:4" x14ac:dyDescent="0.2">
      <c r="A196" s="13" t="str">
        <f t="shared" si="2"/>
        <v>Niger-HIV/AIDS</v>
      </c>
      <c r="B196" s="13" t="s">
        <v>144</v>
      </c>
      <c r="C196" s="13" t="s">
        <v>26</v>
      </c>
      <c r="D196" s="13" t="s">
        <v>27</v>
      </c>
    </row>
    <row r="197" spans="1:4" x14ac:dyDescent="0.2">
      <c r="A197" s="13" t="str">
        <f t="shared" si="2"/>
        <v>Niger-Tuberculosis</v>
      </c>
      <c r="B197" s="13" t="s">
        <v>144</v>
      </c>
      <c r="C197" s="13" t="s">
        <v>35</v>
      </c>
      <c r="D197" s="13" t="s">
        <v>7</v>
      </c>
    </row>
    <row r="198" spans="1:4" x14ac:dyDescent="0.2">
      <c r="A198" s="13" t="str">
        <f t="shared" si="2"/>
        <v>Niger-Malaria</v>
      </c>
      <c r="B198" s="13" t="s">
        <v>144</v>
      </c>
      <c r="C198" s="13" t="s">
        <v>28</v>
      </c>
      <c r="D198" s="13" t="s">
        <v>27</v>
      </c>
    </row>
    <row r="199" spans="1:4" x14ac:dyDescent="0.2">
      <c r="A199" s="13" t="str">
        <f t="shared" si="2"/>
        <v>Nigeria-HIV/AIDS</v>
      </c>
      <c r="B199" s="13" t="s">
        <v>66</v>
      </c>
      <c r="C199" s="13" t="s">
        <v>26</v>
      </c>
      <c r="D199" s="13" t="s">
        <v>67</v>
      </c>
    </row>
    <row r="200" spans="1:4" x14ac:dyDescent="0.2">
      <c r="A200" s="13" t="str">
        <f t="shared" si="2"/>
        <v>Nigeria-Tuberculosis</v>
      </c>
      <c r="B200" s="13" t="s">
        <v>66</v>
      </c>
      <c r="C200" s="13" t="s">
        <v>35</v>
      </c>
      <c r="D200" s="13" t="s">
        <v>67</v>
      </c>
    </row>
    <row r="201" spans="1:4" x14ac:dyDescent="0.2">
      <c r="A201" s="13" t="str">
        <f t="shared" si="2"/>
        <v>Nigeria-Malaria</v>
      </c>
      <c r="B201" s="13" t="s">
        <v>66</v>
      </c>
      <c r="C201" s="13" t="s">
        <v>28</v>
      </c>
      <c r="D201" s="13" t="s">
        <v>67</v>
      </c>
    </row>
    <row r="202" spans="1:4" x14ac:dyDescent="0.2">
      <c r="A202" s="13" t="str">
        <f t="shared" si="2"/>
        <v>Pakistan-HIV/AIDS</v>
      </c>
      <c r="B202" s="13" t="s">
        <v>145</v>
      </c>
      <c r="C202" s="13" t="s">
        <v>26</v>
      </c>
      <c r="D202" s="13" t="s">
        <v>27</v>
      </c>
    </row>
    <row r="203" spans="1:4" x14ac:dyDescent="0.2">
      <c r="A203" s="13" t="str">
        <f t="shared" si="2"/>
        <v>Pakistan-Tuberculosis</v>
      </c>
      <c r="B203" s="13" t="s">
        <v>145</v>
      </c>
      <c r="C203" s="13" t="s">
        <v>35</v>
      </c>
      <c r="D203" s="13" t="s">
        <v>27</v>
      </c>
    </row>
    <row r="204" spans="1:4" x14ac:dyDescent="0.2">
      <c r="A204" s="13" t="str">
        <f t="shared" si="2"/>
        <v>Pakistan-Malaria</v>
      </c>
      <c r="B204" s="13" t="s">
        <v>145</v>
      </c>
      <c r="C204" s="13" t="s">
        <v>28</v>
      </c>
      <c r="D204" s="13" t="s">
        <v>34</v>
      </c>
    </row>
    <row r="205" spans="1:4" x14ac:dyDescent="0.2">
      <c r="A205" s="13" t="str">
        <f t="shared" ref="A205:A268" si="3">CONCATENATE(B205,"-",C205)</f>
        <v>Palestine-HIV/AIDS</v>
      </c>
      <c r="B205" s="13" t="s">
        <v>323</v>
      </c>
      <c r="C205" s="13" t="s">
        <v>26</v>
      </c>
      <c r="D205" s="13" t="s">
        <v>7</v>
      </c>
    </row>
    <row r="206" spans="1:4" x14ac:dyDescent="0.2">
      <c r="A206" s="13" t="str">
        <f t="shared" si="3"/>
        <v>Palestine-Tuberculosis</v>
      </c>
      <c r="B206" s="13" t="s">
        <v>323</v>
      </c>
      <c r="C206" s="13" t="s">
        <v>35</v>
      </c>
      <c r="D206" s="13" t="s">
        <v>7</v>
      </c>
    </row>
    <row r="207" spans="1:4" x14ac:dyDescent="0.2">
      <c r="A207" s="13" t="str">
        <f t="shared" si="3"/>
        <v>Papua New Guinea-HIV/AIDS</v>
      </c>
      <c r="B207" s="13" t="s">
        <v>146</v>
      </c>
      <c r="C207" s="13" t="s">
        <v>26</v>
      </c>
      <c r="D207" s="13" t="s">
        <v>27</v>
      </c>
    </row>
    <row r="208" spans="1:4" x14ac:dyDescent="0.2">
      <c r="A208" s="13" t="str">
        <f t="shared" si="3"/>
        <v>Papua New Guinea-Tuberculosis</v>
      </c>
      <c r="B208" s="13" t="s">
        <v>146</v>
      </c>
      <c r="C208" s="13" t="s">
        <v>35</v>
      </c>
      <c r="D208" s="13" t="s">
        <v>27</v>
      </c>
    </row>
    <row r="209" spans="1:4" x14ac:dyDescent="0.2">
      <c r="A209" s="13" t="str">
        <f t="shared" si="3"/>
        <v>Papua New Guinea-Malaria</v>
      </c>
      <c r="B209" s="13" t="s">
        <v>146</v>
      </c>
      <c r="C209" s="13" t="s">
        <v>28</v>
      </c>
      <c r="D209" s="13" t="s">
        <v>27</v>
      </c>
    </row>
    <row r="210" spans="1:4" x14ac:dyDescent="0.2">
      <c r="A210" s="13" t="str">
        <f t="shared" si="3"/>
        <v>Paraguay-HIV/AIDS</v>
      </c>
      <c r="B210" s="13" t="s">
        <v>147</v>
      </c>
      <c r="C210" s="13" t="s">
        <v>26</v>
      </c>
      <c r="D210" s="13" t="s">
        <v>31</v>
      </c>
    </row>
    <row r="211" spans="1:4" x14ac:dyDescent="0.2">
      <c r="A211" s="13" t="str">
        <f t="shared" si="3"/>
        <v>Peru-HIV/AIDS</v>
      </c>
      <c r="B211" s="13" t="s">
        <v>148</v>
      </c>
      <c r="C211" s="13" t="s">
        <v>26</v>
      </c>
      <c r="D211" s="13" t="s">
        <v>31</v>
      </c>
    </row>
    <row r="212" spans="1:4" x14ac:dyDescent="0.2">
      <c r="A212" s="13" t="str">
        <f t="shared" si="3"/>
        <v>Peru-Tuberculosis</v>
      </c>
      <c r="B212" s="13" t="s">
        <v>148</v>
      </c>
      <c r="C212" s="13" t="s">
        <v>35</v>
      </c>
      <c r="D212" s="13" t="s">
        <v>31</v>
      </c>
    </row>
    <row r="213" spans="1:4" x14ac:dyDescent="0.2">
      <c r="A213" s="13" t="str">
        <f t="shared" si="3"/>
        <v>Philippines-HIV/AIDS</v>
      </c>
      <c r="B213" s="13" t="s">
        <v>68</v>
      </c>
      <c r="C213" s="13" t="s">
        <v>26</v>
      </c>
      <c r="D213" s="13" t="s">
        <v>27</v>
      </c>
    </row>
    <row r="214" spans="1:4" x14ac:dyDescent="0.2">
      <c r="A214" s="13" t="str">
        <f t="shared" si="3"/>
        <v>Philippines-Tuberculosis</v>
      </c>
      <c r="B214" s="13" t="s">
        <v>68</v>
      </c>
      <c r="C214" s="13" t="s">
        <v>35</v>
      </c>
      <c r="D214" s="13" t="s">
        <v>27</v>
      </c>
    </row>
    <row r="215" spans="1:4" x14ac:dyDescent="0.2">
      <c r="A215" s="13" t="str">
        <f t="shared" si="3"/>
        <v>Philippines-Malaria</v>
      </c>
      <c r="B215" s="13" t="s">
        <v>68</v>
      </c>
      <c r="C215" s="13" t="s">
        <v>28</v>
      </c>
      <c r="D215" s="13" t="s">
        <v>27</v>
      </c>
    </row>
    <row r="216" spans="1:4" x14ac:dyDescent="0.2">
      <c r="A216" s="13" t="str">
        <f t="shared" si="3"/>
        <v>Russian Federation-HIV/AIDS</v>
      </c>
      <c r="B216" s="13" t="s">
        <v>149</v>
      </c>
      <c r="C216" s="13" t="s">
        <v>26</v>
      </c>
      <c r="D216" s="13" t="s">
        <v>31</v>
      </c>
    </row>
    <row r="217" spans="1:4" x14ac:dyDescent="0.2">
      <c r="A217" s="13" t="str">
        <f t="shared" si="3"/>
        <v>Rwanda-HIV/AIDS</v>
      </c>
      <c r="B217" s="13" t="s">
        <v>150</v>
      </c>
      <c r="C217" s="13" t="s">
        <v>26</v>
      </c>
      <c r="D217" s="13" t="s">
        <v>34</v>
      </c>
    </row>
    <row r="218" spans="1:4" x14ac:dyDescent="0.2">
      <c r="A218" s="13" t="str">
        <f t="shared" si="3"/>
        <v>Rwanda-Tuberculosis</v>
      </c>
      <c r="B218" s="13" t="s">
        <v>150</v>
      </c>
      <c r="C218" s="13" t="s">
        <v>35</v>
      </c>
      <c r="D218" s="13" t="s">
        <v>34</v>
      </c>
    </row>
    <row r="219" spans="1:4" x14ac:dyDescent="0.2">
      <c r="A219" s="13" t="str">
        <f t="shared" si="3"/>
        <v>Rwanda-Malaria</v>
      </c>
      <c r="B219" s="13" t="s">
        <v>150</v>
      </c>
      <c r="C219" s="13" t="s">
        <v>28</v>
      </c>
      <c r="D219" s="13" t="s">
        <v>34</v>
      </c>
    </row>
    <row r="220" spans="1:4" x14ac:dyDescent="0.2">
      <c r="A220" s="13" t="str">
        <f t="shared" si="3"/>
        <v>Saint Lucia-HIV/AIDS</v>
      </c>
      <c r="B220" s="13" t="s">
        <v>324</v>
      </c>
      <c r="C220" s="13" t="s">
        <v>26</v>
      </c>
      <c r="D220" s="13" t="s">
        <v>31</v>
      </c>
    </row>
    <row r="221" spans="1:4" x14ac:dyDescent="0.2">
      <c r="A221" s="13" t="str">
        <f t="shared" si="3"/>
        <v>Saint Lucia-Tuberculosis</v>
      </c>
      <c r="B221" s="13" t="s">
        <v>324</v>
      </c>
      <c r="C221" s="13" t="s">
        <v>35</v>
      </c>
      <c r="D221" s="13" t="s">
        <v>31</v>
      </c>
    </row>
    <row r="222" spans="1:4" x14ac:dyDescent="0.2">
      <c r="A222" s="13" t="str">
        <f t="shared" si="3"/>
        <v>Saint Vincent and Grenadines-HIV/AIDS</v>
      </c>
      <c r="B222" s="13" t="s">
        <v>325</v>
      </c>
      <c r="C222" s="13" t="s">
        <v>26</v>
      </c>
      <c r="D222" s="13" t="s">
        <v>31</v>
      </c>
    </row>
    <row r="223" spans="1:4" x14ac:dyDescent="0.2">
      <c r="A223" s="13" t="str">
        <f t="shared" si="3"/>
        <v>Saint Vincent and Grenadines-Tuberculosis</v>
      </c>
      <c r="B223" s="13" t="s">
        <v>325</v>
      </c>
      <c r="C223" s="13" t="s">
        <v>35</v>
      </c>
      <c r="D223" s="13" t="s">
        <v>31</v>
      </c>
    </row>
    <row r="224" spans="1:4" x14ac:dyDescent="0.2">
      <c r="A224" s="13" t="str">
        <f t="shared" si="3"/>
        <v>Samoa-HIV/AIDS</v>
      </c>
      <c r="B224" s="13" t="s">
        <v>326</v>
      </c>
      <c r="C224" s="13" t="s">
        <v>26</v>
      </c>
      <c r="D224" s="13" t="s">
        <v>31</v>
      </c>
    </row>
    <row r="225" spans="1:4" x14ac:dyDescent="0.2">
      <c r="A225" s="13" t="str">
        <f t="shared" si="3"/>
        <v>Samoa-Tuberculosis</v>
      </c>
      <c r="B225" s="13" t="s">
        <v>326</v>
      </c>
      <c r="C225" s="13" t="s">
        <v>35</v>
      </c>
      <c r="D225" s="13" t="s">
        <v>31</v>
      </c>
    </row>
    <row r="226" spans="1:4" x14ac:dyDescent="0.2">
      <c r="A226" s="13" t="str">
        <f t="shared" si="3"/>
        <v>Sao Tome and Principe-HIV/AIDS</v>
      </c>
      <c r="B226" s="13" t="s">
        <v>151</v>
      </c>
      <c r="C226" s="13" t="s">
        <v>26</v>
      </c>
      <c r="D226" s="13" t="s">
        <v>31</v>
      </c>
    </row>
    <row r="227" spans="1:4" x14ac:dyDescent="0.2">
      <c r="A227" s="13" t="str">
        <f t="shared" si="3"/>
        <v>Sao Tome and Principe-Tuberculosis</v>
      </c>
      <c r="B227" s="13" t="s">
        <v>151</v>
      </c>
      <c r="C227" s="13" t="s">
        <v>35</v>
      </c>
      <c r="D227" s="13" t="s">
        <v>31</v>
      </c>
    </row>
    <row r="228" spans="1:4" x14ac:dyDescent="0.2">
      <c r="A228" s="13" t="str">
        <f t="shared" si="3"/>
        <v>Sao Tome and Principe-Malaria</v>
      </c>
      <c r="B228" s="13" t="s">
        <v>151</v>
      </c>
      <c r="C228" s="13" t="s">
        <v>28</v>
      </c>
      <c r="D228" s="13" t="s">
        <v>31</v>
      </c>
    </row>
    <row r="229" spans="1:4" x14ac:dyDescent="0.2">
      <c r="A229" s="13" t="str">
        <f t="shared" si="3"/>
        <v>Senegal-HIV/AIDS</v>
      </c>
      <c r="B229" s="13" t="s">
        <v>152</v>
      </c>
      <c r="C229" s="13" t="s">
        <v>26</v>
      </c>
      <c r="D229" s="13" t="s">
        <v>27</v>
      </c>
    </row>
    <row r="230" spans="1:4" x14ac:dyDescent="0.2">
      <c r="A230" s="13" t="str">
        <f t="shared" si="3"/>
        <v>Senegal-Tuberculosis</v>
      </c>
      <c r="B230" s="13" t="s">
        <v>152</v>
      </c>
      <c r="C230" s="13" t="s">
        <v>35</v>
      </c>
      <c r="D230" s="13" t="s">
        <v>67</v>
      </c>
    </row>
    <row r="231" spans="1:4" x14ac:dyDescent="0.2">
      <c r="A231" s="13" t="str">
        <f t="shared" si="3"/>
        <v>Senegal-Malaria</v>
      </c>
      <c r="B231" s="13" t="s">
        <v>152</v>
      </c>
      <c r="C231" s="13" t="s">
        <v>28</v>
      </c>
      <c r="D231" s="13" t="s">
        <v>27</v>
      </c>
    </row>
    <row r="232" spans="1:4" x14ac:dyDescent="0.2">
      <c r="A232" s="13" t="str">
        <f t="shared" si="3"/>
        <v>Serbia-HIV/AIDS</v>
      </c>
      <c r="B232" s="13" t="s">
        <v>153</v>
      </c>
      <c r="C232" s="13" t="s">
        <v>26</v>
      </c>
      <c r="D232" s="13" t="s">
        <v>31</v>
      </c>
    </row>
    <row r="233" spans="1:4" x14ac:dyDescent="0.2">
      <c r="A233" s="13" t="str">
        <f t="shared" si="3"/>
        <v>Sierra Leone-HIV/AIDS</v>
      </c>
      <c r="B233" s="13" t="s">
        <v>154</v>
      </c>
      <c r="C233" s="13" t="s">
        <v>26</v>
      </c>
      <c r="D233" s="13" t="s">
        <v>27</v>
      </c>
    </row>
    <row r="234" spans="1:4" x14ac:dyDescent="0.2">
      <c r="A234" s="13" t="str">
        <f t="shared" si="3"/>
        <v>Sierra Leone-Tuberculosis</v>
      </c>
      <c r="B234" s="13" t="s">
        <v>154</v>
      </c>
      <c r="C234" s="13" t="s">
        <v>35</v>
      </c>
      <c r="D234" s="13" t="s">
        <v>27</v>
      </c>
    </row>
    <row r="235" spans="1:4" x14ac:dyDescent="0.2">
      <c r="A235" s="13" t="str">
        <f t="shared" si="3"/>
        <v>Sierra Leone-Malaria</v>
      </c>
      <c r="B235" s="13" t="s">
        <v>154</v>
      </c>
      <c r="C235" s="13" t="s">
        <v>28</v>
      </c>
      <c r="D235" s="13" t="s">
        <v>27</v>
      </c>
    </row>
    <row r="236" spans="1:4" x14ac:dyDescent="0.2">
      <c r="A236" s="13" t="str">
        <f t="shared" si="3"/>
        <v>Solomon Islands-Tuberculosis</v>
      </c>
      <c r="B236" s="13" t="s">
        <v>69</v>
      </c>
      <c r="C236" s="13" t="s">
        <v>35</v>
      </c>
      <c r="D236" s="13" t="s">
        <v>31</v>
      </c>
    </row>
    <row r="237" spans="1:4" x14ac:dyDescent="0.2">
      <c r="A237" s="13" t="str">
        <f t="shared" si="3"/>
        <v>Solomon Islands-Malaria</v>
      </c>
      <c r="B237" s="13" t="s">
        <v>69</v>
      </c>
      <c r="C237" s="13" t="s">
        <v>28</v>
      </c>
      <c r="D237" s="13" t="s">
        <v>31</v>
      </c>
    </row>
    <row r="238" spans="1:4" x14ac:dyDescent="0.2">
      <c r="A238" s="13" t="str">
        <f t="shared" si="3"/>
        <v>Somalia-HIV/AIDS</v>
      </c>
      <c r="B238" s="13" t="s">
        <v>70</v>
      </c>
      <c r="C238" s="13" t="s">
        <v>26</v>
      </c>
      <c r="D238" s="13" t="s">
        <v>27</v>
      </c>
    </row>
    <row r="239" spans="1:4" x14ac:dyDescent="0.2">
      <c r="A239" s="13" t="str">
        <f t="shared" si="3"/>
        <v>Somalia-Tuberculosis</v>
      </c>
      <c r="B239" s="13" t="s">
        <v>70</v>
      </c>
      <c r="C239" s="13" t="s">
        <v>35</v>
      </c>
      <c r="D239" s="13" t="s">
        <v>27</v>
      </c>
    </row>
    <row r="240" spans="1:4" x14ac:dyDescent="0.2">
      <c r="A240" s="13" t="str">
        <f t="shared" si="3"/>
        <v>Somalia-Malaria</v>
      </c>
      <c r="B240" s="13" t="s">
        <v>70</v>
      </c>
      <c r="C240" s="13" t="s">
        <v>28</v>
      </c>
      <c r="D240" s="13" t="s">
        <v>27</v>
      </c>
    </row>
    <row r="241" spans="1:4" x14ac:dyDescent="0.2">
      <c r="A241" s="13" t="str">
        <f t="shared" si="3"/>
        <v>South Africa-HIV/AIDS</v>
      </c>
      <c r="B241" s="13" t="s">
        <v>155</v>
      </c>
      <c r="C241" s="13" t="s">
        <v>26</v>
      </c>
      <c r="D241" s="13" t="s">
        <v>7</v>
      </c>
    </row>
    <row r="242" spans="1:4" x14ac:dyDescent="0.2">
      <c r="A242" s="13" t="str">
        <f t="shared" si="3"/>
        <v>South Africa-Tuberculosis</v>
      </c>
      <c r="B242" s="13" t="s">
        <v>155</v>
      </c>
      <c r="C242" s="13" t="s">
        <v>35</v>
      </c>
      <c r="D242" s="13" t="s">
        <v>7</v>
      </c>
    </row>
    <row r="243" spans="1:4" x14ac:dyDescent="0.2">
      <c r="A243" s="13" t="str">
        <f t="shared" si="3"/>
        <v>South Sudan-HIV/AIDS</v>
      </c>
      <c r="B243" s="13" t="s">
        <v>156</v>
      </c>
      <c r="C243" s="13" t="s">
        <v>26</v>
      </c>
      <c r="D243" s="13" t="s">
        <v>27</v>
      </c>
    </row>
    <row r="244" spans="1:4" x14ac:dyDescent="0.2">
      <c r="A244" s="13" t="str">
        <f t="shared" si="3"/>
        <v>South Sudan-Tuberculosis</v>
      </c>
      <c r="B244" s="13" t="s">
        <v>156</v>
      </c>
      <c r="C244" s="13" t="s">
        <v>35</v>
      </c>
      <c r="D244" s="13" t="s">
        <v>27</v>
      </c>
    </row>
    <row r="245" spans="1:4" x14ac:dyDescent="0.2">
      <c r="A245" s="13" t="str">
        <f t="shared" si="3"/>
        <v>South Sudan-Malaria</v>
      </c>
      <c r="B245" s="13" t="s">
        <v>156</v>
      </c>
      <c r="C245" s="13" t="s">
        <v>28</v>
      </c>
      <c r="D245" s="13" t="s">
        <v>27</v>
      </c>
    </row>
    <row r="246" spans="1:4" x14ac:dyDescent="0.2">
      <c r="A246" s="13" t="str">
        <f t="shared" si="3"/>
        <v>Sri Lanka-HIV/AIDS</v>
      </c>
      <c r="B246" s="13" t="s">
        <v>71</v>
      </c>
      <c r="C246" s="13" t="s">
        <v>26</v>
      </c>
      <c r="D246" s="13" t="s">
        <v>31</v>
      </c>
    </row>
    <row r="247" spans="1:4" x14ac:dyDescent="0.2">
      <c r="A247" s="13" t="str">
        <f t="shared" si="3"/>
        <v>Sri Lanka-Tuberculosis</v>
      </c>
      <c r="B247" s="13" t="s">
        <v>71</v>
      </c>
      <c r="C247" s="13" t="s">
        <v>35</v>
      </c>
      <c r="D247" s="13" t="s">
        <v>34</v>
      </c>
    </row>
    <row r="248" spans="1:4" x14ac:dyDescent="0.2">
      <c r="A248" s="13" t="str">
        <f t="shared" si="3"/>
        <v>Sudan-HIV/AIDS</v>
      </c>
      <c r="B248" s="13" t="s">
        <v>157</v>
      </c>
      <c r="C248" s="13" t="s">
        <v>26</v>
      </c>
      <c r="D248" s="13" t="s">
        <v>27</v>
      </c>
    </row>
    <row r="249" spans="1:4" x14ac:dyDescent="0.2">
      <c r="A249" s="13" t="str">
        <f t="shared" si="3"/>
        <v>Sudan-Tuberculosis</v>
      </c>
      <c r="B249" s="13" t="s">
        <v>157</v>
      </c>
      <c r="C249" s="13" t="s">
        <v>35</v>
      </c>
      <c r="D249" s="13" t="s">
        <v>27</v>
      </c>
    </row>
    <row r="250" spans="1:4" x14ac:dyDescent="0.2">
      <c r="A250" s="13" t="str">
        <f t="shared" si="3"/>
        <v>Sudan-Malaria</v>
      </c>
      <c r="B250" s="13" t="s">
        <v>157</v>
      </c>
      <c r="C250" s="13" t="s">
        <v>28</v>
      </c>
      <c r="D250" s="13" t="s">
        <v>27</v>
      </c>
    </row>
    <row r="251" spans="1:4" x14ac:dyDescent="0.2">
      <c r="A251" s="13" t="str">
        <f t="shared" si="3"/>
        <v>Suriname-HIV/AIDS</v>
      </c>
      <c r="B251" s="13" t="s">
        <v>158</v>
      </c>
      <c r="C251" s="13" t="s">
        <v>26</v>
      </c>
      <c r="D251" s="13" t="s">
        <v>31</v>
      </c>
    </row>
    <row r="252" spans="1:4" x14ac:dyDescent="0.2">
      <c r="A252" s="13" t="str">
        <f t="shared" si="3"/>
        <v>Suriname-Malaria</v>
      </c>
      <c r="B252" s="13" t="s">
        <v>158</v>
      </c>
      <c r="C252" s="13" t="s">
        <v>28</v>
      </c>
      <c r="D252" s="13" t="s">
        <v>31</v>
      </c>
    </row>
    <row r="253" spans="1:4" x14ac:dyDescent="0.2">
      <c r="A253" s="13" t="str">
        <f t="shared" si="3"/>
        <v>Syrian Arab Republic-HIV/AIDS</v>
      </c>
      <c r="B253" s="13" t="s">
        <v>327</v>
      </c>
      <c r="C253" s="13" t="s">
        <v>26</v>
      </c>
      <c r="D253" s="13" t="s">
        <v>7</v>
      </c>
    </row>
    <row r="254" spans="1:4" x14ac:dyDescent="0.2">
      <c r="A254" s="13" t="str">
        <f t="shared" si="3"/>
        <v>Syrian Arab Republic-Tuberculosis</v>
      </c>
      <c r="B254" s="13" t="s">
        <v>327</v>
      </c>
      <c r="C254" s="13" t="s">
        <v>35</v>
      </c>
      <c r="D254" s="13" t="s">
        <v>7</v>
      </c>
    </row>
    <row r="255" spans="1:4" x14ac:dyDescent="0.2">
      <c r="A255" s="13" t="str">
        <f t="shared" si="3"/>
        <v>Tajikistan-HIV/AIDS</v>
      </c>
      <c r="B255" s="13" t="s">
        <v>72</v>
      </c>
      <c r="C255" s="13" t="s">
        <v>26</v>
      </c>
      <c r="D255" s="13" t="s">
        <v>31</v>
      </c>
    </row>
    <row r="256" spans="1:4" x14ac:dyDescent="0.2">
      <c r="A256" s="13" t="str">
        <f t="shared" si="3"/>
        <v>Tajikistan-Tuberculosis</v>
      </c>
      <c r="B256" s="13" t="s">
        <v>72</v>
      </c>
      <c r="C256" s="13" t="s">
        <v>35</v>
      </c>
      <c r="D256" s="13" t="s">
        <v>31</v>
      </c>
    </row>
    <row r="257" spans="1:4" x14ac:dyDescent="0.2">
      <c r="A257" s="13" t="str">
        <f t="shared" si="3"/>
        <v>Tanzania (United Republic)-HIV/AIDS</v>
      </c>
      <c r="B257" s="13" t="s">
        <v>159</v>
      </c>
      <c r="C257" s="13" t="s">
        <v>26</v>
      </c>
      <c r="D257" s="13" t="s">
        <v>27</v>
      </c>
    </row>
    <row r="258" spans="1:4" x14ac:dyDescent="0.2">
      <c r="A258" s="13" t="str">
        <f t="shared" si="3"/>
        <v>Tanzania (United Republic)-Tuberculosis</v>
      </c>
      <c r="B258" s="13" t="s">
        <v>159</v>
      </c>
      <c r="C258" s="13" t="s">
        <v>35</v>
      </c>
      <c r="D258" s="13" t="s">
        <v>27</v>
      </c>
    </row>
    <row r="259" spans="1:4" x14ac:dyDescent="0.2">
      <c r="A259" s="13" t="str">
        <f t="shared" si="3"/>
        <v>Tanzania (United Republic)-Malaria</v>
      </c>
      <c r="B259" s="13" t="s">
        <v>159</v>
      </c>
      <c r="C259" s="13" t="s">
        <v>28</v>
      </c>
      <c r="D259" s="13" t="s">
        <v>34</v>
      </c>
    </row>
    <row r="260" spans="1:4" x14ac:dyDescent="0.2">
      <c r="A260" s="13" t="str">
        <f t="shared" si="3"/>
        <v>Thailand-HIV/AIDS</v>
      </c>
      <c r="B260" s="13" t="s">
        <v>160</v>
      </c>
      <c r="C260" s="13" t="s">
        <v>26</v>
      </c>
      <c r="D260" s="13" t="s">
        <v>27</v>
      </c>
    </row>
    <row r="261" spans="1:4" x14ac:dyDescent="0.2">
      <c r="A261" s="13" t="str">
        <f t="shared" si="3"/>
        <v>Thailand-Tuberculosis</v>
      </c>
      <c r="B261" s="13" t="s">
        <v>160</v>
      </c>
      <c r="C261" s="13" t="s">
        <v>35</v>
      </c>
      <c r="D261" s="13" t="s">
        <v>27</v>
      </c>
    </row>
    <row r="262" spans="1:4" x14ac:dyDescent="0.2">
      <c r="A262" s="13" t="str">
        <f t="shared" si="3"/>
        <v>Thailand-Malaria</v>
      </c>
      <c r="B262" s="13" t="s">
        <v>160</v>
      </c>
      <c r="C262" s="13" t="s">
        <v>28</v>
      </c>
      <c r="D262" s="13" t="s">
        <v>27</v>
      </c>
    </row>
    <row r="263" spans="1:4" x14ac:dyDescent="0.2">
      <c r="A263" s="13" t="str">
        <f t="shared" si="3"/>
        <v>Timor-Leste-HIV/AIDS</v>
      </c>
      <c r="B263" s="13" t="s">
        <v>161</v>
      </c>
      <c r="C263" s="13" t="s">
        <v>26</v>
      </c>
      <c r="D263" s="13" t="s">
        <v>31</v>
      </c>
    </row>
    <row r="264" spans="1:4" x14ac:dyDescent="0.2">
      <c r="A264" s="13" t="str">
        <f t="shared" si="3"/>
        <v>Timor-Leste-Tuberculosis</v>
      </c>
      <c r="B264" s="13" t="s">
        <v>161</v>
      </c>
      <c r="C264" s="13" t="s">
        <v>35</v>
      </c>
      <c r="D264" s="13" t="s">
        <v>31</v>
      </c>
    </row>
    <row r="265" spans="1:4" x14ac:dyDescent="0.2">
      <c r="A265" s="13" t="str">
        <f t="shared" si="3"/>
        <v>Timor-Leste-Malaria</v>
      </c>
      <c r="B265" s="13" t="s">
        <v>161</v>
      </c>
      <c r="C265" s="13" t="s">
        <v>28</v>
      </c>
      <c r="D265" s="13" t="s">
        <v>31</v>
      </c>
    </row>
    <row r="266" spans="1:4" x14ac:dyDescent="0.2">
      <c r="A266" s="13" t="str">
        <f t="shared" si="3"/>
        <v>Togo-HIV/AIDS</v>
      </c>
      <c r="B266" s="13" t="s">
        <v>162</v>
      </c>
      <c r="C266" s="13" t="s">
        <v>26</v>
      </c>
      <c r="D266" s="13" t="s">
        <v>27</v>
      </c>
    </row>
    <row r="267" spans="1:4" x14ac:dyDescent="0.2">
      <c r="A267" s="13" t="str">
        <f t="shared" si="3"/>
        <v>Togo-Tuberculosis</v>
      </c>
      <c r="B267" s="13" t="s">
        <v>162</v>
      </c>
      <c r="C267" s="13" t="s">
        <v>35</v>
      </c>
      <c r="D267" s="13" t="s">
        <v>27</v>
      </c>
    </row>
    <row r="268" spans="1:4" x14ac:dyDescent="0.2">
      <c r="A268" s="13" t="str">
        <f t="shared" si="3"/>
        <v>Togo-Malaria</v>
      </c>
      <c r="B268" s="13" t="s">
        <v>162</v>
      </c>
      <c r="C268" s="13" t="s">
        <v>28</v>
      </c>
      <c r="D268" s="13" t="s">
        <v>27</v>
      </c>
    </row>
    <row r="269" spans="1:4" x14ac:dyDescent="0.2">
      <c r="A269" s="13" t="str">
        <f t="shared" ref="A269:A332" si="4">CONCATENATE(B269,"-",C269)</f>
        <v>Tonga-HIV/AIDS</v>
      </c>
      <c r="B269" s="13" t="s">
        <v>328</v>
      </c>
      <c r="C269" s="13" t="s">
        <v>26</v>
      </c>
      <c r="D269" s="13" t="s">
        <v>31</v>
      </c>
    </row>
    <row r="270" spans="1:4" x14ac:dyDescent="0.2">
      <c r="A270" s="13" t="str">
        <f t="shared" si="4"/>
        <v>Tonga-Tuberculosis</v>
      </c>
      <c r="B270" s="13" t="s">
        <v>328</v>
      </c>
      <c r="C270" s="13" t="s">
        <v>35</v>
      </c>
      <c r="D270" s="13" t="s">
        <v>31</v>
      </c>
    </row>
    <row r="271" spans="1:4" x14ac:dyDescent="0.2">
      <c r="A271" s="13" t="str">
        <f t="shared" si="4"/>
        <v>Tunisia-HIV/AIDS</v>
      </c>
      <c r="B271" s="13" t="s">
        <v>163</v>
      </c>
      <c r="C271" s="13" t="s">
        <v>26</v>
      </c>
      <c r="D271" s="13" t="s">
        <v>31</v>
      </c>
    </row>
    <row r="272" spans="1:4" x14ac:dyDescent="0.2">
      <c r="A272" s="13" t="str">
        <f t="shared" si="4"/>
        <v>Turkmenistan-Tuberculosis</v>
      </c>
      <c r="B272" s="13" t="s">
        <v>164</v>
      </c>
      <c r="C272" s="13" t="s">
        <v>35</v>
      </c>
      <c r="D272" s="13" t="s">
        <v>46</v>
      </c>
    </row>
    <row r="273" spans="1:4" x14ac:dyDescent="0.2">
      <c r="A273" s="13" t="str">
        <f t="shared" si="4"/>
        <v>Tuvalu-HIV/AIDS</v>
      </c>
      <c r="B273" s="13" t="s">
        <v>329</v>
      </c>
      <c r="C273" s="13" t="s">
        <v>26</v>
      </c>
      <c r="D273" s="13" t="s">
        <v>31</v>
      </c>
    </row>
    <row r="274" spans="1:4" x14ac:dyDescent="0.2">
      <c r="A274" s="13" t="str">
        <f t="shared" si="4"/>
        <v>Tuvalu-Tuberculosis</v>
      </c>
      <c r="B274" s="13" t="s">
        <v>329</v>
      </c>
      <c r="C274" s="13" t="s">
        <v>35</v>
      </c>
      <c r="D274" s="13" t="s">
        <v>31</v>
      </c>
    </row>
    <row r="275" spans="1:4" x14ac:dyDescent="0.2">
      <c r="A275" s="13" t="str">
        <f t="shared" si="4"/>
        <v>Uganda-HIV/AIDS</v>
      </c>
      <c r="B275" s="13" t="s">
        <v>73</v>
      </c>
      <c r="C275" s="13" t="s">
        <v>26</v>
      </c>
      <c r="D275" s="13" t="s">
        <v>34</v>
      </c>
    </row>
    <row r="276" spans="1:4" x14ac:dyDescent="0.2">
      <c r="A276" s="13" t="str">
        <f t="shared" si="4"/>
        <v>Uganda-Tuberculosis</v>
      </c>
      <c r="B276" s="13" t="s">
        <v>73</v>
      </c>
      <c r="C276" s="13" t="s">
        <v>35</v>
      </c>
      <c r="D276" s="13" t="s">
        <v>34</v>
      </c>
    </row>
    <row r="277" spans="1:4" x14ac:dyDescent="0.2">
      <c r="A277" s="13" t="str">
        <f t="shared" si="4"/>
        <v>Uganda-Malaria</v>
      </c>
      <c r="B277" s="13" t="s">
        <v>73</v>
      </c>
      <c r="C277" s="13" t="s">
        <v>28</v>
      </c>
      <c r="D277" s="13" t="s">
        <v>34</v>
      </c>
    </row>
    <row r="278" spans="1:4" x14ac:dyDescent="0.2">
      <c r="A278" s="13" t="str">
        <f t="shared" si="4"/>
        <v>Ukraine-HIV/AIDS</v>
      </c>
      <c r="B278" s="13" t="s">
        <v>165</v>
      </c>
      <c r="C278" s="13" t="s">
        <v>26</v>
      </c>
      <c r="D278" s="13" t="s">
        <v>27</v>
      </c>
    </row>
    <row r="279" spans="1:4" x14ac:dyDescent="0.2">
      <c r="A279" s="13" t="str">
        <f t="shared" si="4"/>
        <v>Ukraine-Tuberculosis</v>
      </c>
      <c r="B279" s="13" t="s">
        <v>165</v>
      </c>
      <c r="C279" s="13" t="s">
        <v>35</v>
      </c>
      <c r="D279" s="13" t="s">
        <v>27</v>
      </c>
    </row>
    <row r="280" spans="1:4" x14ac:dyDescent="0.2">
      <c r="A280" s="13" t="str">
        <f t="shared" si="4"/>
        <v>Uzbekistan-HIV/AIDS</v>
      </c>
      <c r="B280" s="13" t="s">
        <v>166</v>
      </c>
      <c r="C280" s="13" t="s">
        <v>26</v>
      </c>
      <c r="D280" s="13" t="s">
        <v>31</v>
      </c>
    </row>
    <row r="281" spans="1:4" x14ac:dyDescent="0.2">
      <c r="A281" s="13" t="str">
        <f t="shared" si="4"/>
        <v>Uzbekistan-Tuberculosis</v>
      </c>
      <c r="B281" s="13" t="s">
        <v>166</v>
      </c>
      <c r="C281" s="13" t="s">
        <v>35</v>
      </c>
      <c r="D281" s="13" t="s">
        <v>31</v>
      </c>
    </row>
    <row r="282" spans="1:4" x14ac:dyDescent="0.2">
      <c r="A282" s="13" t="str">
        <f t="shared" si="4"/>
        <v>Vanuatu-HIV/AIDS</v>
      </c>
      <c r="B282" s="13" t="s">
        <v>330</v>
      </c>
      <c r="C282" s="13" t="s">
        <v>26</v>
      </c>
      <c r="D282" s="13" t="s">
        <v>31</v>
      </c>
    </row>
    <row r="283" spans="1:4" x14ac:dyDescent="0.2">
      <c r="A283" s="13" t="str">
        <f t="shared" si="4"/>
        <v>Vanuatu-Tuberculosis</v>
      </c>
      <c r="B283" s="13" t="s">
        <v>330</v>
      </c>
      <c r="C283" s="13" t="s">
        <v>35</v>
      </c>
      <c r="D283" s="13" t="s">
        <v>31</v>
      </c>
    </row>
    <row r="284" spans="1:4" x14ac:dyDescent="0.2">
      <c r="A284" s="13" t="str">
        <f t="shared" si="4"/>
        <v>Vanuatu-Malaria</v>
      </c>
      <c r="B284" s="13" t="s">
        <v>330</v>
      </c>
      <c r="C284" s="13" t="s">
        <v>28</v>
      </c>
      <c r="D284" s="13" t="s">
        <v>31</v>
      </c>
    </row>
    <row r="285" spans="1:4" x14ac:dyDescent="0.2">
      <c r="A285" s="13" t="str">
        <f t="shared" si="4"/>
        <v>Venezuela-Malaria</v>
      </c>
      <c r="B285" s="13" t="s">
        <v>75</v>
      </c>
      <c r="C285" s="13" t="s">
        <v>28</v>
      </c>
      <c r="D285" s="13" t="s">
        <v>31</v>
      </c>
    </row>
    <row r="286" spans="1:4" x14ac:dyDescent="0.2">
      <c r="A286" s="13" t="str">
        <f t="shared" si="4"/>
        <v>Viet Nam-HIV/AIDS</v>
      </c>
      <c r="B286" s="13" t="s">
        <v>167</v>
      </c>
      <c r="C286" s="13" t="s">
        <v>26</v>
      </c>
      <c r="D286" s="13" t="s">
        <v>27</v>
      </c>
    </row>
    <row r="287" spans="1:4" x14ac:dyDescent="0.2">
      <c r="A287" s="13" t="str">
        <f t="shared" si="4"/>
        <v>Viet Nam-Tuberculosis</v>
      </c>
      <c r="B287" s="13" t="s">
        <v>167</v>
      </c>
      <c r="C287" s="13" t="s">
        <v>35</v>
      </c>
      <c r="D287" s="13" t="s">
        <v>34</v>
      </c>
    </row>
    <row r="288" spans="1:4" x14ac:dyDescent="0.2">
      <c r="A288" s="13" t="str">
        <f t="shared" si="4"/>
        <v>Viet Nam-Malaria</v>
      </c>
      <c r="B288" s="13" t="s">
        <v>167</v>
      </c>
      <c r="C288" s="13" t="s">
        <v>28</v>
      </c>
      <c r="D288" s="13" t="s">
        <v>27</v>
      </c>
    </row>
    <row r="289" spans="1:4" x14ac:dyDescent="0.2">
      <c r="A289" s="13" t="str">
        <f t="shared" si="4"/>
        <v>Yemen-HIV/AIDS</v>
      </c>
      <c r="B289" s="13" t="s">
        <v>331</v>
      </c>
      <c r="C289" s="13" t="s">
        <v>26</v>
      </c>
      <c r="D289" s="13" t="s">
        <v>7</v>
      </c>
    </row>
    <row r="290" spans="1:4" x14ac:dyDescent="0.2">
      <c r="A290" s="13" t="str">
        <f t="shared" si="4"/>
        <v>Yemen-Tuberculosis</v>
      </c>
      <c r="B290" s="13" t="s">
        <v>331</v>
      </c>
      <c r="C290" s="13" t="s">
        <v>35</v>
      </c>
      <c r="D290" s="13" t="s">
        <v>7</v>
      </c>
    </row>
    <row r="291" spans="1:4" x14ac:dyDescent="0.2">
      <c r="A291" s="13" t="str">
        <f t="shared" si="4"/>
        <v>Yemen-Malaria</v>
      </c>
      <c r="B291" s="13" t="s">
        <v>331</v>
      </c>
      <c r="C291" s="13" t="s">
        <v>28</v>
      </c>
      <c r="D291" s="13" t="s">
        <v>7</v>
      </c>
    </row>
    <row r="292" spans="1:4" x14ac:dyDescent="0.2">
      <c r="A292" s="13" t="str">
        <f t="shared" si="4"/>
        <v>Zambia-HIV/AIDS</v>
      </c>
      <c r="B292" s="13" t="s">
        <v>168</v>
      </c>
      <c r="C292" s="13" t="s">
        <v>26</v>
      </c>
      <c r="D292" s="13" t="s">
        <v>27</v>
      </c>
    </row>
    <row r="293" spans="1:4" x14ac:dyDescent="0.2">
      <c r="A293" s="13" t="str">
        <f t="shared" si="4"/>
        <v>Zambia-Tuberculosis</v>
      </c>
      <c r="B293" s="13" t="s">
        <v>168</v>
      </c>
      <c r="C293" s="13" t="s">
        <v>35</v>
      </c>
      <c r="D293" s="13" t="s">
        <v>27</v>
      </c>
    </row>
    <row r="294" spans="1:4" x14ac:dyDescent="0.2">
      <c r="A294" s="13" t="str">
        <f t="shared" si="4"/>
        <v>Zambia-Malaria</v>
      </c>
      <c r="B294" s="13" t="s">
        <v>168</v>
      </c>
      <c r="C294" s="13" t="s">
        <v>28</v>
      </c>
      <c r="D294" s="13" t="s">
        <v>67</v>
      </c>
    </row>
    <row r="295" spans="1:4" x14ac:dyDescent="0.2">
      <c r="A295" s="13" t="str">
        <f t="shared" si="4"/>
        <v>Zanzibar-HIV/AIDS</v>
      </c>
      <c r="B295" s="13" t="s">
        <v>76</v>
      </c>
      <c r="C295" s="13" t="s">
        <v>26</v>
      </c>
      <c r="D295" s="13" t="s">
        <v>27</v>
      </c>
    </row>
    <row r="296" spans="1:4" x14ac:dyDescent="0.2">
      <c r="A296" s="13" t="str">
        <f t="shared" si="4"/>
        <v>Zanzibar-Tuberculosis</v>
      </c>
      <c r="B296" s="13" t="s">
        <v>76</v>
      </c>
      <c r="C296" s="13" t="s">
        <v>35</v>
      </c>
      <c r="D296" s="13" t="s">
        <v>27</v>
      </c>
    </row>
    <row r="297" spans="1:4" x14ac:dyDescent="0.2">
      <c r="A297" s="13" t="str">
        <f t="shared" si="4"/>
        <v>Zanzibar-Malaria</v>
      </c>
      <c r="B297" s="13" t="s">
        <v>76</v>
      </c>
      <c r="C297" s="13" t="s">
        <v>28</v>
      </c>
      <c r="D297" s="13" t="s">
        <v>27</v>
      </c>
    </row>
    <row r="298" spans="1:4" x14ac:dyDescent="0.2">
      <c r="A298" s="13" t="str">
        <f t="shared" si="4"/>
        <v>Zimbabwe-HIV/AIDS</v>
      </c>
      <c r="B298" s="13" t="s">
        <v>77</v>
      </c>
      <c r="C298" s="13" t="s">
        <v>26</v>
      </c>
      <c r="D298" s="13" t="s">
        <v>27</v>
      </c>
    </row>
    <row r="299" spans="1:4" x14ac:dyDescent="0.2">
      <c r="A299" s="13" t="str">
        <f t="shared" si="4"/>
        <v>Zimbabwe-Tuberculosis</v>
      </c>
      <c r="B299" s="13" t="s">
        <v>77</v>
      </c>
      <c r="C299" s="13" t="s">
        <v>35</v>
      </c>
      <c r="D299" s="13" t="s">
        <v>27</v>
      </c>
    </row>
    <row r="300" spans="1:4" x14ac:dyDescent="0.2">
      <c r="A300" s="13" t="str">
        <f t="shared" si="4"/>
        <v>Zimbabwe-Malaria</v>
      </c>
      <c r="B300" s="13" t="s">
        <v>77</v>
      </c>
      <c r="C300" s="13" t="s">
        <v>28</v>
      </c>
      <c r="D300" s="13" t="s">
        <v>27</v>
      </c>
    </row>
    <row r="301" spans="1:4" x14ac:dyDescent="0.2">
      <c r="A301" s="13" t="str">
        <f t="shared" si="4"/>
        <v>Afghanistan-RSSH</v>
      </c>
      <c r="B301" s="13" t="s">
        <v>24</v>
      </c>
      <c r="C301" s="13" t="s">
        <v>94</v>
      </c>
      <c r="D301" s="13"/>
    </row>
    <row r="302" spans="1:4" x14ac:dyDescent="0.2">
      <c r="A302" s="13" t="str">
        <f t="shared" si="4"/>
        <v>Angola-RSSH</v>
      </c>
      <c r="B302" s="13" t="s">
        <v>313</v>
      </c>
      <c r="C302" s="13" t="s">
        <v>94</v>
      </c>
      <c r="D302" s="13"/>
    </row>
    <row r="303" spans="1:4" x14ac:dyDescent="0.2">
      <c r="A303" s="13" t="str">
        <f t="shared" si="4"/>
        <v>Armenia-RSSH</v>
      </c>
      <c r="B303" s="13" t="s">
        <v>98</v>
      </c>
      <c r="C303" s="13" t="s">
        <v>94</v>
      </c>
      <c r="D303" s="13"/>
    </row>
    <row r="304" spans="1:4" x14ac:dyDescent="0.2">
      <c r="A304" s="13" t="str">
        <f t="shared" si="4"/>
        <v>Azerbaijan-RSSH</v>
      </c>
      <c r="B304" s="13" t="s">
        <v>29</v>
      </c>
      <c r="C304" s="13" t="s">
        <v>94</v>
      </c>
      <c r="D304" s="13"/>
    </row>
    <row r="305" spans="1:3" x14ac:dyDescent="0.2">
      <c r="A305" s="13" t="str">
        <f t="shared" si="4"/>
        <v>Bangladesh-RSSH</v>
      </c>
      <c r="B305" s="13" t="s">
        <v>32</v>
      </c>
      <c r="C305" s="13" t="s">
        <v>94</v>
      </c>
    </row>
    <row r="306" spans="1:3" x14ac:dyDescent="0.2">
      <c r="A306" s="13" t="str">
        <f t="shared" si="4"/>
        <v>Belarus-RSSH</v>
      </c>
      <c r="B306" s="13" t="s">
        <v>99</v>
      </c>
      <c r="C306" s="13" t="s">
        <v>94</v>
      </c>
    </row>
    <row r="307" spans="1:3" x14ac:dyDescent="0.2">
      <c r="A307" s="13" t="str">
        <f t="shared" si="4"/>
        <v>Belize-RSSH</v>
      </c>
      <c r="B307" s="13" t="s">
        <v>100</v>
      </c>
      <c r="C307" s="13" t="s">
        <v>94</v>
      </c>
    </row>
    <row r="308" spans="1:3" x14ac:dyDescent="0.2">
      <c r="A308" s="13" t="str">
        <f t="shared" si="4"/>
        <v>Benin-RSSH</v>
      </c>
      <c r="B308" s="13" t="s">
        <v>36</v>
      </c>
      <c r="C308" s="13" t="s">
        <v>94</v>
      </c>
    </row>
    <row r="309" spans="1:3" x14ac:dyDescent="0.2">
      <c r="A309" s="13" t="str">
        <f t="shared" si="4"/>
        <v>Bhutan-RSSH</v>
      </c>
      <c r="B309" s="13" t="s">
        <v>101</v>
      </c>
      <c r="C309" s="13" t="s">
        <v>94</v>
      </c>
    </row>
    <row r="310" spans="1:3" x14ac:dyDescent="0.2">
      <c r="A310" s="13" t="str">
        <f t="shared" si="4"/>
        <v>Bolivia (Plurinational State)-RSSH</v>
      </c>
      <c r="B310" s="13" t="s">
        <v>102</v>
      </c>
      <c r="C310" s="13" t="s">
        <v>94</v>
      </c>
    </row>
    <row r="311" spans="1:3" x14ac:dyDescent="0.2">
      <c r="A311" s="13" t="str">
        <f t="shared" si="4"/>
        <v>Botswana-RSSH</v>
      </c>
      <c r="B311" s="13" t="s">
        <v>103</v>
      </c>
      <c r="C311" s="13" t="s">
        <v>94</v>
      </c>
    </row>
    <row r="312" spans="1:3" x14ac:dyDescent="0.2">
      <c r="A312" s="13" t="str">
        <f t="shared" si="4"/>
        <v>Burkina Faso-RSSH</v>
      </c>
      <c r="B312" s="13" t="s">
        <v>104</v>
      </c>
      <c r="C312" s="13" t="s">
        <v>94</v>
      </c>
    </row>
    <row r="313" spans="1:3" x14ac:dyDescent="0.2">
      <c r="A313" s="13" t="str">
        <f t="shared" si="4"/>
        <v>Burundi-RSSH</v>
      </c>
      <c r="B313" s="13" t="s">
        <v>38</v>
      </c>
      <c r="C313" s="13" t="s">
        <v>94</v>
      </c>
    </row>
    <row r="314" spans="1:3" x14ac:dyDescent="0.2">
      <c r="A314" s="13" t="str">
        <f t="shared" si="4"/>
        <v>Cabo Verde-RSSH</v>
      </c>
      <c r="B314" s="13" t="s">
        <v>105</v>
      </c>
      <c r="C314" s="13" t="s">
        <v>94</v>
      </c>
    </row>
    <row r="315" spans="1:3" x14ac:dyDescent="0.2">
      <c r="A315" s="13" t="str">
        <f t="shared" si="4"/>
        <v>Cambodia-RSSH</v>
      </c>
      <c r="B315" s="13" t="s">
        <v>106</v>
      </c>
      <c r="C315" s="13" t="s">
        <v>94</v>
      </c>
    </row>
    <row r="316" spans="1:3" x14ac:dyDescent="0.2">
      <c r="A316" s="13" t="str">
        <f t="shared" si="4"/>
        <v>Cameroon-RSSH</v>
      </c>
      <c r="B316" s="13" t="s">
        <v>107</v>
      </c>
      <c r="C316" s="13" t="s">
        <v>94</v>
      </c>
    </row>
    <row r="317" spans="1:3" x14ac:dyDescent="0.2">
      <c r="A317" s="13" t="str">
        <f t="shared" si="4"/>
        <v>Central African Republic-RSSH</v>
      </c>
      <c r="B317" s="13" t="s">
        <v>39</v>
      </c>
      <c r="C317" s="13" t="s">
        <v>94</v>
      </c>
    </row>
    <row r="318" spans="1:3" x14ac:dyDescent="0.2">
      <c r="A318" s="13" t="str">
        <f t="shared" si="4"/>
        <v>Chad-RSSH</v>
      </c>
      <c r="B318" s="13" t="s">
        <v>108</v>
      </c>
      <c r="C318" s="13" t="s">
        <v>94</v>
      </c>
    </row>
    <row r="319" spans="1:3" x14ac:dyDescent="0.2">
      <c r="A319" s="13" t="str">
        <f t="shared" si="4"/>
        <v>Colombia-RSSH</v>
      </c>
      <c r="B319" s="13" t="s">
        <v>109</v>
      </c>
      <c r="C319" s="13" t="s">
        <v>94</v>
      </c>
    </row>
    <row r="320" spans="1:3" x14ac:dyDescent="0.2">
      <c r="A320" s="13" t="str">
        <f t="shared" si="4"/>
        <v>Comoros-RSSH</v>
      </c>
      <c r="B320" s="13" t="s">
        <v>110</v>
      </c>
      <c r="C320" s="13" t="s">
        <v>94</v>
      </c>
    </row>
    <row r="321" spans="1:3" x14ac:dyDescent="0.2">
      <c r="A321" s="13" t="str">
        <f t="shared" si="4"/>
        <v>Congo-RSSH</v>
      </c>
      <c r="B321" s="13" t="s">
        <v>40</v>
      </c>
      <c r="C321" s="13" t="s">
        <v>94</v>
      </c>
    </row>
    <row r="322" spans="1:3" x14ac:dyDescent="0.2">
      <c r="A322" s="13" t="str">
        <f t="shared" si="4"/>
        <v>Democratic Republic of the Congo-RSSH</v>
      </c>
      <c r="B322" s="13" t="s">
        <v>334</v>
      </c>
      <c r="C322" s="13" t="s">
        <v>94</v>
      </c>
    </row>
    <row r="323" spans="1:3" x14ac:dyDescent="0.2">
      <c r="A323" s="13" t="str">
        <f t="shared" si="4"/>
        <v>Costa Rica-RSSH</v>
      </c>
      <c r="B323" s="13" t="s">
        <v>111</v>
      </c>
      <c r="C323" s="13" t="s">
        <v>94</v>
      </c>
    </row>
    <row r="324" spans="1:3" x14ac:dyDescent="0.2">
      <c r="A324" s="13" t="str">
        <f t="shared" si="4"/>
        <v>Côte d'Ivoire-RSSH</v>
      </c>
      <c r="B324" s="13" t="s">
        <v>43</v>
      </c>
      <c r="C324" s="13" t="s">
        <v>94</v>
      </c>
    </row>
    <row r="325" spans="1:3" x14ac:dyDescent="0.2">
      <c r="A325" s="13" t="str">
        <f t="shared" si="4"/>
        <v>Cuba-RSSH</v>
      </c>
      <c r="B325" s="13" t="s">
        <v>44</v>
      </c>
      <c r="C325" s="13" t="s">
        <v>94</v>
      </c>
    </row>
    <row r="326" spans="1:3" x14ac:dyDescent="0.2">
      <c r="A326" s="13" t="str">
        <f t="shared" si="4"/>
        <v>Djibouti-RSSH</v>
      </c>
      <c r="B326" s="13" t="s">
        <v>47</v>
      </c>
      <c r="C326" s="13" t="s">
        <v>94</v>
      </c>
    </row>
    <row r="327" spans="1:3" x14ac:dyDescent="0.2">
      <c r="A327" s="13" t="str">
        <f t="shared" si="4"/>
        <v>Dominican Republic-RSSH</v>
      </c>
      <c r="B327" s="13" t="s">
        <v>112</v>
      </c>
      <c r="C327" s="13" t="s">
        <v>94</v>
      </c>
    </row>
    <row r="328" spans="1:3" x14ac:dyDescent="0.2">
      <c r="A328" s="13" t="str">
        <f t="shared" si="4"/>
        <v>Ecuador-RSSH</v>
      </c>
      <c r="B328" s="13" t="s">
        <v>113</v>
      </c>
      <c r="C328" s="13" t="s">
        <v>94</v>
      </c>
    </row>
    <row r="329" spans="1:3" x14ac:dyDescent="0.2">
      <c r="A329" s="13" t="str">
        <f t="shared" si="4"/>
        <v>Egypt-RSSH</v>
      </c>
      <c r="B329" s="13" t="s">
        <v>114</v>
      </c>
      <c r="C329" s="13" t="s">
        <v>94</v>
      </c>
    </row>
    <row r="330" spans="1:3" x14ac:dyDescent="0.2">
      <c r="A330" s="13" t="str">
        <f t="shared" si="4"/>
        <v>El Salvador-RSSH</v>
      </c>
      <c r="B330" s="13" t="s">
        <v>115</v>
      </c>
      <c r="C330" s="13" t="s">
        <v>94</v>
      </c>
    </row>
    <row r="331" spans="1:3" x14ac:dyDescent="0.2">
      <c r="A331" s="13" t="str">
        <f t="shared" si="4"/>
        <v>Eritrea-RSSH</v>
      </c>
      <c r="B331" s="13" t="s">
        <v>116</v>
      </c>
      <c r="C331" s="13" t="s">
        <v>94</v>
      </c>
    </row>
    <row r="332" spans="1:3" x14ac:dyDescent="0.2">
      <c r="A332" s="13" t="str">
        <f t="shared" si="4"/>
        <v>Eswatini-RSSH</v>
      </c>
      <c r="B332" s="13" t="s">
        <v>117</v>
      </c>
      <c r="C332" s="13" t="s">
        <v>94</v>
      </c>
    </row>
    <row r="333" spans="1:3" x14ac:dyDescent="0.2">
      <c r="A333" s="13" t="str">
        <f t="shared" ref="A333:A396" si="5">CONCATENATE(B333,"-",C333)</f>
        <v>Ethiopia-RSSH</v>
      </c>
      <c r="B333" s="13" t="s">
        <v>118</v>
      </c>
      <c r="C333" s="13" t="s">
        <v>94</v>
      </c>
    </row>
    <row r="334" spans="1:3" x14ac:dyDescent="0.2">
      <c r="A334" s="13" t="str">
        <f t="shared" si="5"/>
        <v>Gabon-RSSH</v>
      </c>
      <c r="B334" s="13" t="s">
        <v>119</v>
      </c>
      <c r="C334" s="13" t="s">
        <v>94</v>
      </c>
    </row>
    <row r="335" spans="1:3" x14ac:dyDescent="0.2">
      <c r="A335" s="13" t="str">
        <f t="shared" si="5"/>
        <v>Gambia-RSSH</v>
      </c>
      <c r="B335" s="13" t="s">
        <v>120</v>
      </c>
      <c r="C335" s="13" t="s">
        <v>94</v>
      </c>
    </row>
    <row r="336" spans="1:3" x14ac:dyDescent="0.2">
      <c r="A336" s="13" t="str">
        <f t="shared" si="5"/>
        <v>Georgia-RSSH</v>
      </c>
      <c r="B336" s="13" t="s">
        <v>121</v>
      </c>
      <c r="C336" s="13" t="s">
        <v>94</v>
      </c>
    </row>
    <row r="337" spans="1:3" x14ac:dyDescent="0.2">
      <c r="A337" s="13" t="str">
        <f t="shared" si="5"/>
        <v>Ghana-RSSH</v>
      </c>
      <c r="B337" s="13" t="s">
        <v>122</v>
      </c>
      <c r="C337" s="13" t="s">
        <v>94</v>
      </c>
    </row>
    <row r="338" spans="1:3" x14ac:dyDescent="0.2">
      <c r="A338" s="13" t="str">
        <f t="shared" si="5"/>
        <v>Guatemala-RSSH</v>
      </c>
      <c r="B338" s="13" t="s">
        <v>49</v>
      </c>
      <c r="C338" s="13" t="s">
        <v>94</v>
      </c>
    </row>
    <row r="339" spans="1:3" x14ac:dyDescent="0.2">
      <c r="A339" s="13" t="str">
        <f t="shared" si="5"/>
        <v>Guinea-RSSH</v>
      </c>
      <c r="B339" s="13" t="s">
        <v>50</v>
      </c>
      <c r="C339" s="13" t="s">
        <v>94</v>
      </c>
    </row>
    <row r="340" spans="1:3" x14ac:dyDescent="0.2">
      <c r="A340" s="13" t="str">
        <f t="shared" si="5"/>
        <v>Guinea-Bissau-RSSH</v>
      </c>
      <c r="B340" s="13" t="s">
        <v>52</v>
      </c>
      <c r="C340" s="13" t="s">
        <v>94</v>
      </c>
    </row>
    <row r="341" spans="1:3" x14ac:dyDescent="0.2">
      <c r="A341" s="13" t="str">
        <f t="shared" si="5"/>
        <v>Guyana-RSSH</v>
      </c>
      <c r="B341" s="13" t="s">
        <v>123</v>
      </c>
      <c r="C341" s="13" t="s">
        <v>94</v>
      </c>
    </row>
    <row r="342" spans="1:3" x14ac:dyDescent="0.2">
      <c r="A342" s="13" t="str">
        <f t="shared" si="5"/>
        <v>Haiti-RSSH</v>
      </c>
      <c r="B342" s="13" t="s">
        <v>53</v>
      </c>
      <c r="C342" s="13" t="s">
        <v>94</v>
      </c>
    </row>
    <row r="343" spans="1:3" x14ac:dyDescent="0.2">
      <c r="A343" s="13" t="str">
        <f t="shared" si="5"/>
        <v>Honduras-RSSH</v>
      </c>
      <c r="B343" s="13" t="s">
        <v>54</v>
      </c>
      <c r="C343" s="13" t="s">
        <v>94</v>
      </c>
    </row>
    <row r="344" spans="1:3" x14ac:dyDescent="0.2">
      <c r="A344" s="13" t="str">
        <f t="shared" si="5"/>
        <v>India-RSSH</v>
      </c>
      <c r="B344" s="13" t="s">
        <v>124</v>
      </c>
      <c r="C344" s="13" t="s">
        <v>94</v>
      </c>
    </row>
    <row r="345" spans="1:3" x14ac:dyDescent="0.2">
      <c r="A345" s="13" t="str">
        <f t="shared" si="5"/>
        <v>Indonesia-RSSH</v>
      </c>
      <c r="B345" s="13" t="s">
        <v>55</v>
      </c>
      <c r="C345" s="13" t="s">
        <v>94</v>
      </c>
    </row>
    <row r="346" spans="1:3" x14ac:dyDescent="0.2">
      <c r="A346" s="13" t="str">
        <f t="shared" si="5"/>
        <v>Iran (Islamic Republic)-RSSH</v>
      </c>
      <c r="B346" s="13" t="s">
        <v>125</v>
      </c>
      <c r="C346" s="13" t="s">
        <v>94</v>
      </c>
    </row>
    <row r="347" spans="1:3" x14ac:dyDescent="0.2">
      <c r="A347" s="13" t="str">
        <f t="shared" si="5"/>
        <v>Jamaica-RSSH</v>
      </c>
      <c r="B347" s="13" t="s">
        <v>126</v>
      </c>
      <c r="C347" s="13" t="s">
        <v>94</v>
      </c>
    </row>
    <row r="348" spans="1:3" x14ac:dyDescent="0.2">
      <c r="A348" s="13" t="str">
        <f t="shared" si="5"/>
        <v>Kazakhstan-RSSH</v>
      </c>
      <c r="B348" s="13" t="s">
        <v>127</v>
      </c>
      <c r="C348" s="13" t="s">
        <v>94</v>
      </c>
    </row>
    <row r="349" spans="1:3" x14ac:dyDescent="0.2">
      <c r="A349" s="13" t="str">
        <f t="shared" si="5"/>
        <v>Kenya-RSSH</v>
      </c>
      <c r="B349" s="13" t="s">
        <v>128</v>
      </c>
      <c r="C349" s="13" t="s">
        <v>94</v>
      </c>
    </row>
    <row r="350" spans="1:3" x14ac:dyDescent="0.2">
      <c r="A350" s="13" t="str">
        <f t="shared" si="5"/>
        <v>Korea (Democratic People’s Republic)-RSSH</v>
      </c>
      <c r="B350" s="13" t="s">
        <v>319</v>
      </c>
      <c r="C350" s="13" t="s">
        <v>94</v>
      </c>
    </row>
    <row r="351" spans="1:3" x14ac:dyDescent="0.2">
      <c r="A351" s="13" t="str">
        <f t="shared" si="5"/>
        <v>Kosovo-RSSH</v>
      </c>
      <c r="B351" s="13" t="s">
        <v>129</v>
      </c>
      <c r="C351" s="13" t="s">
        <v>94</v>
      </c>
    </row>
    <row r="352" spans="1:3" x14ac:dyDescent="0.2">
      <c r="A352" s="13" t="str">
        <f t="shared" si="5"/>
        <v>Kyrgyzstan-RSSH</v>
      </c>
      <c r="B352" s="13" t="s">
        <v>56</v>
      </c>
      <c r="C352" s="13" t="s">
        <v>94</v>
      </c>
    </row>
    <row r="353" spans="1:3" x14ac:dyDescent="0.2">
      <c r="A353" s="13" t="str">
        <f t="shared" si="5"/>
        <v>Lao (People’s Democratic Republic)-RSSH</v>
      </c>
      <c r="B353" s="13" t="s">
        <v>335</v>
      </c>
      <c r="C353" s="13" t="s">
        <v>94</v>
      </c>
    </row>
    <row r="354" spans="1:3" x14ac:dyDescent="0.2">
      <c r="A354" s="13" t="str">
        <f t="shared" si="5"/>
        <v>Lesotho-RSSH</v>
      </c>
      <c r="B354" s="13" t="s">
        <v>130</v>
      </c>
      <c r="C354" s="13" t="s">
        <v>94</v>
      </c>
    </row>
    <row r="355" spans="1:3" x14ac:dyDescent="0.2">
      <c r="A355" s="13" t="str">
        <f t="shared" si="5"/>
        <v>Liberia-RSSH</v>
      </c>
      <c r="B355" s="13" t="s">
        <v>58</v>
      </c>
      <c r="C355" s="13" t="s">
        <v>94</v>
      </c>
    </row>
    <row r="356" spans="1:3" x14ac:dyDescent="0.2">
      <c r="A356" s="13" t="str">
        <f t="shared" si="5"/>
        <v>Madagascar-RSSH</v>
      </c>
      <c r="B356" s="13" t="s">
        <v>59</v>
      </c>
      <c r="C356" s="13" t="s">
        <v>94</v>
      </c>
    </row>
    <row r="357" spans="1:3" x14ac:dyDescent="0.2">
      <c r="A357" s="13" t="str">
        <f t="shared" si="5"/>
        <v>Malawi-RSSH</v>
      </c>
      <c r="B357" s="13" t="s">
        <v>61</v>
      </c>
      <c r="C357" s="13" t="s">
        <v>94</v>
      </c>
    </row>
    <row r="358" spans="1:3" x14ac:dyDescent="0.2">
      <c r="A358" s="13" t="str">
        <f t="shared" si="5"/>
        <v>Malaysia-RSSH</v>
      </c>
      <c r="B358" s="13" t="s">
        <v>131</v>
      </c>
      <c r="C358" s="13" t="s">
        <v>94</v>
      </c>
    </row>
    <row r="359" spans="1:3" x14ac:dyDescent="0.2">
      <c r="A359" s="13" t="str">
        <f t="shared" si="5"/>
        <v>Mali-RSSH</v>
      </c>
      <c r="B359" s="13" t="s">
        <v>132</v>
      </c>
      <c r="C359" s="13" t="s">
        <v>94</v>
      </c>
    </row>
    <row r="360" spans="1:3" x14ac:dyDescent="0.2">
      <c r="A360" s="13" t="str">
        <f t="shared" si="5"/>
        <v>Mauritania-RSSH</v>
      </c>
      <c r="B360" s="13" t="s">
        <v>133</v>
      </c>
      <c r="C360" s="13" t="s">
        <v>94</v>
      </c>
    </row>
    <row r="361" spans="1:3" x14ac:dyDescent="0.2">
      <c r="A361" s="13" t="str">
        <f t="shared" si="5"/>
        <v>Mauritius-RSSH</v>
      </c>
      <c r="B361" s="13" t="s">
        <v>134</v>
      </c>
      <c r="C361" s="13" t="s">
        <v>94</v>
      </c>
    </row>
    <row r="362" spans="1:3" x14ac:dyDescent="0.2">
      <c r="A362" s="13" t="str">
        <f t="shared" si="5"/>
        <v>Moldova-RSSH</v>
      </c>
      <c r="B362" s="13" t="s">
        <v>135</v>
      </c>
      <c r="C362" s="13" t="s">
        <v>94</v>
      </c>
    </row>
    <row r="363" spans="1:3" x14ac:dyDescent="0.2">
      <c r="A363" s="13" t="str">
        <f t="shared" si="5"/>
        <v>Mongolia-RSSH</v>
      </c>
      <c r="B363" s="13" t="s">
        <v>62</v>
      </c>
      <c r="C363" s="13" t="s">
        <v>94</v>
      </c>
    </row>
    <row r="364" spans="1:3" x14ac:dyDescent="0.2">
      <c r="A364" s="13" t="str">
        <f t="shared" si="5"/>
        <v>Montenegro-RSSH</v>
      </c>
      <c r="B364" s="13" t="s">
        <v>136</v>
      </c>
      <c r="C364" s="13" t="s">
        <v>94</v>
      </c>
    </row>
    <row r="365" spans="1:3" x14ac:dyDescent="0.2">
      <c r="A365" s="13" t="str">
        <f t="shared" si="5"/>
        <v>Morocco-RSSH</v>
      </c>
      <c r="B365" s="13" t="s">
        <v>137</v>
      </c>
      <c r="C365" s="13" t="s">
        <v>94</v>
      </c>
    </row>
    <row r="366" spans="1:3" x14ac:dyDescent="0.2">
      <c r="A366" s="13" t="str">
        <f t="shared" si="5"/>
        <v>Mozambique-RSSH</v>
      </c>
      <c r="B366" s="13" t="s">
        <v>138</v>
      </c>
      <c r="C366" s="13" t="s">
        <v>94</v>
      </c>
    </row>
    <row r="367" spans="1:3" x14ac:dyDescent="0.2">
      <c r="A367" s="13" t="str">
        <f t="shared" si="5"/>
        <v>Myanmar-RSSH</v>
      </c>
      <c r="B367" s="13" t="s">
        <v>64</v>
      </c>
      <c r="C367" s="13" t="s">
        <v>94</v>
      </c>
    </row>
    <row r="368" spans="1:3" x14ac:dyDescent="0.2">
      <c r="A368" s="13" t="str">
        <f t="shared" si="5"/>
        <v>Namibia-RSSH</v>
      </c>
      <c r="B368" s="13" t="s">
        <v>65</v>
      </c>
      <c r="C368" s="13" t="s">
        <v>94</v>
      </c>
    </row>
    <row r="369" spans="1:3" x14ac:dyDescent="0.2">
      <c r="A369" s="13" t="str">
        <f t="shared" si="5"/>
        <v>Nepal-RSSH</v>
      </c>
      <c r="B369" s="13" t="s">
        <v>142</v>
      </c>
      <c r="C369" s="13" t="s">
        <v>94</v>
      </c>
    </row>
    <row r="370" spans="1:3" x14ac:dyDescent="0.2">
      <c r="A370" s="13" t="str">
        <f t="shared" si="5"/>
        <v>Nicaragua-RSSH</v>
      </c>
      <c r="B370" s="13" t="s">
        <v>143</v>
      </c>
      <c r="C370" s="13" t="s">
        <v>94</v>
      </c>
    </row>
    <row r="371" spans="1:3" x14ac:dyDescent="0.2">
      <c r="A371" s="13" t="str">
        <f t="shared" si="5"/>
        <v>Niger-RSSH</v>
      </c>
      <c r="B371" s="13" t="s">
        <v>144</v>
      </c>
      <c r="C371" s="13" t="s">
        <v>94</v>
      </c>
    </row>
    <row r="372" spans="1:3" x14ac:dyDescent="0.2">
      <c r="A372" s="13" t="str">
        <f t="shared" si="5"/>
        <v>Nigeria-RSSH</v>
      </c>
      <c r="B372" s="13" t="s">
        <v>66</v>
      </c>
      <c r="C372" s="13" t="s">
        <v>94</v>
      </c>
    </row>
    <row r="373" spans="1:3" x14ac:dyDescent="0.2">
      <c r="A373" s="13" t="str">
        <f t="shared" si="5"/>
        <v>Pakistan-RSSH</v>
      </c>
      <c r="B373" s="13" t="s">
        <v>145</v>
      </c>
      <c r="C373" s="13" t="s">
        <v>94</v>
      </c>
    </row>
    <row r="374" spans="1:3" x14ac:dyDescent="0.2">
      <c r="A374" s="13" t="str">
        <f t="shared" si="5"/>
        <v>Papua New Guinea-RSSH</v>
      </c>
      <c r="B374" s="13" t="s">
        <v>146</v>
      </c>
      <c r="C374" s="13" t="s">
        <v>94</v>
      </c>
    </row>
    <row r="375" spans="1:3" x14ac:dyDescent="0.2">
      <c r="A375" s="13" t="str">
        <f t="shared" si="5"/>
        <v>Paraguay-RSSH</v>
      </c>
      <c r="B375" s="13" t="s">
        <v>147</v>
      </c>
      <c r="C375" s="13" t="s">
        <v>94</v>
      </c>
    </row>
    <row r="376" spans="1:3" x14ac:dyDescent="0.2">
      <c r="A376" s="13" t="str">
        <f t="shared" si="5"/>
        <v>Peru-RSSH</v>
      </c>
      <c r="B376" s="13" t="s">
        <v>148</v>
      </c>
      <c r="C376" s="13" t="s">
        <v>94</v>
      </c>
    </row>
    <row r="377" spans="1:3" x14ac:dyDescent="0.2">
      <c r="A377" s="13" t="str">
        <f t="shared" si="5"/>
        <v>Philippines-RSSH</v>
      </c>
      <c r="B377" s="13" t="s">
        <v>68</v>
      </c>
      <c r="C377" s="13" t="s">
        <v>94</v>
      </c>
    </row>
    <row r="378" spans="1:3" x14ac:dyDescent="0.2">
      <c r="A378" s="13" t="str">
        <f t="shared" si="5"/>
        <v>Russian Federation-RSSH</v>
      </c>
      <c r="B378" s="13" t="s">
        <v>149</v>
      </c>
      <c r="C378" s="13" t="s">
        <v>94</v>
      </c>
    </row>
    <row r="379" spans="1:3" x14ac:dyDescent="0.2">
      <c r="A379" s="13" t="str">
        <f t="shared" si="5"/>
        <v>Rwanda-RSSH</v>
      </c>
      <c r="B379" s="13" t="s">
        <v>150</v>
      </c>
      <c r="C379" s="13" t="s">
        <v>94</v>
      </c>
    </row>
    <row r="380" spans="1:3" x14ac:dyDescent="0.2">
      <c r="A380" s="13" t="str">
        <f t="shared" si="5"/>
        <v>Sao Tome and Principe-RSSH</v>
      </c>
      <c r="B380" s="13" t="s">
        <v>151</v>
      </c>
      <c r="C380" s="13" t="s">
        <v>94</v>
      </c>
    </row>
    <row r="381" spans="1:3" x14ac:dyDescent="0.2">
      <c r="A381" s="13" t="str">
        <f t="shared" si="5"/>
        <v>Senegal-RSSH</v>
      </c>
      <c r="B381" s="13" t="s">
        <v>152</v>
      </c>
      <c r="C381" s="13" t="s">
        <v>94</v>
      </c>
    </row>
    <row r="382" spans="1:3" x14ac:dyDescent="0.2">
      <c r="A382" s="13" t="str">
        <f t="shared" si="5"/>
        <v>Serbia-RSSH</v>
      </c>
      <c r="B382" s="13" t="s">
        <v>153</v>
      </c>
      <c r="C382" s="13" t="s">
        <v>94</v>
      </c>
    </row>
    <row r="383" spans="1:3" x14ac:dyDescent="0.2">
      <c r="A383" s="13" t="str">
        <f t="shared" si="5"/>
        <v>Sierra Leone-RSSH</v>
      </c>
      <c r="B383" s="13" t="s">
        <v>154</v>
      </c>
      <c r="C383" s="13" t="s">
        <v>94</v>
      </c>
    </row>
    <row r="384" spans="1:3" x14ac:dyDescent="0.2">
      <c r="A384" s="13" t="str">
        <f t="shared" si="5"/>
        <v>Solomon Islands-RSSH</v>
      </c>
      <c r="B384" s="13" t="s">
        <v>69</v>
      </c>
      <c r="C384" s="13" t="s">
        <v>94</v>
      </c>
    </row>
    <row r="385" spans="1:3" x14ac:dyDescent="0.2">
      <c r="A385" s="13" t="str">
        <f t="shared" si="5"/>
        <v>Somalia-RSSH</v>
      </c>
      <c r="B385" s="13" t="s">
        <v>70</v>
      </c>
      <c r="C385" s="13" t="s">
        <v>94</v>
      </c>
    </row>
    <row r="386" spans="1:3" x14ac:dyDescent="0.2">
      <c r="A386" s="13" t="str">
        <f t="shared" si="5"/>
        <v>South Africa-RSSH</v>
      </c>
      <c r="B386" s="13" t="s">
        <v>155</v>
      </c>
      <c r="C386" s="13" t="s">
        <v>94</v>
      </c>
    </row>
    <row r="387" spans="1:3" x14ac:dyDescent="0.2">
      <c r="A387" s="13" t="str">
        <f t="shared" si="5"/>
        <v>South Sudan-RSSH</v>
      </c>
      <c r="B387" s="13" t="s">
        <v>156</v>
      </c>
      <c r="C387" s="13" t="s">
        <v>94</v>
      </c>
    </row>
    <row r="388" spans="1:3" x14ac:dyDescent="0.2">
      <c r="A388" s="13" t="str">
        <f t="shared" si="5"/>
        <v>Sri Lanka-RSSH</v>
      </c>
      <c r="B388" s="13" t="s">
        <v>71</v>
      </c>
      <c r="C388" s="13" t="s">
        <v>94</v>
      </c>
    </row>
    <row r="389" spans="1:3" x14ac:dyDescent="0.2">
      <c r="A389" s="13" t="str">
        <f t="shared" si="5"/>
        <v>Sudan-RSSH</v>
      </c>
      <c r="B389" s="13" t="s">
        <v>157</v>
      </c>
      <c r="C389" s="13" t="s">
        <v>94</v>
      </c>
    </row>
    <row r="390" spans="1:3" x14ac:dyDescent="0.2">
      <c r="A390" s="13" t="str">
        <f t="shared" si="5"/>
        <v>Suriname-RSSH</v>
      </c>
      <c r="B390" s="13" t="s">
        <v>158</v>
      </c>
      <c r="C390" s="13" t="s">
        <v>94</v>
      </c>
    </row>
    <row r="391" spans="1:3" x14ac:dyDescent="0.2">
      <c r="A391" s="13" t="str">
        <f t="shared" si="5"/>
        <v>Tajikistan-RSSH</v>
      </c>
      <c r="B391" s="13" t="s">
        <v>72</v>
      </c>
      <c r="C391" s="13" t="s">
        <v>94</v>
      </c>
    </row>
    <row r="392" spans="1:3" x14ac:dyDescent="0.2">
      <c r="A392" s="13" t="str">
        <f t="shared" si="5"/>
        <v>Tanzania (United Republic)-RSSH</v>
      </c>
      <c r="B392" s="13" t="s">
        <v>159</v>
      </c>
      <c r="C392" s="13" t="s">
        <v>94</v>
      </c>
    </row>
    <row r="393" spans="1:3" x14ac:dyDescent="0.2">
      <c r="A393" s="13" t="str">
        <f t="shared" si="5"/>
        <v>Thailand-RSSH</v>
      </c>
      <c r="B393" s="13" t="s">
        <v>160</v>
      </c>
      <c r="C393" s="13" t="s">
        <v>94</v>
      </c>
    </row>
    <row r="394" spans="1:3" x14ac:dyDescent="0.2">
      <c r="A394" s="13" t="str">
        <f t="shared" si="5"/>
        <v>Timor-Leste-RSSH</v>
      </c>
      <c r="B394" s="13" t="s">
        <v>161</v>
      </c>
      <c r="C394" s="13" t="s">
        <v>94</v>
      </c>
    </row>
    <row r="395" spans="1:3" x14ac:dyDescent="0.2">
      <c r="A395" s="13" t="str">
        <f t="shared" si="5"/>
        <v>Togo-RSSH</v>
      </c>
      <c r="B395" s="13" t="s">
        <v>162</v>
      </c>
      <c r="C395" s="13" t="s">
        <v>94</v>
      </c>
    </row>
    <row r="396" spans="1:3" x14ac:dyDescent="0.2">
      <c r="A396" s="13" t="str">
        <f t="shared" si="5"/>
        <v>Tunisia-RSSH</v>
      </c>
      <c r="B396" s="13" t="s">
        <v>163</v>
      </c>
      <c r="C396" s="13" t="s">
        <v>94</v>
      </c>
    </row>
    <row r="397" spans="1:3" x14ac:dyDescent="0.2">
      <c r="A397" s="13" t="str">
        <f t="shared" ref="A397:A405" si="6">CONCATENATE(B397,"-",C397)</f>
        <v>Turkmenistan-RSSH</v>
      </c>
      <c r="B397" s="13" t="s">
        <v>164</v>
      </c>
      <c r="C397" s="13" t="s">
        <v>94</v>
      </c>
    </row>
    <row r="398" spans="1:3" x14ac:dyDescent="0.2">
      <c r="A398" s="13" t="str">
        <f t="shared" si="6"/>
        <v>Uganda-RSSH</v>
      </c>
      <c r="B398" s="13" t="s">
        <v>73</v>
      </c>
      <c r="C398" s="13" t="s">
        <v>94</v>
      </c>
    </row>
    <row r="399" spans="1:3" x14ac:dyDescent="0.2">
      <c r="A399" s="13" t="str">
        <f t="shared" si="6"/>
        <v>Ukraine-RSSH</v>
      </c>
      <c r="B399" s="13" t="s">
        <v>165</v>
      </c>
      <c r="C399" s="13" t="s">
        <v>94</v>
      </c>
    </row>
    <row r="400" spans="1:3" x14ac:dyDescent="0.2">
      <c r="A400" s="13" t="str">
        <f t="shared" si="6"/>
        <v>Uzbekistan-RSSH</v>
      </c>
      <c r="B400" s="13" t="s">
        <v>166</v>
      </c>
      <c r="C400" s="13" t="s">
        <v>94</v>
      </c>
    </row>
    <row r="401" spans="1:3" x14ac:dyDescent="0.2">
      <c r="A401" s="13" t="str">
        <f t="shared" si="6"/>
        <v>Venezuela-RSSH</v>
      </c>
      <c r="B401" s="13" t="s">
        <v>75</v>
      </c>
      <c r="C401" s="13" t="s">
        <v>94</v>
      </c>
    </row>
    <row r="402" spans="1:3" x14ac:dyDescent="0.2">
      <c r="A402" s="13" t="str">
        <f t="shared" si="6"/>
        <v>Viet Nam-RSSH</v>
      </c>
      <c r="B402" s="13" t="s">
        <v>167</v>
      </c>
      <c r="C402" s="13" t="s">
        <v>94</v>
      </c>
    </row>
    <row r="403" spans="1:3" x14ac:dyDescent="0.2">
      <c r="A403" s="13" t="str">
        <f t="shared" si="6"/>
        <v>Zambia-RSSH</v>
      </c>
      <c r="B403" s="13" t="s">
        <v>168</v>
      </c>
      <c r="C403" s="13" t="s">
        <v>94</v>
      </c>
    </row>
    <row r="404" spans="1:3" x14ac:dyDescent="0.2">
      <c r="A404" s="13" t="str">
        <f t="shared" si="6"/>
        <v>Zanzibar-RSSH</v>
      </c>
      <c r="B404" s="13" t="s">
        <v>76</v>
      </c>
      <c r="C404" s="13" t="s">
        <v>94</v>
      </c>
    </row>
    <row r="405" spans="1:3" x14ac:dyDescent="0.2">
      <c r="A405" s="13" t="str">
        <f t="shared" si="6"/>
        <v>Zimbabwe-RSSH</v>
      </c>
      <c r="B405" s="13" t="s">
        <v>77</v>
      </c>
      <c r="C405" s="13" t="s">
        <v>94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DB1926E75FE6D448A94BA4FC7E9CAC0400E62859162FE6C34FB010518A2CC80807" ma:contentTypeVersion="13" ma:contentTypeDescription=" Working Document (0 years retention period)" ma:contentTypeScope="" ma:versionID="116f920d0409bdfa54f3fe86ede4ab0d">
  <xsd:schema xmlns:xsd="http://www.w3.org/2001/XMLSchema" xmlns:xs="http://www.w3.org/2001/XMLSchema" xmlns:p="http://schemas.microsoft.com/office/2006/metadata/properties" xmlns:ns2="a03ac030-8fc0-429e-a59d-aec15056182b" xmlns:ns3="949f8a98-e230-46a7-aef7-08d5f2e0254f" xmlns:ns4="http://schemas.microsoft.com/sharepoint/v4" targetNamespace="http://schemas.microsoft.com/office/2006/metadata/properties" ma:root="true" ma:fieldsID="75cee2457dc0786f07fe7772cd48805b" ns2:_="" ns3:_="" ns4:_="">
    <xsd:import namespace="a03ac030-8fc0-429e-a59d-aec15056182b"/>
    <xsd:import namespace="949f8a98-e230-46a7-aef7-08d5f2e0254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4:IconOverlay"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3ac030-8fc0-429e-a59d-aec15056182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49f8a98-e230-46a7-aef7-08d5f2e0254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a03ac030-8fc0-429e-a59d-aec15056182b">3NAZ7T4E3CZ3-2119878530-44788</_dlc_DocId>
    <_dlc_DocIdUrl xmlns="a03ac030-8fc0-429e-a59d-aec15056182b">
      <Url>https://tgf.sharepoint.com/sites/TSA2F1/A2FT/_layouts/15/DocIdRedir.aspx?ID=3NAZ7T4E3CZ3-2119878530-44788</Url>
      <Description>3NAZ7T4E3CZ3-2119878530-44788</Description>
    </_dlc_DocIdUrl>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679ADD3-C5CF-4273-B62F-B68EC8B89B14}">
  <ds:schemaRefs>
    <ds:schemaRef ds:uri="http://schemas.microsoft.com/office/2006/metadata/contentType"/>
    <ds:schemaRef ds:uri="http://schemas.microsoft.com/office/2006/metadata/properties/metaAttributes"/>
    <ds:schemaRef ds:uri="http://www.w3.org/2000/xmlns/"/>
    <ds:schemaRef ds:uri="http://www.w3.org/2001/XMLSchema"/>
    <ds:schemaRef ds:uri="a03ac030-8fc0-429e-a59d-aec15056182b"/>
    <ds:schemaRef ds:uri="949f8a98-e230-46a7-aef7-08d5f2e0254f"/>
    <ds:schemaRef ds:uri="http://schemas.microsoft.com/sharepoint/v4"/>
  </ds:schemaRefs>
</ds:datastoreItem>
</file>

<file path=customXml/itemProps2.xml><?xml version="1.0" encoding="utf-8"?>
<ds:datastoreItem xmlns:ds="http://schemas.openxmlformats.org/officeDocument/2006/customXml" ds:itemID="{B040B751-1C51-4C0C-8122-C30554300CE9}">
  <ds:schemaRefs>
    <ds:schemaRef ds:uri="http://schemas.microsoft.com/office/2006/metadata/properties"/>
    <ds:schemaRef ds:uri="http://www.w3.org/2000/xmlns/"/>
    <ds:schemaRef ds:uri="a03ac030-8fc0-429e-a59d-aec15056182b"/>
    <ds:schemaRef ds:uri="http://schemas.microsoft.com/sharepoint/v4"/>
    <ds:schemaRef ds:uri="http://www.w3.org/2001/XMLSchema-instance"/>
  </ds:schemaRefs>
</ds:datastoreItem>
</file>

<file path=customXml/itemProps3.xml><?xml version="1.0" encoding="utf-8"?>
<ds:datastoreItem xmlns:ds="http://schemas.openxmlformats.org/officeDocument/2006/customXml" ds:itemID="{1C2C7849-327C-4982-9262-E1B24BA22737}">
  <ds:schemaRefs>
    <ds:schemaRef ds:uri="http://schemas.microsoft.com/sharepoint/v3/contenttype/forms"/>
  </ds:schemaRefs>
</ds:datastoreItem>
</file>

<file path=customXml/itemProps4.xml><?xml version="1.0" encoding="utf-8"?>
<ds:datastoreItem xmlns:ds="http://schemas.openxmlformats.org/officeDocument/2006/customXml" ds:itemID="{74D64242-0165-40B3-90BA-F24E98A2B8B7}">
  <ds:schemaRefs>
    <ds:schemaRef ds:uri="http://schemas.microsoft.com/sharepoint/events"/>
    <ds:schemaRef ds:uri="http://www.w3.org/2000/xmlns/"/>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User Instructions</vt:lpstr>
      <vt:lpstr>Funding Request Tracker</vt:lpstr>
      <vt:lpstr>Eligible Components</vt:lpstr>
      <vt:lpstr>Tableau FR Download</vt:lpstr>
      <vt:lpstr>Review Approach Lookup</vt:lpstr>
    </vt:vector>
  </TitlesOfParts>
  <Manager/>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zoe principal</dc:creator>
  <cp:keywords/>
  <dc:description/>
  <cp:revision/>
  <dcterms:created xsi:type="dcterms:W3CDTF">2020-01-13T15:11:40Z</dcterms:created>
  <dcterms:modified xsi:type="dcterms:W3CDTF">2022-07-08T14:34:18Z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0x010100DB1926E75FE6D448A94BA4FC7E9CAC0400E62859162FE6C34FB010518A2CC80807</vt:lpwstr>
  </property>
  <property fmtid="{D5CDD505-2E9C-101B-9397-08002B2CF9AE}" pid="3" name="_dlc_DocIdItemGuid">
    <vt:lpwstr>b1fe0bde-ffcb-4a61-9477-b1e282ff3635</vt:lpwstr>
  </property>
</Properties>
</file>