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Estimation Example" sheetId="1" r:id="rId4"/>
    <sheet state="visible" name="Function Points" sheetId="2" r:id="rId5"/>
    <sheet state="visible" name="Use Case Points" sheetId="3" r:id="rId6"/>
  </sheets>
  <definedNames/>
  <calcPr/>
  <extLst>
    <ext uri="GoogleSheetsCustomDataVersion1">
      <go:sheetsCustomData xmlns:go="http://customooxmlschemas.google.com/" r:id="rId7" roundtripDataSignature="AMtx7mjWQCL0yOfFWeda/BMEbYDS9U39AA=="/>
    </ext>
  </extLst>
</workbook>
</file>

<file path=xl/sharedStrings.xml><?xml version="1.0" encoding="utf-8"?>
<sst xmlns="http://schemas.openxmlformats.org/spreadsheetml/2006/main" count="190" uniqueCount="142">
  <si>
    <t>Cost Estimation Example</t>
  </si>
  <si>
    <t>Historical Records</t>
  </si>
  <si>
    <t>Costs Incurred in 2020</t>
  </si>
  <si>
    <t>Cost Item</t>
  </si>
  <si>
    <t>Qty</t>
  </si>
  <si>
    <t>Unit Cost</t>
  </si>
  <si>
    <t>Tot Cost</t>
  </si>
  <si>
    <t>Developers Salaries</t>
  </si>
  <si>
    <t xml:space="preserve">Project Managers </t>
  </si>
  <si>
    <t>Support Staff (80% of Dev Salaries)</t>
  </si>
  <si>
    <t>$57,054</t>
  </si>
  <si>
    <t>Office Space</t>
  </si>
  <si>
    <t>Software Tools</t>
  </si>
  <si>
    <t>$58,590</t>
  </si>
  <si>
    <t>Hardware</t>
  </si>
  <si>
    <t>$30,000</t>
  </si>
  <si>
    <t>Misc Services and Consulting</t>
  </si>
  <si>
    <t>$166,400</t>
  </si>
  <si>
    <t>Other Equipment</t>
  </si>
  <si>
    <t>General Overhead</t>
  </si>
  <si>
    <t>Total Costs</t>
  </si>
  <si>
    <t>Divided by</t>
  </si>
  <si>
    <t>Software Metrics Historical Records for 2020</t>
  </si>
  <si>
    <t xml:space="preserve">Projects Completed </t>
  </si>
  <si>
    <t>UCP’s</t>
  </si>
  <si>
    <t>FP’s</t>
  </si>
  <si>
    <t>LOCs</t>
  </si>
  <si>
    <t>Person Days x</t>
  </si>
  <si>
    <t>Allocated Cost</t>
  </si>
  <si>
    <t>ATM System</t>
  </si>
  <si>
    <t>Point of Sale System</t>
  </si>
  <si>
    <t>Payroll Direct Deposit</t>
  </si>
  <si>
    <t>Contact Management System</t>
  </si>
  <si>
    <t>Event Manager</t>
  </si>
  <si>
    <t>Book Exchange System</t>
  </si>
  <si>
    <t>Record Store Inventory System</t>
  </si>
  <si>
    <t>Total Units</t>
  </si>
  <si>
    <t>equals</t>
  </si>
  <si>
    <t>Function Points Calculation Sheet</t>
  </si>
  <si>
    <t>Function Count</t>
  </si>
  <si>
    <t>Item</t>
  </si>
  <si>
    <t>Item Description</t>
  </si>
  <si>
    <t>Complexity</t>
  </si>
  <si>
    <t xml:space="preserve">Count </t>
  </si>
  <si>
    <t>Weight</t>
  </si>
  <si>
    <t>Weighted</t>
  </si>
  <si>
    <t>Count</t>
  </si>
  <si>
    <t>Number of User Inputs</t>
  </si>
  <si>
    <t>Simple</t>
  </si>
  <si>
    <t>Average</t>
  </si>
  <si>
    <t>Complex</t>
  </si>
  <si>
    <t>Number of User Outputs</t>
  </si>
  <si>
    <t>Number of User Inquiries</t>
  </si>
  <si>
    <t>Number of Internal Logical Files</t>
  </si>
  <si>
    <t>Number of External Interfaces</t>
  </si>
  <si>
    <t>Total Weighted Function Count (FC)</t>
  </si>
  <si>
    <t>Complexity Factor</t>
  </si>
  <si>
    <t xml:space="preserve"> </t>
  </si>
  <si>
    <t>Factor</t>
  </si>
  <si>
    <t>Description</t>
  </si>
  <si>
    <t>Rating</t>
  </si>
  <si>
    <t>0=Irrelevant</t>
  </si>
  <si>
    <t>5=Essential</t>
  </si>
  <si>
    <t>F1</t>
  </si>
  <si>
    <t>Reliability and backup recovery</t>
  </si>
  <si>
    <t>F2</t>
  </si>
  <si>
    <t>Data communications</t>
  </si>
  <si>
    <t>F3</t>
  </si>
  <si>
    <t>Distributed processing</t>
  </si>
  <si>
    <t>F4</t>
  </si>
  <si>
    <t>Performance</t>
  </si>
  <si>
    <t>F5</t>
  </si>
  <si>
    <t>Operate on existing system</t>
  </si>
  <si>
    <t>F6</t>
  </si>
  <si>
    <t>On-line data entry</t>
  </si>
  <si>
    <t>F7</t>
  </si>
  <si>
    <t>Data entry over multiple screens</t>
  </si>
  <si>
    <t>F8</t>
  </si>
  <si>
    <t>Master files updated on-line</t>
  </si>
  <si>
    <t>F9</t>
  </si>
  <si>
    <t>Complex inputs, outputs, files &amp; inquiries</t>
  </si>
  <si>
    <t>F10</t>
  </si>
  <si>
    <t>Complex internal processing</t>
  </si>
  <si>
    <t>F11</t>
  </si>
  <si>
    <t>Code needs to be reusable</t>
  </si>
  <si>
    <t>F12</t>
  </si>
  <si>
    <t>Need conversion and installation</t>
  </si>
  <si>
    <t>F13</t>
  </si>
  <si>
    <t>Multiple installations of the system</t>
  </si>
  <si>
    <t>F14</t>
  </si>
  <si>
    <t>Easy to change and use</t>
  </si>
  <si>
    <t>Complexity Factor (CF) = sum of ratings</t>
  </si>
  <si>
    <t>Function Points</t>
  </si>
  <si>
    <t>Function Points (FP) = FC x (0.65 + 0.01 x CF)</t>
  </si>
  <si>
    <t>Use Case Points Calculation Sheet</t>
  </si>
  <si>
    <t>Unadjusted Use Case Points</t>
  </si>
  <si>
    <t>Number of Actors</t>
  </si>
  <si>
    <t>Number of Use Cases</t>
  </si>
  <si>
    <t>Unadjusted Use Case Points (UUCP)</t>
  </si>
  <si>
    <t>Weighted Rating</t>
  </si>
  <si>
    <t>T1</t>
  </si>
  <si>
    <t>Distributed system</t>
  </si>
  <si>
    <t>T2</t>
  </si>
  <si>
    <t>Response performance objectives</t>
  </si>
  <si>
    <t>T3</t>
  </si>
  <si>
    <t>End-user efficiency</t>
  </si>
  <si>
    <t>T4</t>
  </si>
  <si>
    <t>T5</t>
  </si>
  <si>
    <t>Code must be reusable</t>
  </si>
  <si>
    <t>T6</t>
  </si>
  <si>
    <t>Easy to install</t>
  </si>
  <si>
    <t>T7</t>
  </si>
  <si>
    <t>Easy to use</t>
  </si>
  <si>
    <t>T8</t>
  </si>
  <si>
    <t>Portable</t>
  </si>
  <si>
    <t>T9</t>
  </si>
  <si>
    <t>Easy to change</t>
  </si>
  <si>
    <t>T10</t>
  </si>
  <si>
    <t>Concurrent</t>
  </si>
  <si>
    <t>T11</t>
  </si>
  <si>
    <t>Secure</t>
  </si>
  <si>
    <t>T12</t>
  </si>
  <si>
    <t>Access to 3rd parties</t>
  </si>
  <si>
    <t>T13</t>
  </si>
  <si>
    <t>User training facilities</t>
  </si>
  <si>
    <t>Technical Factor (TF) = sum of weighted ratings</t>
  </si>
  <si>
    <t>Technical Complexity Factor (TCF) = 0.6 + (0.01 x TF)</t>
  </si>
  <si>
    <t>Environmental Factor</t>
  </si>
  <si>
    <t>0=Lowest</t>
  </si>
  <si>
    <t>5=Highest</t>
  </si>
  <si>
    <t>Familiar with Rational UP</t>
  </si>
  <si>
    <t>Application experience</t>
  </si>
  <si>
    <t>Object-oriented experience</t>
  </si>
  <si>
    <t>Lead analyst capability</t>
  </si>
  <si>
    <t>Motivation</t>
  </si>
  <si>
    <t>Stable requirements</t>
  </si>
  <si>
    <t>Part-time workers</t>
  </si>
  <si>
    <t>Difficult programming language</t>
  </si>
  <si>
    <t>Environmental Factor (EF) = sum of weighted ratings</t>
  </si>
  <si>
    <t>Environmental Value (EV) = 1.4 - (0.03 * EF)</t>
  </si>
  <si>
    <t>Use Case Points</t>
  </si>
  <si>
    <t>Use Case Points (UCP) = UUCP * TCF * 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</si>
</sst>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9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1A1D26"/>
      <name val="Arial"/>
    </font>
    <font>
      <color theme="1"/>
      <name val="Arial"/>
      <scheme val="minor"/>
    </font>
    <font>
      <b/>
      <sz val="12.0"/>
      <color theme="1"/>
      <name val="Arial"/>
    </font>
    <font/>
    <font>
      <b/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0" fillId="2" fontId="4" numFmtId="164" xfId="0" applyAlignment="1" applyFill="1" applyFont="1" applyNumberFormat="1">
      <alignment readingOrder="0"/>
    </xf>
    <xf borderId="1" fillId="0" fontId="2" numFmtId="164" xfId="0" applyAlignment="1" applyBorder="1" applyFont="1" applyNumberFormat="1">
      <alignment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3" xfId="0" applyAlignment="1" applyBorder="1" applyFont="1" applyNumberFormat="1">
      <alignment horizontal="right" readingOrder="0" shrinkToFit="0" vertical="bottom" wrapText="0"/>
    </xf>
    <xf borderId="3" fillId="0" fontId="2" numFmtId="10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5" numFmtId="0" xfId="0" applyFont="1"/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1" fillId="0" fontId="3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1"/>
    </xf>
    <xf borderId="1" fillId="0" fontId="2" numFmtId="2" xfId="0" applyAlignment="1" applyBorder="1" applyFont="1" applyNumberFormat="1">
      <alignment shrinkToFit="0" vertical="bottom" wrapText="0"/>
    </xf>
    <xf borderId="1" fillId="0" fontId="2" numFmtId="3" xfId="0" applyAlignment="1" applyBorder="1" applyFont="1" applyNumberForma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4" xfId="0" applyAlignment="1" applyBorder="1" applyFont="1" applyNumberFormat="1">
      <alignment shrinkToFit="0" vertical="bottom" wrapText="0"/>
    </xf>
    <xf borderId="1" fillId="0" fontId="3" numFmtId="2" xfId="0" applyAlignment="1" applyBorder="1" applyFont="1" applyNumberFormat="1">
      <alignment shrinkToFit="0" vertical="bottom" wrapText="0"/>
    </xf>
    <xf borderId="1" fillId="0" fontId="3" numFmtId="3" xfId="0" applyAlignment="1" applyBorder="1" applyFont="1" applyNumberFormat="1">
      <alignment shrinkToFit="0" vertical="bottom" wrapText="0"/>
    </xf>
    <xf borderId="1" fillId="0" fontId="3" numFmtId="3" xfId="0" applyAlignment="1" applyBorder="1" applyFont="1" applyNumberFormat="1">
      <alignment horizontal="right" shrinkToFit="0" vertical="bottom" wrapText="0"/>
    </xf>
    <xf borderId="5" fillId="0" fontId="3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6" fillId="0" fontId="3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center" shrinkToFit="0" vertical="bottom" wrapText="0"/>
    </xf>
    <xf borderId="8" fillId="0" fontId="7" numFmtId="0" xfId="0" applyBorder="1" applyFont="1"/>
    <xf borderId="9" fillId="0" fontId="7" numFmtId="0" xfId="0" applyBorder="1" applyFont="1"/>
    <xf borderId="8" fillId="0" fontId="3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10" fillId="0" fontId="7" numFmtId="0" xfId="0" applyBorder="1" applyFont="1"/>
    <xf borderId="2" fillId="0" fontId="3" numFmtId="0" xfId="0" applyAlignment="1" applyBorder="1" applyFont="1">
      <alignment shrinkToFit="0" vertical="center" wrapText="0"/>
    </xf>
    <xf borderId="3" fillId="0" fontId="3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10" fillId="0" fontId="8" numFmtId="0" xfId="0" applyAlignment="1" applyBorder="1" applyFont="1">
      <alignment horizontal="center" shrinkToFit="0" vertical="bottom" wrapText="0"/>
    </xf>
    <xf borderId="8" fillId="0" fontId="8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16</xdr:row>
      <xdr:rowOff>66675</xdr:rowOff>
    </xdr:from>
    <xdr:ext cx="400050" cy="38100"/>
    <xdr:grpSp>
      <xdr:nvGrpSpPr>
        <xdr:cNvPr id="2" name="Shape 2"/>
        <xdr:cNvGrpSpPr/>
      </xdr:nvGrpSpPr>
      <xdr:grpSpPr>
        <a:xfrm>
          <a:off x="5145975" y="3780000"/>
          <a:ext cx="400050" cy="0"/>
          <a:chOff x="5145975" y="3780000"/>
          <a:chExt cx="400050" cy="0"/>
        </a:xfrm>
      </xdr:grpSpPr>
      <xdr:cxnSp>
        <xdr:nvCxnSpPr>
          <xdr:cNvPr id="3" name="Shape 3"/>
          <xdr:cNvCxnSpPr/>
        </xdr:nvCxnSpPr>
        <xdr:spPr>
          <a:xfrm>
            <a:off x="5145975" y="3780000"/>
            <a:ext cx="4000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590550</xdr:colOff>
      <xdr:row>20</xdr:row>
      <xdr:rowOff>171450</xdr:rowOff>
    </xdr:from>
    <xdr:ext cx="161925" cy="171450"/>
    <xdr:sp>
      <xdr:nvSpPr>
        <xdr:cNvPr id="4" name="Shape 4"/>
        <xdr:cNvSpPr/>
      </xdr:nvSpPr>
      <xdr:spPr>
        <a:xfrm>
          <a:off x="5269800" y="3699038"/>
          <a:ext cx="152400" cy="161925"/>
        </a:xfrm>
        <a:custGeom>
          <a:rect b="b" l="l" r="r" t="t"/>
          <a:pathLst>
            <a:path extrusionOk="0" h="120000" w="120000">
              <a:moveTo>
                <a:pt x="7500" y="60000"/>
              </a:moveTo>
              <a:lnTo>
                <a:pt x="7500" y="60000"/>
              </a:lnTo>
              <a:cubicBezTo>
                <a:pt x="7500" y="33477"/>
                <a:pt x="26964" y="11047"/>
                <a:pt x="53034" y="7527"/>
              </a:cubicBezTo>
              <a:cubicBezTo>
                <a:pt x="79103" y="4007"/>
                <a:pt x="103732" y="20485"/>
                <a:pt x="110651" y="46074"/>
              </a:cubicBezTo>
              <a:lnTo>
                <a:pt x="117877" y="46074"/>
              </a:lnTo>
              <a:lnTo>
                <a:pt x="105000" y="60000"/>
              </a:lnTo>
              <a:lnTo>
                <a:pt x="87877" y="46074"/>
              </a:lnTo>
              <a:lnTo>
                <a:pt x="95005" y="46074"/>
              </a:lnTo>
              <a:cubicBezTo>
                <a:pt x="88522" y="28609"/>
                <a:pt x="70929" y="18415"/>
                <a:pt x="53160" y="21828"/>
              </a:cubicBezTo>
              <a:cubicBezTo>
                <a:pt x="35390" y="25241"/>
                <a:pt x="22500" y="41290"/>
                <a:pt x="22500" y="60000"/>
              </a:cubicBezTo>
              <a:close/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28575</xdr:colOff>
      <xdr:row>21</xdr:row>
      <xdr:rowOff>66675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5" name="Shape 5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95250</xdr:colOff>
      <xdr:row>33</xdr:row>
      <xdr:rowOff>133350</xdr:rowOff>
    </xdr:from>
    <xdr:ext cx="142875" cy="123825"/>
    <xdr:sp>
      <xdr:nvSpPr>
        <xdr:cNvPr id="6" name="Shape 6"/>
        <xdr:cNvSpPr/>
      </xdr:nvSpPr>
      <xdr:spPr>
        <a:xfrm>
          <a:off x="5279325" y="3722850"/>
          <a:ext cx="133350" cy="114300"/>
        </a:xfrm>
        <a:custGeom>
          <a:rect b="b" l="l" r="r" t="t"/>
          <a:pathLst>
            <a:path extrusionOk="0" h="120000" w="120000">
              <a:moveTo>
                <a:pt x="6429" y="60000"/>
              </a:moveTo>
              <a:lnTo>
                <a:pt x="6429" y="60000"/>
              </a:lnTo>
              <a:cubicBezTo>
                <a:pt x="6429" y="34428"/>
                <a:pt x="25229" y="12576"/>
                <a:pt x="50948" y="8255"/>
              </a:cubicBezTo>
              <a:cubicBezTo>
                <a:pt x="76666" y="3934"/>
                <a:pt x="101820" y="18401"/>
                <a:pt x="110512" y="42512"/>
              </a:cubicBezTo>
              <a:lnTo>
                <a:pt x="116295" y="42512"/>
              </a:lnTo>
              <a:lnTo>
                <a:pt x="107143" y="60000"/>
              </a:lnTo>
              <a:lnTo>
                <a:pt x="90580" y="42512"/>
              </a:lnTo>
              <a:lnTo>
                <a:pt x="96016" y="42512"/>
              </a:lnTo>
              <a:cubicBezTo>
                <a:pt x="87287" y="27261"/>
                <a:pt x="68391" y="19457"/>
                <a:pt x="50220" y="23598"/>
              </a:cubicBezTo>
              <a:cubicBezTo>
                <a:pt x="32049" y="27739"/>
                <a:pt x="19286" y="42759"/>
                <a:pt x="19286" y="60000"/>
              </a:cubicBezTo>
              <a:close/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47625</xdr:colOff>
      <xdr:row>21</xdr:row>
      <xdr:rowOff>76200</xdr:rowOff>
    </xdr:from>
    <xdr:ext cx="171450" cy="2066925"/>
    <xdr:sp>
      <xdr:nvSpPr>
        <xdr:cNvPr id="7" name="Shape 7"/>
        <xdr:cNvSpPr/>
      </xdr:nvSpPr>
      <xdr:spPr>
        <a:xfrm>
          <a:off x="5265038" y="2751300"/>
          <a:ext cx="161925" cy="2057400"/>
        </a:xfrm>
        <a:custGeom>
          <a:rect b="b" l="l" r="r" t="t"/>
          <a:pathLst>
            <a:path extrusionOk="0" h="120000" w="120000">
              <a:moveTo>
                <a:pt x="7500" y="60000"/>
              </a:moveTo>
              <a:lnTo>
                <a:pt x="7500" y="60000"/>
              </a:lnTo>
              <a:cubicBezTo>
                <a:pt x="7500" y="27427"/>
                <a:pt x="30677" y="928"/>
                <a:pt x="59460" y="593"/>
              </a:cubicBezTo>
              <a:cubicBezTo>
                <a:pt x="88243" y="258"/>
                <a:pt x="111897" y="26212"/>
                <a:pt x="112489" y="58778"/>
              </a:cubicBezTo>
              <a:lnTo>
                <a:pt x="119990" y="58778"/>
              </a:lnTo>
              <a:lnTo>
                <a:pt x="105000" y="60000"/>
              </a:lnTo>
              <a:lnTo>
                <a:pt x="89990" y="58778"/>
              </a:lnTo>
              <a:lnTo>
                <a:pt x="97492" y="58778"/>
              </a:lnTo>
              <a:cubicBezTo>
                <a:pt x="97060" y="26864"/>
                <a:pt x="80163" y="1439"/>
                <a:pt x="59607" y="1774"/>
              </a:cubicBezTo>
              <a:cubicBezTo>
                <a:pt x="39050" y="2109"/>
                <a:pt x="22500" y="28079"/>
                <a:pt x="22500" y="60000"/>
              </a:cubicBezTo>
              <a:close/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95250</xdr:colOff>
      <xdr:row>16</xdr:row>
      <xdr:rowOff>85725</xdr:rowOff>
    </xdr:from>
    <xdr:ext cx="1114425" cy="3105150"/>
    <xdr:sp>
      <xdr:nvSpPr>
        <xdr:cNvPr id="8" name="Shape 8"/>
        <xdr:cNvSpPr/>
      </xdr:nvSpPr>
      <xdr:spPr>
        <a:xfrm>
          <a:off x="4793550" y="2232188"/>
          <a:ext cx="1104900" cy="3095625"/>
        </a:xfrm>
        <a:custGeom>
          <a:rect b="b" l="l" r="r" t="t"/>
          <a:pathLst>
            <a:path extrusionOk="0" h="120000" w="120000">
              <a:moveTo>
                <a:pt x="7500" y="60000"/>
              </a:moveTo>
              <a:lnTo>
                <a:pt x="7500" y="60000"/>
              </a:lnTo>
              <a:cubicBezTo>
                <a:pt x="7500" y="29414"/>
                <a:pt x="29492" y="4216"/>
                <a:pt x="57472" y="2743"/>
              </a:cubicBezTo>
              <a:cubicBezTo>
                <a:pt x="85452" y="1271"/>
                <a:pt x="109562" y="24042"/>
                <a:pt x="112257" y="54486"/>
              </a:cubicBezTo>
              <a:lnTo>
                <a:pt x="119770" y="54486"/>
              </a:lnTo>
              <a:lnTo>
                <a:pt x="105000" y="60000"/>
              </a:lnTo>
              <a:lnTo>
                <a:pt x="89770" y="54486"/>
              </a:lnTo>
              <a:lnTo>
                <a:pt x="97288" y="54486"/>
              </a:lnTo>
              <a:cubicBezTo>
                <a:pt x="95173" y="27013"/>
                <a:pt x="77916" y="6636"/>
                <a:pt x="58008" y="8104"/>
              </a:cubicBezTo>
              <a:cubicBezTo>
                <a:pt x="38099" y="9572"/>
                <a:pt x="22500" y="32371"/>
                <a:pt x="22500" y="60000"/>
              </a:cubicBezTo>
              <a:close/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75"/>
    <col customWidth="1" min="2" max="2" width="10.25"/>
    <col customWidth="1" min="3" max="3" width="9.75"/>
    <col customWidth="1" min="4" max="4" width="11.0"/>
    <col customWidth="1" min="5" max="5" width="8.63"/>
    <col customWidth="1" min="6" max="6" width="11.13"/>
    <col customWidth="1" min="7" max="26" width="8.0"/>
  </cols>
  <sheetData>
    <row r="1" ht="18.0" customHeight="1">
      <c r="A1" s="1" t="s">
        <v>0</v>
      </c>
    </row>
    <row r="2" ht="12.75" customHeight="1"/>
    <row r="3" ht="18.0" customHeight="1">
      <c r="A3" s="1" t="s">
        <v>1</v>
      </c>
    </row>
    <row r="4" ht="18.0" customHeight="1">
      <c r="A4" s="1"/>
      <c r="B4" s="2"/>
      <c r="C4" s="2"/>
      <c r="D4" s="2"/>
      <c r="E4" s="2"/>
      <c r="F4" s="2"/>
    </row>
    <row r="5" ht="18.0" customHeight="1">
      <c r="A5" s="3" t="s">
        <v>2</v>
      </c>
      <c r="B5" s="2"/>
      <c r="C5" s="2"/>
      <c r="D5" s="2"/>
      <c r="E5" s="2"/>
      <c r="F5" s="2"/>
    </row>
    <row r="6" ht="12.75" customHeight="1">
      <c r="E6" s="2"/>
      <c r="F6" s="2"/>
    </row>
    <row r="7" ht="12.75" customHeight="1">
      <c r="A7" s="4" t="s">
        <v>3</v>
      </c>
      <c r="B7" s="4" t="s">
        <v>4</v>
      </c>
      <c r="C7" s="4" t="s">
        <v>5</v>
      </c>
      <c r="D7" s="4" t="s">
        <v>6</v>
      </c>
      <c r="E7" s="2"/>
      <c r="F7" s="2"/>
    </row>
    <row r="8" ht="12.75" customHeight="1">
      <c r="A8" s="5" t="s">
        <v>7</v>
      </c>
      <c r="B8" s="6">
        <v>6.0</v>
      </c>
      <c r="C8" s="7">
        <v>110140.0</v>
      </c>
      <c r="D8" s="8">
        <f t="shared" ref="D8:D9" si="1">B8*C8</f>
        <v>660840</v>
      </c>
      <c r="E8" s="2"/>
      <c r="F8" s="2"/>
    </row>
    <row r="9" ht="12.75" customHeight="1">
      <c r="A9" s="5" t="s">
        <v>8</v>
      </c>
      <c r="B9" s="6">
        <v>1.0</v>
      </c>
      <c r="C9" s="9">
        <v>77420.0</v>
      </c>
      <c r="D9" s="8">
        <f t="shared" si="1"/>
        <v>77420</v>
      </c>
      <c r="E9" s="2"/>
      <c r="F9" s="2"/>
    </row>
    <row r="10" ht="12.75" customHeight="1">
      <c r="A10" s="10" t="s">
        <v>9</v>
      </c>
      <c r="B10" s="11">
        <v>0.0</v>
      </c>
      <c r="C10" s="12" t="s">
        <v>10</v>
      </c>
      <c r="D10" s="9">
        <v>0.0</v>
      </c>
      <c r="E10" s="2"/>
      <c r="F10" s="2"/>
    </row>
    <row r="11" ht="12.75" customHeight="1">
      <c r="A11" s="10" t="s">
        <v>11</v>
      </c>
      <c r="B11" s="11">
        <v>0.0</v>
      </c>
      <c r="C11" s="13">
        <v>0.0</v>
      </c>
      <c r="D11" s="9">
        <v>0.0</v>
      </c>
      <c r="E11" s="2"/>
      <c r="F11" s="2"/>
    </row>
    <row r="12" ht="12.75" customHeight="1">
      <c r="A12" s="10" t="s">
        <v>12</v>
      </c>
      <c r="B12" s="11">
        <v>1.0</v>
      </c>
      <c r="C12" s="12" t="s">
        <v>13</v>
      </c>
      <c r="D12" s="12">
        <v>58590.0</v>
      </c>
      <c r="E12" s="2"/>
      <c r="F12" s="2"/>
    </row>
    <row r="13" ht="12.75" customHeight="1">
      <c r="A13" s="10" t="s">
        <v>14</v>
      </c>
      <c r="B13" s="11">
        <v>1.0</v>
      </c>
      <c r="C13" s="12" t="s">
        <v>15</v>
      </c>
      <c r="D13" s="12">
        <v>30000.0</v>
      </c>
      <c r="E13" s="2"/>
      <c r="F13" s="2"/>
    </row>
    <row r="14" ht="12.75" customHeight="1">
      <c r="A14" s="10" t="s">
        <v>16</v>
      </c>
      <c r="B14" s="11">
        <v>1.0</v>
      </c>
      <c r="C14" s="12" t="s">
        <v>17</v>
      </c>
      <c r="D14" s="14">
        <v>166400.0</v>
      </c>
      <c r="E14" s="2"/>
      <c r="F14" s="2"/>
    </row>
    <row r="15" ht="12.75" customHeight="1">
      <c r="A15" s="10" t="s">
        <v>18</v>
      </c>
      <c r="B15" s="11">
        <v>0.0</v>
      </c>
      <c r="C15" s="13">
        <v>0.0</v>
      </c>
      <c r="D15" s="9">
        <v>0.0</v>
      </c>
      <c r="E15" s="2"/>
      <c r="F15" s="2"/>
    </row>
    <row r="16" ht="12.75" customHeight="1">
      <c r="A16" s="10" t="s">
        <v>19</v>
      </c>
      <c r="B16" s="15">
        <v>0.0</v>
      </c>
      <c r="C16" s="13">
        <v>0.0</v>
      </c>
      <c r="D16" s="9">
        <v>0.0</v>
      </c>
      <c r="E16" s="2"/>
      <c r="F16" s="2"/>
    </row>
    <row r="17" ht="12.75" customHeight="1">
      <c r="A17" s="16" t="s">
        <v>20</v>
      </c>
      <c r="B17" s="17"/>
      <c r="C17" s="18"/>
      <c r="D17" s="19">
        <f>SUM(D8:D16)</f>
        <v>993250</v>
      </c>
      <c r="E17" s="2"/>
      <c r="F17" s="20" t="s">
        <v>21</v>
      </c>
    </row>
    <row r="18" ht="12.75" customHeight="1">
      <c r="A18" s="21"/>
      <c r="B18" s="22"/>
      <c r="C18" s="22"/>
      <c r="D18" s="23"/>
      <c r="E18" s="2"/>
      <c r="F18" s="2"/>
    </row>
    <row r="19" ht="18.0" customHeight="1">
      <c r="A19" s="3" t="s">
        <v>22</v>
      </c>
      <c r="B19" s="22"/>
      <c r="C19" s="22"/>
      <c r="D19" s="23"/>
      <c r="E19" s="2"/>
      <c r="F19" s="2"/>
    </row>
    <row r="20" ht="12.75" customHeight="1"/>
    <row r="21" ht="25.5" customHeight="1">
      <c r="A21" s="24" t="s">
        <v>23</v>
      </c>
      <c r="B21" s="24" t="s">
        <v>24</v>
      </c>
      <c r="C21" s="24" t="s">
        <v>25</v>
      </c>
      <c r="D21" s="24" t="s">
        <v>26</v>
      </c>
      <c r="E21" s="25" t="s">
        <v>27</v>
      </c>
      <c r="F21" s="25" t="s">
        <v>28</v>
      </c>
    </row>
    <row r="22" ht="12.75" customHeight="1">
      <c r="A22" s="5" t="s">
        <v>29</v>
      </c>
      <c r="B22" s="26">
        <v>60.22</v>
      </c>
      <c r="C22" s="26">
        <v>45.22</v>
      </c>
      <c r="D22" s="27">
        <v>3600.0</v>
      </c>
      <c r="E22" s="28">
        <v>362.0</v>
      </c>
      <c r="F22" s="8">
        <f t="shared" ref="F22:F28" si="2">E22*$E$30</f>
        <v>104370.537</v>
      </c>
    </row>
    <row r="23" ht="12.75" customHeight="1">
      <c r="A23" s="5" t="s">
        <v>30</v>
      </c>
      <c r="B23" s="26">
        <v>110.65</v>
      </c>
      <c r="C23" s="26">
        <v>78.44</v>
      </c>
      <c r="D23" s="27">
        <v>6500.0</v>
      </c>
      <c r="E23" s="28">
        <v>615.0</v>
      </c>
      <c r="F23" s="8">
        <f t="shared" si="2"/>
        <v>177314.5864</v>
      </c>
    </row>
    <row r="24" ht="12.75" customHeight="1">
      <c r="A24" s="5" t="s">
        <v>31</v>
      </c>
      <c r="B24" s="26">
        <v>81.22</v>
      </c>
      <c r="C24" s="26">
        <v>54.33</v>
      </c>
      <c r="D24" s="27">
        <v>4100.0</v>
      </c>
      <c r="E24" s="28">
        <v>450.0</v>
      </c>
      <c r="F24" s="8">
        <f t="shared" si="2"/>
        <v>129742.3803</v>
      </c>
    </row>
    <row r="25" ht="12.75" customHeight="1">
      <c r="A25" s="5" t="s">
        <v>32</v>
      </c>
      <c r="B25" s="26">
        <v>120.23</v>
      </c>
      <c r="C25" s="26">
        <v>80.2</v>
      </c>
      <c r="D25" s="27">
        <v>6700.0</v>
      </c>
      <c r="E25" s="28">
        <v>623.0</v>
      </c>
      <c r="F25" s="8">
        <f t="shared" si="2"/>
        <v>179621.1176</v>
      </c>
    </row>
    <row r="26" ht="12.75" customHeight="1">
      <c r="A26" s="5" t="s">
        <v>33</v>
      </c>
      <c r="B26" s="26">
        <v>59.89</v>
      </c>
      <c r="C26" s="26">
        <v>43.22</v>
      </c>
      <c r="D26" s="27">
        <v>3200.0</v>
      </c>
      <c r="E26" s="28">
        <v>370.0</v>
      </c>
      <c r="F26" s="8">
        <f t="shared" si="2"/>
        <v>106677.0682</v>
      </c>
    </row>
    <row r="27" ht="12.75" customHeight="1">
      <c r="A27" s="5" t="s">
        <v>34</v>
      </c>
      <c r="B27" s="26">
        <v>83.2</v>
      </c>
      <c r="C27" s="26">
        <v>52.1</v>
      </c>
      <c r="D27" s="27">
        <v>4100.0</v>
      </c>
      <c r="E27" s="28">
        <v>420.0</v>
      </c>
      <c r="F27" s="8">
        <f t="shared" si="2"/>
        <v>121092.8882</v>
      </c>
    </row>
    <row r="28" ht="12.75" customHeight="1">
      <c r="A28" s="5" t="s">
        <v>35</v>
      </c>
      <c r="B28" s="26">
        <v>115.34</v>
      </c>
      <c r="C28" s="26">
        <v>75.23</v>
      </c>
      <c r="D28" s="27">
        <v>6320.0</v>
      </c>
      <c r="E28" s="28">
        <v>605.0</v>
      </c>
      <c r="F28" s="8">
        <f t="shared" si="2"/>
        <v>174431.4224</v>
      </c>
    </row>
    <row r="29" ht="12.75" customHeight="1">
      <c r="A29" s="29" t="s">
        <v>36</v>
      </c>
      <c r="B29" s="30">
        <f t="shared" ref="B29:E29" si="3">SUM(B22:B28)</f>
        <v>630.75</v>
      </c>
      <c r="C29" s="31">
        <f t="shared" si="3"/>
        <v>428.74</v>
      </c>
      <c r="D29" s="32">
        <f t="shared" si="3"/>
        <v>34520</v>
      </c>
      <c r="E29" s="33">
        <f t="shared" si="3"/>
        <v>3445</v>
      </c>
      <c r="F29" s="34"/>
    </row>
    <row r="30" ht="12.75" customHeight="1">
      <c r="A30" s="29" t="s">
        <v>5</v>
      </c>
      <c r="B30" s="30">
        <f t="shared" ref="B30:E30" si="4">$D$17/B29</f>
        <v>1574.712644</v>
      </c>
      <c r="C30" s="30">
        <f t="shared" si="4"/>
        <v>2316.672109</v>
      </c>
      <c r="D30" s="30">
        <f t="shared" si="4"/>
        <v>28.77317497</v>
      </c>
      <c r="E30" s="30">
        <f t="shared" si="4"/>
        <v>288.3164006</v>
      </c>
      <c r="F30" s="35" t="s">
        <v>37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>
      <c r="G40" s="35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F1"/>
    <mergeCell ref="A3:F3"/>
  </mergeCells>
  <printOptions/>
  <pageMargins bottom="0.75" footer="0.0" header="0.0" left="0.7" right="0.7" top="0.75"/>
  <pageSetup paperSize="1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35.75"/>
    <col customWidth="1" min="3" max="3" width="11.38"/>
    <col customWidth="1" min="4" max="4" width="7.63"/>
    <col customWidth="1" min="5" max="5" width="8.13"/>
    <col customWidth="1" min="6" max="6" width="10.25"/>
    <col customWidth="1" min="7" max="26" width="8.0"/>
  </cols>
  <sheetData>
    <row r="1" ht="18.0" customHeight="1">
      <c r="A1" s="1" t="s">
        <v>38</v>
      </c>
    </row>
    <row r="2" ht="12.75" customHeight="1">
      <c r="A2" s="36"/>
      <c r="B2" s="2"/>
      <c r="C2" s="2"/>
      <c r="D2" s="2"/>
      <c r="E2" s="2"/>
      <c r="F2" s="2"/>
    </row>
    <row r="3" ht="15.75" customHeight="1">
      <c r="A3" s="37" t="s">
        <v>39</v>
      </c>
    </row>
    <row r="4" ht="12.75" customHeight="1">
      <c r="D4" s="2"/>
      <c r="E4" s="2"/>
      <c r="F4" s="2"/>
    </row>
    <row r="5" ht="12.75" customHeight="1">
      <c r="A5" s="38" t="s">
        <v>40</v>
      </c>
      <c r="B5" s="38" t="s">
        <v>41</v>
      </c>
      <c r="C5" s="38" t="s">
        <v>42</v>
      </c>
      <c r="D5" s="38" t="s">
        <v>43</v>
      </c>
      <c r="E5" s="39" t="s">
        <v>44</v>
      </c>
      <c r="F5" s="40" t="s">
        <v>45</v>
      </c>
    </row>
    <row r="6" ht="12.75" customHeight="1">
      <c r="A6" s="41"/>
      <c r="B6" s="41"/>
      <c r="C6" s="41"/>
      <c r="D6" s="41"/>
      <c r="E6" s="42"/>
      <c r="F6" s="43" t="s">
        <v>46</v>
      </c>
    </row>
    <row r="7" ht="12.75" customHeight="1">
      <c r="A7" s="44">
        <v>1.0</v>
      </c>
      <c r="B7" s="45" t="s">
        <v>47</v>
      </c>
      <c r="C7" s="46" t="s">
        <v>48</v>
      </c>
      <c r="D7" s="6">
        <v>20.0</v>
      </c>
      <c r="E7" s="46">
        <v>3.0</v>
      </c>
      <c r="F7" s="46">
        <f t="shared" ref="F7:F21" si="1">IF(D7="","",D7*E7)</f>
        <v>60</v>
      </c>
    </row>
    <row r="8" ht="12.75" customHeight="1">
      <c r="A8" s="47"/>
      <c r="B8" s="47"/>
      <c r="C8" s="46" t="s">
        <v>49</v>
      </c>
      <c r="D8" s="6">
        <v>0.0</v>
      </c>
      <c r="E8" s="46">
        <v>4.0</v>
      </c>
      <c r="F8" s="46">
        <f t="shared" si="1"/>
        <v>0</v>
      </c>
    </row>
    <row r="9" ht="12.75" customHeight="1">
      <c r="A9" s="41"/>
      <c r="B9" s="41"/>
      <c r="C9" s="46" t="s">
        <v>50</v>
      </c>
      <c r="D9" s="6">
        <v>0.0</v>
      </c>
      <c r="E9" s="46">
        <v>6.0</v>
      </c>
      <c r="F9" s="46">
        <f t="shared" si="1"/>
        <v>0</v>
      </c>
    </row>
    <row r="10" ht="12.75" customHeight="1">
      <c r="A10" s="44">
        <v>2.0</v>
      </c>
      <c r="B10" s="45" t="s">
        <v>51</v>
      </c>
      <c r="C10" s="46" t="s">
        <v>48</v>
      </c>
      <c r="D10" s="6">
        <v>20.0</v>
      </c>
      <c r="E10" s="46">
        <v>4.0</v>
      </c>
      <c r="F10" s="46">
        <f t="shared" si="1"/>
        <v>80</v>
      </c>
    </row>
    <row r="11" ht="12.75" customHeight="1">
      <c r="A11" s="47"/>
      <c r="B11" s="47"/>
      <c r="C11" s="46" t="s">
        <v>49</v>
      </c>
      <c r="D11" s="6">
        <v>1.0</v>
      </c>
      <c r="E11" s="46">
        <v>5.0</v>
      </c>
      <c r="F11" s="46">
        <f t="shared" si="1"/>
        <v>5</v>
      </c>
    </row>
    <row r="12" ht="12.75" customHeight="1">
      <c r="A12" s="41"/>
      <c r="B12" s="41"/>
      <c r="C12" s="46" t="s">
        <v>50</v>
      </c>
      <c r="D12" s="6">
        <v>2.0</v>
      </c>
      <c r="E12" s="46">
        <v>7.0</v>
      </c>
      <c r="F12" s="46">
        <f t="shared" si="1"/>
        <v>14</v>
      </c>
    </row>
    <row r="13" ht="12.75" customHeight="1">
      <c r="A13" s="44">
        <v>3.0</v>
      </c>
      <c r="B13" s="45" t="s">
        <v>52</v>
      </c>
      <c r="C13" s="46" t="s">
        <v>48</v>
      </c>
      <c r="D13" s="6">
        <v>6.0</v>
      </c>
      <c r="E13" s="46">
        <v>3.0</v>
      </c>
      <c r="F13" s="46">
        <f t="shared" si="1"/>
        <v>18</v>
      </c>
    </row>
    <row r="14" ht="12.75" customHeight="1">
      <c r="A14" s="47"/>
      <c r="B14" s="47"/>
      <c r="C14" s="46" t="s">
        <v>49</v>
      </c>
      <c r="D14" s="6">
        <v>2.0</v>
      </c>
      <c r="E14" s="46">
        <v>4.0</v>
      </c>
      <c r="F14" s="46">
        <f t="shared" si="1"/>
        <v>8</v>
      </c>
    </row>
    <row r="15" ht="12.75" customHeight="1">
      <c r="A15" s="41"/>
      <c r="B15" s="41"/>
      <c r="C15" s="46" t="s">
        <v>50</v>
      </c>
      <c r="D15" s="6">
        <v>0.0</v>
      </c>
      <c r="E15" s="46">
        <v>6.0</v>
      </c>
      <c r="F15" s="46">
        <f t="shared" si="1"/>
        <v>0</v>
      </c>
    </row>
    <row r="16" ht="12.75" customHeight="1">
      <c r="A16" s="44">
        <v>4.0</v>
      </c>
      <c r="B16" s="45" t="s">
        <v>53</v>
      </c>
      <c r="C16" s="46" t="s">
        <v>48</v>
      </c>
      <c r="D16" s="6">
        <v>0.0</v>
      </c>
      <c r="E16" s="46">
        <v>7.0</v>
      </c>
      <c r="F16" s="46">
        <f t="shared" si="1"/>
        <v>0</v>
      </c>
    </row>
    <row r="17" ht="12.75" customHeight="1">
      <c r="A17" s="47"/>
      <c r="B17" s="47"/>
      <c r="C17" s="46" t="s">
        <v>49</v>
      </c>
      <c r="D17" s="6">
        <v>6.0</v>
      </c>
      <c r="E17" s="46">
        <v>10.0</v>
      </c>
      <c r="F17" s="46">
        <f t="shared" si="1"/>
        <v>60</v>
      </c>
    </row>
    <row r="18" ht="12.75" customHeight="1">
      <c r="A18" s="41"/>
      <c r="B18" s="41"/>
      <c r="C18" s="46" t="s">
        <v>50</v>
      </c>
      <c r="D18" s="6">
        <v>1.0</v>
      </c>
      <c r="E18" s="46">
        <v>15.0</v>
      </c>
      <c r="F18" s="46">
        <f t="shared" si="1"/>
        <v>15</v>
      </c>
    </row>
    <row r="19" ht="12.75" customHeight="1">
      <c r="A19" s="44">
        <v>5.0</v>
      </c>
      <c r="B19" s="45" t="s">
        <v>54</v>
      </c>
      <c r="C19" s="46" t="s">
        <v>48</v>
      </c>
      <c r="D19" s="6">
        <v>5.0</v>
      </c>
      <c r="E19" s="46">
        <v>5.0</v>
      </c>
      <c r="F19" s="46">
        <f t="shared" si="1"/>
        <v>25</v>
      </c>
    </row>
    <row r="20" ht="12.75" customHeight="1">
      <c r="A20" s="47"/>
      <c r="B20" s="47"/>
      <c r="C20" s="46" t="s">
        <v>49</v>
      </c>
      <c r="D20" s="6">
        <v>3.0</v>
      </c>
      <c r="E20" s="46">
        <v>7.0</v>
      </c>
      <c r="F20" s="46">
        <f t="shared" si="1"/>
        <v>21</v>
      </c>
    </row>
    <row r="21" ht="12.75" customHeight="1">
      <c r="A21" s="41"/>
      <c r="B21" s="41"/>
      <c r="C21" s="46" t="s">
        <v>50</v>
      </c>
      <c r="D21" s="6">
        <v>0.0</v>
      </c>
      <c r="E21" s="46">
        <v>10.0</v>
      </c>
      <c r="F21" s="46">
        <f t="shared" si="1"/>
        <v>0</v>
      </c>
    </row>
    <row r="22" ht="12.75" customHeight="1">
      <c r="A22" s="48" t="s">
        <v>55</v>
      </c>
      <c r="B22" s="49"/>
      <c r="C22" s="49"/>
      <c r="D22" s="50"/>
      <c r="E22" s="50"/>
      <c r="F22" s="24">
        <f>SUM(F7:F21)</f>
        <v>306</v>
      </c>
    </row>
    <row r="23" ht="12.75" customHeight="1">
      <c r="D23" s="2"/>
      <c r="E23" s="2"/>
      <c r="F23" s="2"/>
    </row>
    <row r="24" ht="12.75" customHeight="1">
      <c r="A24" s="36" t="s">
        <v>56</v>
      </c>
      <c r="D24" s="36" t="s">
        <v>57</v>
      </c>
      <c r="E24" s="2"/>
      <c r="F24" s="2"/>
    </row>
    <row r="25" ht="12.75" customHeight="1">
      <c r="D25" s="2"/>
      <c r="E25" s="2"/>
      <c r="F25" s="2"/>
    </row>
    <row r="26" ht="12.75" customHeight="1">
      <c r="A26" s="38" t="s">
        <v>58</v>
      </c>
      <c r="B26" s="38" t="s">
        <v>59</v>
      </c>
      <c r="C26" s="40" t="s">
        <v>60</v>
      </c>
      <c r="D26" s="2"/>
      <c r="E26" s="2"/>
      <c r="F26" s="2"/>
    </row>
    <row r="27" ht="12.75" customHeight="1">
      <c r="A27" s="47"/>
      <c r="B27" s="47"/>
      <c r="C27" s="51" t="s">
        <v>61</v>
      </c>
      <c r="D27" s="2"/>
      <c r="E27" s="2"/>
      <c r="F27" s="2"/>
    </row>
    <row r="28" ht="12.75" customHeight="1">
      <c r="A28" s="41"/>
      <c r="B28" s="41"/>
      <c r="C28" s="52" t="s">
        <v>62</v>
      </c>
      <c r="D28" s="2"/>
      <c r="E28" s="2"/>
      <c r="F28" s="2"/>
    </row>
    <row r="29" ht="12.75" customHeight="1">
      <c r="A29" s="46" t="s">
        <v>63</v>
      </c>
      <c r="B29" s="53" t="s">
        <v>64</v>
      </c>
      <c r="C29" s="6">
        <v>1.0</v>
      </c>
      <c r="D29" s="2"/>
      <c r="E29" s="2"/>
      <c r="F29" s="2"/>
    </row>
    <row r="30" ht="12.75" customHeight="1">
      <c r="A30" s="46" t="s">
        <v>65</v>
      </c>
      <c r="B30" s="53" t="s">
        <v>66</v>
      </c>
      <c r="C30" s="6">
        <v>1.0</v>
      </c>
      <c r="D30" s="2"/>
      <c r="E30" s="2"/>
      <c r="F30" s="2"/>
    </row>
    <row r="31" ht="12.75" customHeight="1">
      <c r="A31" s="46" t="s">
        <v>67</v>
      </c>
      <c r="B31" s="53" t="s">
        <v>68</v>
      </c>
      <c r="C31" s="6">
        <v>0.0</v>
      </c>
      <c r="D31" s="2"/>
      <c r="E31" s="2"/>
      <c r="F31" s="2"/>
    </row>
    <row r="32" ht="12.75" customHeight="1">
      <c r="A32" s="46" t="s">
        <v>69</v>
      </c>
      <c r="B32" s="53" t="s">
        <v>70</v>
      </c>
      <c r="C32" s="6">
        <v>4.0</v>
      </c>
      <c r="D32" s="2"/>
      <c r="E32" s="2"/>
      <c r="F32" s="2"/>
    </row>
    <row r="33" ht="12.75" customHeight="1">
      <c r="A33" s="46" t="s">
        <v>71</v>
      </c>
      <c r="B33" s="53" t="s">
        <v>72</v>
      </c>
      <c r="C33" s="6">
        <v>3.0</v>
      </c>
      <c r="D33" s="2"/>
      <c r="E33" s="2"/>
      <c r="F33" s="2"/>
    </row>
    <row r="34" ht="12.75" customHeight="1">
      <c r="A34" s="46" t="s">
        <v>73</v>
      </c>
      <c r="B34" s="53" t="s">
        <v>74</v>
      </c>
      <c r="C34" s="6">
        <v>4.0</v>
      </c>
      <c r="D34" s="2"/>
      <c r="E34" s="2"/>
      <c r="F34" s="2"/>
    </row>
    <row r="35" ht="12.75" customHeight="1">
      <c r="A35" s="46" t="s">
        <v>75</v>
      </c>
      <c r="B35" s="53" t="s">
        <v>76</v>
      </c>
      <c r="C35" s="6">
        <v>0.0</v>
      </c>
      <c r="D35" s="2"/>
      <c r="E35" s="2"/>
      <c r="F35" s="2"/>
    </row>
    <row r="36" ht="12.75" customHeight="1">
      <c r="A36" s="46" t="s">
        <v>77</v>
      </c>
      <c r="B36" s="53" t="s">
        <v>78</v>
      </c>
      <c r="C36" s="6">
        <v>3.0</v>
      </c>
      <c r="D36" s="2"/>
      <c r="E36" s="2"/>
      <c r="F36" s="2"/>
    </row>
    <row r="37" ht="12.75" customHeight="1">
      <c r="A37" s="46" t="s">
        <v>79</v>
      </c>
      <c r="B37" s="53" t="s">
        <v>80</v>
      </c>
      <c r="C37" s="6">
        <v>3.0</v>
      </c>
      <c r="D37" s="2"/>
      <c r="E37" s="2"/>
      <c r="F37" s="2"/>
    </row>
    <row r="38" ht="12.75" customHeight="1">
      <c r="A38" s="46" t="s">
        <v>81</v>
      </c>
      <c r="B38" s="53" t="s">
        <v>82</v>
      </c>
      <c r="C38" s="6">
        <v>3.0</v>
      </c>
      <c r="D38" s="2"/>
      <c r="E38" s="2"/>
      <c r="F38" s="2"/>
    </row>
    <row r="39" ht="12.75" customHeight="1">
      <c r="A39" s="46" t="s">
        <v>83</v>
      </c>
      <c r="B39" s="53" t="s">
        <v>84</v>
      </c>
      <c r="C39" s="6">
        <v>1.0</v>
      </c>
      <c r="D39" s="2"/>
      <c r="E39" s="2"/>
      <c r="F39" s="2"/>
    </row>
    <row r="40" ht="12.75" customHeight="1">
      <c r="A40" s="46" t="s">
        <v>85</v>
      </c>
      <c r="B40" s="53" t="s">
        <v>86</v>
      </c>
      <c r="C40" s="6">
        <v>0.0</v>
      </c>
      <c r="D40" s="2"/>
      <c r="E40" s="2"/>
      <c r="F40" s="2"/>
    </row>
    <row r="41" ht="12.75" customHeight="1">
      <c r="A41" s="46" t="s">
        <v>87</v>
      </c>
      <c r="B41" s="53" t="s">
        <v>88</v>
      </c>
      <c r="C41" s="6">
        <v>0.0</v>
      </c>
      <c r="D41" s="2"/>
      <c r="E41" s="2"/>
      <c r="F41" s="2"/>
    </row>
    <row r="42" ht="12.75" customHeight="1">
      <c r="A42" s="46" t="s">
        <v>89</v>
      </c>
      <c r="B42" s="53" t="s">
        <v>90</v>
      </c>
      <c r="C42" s="6">
        <v>1.0</v>
      </c>
      <c r="D42" s="2"/>
      <c r="E42" s="2"/>
      <c r="F42" s="2"/>
    </row>
    <row r="43" ht="12.75" customHeight="1">
      <c r="A43" s="48" t="s">
        <v>91</v>
      </c>
      <c r="B43" s="54"/>
      <c r="C43" s="24">
        <f>SUM(C29:C42)</f>
        <v>24</v>
      </c>
      <c r="D43" s="2"/>
      <c r="E43" s="2"/>
      <c r="F43" s="2"/>
    </row>
    <row r="44" ht="12.75" customHeight="1">
      <c r="C44" s="2"/>
      <c r="D44" s="2"/>
      <c r="E44" s="2"/>
      <c r="F44" s="2"/>
    </row>
    <row r="45" ht="12.75" customHeight="1">
      <c r="A45" s="36" t="s">
        <v>92</v>
      </c>
      <c r="D45" s="2"/>
      <c r="E45" s="2"/>
      <c r="F45" s="2"/>
    </row>
    <row r="46" ht="12.75" customHeight="1">
      <c r="C46" s="2"/>
      <c r="D46" s="2"/>
      <c r="E46" s="2"/>
      <c r="F46" s="2"/>
    </row>
    <row r="47" ht="12.75" customHeight="1">
      <c r="A47" s="48" t="s">
        <v>93</v>
      </c>
      <c r="B47" s="54"/>
      <c r="C47" s="24">
        <f>C43*(0.65+0.01*F22)</f>
        <v>89.04</v>
      </c>
      <c r="D47" s="2"/>
      <c r="E47" s="2"/>
      <c r="F47" s="2"/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A1:F1"/>
    <mergeCell ref="A3:F3"/>
    <mergeCell ref="A5:A6"/>
    <mergeCell ref="B5:B6"/>
    <mergeCell ref="C5:C6"/>
    <mergeCell ref="D5:D6"/>
    <mergeCell ref="E5:E6"/>
    <mergeCell ref="A16:A18"/>
    <mergeCell ref="A19:A21"/>
    <mergeCell ref="A24:C24"/>
    <mergeCell ref="A26:A28"/>
    <mergeCell ref="B26:B28"/>
    <mergeCell ref="A45:C45"/>
    <mergeCell ref="A7:A9"/>
    <mergeCell ref="B7:B9"/>
    <mergeCell ref="A10:A12"/>
    <mergeCell ref="B10:B12"/>
    <mergeCell ref="A13:A15"/>
    <mergeCell ref="B13:B15"/>
    <mergeCell ref="B16:B18"/>
    <mergeCell ref="B19:B21"/>
  </mergeCells>
  <printOptions/>
  <pageMargins bottom="0.75" footer="0.0" header="0.0" left="0.7" right="0.7" top="0.75"/>
  <pageSetup paperSize="12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41.38"/>
    <col customWidth="1" min="3" max="3" width="11.38"/>
    <col customWidth="1" min="4" max="4" width="7.63"/>
    <col customWidth="1" min="5" max="5" width="10.13"/>
    <col customWidth="1" min="6" max="6" width="10.25"/>
    <col customWidth="1" min="7" max="26" width="8.0"/>
  </cols>
  <sheetData>
    <row r="1" ht="18.0" customHeight="1">
      <c r="A1" s="1" t="s">
        <v>94</v>
      </c>
    </row>
    <row r="2" ht="12.75" customHeight="1">
      <c r="A2" s="36"/>
      <c r="B2" s="2"/>
      <c r="C2" s="2"/>
      <c r="D2" s="2"/>
      <c r="E2" s="2"/>
      <c r="F2" s="2"/>
    </row>
    <row r="3" ht="15.75" customHeight="1">
      <c r="A3" s="37" t="s">
        <v>95</v>
      </c>
    </row>
    <row r="4" ht="12.75" customHeight="1">
      <c r="D4" s="2"/>
      <c r="E4" s="2"/>
      <c r="F4" s="2"/>
    </row>
    <row r="5" ht="12.75" customHeight="1">
      <c r="A5" s="38" t="s">
        <v>40</v>
      </c>
      <c r="B5" s="38" t="s">
        <v>41</v>
      </c>
      <c r="C5" s="38" t="s">
        <v>42</v>
      </c>
      <c r="D5" s="38" t="s">
        <v>43</v>
      </c>
      <c r="E5" s="39" t="s">
        <v>44</v>
      </c>
      <c r="F5" s="40" t="s">
        <v>45</v>
      </c>
    </row>
    <row r="6" ht="12.75" customHeight="1">
      <c r="A6" s="41"/>
      <c r="B6" s="41"/>
      <c r="C6" s="41"/>
      <c r="D6" s="41"/>
      <c r="E6" s="42"/>
      <c r="F6" s="43" t="s">
        <v>46</v>
      </c>
    </row>
    <row r="7" ht="12.75" customHeight="1">
      <c r="A7" s="44">
        <v>1.0</v>
      </c>
      <c r="B7" s="45" t="s">
        <v>96</v>
      </c>
      <c r="C7" s="46" t="s">
        <v>48</v>
      </c>
      <c r="D7" s="46"/>
      <c r="E7" s="46">
        <v>1.0</v>
      </c>
      <c r="F7" s="46" t="str">
        <f t="shared" ref="F7:F12" si="1">IF(D7="","",D7*E7)</f>
        <v/>
      </c>
    </row>
    <row r="8" ht="12.75" customHeight="1">
      <c r="A8" s="47"/>
      <c r="B8" s="47"/>
      <c r="C8" s="46" t="s">
        <v>49</v>
      </c>
      <c r="D8" s="6">
        <v>4.0</v>
      </c>
      <c r="E8" s="46">
        <v>2.0</v>
      </c>
      <c r="F8" s="46">
        <f t="shared" si="1"/>
        <v>8</v>
      </c>
    </row>
    <row r="9" ht="12.75" customHeight="1">
      <c r="A9" s="41"/>
      <c r="B9" s="41"/>
      <c r="C9" s="46" t="s">
        <v>50</v>
      </c>
      <c r="D9" s="46"/>
      <c r="E9" s="46">
        <v>3.0</v>
      </c>
      <c r="F9" s="46" t="str">
        <f t="shared" si="1"/>
        <v/>
      </c>
    </row>
    <row r="10" ht="12.75" customHeight="1">
      <c r="A10" s="44">
        <v>2.0</v>
      </c>
      <c r="B10" s="45" t="s">
        <v>97</v>
      </c>
      <c r="C10" s="46" t="s">
        <v>48</v>
      </c>
      <c r="D10" s="6">
        <v>21.0</v>
      </c>
      <c r="E10" s="46">
        <v>5.0</v>
      </c>
      <c r="F10" s="46">
        <f t="shared" si="1"/>
        <v>105</v>
      </c>
    </row>
    <row r="11" ht="12.75" customHeight="1">
      <c r="A11" s="47"/>
      <c r="B11" s="47"/>
      <c r="C11" s="46" t="s">
        <v>49</v>
      </c>
      <c r="D11" s="6">
        <v>4.0</v>
      </c>
      <c r="E11" s="46">
        <v>10.0</v>
      </c>
      <c r="F11" s="46">
        <f t="shared" si="1"/>
        <v>40</v>
      </c>
    </row>
    <row r="12" ht="12.75" customHeight="1">
      <c r="A12" s="41"/>
      <c r="B12" s="41"/>
      <c r="C12" s="46" t="s">
        <v>50</v>
      </c>
      <c r="D12" s="6"/>
      <c r="E12" s="46">
        <v>15.0</v>
      </c>
      <c r="F12" s="46" t="str">
        <f t="shared" si="1"/>
        <v/>
      </c>
    </row>
    <row r="13" ht="12.75" customHeight="1">
      <c r="A13" s="48" t="s">
        <v>98</v>
      </c>
      <c r="B13" s="49"/>
      <c r="C13" s="49"/>
      <c r="D13" s="50"/>
      <c r="E13" s="50"/>
      <c r="F13" s="24">
        <f>SUM(F7:F12)</f>
        <v>153</v>
      </c>
    </row>
    <row r="14" ht="12.75" customHeight="1">
      <c r="D14" s="2"/>
      <c r="E14" s="2"/>
      <c r="F14" s="2"/>
    </row>
    <row r="15" ht="12.75" customHeight="1">
      <c r="A15" s="36" t="s">
        <v>56</v>
      </c>
      <c r="D15" s="36" t="s">
        <v>57</v>
      </c>
      <c r="E15" s="2"/>
      <c r="F15" s="2"/>
    </row>
    <row r="16" ht="12.75" customHeight="1">
      <c r="E16" s="2"/>
      <c r="F16" s="2"/>
    </row>
    <row r="17" ht="12.75" customHeight="1">
      <c r="A17" s="38" t="s">
        <v>58</v>
      </c>
      <c r="B17" s="38" t="s">
        <v>59</v>
      </c>
      <c r="C17" s="40" t="s">
        <v>60</v>
      </c>
      <c r="D17" s="38" t="s">
        <v>44</v>
      </c>
      <c r="E17" s="55" t="s">
        <v>99</v>
      </c>
      <c r="F17" s="2"/>
    </row>
    <row r="18" ht="12.75" customHeight="1">
      <c r="A18" s="47"/>
      <c r="B18" s="47"/>
      <c r="C18" s="51" t="s">
        <v>61</v>
      </c>
      <c r="D18" s="47"/>
      <c r="E18" s="47"/>
      <c r="F18" s="2"/>
    </row>
    <row r="19" ht="12.75" customHeight="1">
      <c r="A19" s="41"/>
      <c r="B19" s="41"/>
      <c r="C19" s="52" t="s">
        <v>62</v>
      </c>
      <c r="D19" s="41"/>
      <c r="E19" s="41"/>
      <c r="F19" s="2"/>
    </row>
    <row r="20" ht="12.75" customHeight="1">
      <c r="A20" s="46" t="s">
        <v>100</v>
      </c>
      <c r="B20" s="53" t="s">
        <v>101</v>
      </c>
      <c r="C20" s="6">
        <v>0.0</v>
      </c>
      <c r="D20" s="46">
        <v>2.0</v>
      </c>
      <c r="E20" s="46">
        <f t="shared" ref="E20:E32" si="2">IF(C20="","",C20*D20)</f>
        <v>0</v>
      </c>
      <c r="F20" s="2"/>
    </row>
    <row r="21" ht="12.75" customHeight="1">
      <c r="A21" s="46" t="s">
        <v>102</v>
      </c>
      <c r="B21" s="53" t="s">
        <v>103</v>
      </c>
      <c r="C21" s="6">
        <v>3.0</v>
      </c>
      <c r="D21" s="46">
        <v>1.0</v>
      </c>
      <c r="E21" s="46">
        <f t="shared" si="2"/>
        <v>3</v>
      </c>
      <c r="F21" s="2"/>
    </row>
    <row r="22" ht="12.75" customHeight="1">
      <c r="A22" s="46" t="s">
        <v>104</v>
      </c>
      <c r="B22" s="53" t="s">
        <v>105</v>
      </c>
      <c r="C22" s="6">
        <v>1.0</v>
      </c>
      <c r="D22" s="46">
        <v>1.0</v>
      </c>
      <c r="E22" s="46">
        <f t="shared" si="2"/>
        <v>1</v>
      </c>
      <c r="F22" s="2"/>
    </row>
    <row r="23" ht="12.75" customHeight="1">
      <c r="A23" s="46" t="s">
        <v>106</v>
      </c>
      <c r="B23" s="53" t="s">
        <v>82</v>
      </c>
      <c r="C23" s="6">
        <v>1.0</v>
      </c>
      <c r="D23" s="46">
        <v>1.0</v>
      </c>
      <c r="E23" s="46">
        <f t="shared" si="2"/>
        <v>1</v>
      </c>
      <c r="F23" s="2"/>
    </row>
    <row r="24" ht="12.75" customHeight="1">
      <c r="A24" s="46" t="s">
        <v>107</v>
      </c>
      <c r="B24" s="53" t="s">
        <v>108</v>
      </c>
      <c r="C24" s="6">
        <v>1.0</v>
      </c>
      <c r="D24" s="46">
        <v>1.0</v>
      </c>
      <c r="E24" s="46">
        <f t="shared" si="2"/>
        <v>1</v>
      </c>
      <c r="F24" s="2"/>
    </row>
    <row r="25" ht="12.75" customHeight="1">
      <c r="A25" s="46" t="s">
        <v>109</v>
      </c>
      <c r="B25" s="53" t="s">
        <v>110</v>
      </c>
      <c r="C25" s="6">
        <v>0.0</v>
      </c>
      <c r="D25" s="46">
        <v>0.5</v>
      </c>
      <c r="E25" s="46">
        <f t="shared" si="2"/>
        <v>0</v>
      </c>
      <c r="F25" s="2"/>
    </row>
    <row r="26" ht="12.75" customHeight="1">
      <c r="A26" s="46" t="s">
        <v>111</v>
      </c>
      <c r="B26" s="53" t="s">
        <v>112</v>
      </c>
      <c r="C26" s="6">
        <v>2.0</v>
      </c>
      <c r="D26" s="46">
        <v>0.5</v>
      </c>
      <c r="E26" s="46">
        <f t="shared" si="2"/>
        <v>1</v>
      </c>
      <c r="F26" s="2"/>
    </row>
    <row r="27" ht="12.75" customHeight="1">
      <c r="A27" s="46" t="s">
        <v>113</v>
      </c>
      <c r="B27" s="53" t="s">
        <v>114</v>
      </c>
      <c r="C27" s="6">
        <v>3.0</v>
      </c>
      <c r="D27" s="46">
        <v>2.0</v>
      </c>
      <c r="E27" s="46">
        <f t="shared" si="2"/>
        <v>6</v>
      </c>
      <c r="F27" s="2"/>
    </row>
    <row r="28" ht="12.75" customHeight="1">
      <c r="A28" s="46" t="s">
        <v>115</v>
      </c>
      <c r="B28" s="53" t="s">
        <v>116</v>
      </c>
      <c r="C28" s="6">
        <v>1.0</v>
      </c>
      <c r="D28" s="46">
        <v>1.0</v>
      </c>
      <c r="E28" s="46">
        <f t="shared" si="2"/>
        <v>1</v>
      </c>
      <c r="F28" s="2"/>
    </row>
    <row r="29" ht="12.75" customHeight="1">
      <c r="A29" s="46" t="s">
        <v>117</v>
      </c>
      <c r="B29" s="53" t="s">
        <v>118</v>
      </c>
      <c r="C29" s="6">
        <v>0.0</v>
      </c>
      <c r="D29" s="46">
        <v>1.0</v>
      </c>
      <c r="E29" s="46">
        <f t="shared" si="2"/>
        <v>0</v>
      </c>
      <c r="F29" s="2"/>
    </row>
    <row r="30" ht="12.75" customHeight="1">
      <c r="A30" s="46" t="s">
        <v>119</v>
      </c>
      <c r="B30" s="53" t="s">
        <v>120</v>
      </c>
      <c r="C30" s="6">
        <v>3.0</v>
      </c>
      <c r="D30" s="46">
        <v>1.0</v>
      </c>
      <c r="E30" s="46">
        <f t="shared" si="2"/>
        <v>3</v>
      </c>
      <c r="F30" s="2"/>
    </row>
    <row r="31" ht="12.75" customHeight="1">
      <c r="A31" s="46" t="s">
        <v>121</v>
      </c>
      <c r="B31" s="53" t="s">
        <v>122</v>
      </c>
      <c r="C31" s="6">
        <v>3.0</v>
      </c>
      <c r="D31" s="46">
        <v>1.0</v>
      </c>
      <c r="E31" s="46">
        <f t="shared" si="2"/>
        <v>3</v>
      </c>
      <c r="F31" s="2"/>
    </row>
    <row r="32" ht="12.75" customHeight="1">
      <c r="A32" s="46" t="s">
        <v>123</v>
      </c>
      <c r="B32" s="53" t="s">
        <v>124</v>
      </c>
      <c r="C32" s="6">
        <v>2.0</v>
      </c>
      <c r="D32" s="46">
        <v>1.0</v>
      </c>
      <c r="E32" s="46">
        <f t="shared" si="2"/>
        <v>2</v>
      </c>
      <c r="F32" s="2"/>
    </row>
    <row r="33" ht="12.75" customHeight="1">
      <c r="A33" s="48" t="s">
        <v>125</v>
      </c>
      <c r="B33" s="56"/>
      <c r="C33" s="57"/>
      <c r="D33" s="57"/>
      <c r="E33" s="24">
        <f>SUM(E20:E32)</f>
        <v>22</v>
      </c>
      <c r="F33" s="2"/>
    </row>
    <row r="34" ht="12.75" customHeight="1">
      <c r="A34" s="48" t="s">
        <v>126</v>
      </c>
      <c r="B34" s="54"/>
      <c r="C34" s="54"/>
      <c r="D34" s="54"/>
      <c r="E34" s="24">
        <f>0.6+(0.01*E33)</f>
        <v>0.82</v>
      </c>
      <c r="F34" s="2"/>
    </row>
    <row r="35" ht="12.75" customHeight="1">
      <c r="C35" s="2"/>
      <c r="D35" s="2"/>
      <c r="E35" s="2"/>
      <c r="F35" s="2"/>
    </row>
    <row r="36" ht="12.75" customHeight="1">
      <c r="A36" s="36" t="s">
        <v>127</v>
      </c>
      <c r="F36" s="2"/>
    </row>
    <row r="37" ht="12.75" customHeight="1">
      <c r="C37" s="2"/>
      <c r="D37" s="2"/>
      <c r="E37" s="2"/>
      <c r="F37" s="2"/>
    </row>
    <row r="38" ht="12.75" customHeight="1">
      <c r="A38" s="38" t="s">
        <v>58</v>
      </c>
      <c r="B38" s="38" t="s">
        <v>59</v>
      </c>
      <c r="C38" s="40" t="s">
        <v>60</v>
      </c>
      <c r="D38" s="38" t="s">
        <v>44</v>
      </c>
      <c r="E38" s="55" t="s">
        <v>99</v>
      </c>
      <c r="F38" s="2"/>
    </row>
    <row r="39" ht="12.75" customHeight="1">
      <c r="A39" s="47"/>
      <c r="B39" s="47"/>
      <c r="C39" s="51" t="s">
        <v>128</v>
      </c>
      <c r="D39" s="47"/>
      <c r="E39" s="47"/>
      <c r="F39" s="2"/>
    </row>
    <row r="40" ht="12.75" customHeight="1">
      <c r="A40" s="41"/>
      <c r="B40" s="41"/>
      <c r="C40" s="52" t="s">
        <v>129</v>
      </c>
      <c r="D40" s="41"/>
      <c r="E40" s="41"/>
      <c r="F40" s="2"/>
    </row>
    <row r="41" ht="12.75" customHeight="1">
      <c r="A41" s="46" t="s">
        <v>63</v>
      </c>
      <c r="B41" s="53" t="s">
        <v>130</v>
      </c>
      <c r="C41" s="6">
        <v>0.0</v>
      </c>
      <c r="D41" s="46">
        <v>1.5</v>
      </c>
      <c r="E41" s="46">
        <f t="shared" ref="E41:E48" si="3">IF(C41="","",C41*D41)</f>
        <v>0</v>
      </c>
    </row>
    <row r="42" ht="12.75" customHeight="1">
      <c r="A42" s="46" t="s">
        <v>65</v>
      </c>
      <c r="B42" s="53" t="s">
        <v>131</v>
      </c>
      <c r="C42" s="6">
        <v>0.0</v>
      </c>
      <c r="D42" s="46">
        <v>0.5</v>
      </c>
      <c r="E42" s="46">
        <f t="shared" si="3"/>
        <v>0</v>
      </c>
    </row>
    <row r="43" ht="12.75" customHeight="1">
      <c r="A43" s="46" t="s">
        <v>67</v>
      </c>
      <c r="B43" s="53" t="s">
        <v>132</v>
      </c>
      <c r="C43" s="6">
        <v>0.0</v>
      </c>
      <c r="D43" s="46">
        <v>1.0</v>
      </c>
      <c r="E43" s="46">
        <f t="shared" si="3"/>
        <v>0</v>
      </c>
    </row>
    <row r="44" ht="12.75" customHeight="1">
      <c r="A44" s="46" t="s">
        <v>69</v>
      </c>
      <c r="B44" s="53" t="s">
        <v>133</v>
      </c>
      <c r="C44" s="6">
        <v>0.0</v>
      </c>
      <c r="D44" s="46">
        <v>0.5</v>
      </c>
      <c r="E44" s="46">
        <f t="shared" si="3"/>
        <v>0</v>
      </c>
    </row>
    <row r="45" ht="12.75" customHeight="1">
      <c r="A45" s="46" t="s">
        <v>71</v>
      </c>
      <c r="B45" s="53" t="s">
        <v>134</v>
      </c>
      <c r="C45" s="6">
        <v>0.0</v>
      </c>
      <c r="D45" s="46">
        <v>1.0</v>
      </c>
      <c r="E45" s="46">
        <f t="shared" si="3"/>
        <v>0</v>
      </c>
    </row>
    <row r="46" ht="12.75" customHeight="1">
      <c r="A46" s="46" t="s">
        <v>73</v>
      </c>
      <c r="B46" s="53" t="s">
        <v>135</v>
      </c>
      <c r="C46" s="6">
        <v>0.0</v>
      </c>
      <c r="D46" s="46">
        <v>2.0</v>
      </c>
      <c r="E46" s="46">
        <f t="shared" si="3"/>
        <v>0</v>
      </c>
    </row>
    <row r="47" ht="12.75" customHeight="1">
      <c r="A47" s="46" t="s">
        <v>75</v>
      </c>
      <c r="B47" s="53" t="s">
        <v>136</v>
      </c>
      <c r="C47" s="6">
        <v>0.0</v>
      </c>
      <c r="D47" s="46">
        <v>-1.0</v>
      </c>
      <c r="E47" s="46">
        <f t="shared" si="3"/>
        <v>0</v>
      </c>
    </row>
    <row r="48" ht="12.75" customHeight="1">
      <c r="A48" s="46" t="s">
        <v>77</v>
      </c>
      <c r="B48" s="53" t="s">
        <v>137</v>
      </c>
      <c r="C48" s="6">
        <v>0.0</v>
      </c>
      <c r="D48" s="46">
        <v>-1.0</v>
      </c>
      <c r="E48" s="46">
        <f t="shared" si="3"/>
        <v>0</v>
      </c>
    </row>
    <row r="49" ht="12.75" customHeight="1">
      <c r="A49" s="48" t="s">
        <v>138</v>
      </c>
      <c r="B49" s="56"/>
      <c r="C49" s="57"/>
      <c r="D49" s="57"/>
      <c r="E49" s="24">
        <f>SUM(E41:E48)</f>
        <v>0</v>
      </c>
      <c r="F49" s="2"/>
    </row>
    <row r="50" ht="12.75" customHeight="1">
      <c r="A50" s="48" t="s">
        <v>139</v>
      </c>
      <c r="B50" s="56"/>
      <c r="C50" s="57"/>
      <c r="D50" s="57"/>
      <c r="E50" s="24">
        <f>1.4-(0.03*E49)</f>
        <v>1.4</v>
      </c>
      <c r="F50" s="2"/>
    </row>
    <row r="51" ht="12.75" customHeight="1">
      <c r="C51" s="2"/>
      <c r="D51" s="2"/>
      <c r="E51" s="2"/>
      <c r="F51" s="2"/>
    </row>
    <row r="52" ht="12.75" customHeight="1">
      <c r="A52" s="36" t="s">
        <v>140</v>
      </c>
      <c r="D52" s="2"/>
      <c r="E52" s="2"/>
      <c r="F52" s="2"/>
    </row>
    <row r="53" ht="12.75" customHeight="1">
      <c r="C53" s="2"/>
      <c r="D53" s="2"/>
      <c r="E53" s="2"/>
      <c r="F53" s="2"/>
    </row>
    <row r="54" ht="12.75" customHeight="1">
      <c r="A54" s="48" t="s">
        <v>141</v>
      </c>
      <c r="B54" s="54"/>
      <c r="C54" s="54"/>
      <c r="D54" s="54"/>
      <c r="E54" s="24">
        <f>F13*E34*E50</f>
        <v>175.644</v>
      </c>
      <c r="F54" s="2"/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2">
    <mergeCell ref="A1:F1"/>
    <mergeCell ref="A3:F3"/>
    <mergeCell ref="A5:A6"/>
    <mergeCell ref="B5:B6"/>
    <mergeCell ref="C5:C6"/>
    <mergeCell ref="D5:D6"/>
    <mergeCell ref="E5:E6"/>
    <mergeCell ref="D17:D19"/>
    <mergeCell ref="E17:E19"/>
    <mergeCell ref="A36:E36"/>
    <mergeCell ref="A38:A40"/>
    <mergeCell ref="B38:B40"/>
    <mergeCell ref="D38:D40"/>
    <mergeCell ref="E38:E40"/>
    <mergeCell ref="A52:C52"/>
    <mergeCell ref="A7:A9"/>
    <mergeCell ref="B7:B9"/>
    <mergeCell ref="A10:A12"/>
    <mergeCell ref="B10:B12"/>
    <mergeCell ref="A15:C15"/>
    <mergeCell ref="A17:A19"/>
    <mergeCell ref="B17:B19"/>
  </mergeCells>
  <printOptions/>
  <pageMargins bottom="0.75" footer="0.0" header="0.0" left="0.7" right="0.7" top="0.75"/>
  <pageSetup paperSize="12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2004-02-17T00:39:43Z</dcterms:created>
  <dc:creator>alberto</dc:creator>
</cp:coreProperties>
</file>