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C:\Users\moonm\OneDrive\Desktop\WebsiteWireframe&amp;Content\wireframe\"/>
    </mc:Choice>
  </mc:AlternateContent>
  <xr:revisionPtr revIDLastSave="0" documentId="13_ncr:1_{758E92BB-E89F-4F29-A56E-94ED6B21642F}" xr6:coauthVersionLast="47" xr6:coauthVersionMax="47" xr10:uidLastSave="{00000000-0000-0000-0000-000000000000}"/>
  <bookViews>
    <workbookView xWindow="-110" yWindow="-110" windowWidth="19420" windowHeight="10300" activeTab="1" xr2:uid="{1BD8638E-000E-4472-8AE1-C32ECD41C6A4}"/>
  </bookViews>
  <sheets>
    <sheet name="Cover" sheetId="2" r:id="rId1"/>
    <sheet name="SuccessCriteria" sheetId="8" r:id="rId2"/>
    <sheet name="Statistics (self check)" sheetId="10" r:id="rId3"/>
    <sheet name="Statistics (tutor)" sheetId="6" r:id="rId4"/>
    <sheet name="Ponthatárok" sheetId="9" state="hidden" r:id="rId5"/>
  </sheets>
  <definedNames>
    <definedName name="_xlnm._FilterDatabase" localSheetId="1" hidden="1">SuccessCriteria!$A$1:$L$48</definedName>
    <definedName name="nem_modosithato2">SuccessCriteria!$L:$L,SuccessCriteria!$K:$K,SuccessCriteria!$J$1,SuccessCriteria!$I:$I,SuccessCriteria!$J:$J,SuccessCriteria!$H:$H,SuccessCriteria!$C:$C,SuccessCriteria!$B:$B,SuccessCriteria!$A:$A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8" l="1"/>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2" i="8"/>
  <c r="D14" i="2" l="1"/>
  <c r="D23" i="2"/>
  <c r="D24" i="2" s="1"/>
  <c r="D18" i="2"/>
  <c r="D19" i="2" s="1"/>
  <c r="D17" i="2"/>
  <c r="C4" i="6"/>
  <c r="D4" i="6" s="1"/>
  <c r="C5" i="6"/>
  <c r="D5" i="6" s="1"/>
  <c r="C6" i="6"/>
  <c r="F6" i="6" s="1"/>
  <c r="C7" i="6"/>
  <c r="D7" i="6" s="1"/>
  <c r="C4" i="10"/>
  <c r="F4" i="10" s="1"/>
  <c r="C5" i="10"/>
  <c r="D5" i="10" s="1"/>
  <c r="C6" i="10"/>
  <c r="F6" i="10" s="1"/>
  <c r="C7" i="10"/>
  <c r="F7" i="10" s="1"/>
  <c r="C3" i="10"/>
  <c r="D3" i="10" s="1"/>
  <c r="D10" i="2"/>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2" i="8"/>
  <c r="J3" i="9"/>
  <c r="H4" i="9"/>
  <c r="E8" i="10"/>
  <c r="D11" i="2"/>
  <c r="C2" i="9" s="1"/>
  <c r="C3" i="6"/>
  <c r="D3" i="6"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E8" i="6"/>
  <c r="L11" i="8" l="1"/>
  <c r="L39" i="8"/>
  <c r="L38" i="8"/>
  <c r="L6" i="8"/>
  <c r="L46" i="8"/>
  <c r="L30" i="8"/>
  <c r="L44" i="8"/>
  <c r="L45" i="8"/>
  <c r="L42" i="8"/>
  <c r="L33" i="8"/>
  <c r="L8" i="8"/>
  <c r="L21" i="8"/>
  <c r="F3" i="6"/>
  <c r="D7" i="10"/>
  <c r="L26" i="8"/>
  <c r="L18" i="8"/>
  <c r="L10" i="8"/>
  <c r="F3" i="10"/>
  <c r="F4" i="6"/>
  <c r="L35" i="8"/>
  <c r="L20" i="8"/>
  <c r="L23" i="8"/>
  <c r="L15" i="8"/>
  <c r="L2" i="8"/>
  <c r="L41" i="8"/>
  <c r="L19" i="8"/>
  <c r="L3" i="8"/>
  <c r="L47" i="8"/>
  <c r="L32" i="8"/>
  <c r="L25" i="8"/>
  <c r="L17" i="8"/>
  <c r="L9" i="8"/>
  <c r="L48" i="8"/>
  <c r="L40" i="8"/>
  <c r="L28" i="8"/>
  <c r="L13" i="8"/>
  <c r="L5" i="8"/>
  <c r="D6" i="10"/>
  <c r="D6" i="6"/>
  <c r="D8" i="6" s="1"/>
  <c r="F5" i="6"/>
  <c r="F5" i="10"/>
  <c r="L7" i="8"/>
  <c r="D4" i="10"/>
  <c r="L24" i="8"/>
  <c r="L16" i="8"/>
  <c r="L37" i="8"/>
  <c r="L31" i="8"/>
  <c r="D15" i="2"/>
  <c r="F15" i="2" s="1"/>
  <c r="L34" i="8"/>
  <c r="L27" i="8"/>
  <c r="L12" i="8"/>
  <c r="L4" i="8"/>
  <c r="L43" i="8"/>
  <c r="L36" i="8"/>
  <c r="C8" i="10"/>
  <c r="F8" i="10" s="1"/>
  <c r="L29" i="8"/>
  <c r="L22" i="8"/>
  <c r="L14" i="8"/>
  <c r="C4" i="9"/>
  <c r="C6" i="9"/>
  <c r="C5" i="9"/>
  <c r="C7" i="9"/>
  <c r="C8" i="6"/>
  <c r="F8" i="6" s="1"/>
  <c r="F7" i="6"/>
  <c r="D8" i="10" l="1"/>
</calcChain>
</file>

<file path=xl/sharedStrings.xml><?xml version="1.0" encoding="utf-8"?>
<sst xmlns="http://schemas.openxmlformats.org/spreadsheetml/2006/main" count="190" uniqueCount="110">
  <si>
    <t>Az űrlapot Abonyi-Tóth Andor (ELTE IK) készítette</t>
  </si>
  <si>
    <t>Honlap irányelvek</t>
  </si>
  <si>
    <t>Your name:</t>
  </si>
  <si>
    <t>Your Neptun code:</t>
  </si>
  <si>
    <t>Your email address:</t>
  </si>
  <si>
    <t>List of Success Criteria</t>
  </si>
  <si>
    <t>For testing purposes, it is worth publishing the website on a web server before submission.
However, the compressed package uploaded to Canvas, which we publish on our own web server, will be evaluated.</t>
  </si>
  <si>
    <t>There are highlighted principles (marked with a yellow background and bold highlighting) among the guidelines, which must be observed with special attention! To obtain a satisfactory grade, at least 50 points must be achieved. Regarding student and tutor evaluation, there can be a maximum of 15 deviations from the guidelines, in case of more than this, we cannot accept the assignment.</t>
  </si>
  <si>
    <t>Guidelines</t>
  </si>
  <si>
    <t>Number of success criteria</t>
  </si>
  <si>
    <t>Available maximum points</t>
  </si>
  <si>
    <t>Minimum points to be achieved</t>
  </si>
  <si>
    <t>Points given for the self-evaluation</t>
  </si>
  <si>
    <t>You have fulfilled every mandatory success criteria</t>
  </si>
  <si>
    <t>Achieved points according the self check</t>
  </si>
  <si>
    <t>Points given by the tutor</t>
  </si>
  <si>
    <t>Achieved points according to tutor's review</t>
  </si>
  <si>
    <t>Achieved points including extra points or point reduction</t>
  </si>
  <si>
    <t>Points given by the tutor for the self-check correctness</t>
  </si>
  <si>
    <t xml:space="preserve">Available maximum points </t>
  </si>
  <si>
    <t xml:space="preserve">Difference between self and tutor evaluation
</t>
  </si>
  <si>
    <t>Achieved points</t>
  </si>
  <si>
    <t>The tutor has finished the review process</t>
  </si>
  <si>
    <t>Extra points or point reduction</t>
  </si>
  <si>
    <t>Remarks of the tutor (optional)</t>
  </si>
  <si>
    <t>Please fill out the table in Excel (installed in labs), as the processing application only works on the original XLSX files. We will not accept tables in other formats.</t>
  </si>
  <si>
    <t>insufficient</t>
  </si>
  <si>
    <t>sufficient</t>
  </si>
  <si>
    <t>average</t>
  </si>
  <si>
    <t>good</t>
  </si>
  <si>
    <t>excellent</t>
  </si>
  <si>
    <t>It only matters if the tutor has already completed the evaluation.</t>
  </si>
  <si>
    <t>Statistics (tutor's review)</t>
  </si>
  <si>
    <t>succeded</t>
  </si>
  <si>
    <t>not succeded</t>
  </si>
  <si>
    <t>sum</t>
  </si>
  <si>
    <t>ratio</t>
  </si>
  <si>
    <t>Course requirement</t>
  </si>
  <si>
    <t>Page layout and visual design</t>
  </si>
  <si>
    <t>Content design</t>
  </si>
  <si>
    <t>Accessibility</t>
  </si>
  <si>
    <t>Testing</t>
  </si>
  <si>
    <t>Statistics (self-check)</t>
  </si>
  <si>
    <t>Summary</t>
  </si>
  <si>
    <t>Category</t>
  </si>
  <si>
    <t>Success Criteria</t>
  </si>
  <si>
    <t>1=True /
0 = false (self check)</t>
  </si>
  <si>
    <t>Remark of student</t>
  </si>
  <si>
    <t>1=True /
0 = false (tutor's review)</t>
  </si>
  <si>
    <t>Remark of tutor</t>
  </si>
  <si>
    <t>Mandatory Success Criteria</t>
  </si>
  <si>
    <t>Points, if succeed</t>
  </si>
  <si>
    <t>Achieved points (self check)</t>
  </si>
  <si>
    <t>Achieved points (tutor's review)</t>
  </si>
  <si>
    <t>Difference</t>
  </si>
  <si>
    <t>The website consists of at least three static HTML pages, the home page is saved as index.html. All HTML pages in the package are linked to the pages, there is no unnecessary HTML file. The pages are linked relatively, there is no reference to the root folder.</t>
  </si>
  <si>
    <t>At least 5 images are inserted on the pages (in total), at least two images function as thumbnails, i.e. they link to a larger version of the image</t>
  </si>
  <si>
    <t>There is a page that has a data table that is at least 2x3, has header cells (&lt;th&gt;) and a caption (&lt;caption&gt;) that has been created as expandable content using the &lt;summary&gt; tag embedded in the &lt;details&gt; tag. The structure of the page should not be implemented using a table!</t>
  </si>
  <si>
    <t>There is a page that contains a form that contains at least one text field, one text area, at least 2 radio buttons, at least 1 checkbox, and a submit button.</t>
  </si>
  <si>
    <t>Content and appearance (design) are separated appropriately with the use of external style sheets. Inline specification should be avoided unless there is a specific reason for its use!</t>
  </si>
  <si>
    <t xml:space="preserve">The pages have unique titles, and start with a keyword (eg. About me – Website of Thomas Smith)
Each page is clearly labelled with a descriptive and useful title that makes sense as a bookmark
</t>
  </si>
  <si>
    <t>The text is readable with the default font size</t>
  </si>
  <si>
    <t>At the font settings, besides concrete font types, general font families are also given; for smaller text sans-serif font type is set</t>
  </si>
  <si>
    <t>Font size is set in a way that text could be easily resized (% or em or rem)</t>
  </si>
  <si>
    <t>The navigation menu is at the top or on the left side of the page, it can be clearly distinguished from the main content</t>
  </si>
  <si>
    <t>Visited and non-visited links are different in appearance, the contrast of visited links is higher that that of non-visited links</t>
  </si>
  <si>
    <t>There should be no underlined texts that are not links</t>
  </si>
  <si>
    <r>
      <t xml:space="preserve">Pages should be printable, the print preview should show all the important information
</t>
    </r>
    <r>
      <rPr>
        <i/>
        <sz val="11"/>
        <color indexed="8"/>
        <rFont val="Calibri"/>
        <family val="2"/>
        <charset val="238"/>
      </rPr>
      <t>Separate style sheets should be created for the screen and the printer. In the print view, elements that are repeated on every page, such as the menu, header, sidebar, etc., should be removed. Videos should be hidden and images should be scaled down. Text should fill the pages in a way that saves paper and ink.</t>
    </r>
  </si>
  <si>
    <t xml:space="preserve">Fields on forms have labels, which clearly explain what entries are desired. (&lt;label for=""&gt;)
</t>
  </si>
  <si>
    <t>Labels are close to the data entry fields</t>
  </si>
  <si>
    <t>The form content can be sent (emailed via post method or processed in another way)</t>
  </si>
  <si>
    <t>The function of buttons in a form is clearly indicated by their label</t>
  </si>
  <si>
    <t>Based on the scanning principle, keywords are emphasized, and if it is necessary, lists are used</t>
  </si>
  <si>
    <r>
      <t xml:space="preserve">Well formulated headings (&lt;h1&gt;…&lt;h6&gt;) structure the text on each page
</t>
    </r>
    <r>
      <rPr>
        <i/>
        <sz val="11"/>
        <color indexed="8"/>
        <rFont val="Calibri"/>
        <family val="2"/>
        <charset val="238"/>
      </rPr>
      <t>On HTML5 pages, heading levels can also be set using &lt;h1&gt; headings within nested page structure elements. If subheadings are not necessary, a single &lt;h1&gt; tag is sufficient.</t>
    </r>
  </si>
  <si>
    <r>
      <t xml:space="preserve">It is true for all pages that the headings are logically nested within each other, for example, there cannot be a heading that only plays the role of heading 2 on the page, heading 1 cannot have a subheading that plays the role of subheading 3, and so on.
</t>
    </r>
    <r>
      <rPr>
        <i/>
        <sz val="11"/>
        <color theme="1"/>
        <rFont val="Calibri"/>
        <family val="2"/>
        <charset val="238"/>
        <scheme val="minor"/>
      </rPr>
      <t>The point can only be given if at least one heading that plays the role of heading 2 occurs on one of the pages (which on an HTML5 page can also be a heading 1 that is included in an embedded page structure element)</t>
    </r>
  </si>
  <si>
    <t>The background shouldn't have a pattern that makes reading the text difficult</t>
  </si>
  <si>
    <t>Text blocks and lists are left aligned (or justified)</t>
  </si>
  <si>
    <t>A frame (poster) is cut and shown from the video, so that the user could decide whether it is worth watching the video.</t>
  </si>
  <si>
    <t>The same structural links are present on every page, in the same order</t>
  </si>
  <si>
    <t>You can return to the home page from any page using a link (e.g., the home page menu item or icon in the menu).</t>
  </si>
  <si>
    <r>
      <t xml:space="preserve">If someone arrives at a page on the website from an external site, it is clear to them which page they are on (e.g. distinguishing the current page in the menu, breadcrumb navigation, etc.)
</t>
    </r>
    <r>
      <rPr>
        <i/>
        <sz val="11"/>
        <color theme="1"/>
        <rFont val="Calibri"/>
        <family val="2"/>
        <charset val="238"/>
        <scheme val="minor"/>
      </rPr>
      <t>It is not enough to repeat the name of the menu item (for example) as a headline.</t>
    </r>
  </si>
  <si>
    <t>Texts are easily readable, contrast ratio is well-chosen (WCAG 2.0 1.4.3)</t>
  </si>
  <si>
    <r>
      <t xml:space="preserve">A mechanism is available to bypass blocks of content that are repeated on multiple Web pages. (WCAG 2.0 2.4.1)
</t>
    </r>
    <r>
      <rPr>
        <i/>
        <sz val="11"/>
        <color indexed="8"/>
        <rFont val="Calibri"/>
        <family val="2"/>
        <charset val="238"/>
      </rPr>
      <t>The link used to jump to content should be accessible to screen reader users and should not appear in visual browsers.</t>
    </r>
  </si>
  <si>
    <t>The language of the site is set on each page. If a page has text in a language different from the default, language code is set properly.</t>
  </si>
  <si>
    <t>Character encoding (e.g. UTF-8) is declared on every page. Special characters are correctly interpreted.</t>
  </si>
  <si>
    <t>There are no missing elements, broken links, non-working functions, error messages</t>
  </si>
  <si>
    <t>The website works functionally well with the most popular browsers (Chrome, FF, Edge) (not taking into account those HTML5 features that are not implemented in the given browser)</t>
  </si>
  <si>
    <t>At least one page is built according to the HTML5 standard and is valid according to https://validator.w3.org/</t>
  </si>
  <si>
    <t>Each submitted page is made according to the HTML5 standard and is valid according to https://validator.w3.org/</t>
  </si>
  <si>
    <r>
      <t xml:space="preserve">You have custom CSS files that contain at least 15 rules. The CSS files are valid according to jigsaw.w3.org/css-validator/.
</t>
    </r>
    <r>
      <rPr>
        <i/>
        <sz val="11"/>
        <color theme="1"/>
        <rFont val="Calibri"/>
        <family val="2"/>
        <charset val="238"/>
        <scheme val="minor"/>
      </rPr>
      <t>If the Bootstrap framework is used, custom styles are properly separated from Bootstrap style files.</t>
    </r>
  </si>
  <si>
    <t>TRUE</t>
  </si>
  <si>
    <t>Web-development course (Homepage Success Criteria list)</t>
  </si>
  <si>
    <t>Version: v2024252_v2</t>
  </si>
  <si>
    <r>
      <t xml:space="preserve">There is (at least one) page that contains a background image </t>
    </r>
    <r>
      <rPr>
        <i/>
        <sz val="11"/>
        <color theme="1"/>
        <rFont val="Calibri"/>
        <family val="2"/>
        <charset val="238"/>
        <scheme val="minor"/>
      </rPr>
      <t>(The background image does not have to be the background of the page, it can be any component.)</t>
    </r>
  </si>
  <si>
    <r>
      <t xml:space="preserve">There is a page that has JavaScript code that improves the user experience (e.g. selection from an alternative style sheet, font size change, image gallery, ...)
</t>
    </r>
    <r>
      <rPr>
        <i/>
        <sz val="11"/>
        <color theme="1"/>
        <rFont val="Calibri"/>
        <family val="2"/>
        <charset val="238"/>
        <scheme val="minor"/>
      </rPr>
      <t>Components of the Bootstrap framework are also acceptable at this point (e.g. Carousel).</t>
    </r>
  </si>
  <si>
    <t>All pages are filled with content, in addition to structural links, they also contain at least 3 external links (in total). Pages filled with Lorem ipsum, etc. filler texts are not acceptable!
Structural links are given relative to the current page...</t>
  </si>
  <si>
    <r>
      <t xml:space="preserve">There are examples of each of the following tags being used on the HTML5 page(s): &lt;header&gt;&lt;nav&gt;&lt;section&gt;&lt;article&gt;&lt;aside&gt;&lt;footer&gt;&lt;figure&gt;&lt;video&gt;.
</t>
    </r>
    <r>
      <rPr>
        <i/>
        <sz val="11"/>
        <color theme="1"/>
        <rFont val="Calibri"/>
        <family val="2"/>
        <charset val="238"/>
        <scheme val="minor"/>
      </rPr>
      <t>Tags do not have to appear on every page, but when their use is semantically justified, the appropriate tag MUST be used!</t>
    </r>
  </si>
  <si>
    <r>
      <t xml:space="preserve">The  website is responsive.
</t>
    </r>
    <r>
      <rPr>
        <i/>
        <sz val="11"/>
        <color theme="1"/>
        <rFont val="Calibri"/>
        <family val="2"/>
        <charset val="238"/>
        <scheme val="minor"/>
      </rPr>
      <t>In addition, it is true that for at least 1 page, at least three layouts are implemented depending on the display size (smartphone, tablet, larger display), of which the layout designed for the (smallest) display size consists of a single column, and the layout designed for the (largest) display size consists of at least two columns. Content elements (including images and videos) are sized relatively on each page.</t>
    </r>
  </si>
  <si>
    <r>
      <t xml:space="preserve">Links should be underlined (navigation menu and list of links might be an exemption)
</t>
    </r>
    <r>
      <rPr>
        <i/>
        <sz val="11"/>
        <color theme="1"/>
        <rFont val="Calibri"/>
        <family val="2"/>
        <charset val="238"/>
        <scheme val="minor"/>
      </rPr>
      <t>It's not enough that the underline only appears when the user hovers over the link. The underline must always be visible.</t>
    </r>
  </si>
  <si>
    <r>
      <t xml:space="preserve">The length of text boxes on forms is set according to the expected answer
</t>
    </r>
    <r>
      <rPr>
        <i/>
        <sz val="11"/>
        <color indexed="8"/>
        <rFont val="Calibri"/>
        <family val="2"/>
        <charset val="238"/>
      </rPr>
      <t>The size of the text fields and the maximum length of the text that can be entered must also be set.</t>
    </r>
    <r>
      <rPr>
        <sz val="11"/>
        <color theme="1"/>
        <rFont val="Calibri"/>
        <family val="2"/>
        <charset val="238"/>
        <scheme val="minor"/>
      </rPr>
      <t xml:space="preserve"> </t>
    </r>
    <r>
      <rPr>
        <i/>
        <sz val="11"/>
        <color theme="1"/>
        <rFont val="Calibri"/>
        <family val="2"/>
        <charset val="238"/>
        <scheme val="minor"/>
      </rPr>
      <t>A style sheet can also be used to set the size.</t>
    </r>
  </si>
  <si>
    <t>Radio buttons  cover all the possible answers (options should be carefully designed)</t>
  </si>
  <si>
    <t>For pictures not displayed with a design purpose, the ALT attribute is precisely filled in.  (WCAG 2.0 1.1.1)</t>
  </si>
  <si>
    <t>The link texts themselves are self-explanatory (the text "click here" is not appropriate), concise</t>
  </si>
  <si>
    <t>An alternative, large-font, high-contrast style version is available for visually impaired users on all pages.</t>
  </si>
  <si>
    <r>
      <t xml:space="preserve">The video includes a full text description. The description must include all the important events that can be seen or heard in the video, it is not enough to just summarize the content of the video in a few words. It is advisable to place it in a separate HTML file and link it after the video, or place it in &lt;details&gt;&lt;summary&gt; tags after the video. 
</t>
    </r>
    <r>
      <rPr>
        <i/>
        <sz val="11"/>
        <color theme="1"/>
        <rFont val="Calibri"/>
        <family val="2"/>
        <charset val="238"/>
        <scheme val="minor"/>
      </rPr>
      <t>The point can only be given if the video is at least 30 seconds long, the participants or the narrator speak for at least 15 seconds, and it does not just have a static background, i.e. it contains visual events)</t>
    </r>
  </si>
  <si>
    <t>Ahmad Zohaib</t>
  </si>
  <si>
    <t>H7WPC9</t>
  </si>
  <si>
    <t>moonm7916@gmail.com</t>
  </si>
  <si>
    <t>all pages</t>
  </si>
  <si>
    <t>contactUS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</si>
</sst>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F_t_-;\-* #,##0.00\ _F_t_-;_-* &quot;-&quot;??\ _F_t_-;_-@_-"/>
    <numFmt numFmtId="165" formatCode=";;;"/>
    <numFmt numFmtId="166" formatCode="#,##0_ ;\-#,##0\ "/>
  </numFmts>
  <fonts count="34" x14ac:knownFonts="1">
    <font>
      <sz val="11"/>
      <color theme="1"/>
      <name val="Calibri"/>
      <family val="2"/>
      <charset val="238"/>
      <scheme val="minor"/>
    </font>
    <font>
      <i/>
      <sz val="11"/>
      <color indexed="8"/>
      <name val="Calibri"/>
      <family val="2"/>
      <charset val="238"/>
    </font>
    <font>
      <sz val="11"/>
      <color theme="1"/>
      <name val="Calibri"/>
      <family val="2"/>
      <charset val="238"/>
      <scheme val="minor"/>
    </font>
    <font>
      <u/>
      <sz val="11"/>
      <color theme="10"/>
      <name val="Calibri"/>
      <family val="2"/>
      <charset val="238"/>
    </font>
    <font>
      <b/>
      <sz val="11"/>
      <color theme="1"/>
      <name val="Calibri"/>
      <family val="2"/>
      <charset val="238"/>
      <scheme val="minor"/>
    </font>
    <font>
      <sz val="11"/>
      <color theme="1"/>
      <name val="Arial"/>
      <family val="2"/>
      <charset val="238"/>
    </font>
    <font>
      <sz val="10"/>
      <color theme="1"/>
      <name val="Arial"/>
      <family val="2"/>
      <charset val="238"/>
    </font>
    <font>
      <b/>
      <sz val="10"/>
      <color theme="1"/>
      <name val="Arial"/>
      <family val="2"/>
      <charset val="238"/>
    </font>
    <font>
      <i/>
      <sz val="10"/>
      <color theme="1"/>
      <name val="Arial"/>
      <family val="2"/>
      <charset val="238"/>
    </font>
    <font>
      <sz val="8"/>
      <color theme="1"/>
      <name val="Arial"/>
      <family val="2"/>
      <charset val="238"/>
    </font>
    <font>
      <b/>
      <sz val="10"/>
      <color theme="1"/>
      <name val="Calibri"/>
      <family val="2"/>
      <charset val="238"/>
      <scheme val="minor"/>
    </font>
    <font>
      <i/>
      <sz val="11"/>
      <color theme="1"/>
      <name val="Calibri"/>
      <family val="2"/>
      <charset val="238"/>
      <scheme val="minor"/>
    </font>
    <font>
      <b/>
      <sz val="11"/>
      <name val="Calibri"/>
      <family val="2"/>
      <charset val="238"/>
      <scheme val="minor"/>
    </font>
    <font>
      <b/>
      <sz val="10"/>
      <color theme="0"/>
      <name val="Calibri"/>
      <family val="2"/>
      <charset val="238"/>
      <scheme val="minor"/>
    </font>
    <font>
      <b/>
      <sz val="9"/>
      <color theme="0"/>
      <name val="Calibri"/>
      <family val="2"/>
      <charset val="238"/>
      <scheme val="minor"/>
    </font>
    <font>
      <sz val="9"/>
      <color theme="1"/>
      <name val="Calibri"/>
      <family val="2"/>
      <charset val="238"/>
      <scheme val="minor"/>
    </font>
    <font>
      <sz val="11"/>
      <name val="Calibri"/>
      <family val="2"/>
      <charset val="238"/>
      <scheme val="minor"/>
    </font>
    <font>
      <sz val="16"/>
      <color theme="1"/>
      <name val="Arial"/>
      <family val="2"/>
      <charset val="238"/>
    </font>
    <font>
      <i/>
      <sz val="11"/>
      <name val="Calibri"/>
      <family val="2"/>
      <charset val="238"/>
      <scheme val="minor"/>
    </font>
    <font>
      <sz val="10"/>
      <color theme="1"/>
      <name val="Calibri"/>
      <family val="2"/>
      <charset val="238"/>
      <scheme val="minor"/>
    </font>
    <font>
      <i/>
      <sz val="10"/>
      <color theme="1"/>
      <name val="Calibri"/>
      <family val="2"/>
      <charset val="238"/>
      <scheme val="minor"/>
    </font>
    <font>
      <sz val="18"/>
      <color theme="1"/>
      <name val="Arial"/>
      <family val="2"/>
      <charset val="238"/>
    </font>
    <font>
      <sz val="18"/>
      <color theme="1"/>
      <name val="Calibri"/>
      <family val="2"/>
      <charset val="238"/>
      <scheme val="minor"/>
    </font>
    <font>
      <b/>
      <i/>
      <sz val="11"/>
      <color rgb="FFFF0000"/>
      <name val="Calibri"/>
      <family val="2"/>
      <charset val="238"/>
      <scheme val="minor"/>
    </font>
    <font>
      <b/>
      <sz val="11"/>
      <color rgb="FFFF0000"/>
      <name val="Calibri"/>
      <family val="2"/>
      <charset val="238"/>
      <scheme val="minor"/>
    </font>
    <font>
      <b/>
      <sz val="18"/>
      <color theme="1"/>
      <name val="Arial"/>
      <family val="2"/>
      <charset val="238"/>
    </font>
    <font>
      <b/>
      <sz val="11"/>
      <color theme="0"/>
      <name val="Calibri"/>
      <family val="2"/>
      <charset val="238"/>
      <scheme val="minor"/>
    </font>
    <font>
      <sz val="11"/>
      <color theme="0"/>
      <name val="Calibri"/>
      <family val="2"/>
      <charset val="238"/>
      <scheme val="minor"/>
    </font>
    <font>
      <b/>
      <sz val="14"/>
      <color theme="0"/>
      <name val="Calibri"/>
      <family val="2"/>
      <charset val="238"/>
      <scheme val="minor"/>
    </font>
    <font>
      <b/>
      <i/>
      <sz val="11"/>
      <color theme="1"/>
      <name val="Calibri"/>
      <family val="2"/>
      <charset val="238"/>
      <scheme val="minor"/>
    </font>
    <font>
      <sz val="10"/>
      <name val="Arial"/>
      <family val="2"/>
    </font>
    <font>
      <b/>
      <sz val="11"/>
      <color indexed="8"/>
      <name val="Calibri"/>
      <family val="2"/>
    </font>
    <font>
      <b/>
      <sz val="10"/>
      <color theme="0"/>
      <name val="Arial"/>
      <family val="2"/>
      <charset val="238"/>
    </font>
    <font>
      <u/>
      <sz val="20"/>
      <color theme="10"/>
      <name val="Calibri"/>
      <family val="2"/>
      <charset val="238"/>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rgb="FF00206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CC"/>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indexed="22"/>
        <bgColor indexed="31"/>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style="thin">
        <color theme="0"/>
      </right>
      <top style="thin">
        <color theme="0"/>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30" fillId="0" borderId="0"/>
  </cellStyleXfs>
  <cellXfs count="125">
    <xf numFmtId="0" fontId="0" fillId="0" borderId="0" xfId="0"/>
    <xf numFmtId="0" fontId="0" fillId="2" borderId="0" xfId="0" applyFill="1"/>
    <xf numFmtId="0" fontId="5" fillId="2" borderId="0" xfId="0" applyFont="1" applyFill="1"/>
    <xf numFmtId="0" fontId="6" fillId="3" borderId="7" xfId="0" applyFont="1" applyFill="1" applyBorder="1" applyAlignment="1">
      <alignment horizontal="right"/>
    </xf>
    <xf numFmtId="0" fontId="8" fillId="3" borderId="7" xfId="0" applyFont="1" applyFill="1" applyBorder="1" applyAlignment="1">
      <alignment horizontal="right" wrapText="1"/>
    </xf>
    <xf numFmtId="0" fontId="7" fillId="3" borderId="7" xfId="0" applyFont="1" applyFill="1" applyBorder="1"/>
    <xf numFmtId="0" fontId="6" fillId="3" borderId="7" xfId="0" applyFont="1" applyFill="1" applyBorder="1"/>
    <xf numFmtId="9" fontId="6" fillId="3" borderId="7" xfId="3" applyFont="1" applyFill="1" applyBorder="1"/>
    <xf numFmtId="0" fontId="9" fillId="2" borderId="0" xfId="0" applyFont="1" applyFill="1"/>
    <xf numFmtId="0" fontId="4" fillId="0" borderId="0" xfId="0" applyFont="1"/>
    <xf numFmtId="0" fontId="0" fillId="0" borderId="1" xfId="0" applyBorder="1"/>
    <xf numFmtId="0" fontId="0" fillId="2" borderId="0" xfId="0" applyFill="1" applyAlignment="1">
      <alignment vertical="top"/>
    </xf>
    <xf numFmtId="0" fontId="10" fillId="0" borderId="0" xfId="0" applyFont="1"/>
    <xf numFmtId="0" fontId="10" fillId="0" borderId="0" xfId="0" applyFont="1" applyAlignment="1">
      <alignment horizontal="right" vertical="top"/>
    </xf>
    <xf numFmtId="9" fontId="11" fillId="0" borderId="0" xfId="3" applyFont="1"/>
    <xf numFmtId="165" fontId="4" fillId="0" borderId="0" xfId="0" applyNumberFormat="1" applyFont="1"/>
    <xf numFmtId="0" fontId="12" fillId="0" borderId="0" xfId="0" applyFont="1" applyAlignment="1">
      <alignment vertical="top"/>
    </xf>
    <xf numFmtId="9" fontId="11" fillId="0" borderId="1" xfId="3" applyFont="1" applyBorder="1"/>
    <xf numFmtId="166" fontId="11" fillId="0" borderId="1" xfId="1" applyNumberFormat="1" applyFont="1" applyBorder="1"/>
    <xf numFmtId="0" fontId="0" fillId="4" borderId="0" xfId="0" applyFill="1"/>
    <xf numFmtId="0" fontId="4" fillId="5" borderId="1" xfId="0" applyFont="1" applyFill="1" applyBorder="1"/>
    <xf numFmtId="0" fontId="0" fillId="5" borderId="1" xfId="0" applyFill="1" applyBorder="1"/>
    <xf numFmtId="0" fontId="4" fillId="2" borderId="0" xfId="0" applyFont="1" applyFill="1"/>
    <xf numFmtId="0" fontId="13" fillId="6" borderId="8" xfId="0" applyFont="1" applyFill="1" applyBorder="1" applyAlignment="1">
      <alignment wrapText="1"/>
    </xf>
    <xf numFmtId="0" fontId="13" fillId="6" borderId="2" xfId="0" applyFont="1" applyFill="1" applyBorder="1" applyAlignment="1">
      <alignment wrapText="1"/>
    </xf>
    <xf numFmtId="0" fontId="0" fillId="0" borderId="3" xfId="0" applyBorder="1"/>
    <xf numFmtId="0" fontId="4" fillId="0" borderId="3" xfId="0" applyFont="1" applyBorder="1"/>
    <xf numFmtId="0" fontId="0" fillId="0" borderId="4" xfId="0" applyBorder="1"/>
    <xf numFmtId="0" fontId="11" fillId="0" borderId="3" xfId="0" applyFont="1" applyBorder="1" applyAlignment="1" applyProtection="1">
      <alignment wrapText="1"/>
      <protection locked="0"/>
    </xf>
    <xf numFmtId="0" fontId="11" fillId="0" borderId="1" xfId="0" applyFont="1" applyBorder="1" applyAlignment="1" applyProtection="1">
      <alignment wrapText="1"/>
      <protection locked="0"/>
    </xf>
    <xf numFmtId="0" fontId="11" fillId="0" borderId="4" xfId="0" applyFont="1" applyBorder="1" applyAlignment="1" applyProtection="1">
      <alignment wrapText="1"/>
      <protection locked="0"/>
    </xf>
    <xf numFmtId="0" fontId="11" fillId="0" borderId="0" xfId="0" applyFont="1" applyAlignment="1" applyProtection="1">
      <alignment wrapText="1"/>
      <protection locked="0"/>
    </xf>
    <xf numFmtId="0" fontId="4" fillId="7" borderId="1" xfId="0" applyFont="1" applyFill="1" applyBorder="1"/>
    <xf numFmtId="0" fontId="0" fillId="0" borderId="6" xfId="0" applyBorder="1" applyAlignment="1">
      <alignment wrapText="1"/>
    </xf>
    <xf numFmtId="0" fontId="0" fillId="0" borderId="2" xfId="0" applyBorder="1" applyAlignment="1">
      <alignment wrapText="1"/>
    </xf>
    <xf numFmtId="0" fontId="0" fillId="0" borderId="1" xfId="0" applyBorder="1" applyAlignment="1">
      <alignment wrapText="1"/>
    </xf>
    <xf numFmtId="0" fontId="0" fillId="0" borderId="4" xfId="0" applyBorder="1" applyAlignment="1">
      <alignment wrapText="1"/>
    </xf>
    <xf numFmtId="0" fontId="16" fillId="0" borderId="1" xfId="0" applyFont="1" applyBorder="1" applyAlignment="1">
      <alignment wrapText="1"/>
    </xf>
    <xf numFmtId="0" fontId="15" fillId="0" borderId="0" xfId="0" applyFont="1" applyAlignment="1">
      <alignment wrapText="1"/>
    </xf>
    <xf numFmtId="0" fontId="0" fillId="0" borderId="0" xfId="0" applyAlignment="1">
      <alignment wrapText="1"/>
    </xf>
    <xf numFmtId="0" fontId="0" fillId="3" borderId="1" xfId="0" applyFill="1" applyBorder="1"/>
    <xf numFmtId="0" fontId="4" fillId="8" borderId="1" xfId="0" applyFont="1" applyFill="1" applyBorder="1" applyAlignment="1">
      <alignment vertical="top"/>
    </xf>
    <xf numFmtId="0" fontId="0" fillId="3" borderId="1" xfId="0" applyFill="1" applyBorder="1" applyAlignment="1">
      <alignment vertical="top"/>
    </xf>
    <xf numFmtId="0" fontId="0" fillId="3" borderId="1" xfId="0" applyFill="1" applyBorder="1" applyAlignment="1" applyProtection="1">
      <alignment horizontal="center" vertical="top"/>
      <protection locked="0"/>
    </xf>
    <xf numFmtId="0" fontId="0" fillId="2" borderId="0" xfId="0" applyFill="1" applyAlignment="1" applyProtection="1">
      <alignment vertical="top"/>
      <protection locked="0"/>
    </xf>
    <xf numFmtId="49" fontId="18" fillId="0" borderId="3" xfId="0" applyNumberFormat="1" applyFont="1" applyBorder="1" applyAlignment="1" applyProtection="1">
      <alignment wrapText="1"/>
      <protection locked="0"/>
    </xf>
    <xf numFmtId="49" fontId="18" fillId="0" borderId="1" xfId="0" applyNumberFormat="1" applyFont="1" applyBorder="1" applyAlignment="1" applyProtection="1">
      <alignment wrapText="1"/>
      <protection locked="0"/>
    </xf>
    <xf numFmtId="49" fontId="18" fillId="0" borderId="4" xfId="0" applyNumberFormat="1" applyFont="1" applyBorder="1" applyAlignment="1" applyProtection="1">
      <alignment wrapText="1"/>
      <protection locked="0"/>
    </xf>
    <xf numFmtId="0" fontId="19" fillId="3" borderId="3" xfId="0" applyFont="1" applyFill="1" applyBorder="1" applyAlignment="1" applyProtection="1">
      <alignment horizontal="left" vertical="top"/>
      <protection locked="0"/>
    </xf>
    <xf numFmtId="0" fontId="19" fillId="0" borderId="0" xfId="0" applyFont="1" applyAlignment="1" applyProtection="1">
      <alignment horizontal="left"/>
      <protection locked="0"/>
    </xf>
    <xf numFmtId="0" fontId="20" fillId="0" borderId="0" xfId="0" applyFont="1" applyAlignment="1" applyProtection="1">
      <alignment horizontal="left" wrapText="1"/>
      <protection locked="0"/>
    </xf>
    <xf numFmtId="0" fontId="13" fillId="6" borderId="8" xfId="0" applyFont="1" applyFill="1" applyBorder="1" applyAlignment="1">
      <alignment horizontal="left" wrapText="1"/>
    </xf>
    <xf numFmtId="0" fontId="19" fillId="0" borderId="3" xfId="0" applyFont="1" applyBorder="1" applyAlignment="1">
      <alignment horizontal="left"/>
    </xf>
    <xf numFmtId="0" fontId="19" fillId="0" borderId="1" xfId="0" applyFont="1" applyBorder="1" applyAlignment="1">
      <alignment horizontal="left"/>
    </xf>
    <xf numFmtId="0" fontId="19" fillId="0" borderId="4" xfId="0" applyFont="1" applyBorder="1" applyAlignment="1">
      <alignment horizontal="left"/>
    </xf>
    <xf numFmtId="0" fontId="19" fillId="0" borderId="0" xfId="0" applyFont="1" applyAlignment="1">
      <alignment horizontal="left"/>
    </xf>
    <xf numFmtId="0" fontId="0" fillId="0" borderId="3" xfId="0" applyBorder="1" applyAlignment="1">
      <alignment wrapText="1"/>
    </xf>
    <xf numFmtId="0" fontId="0" fillId="3" borderId="1" xfId="0" applyFill="1" applyBorder="1" applyAlignment="1">
      <alignment wrapText="1"/>
    </xf>
    <xf numFmtId="49" fontId="0" fillId="0" borderId="1" xfId="0" applyNumberFormat="1" applyBorder="1" applyAlignment="1" applyProtection="1">
      <alignment wrapText="1"/>
      <protection locked="0"/>
    </xf>
    <xf numFmtId="0" fontId="14" fillId="6" borderId="12" xfId="0" applyFont="1" applyFill="1" applyBorder="1" applyAlignment="1">
      <alignment wrapText="1"/>
    </xf>
    <xf numFmtId="0" fontId="13" fillId="6" borderId="1" xfId="0" applyFont="1" applyFill="1" applyBorder="1"/>
    <xf numFmtId="0" fontId="0" fillId="7" borderId="1" xfId="0" applyFill="1" applyBorder="1"/>
    <xf numFmtId="0" fontId="6" fillId="0" borderId="7" xfId="0" applyFont="1" applyBorder="1"/>
    <xf numFmtId="0" fontId="0" fillId="11" borderId="0" xfId="0" applyFill="1"/>
    <xf numFmtId="0" fontId="27" fillId="11" borderId="0" xfId="0" applyFont="1" applyFill="1"/>
    <xf numFmtId="0" fontId="0" fillId="11" borderId="0" xfId="0" applyFill="1" applyAlignment="1">
      <alignment vertical="top"/>
    </xf>
    <xf numFmtId="0" fontId="29" fillId="0" borderId="0" xfId="0" applyFont="1"/>
    <xf numFmtId="0" fontId="15" fillId="12" borderId="2" xfId="0" applyFont="1" applyFill="1" applyBorder="1" applyAlignment="1">
      <alignment wrapText="1"/>
    </xf>
    <xf numFmtId="0" fontId="4" fillId="7" borderId="3" xfId="0" applyFont="1" applyFill="1" applyBorder="1"/>
    <xf numFmtId="0" fontId="15" fillId="13" borderId="6" xfId="0" applyFont="1" applyFill="1" applyBorder="1" applyAlignment="1">
      <alignment wrapText="1"/>
    </xf>
    <xf numFmtId="0" fontId="15" fillId="14" borderId="6" xfId="0" applyFont="1" applyFill="1" applyBorder="1" applyAlignment="1">
      <alignment wrapText="1"/>
    </xf>
    <xf numFmtId="0" fontId="15" fillId="15" borderId="6" xfId="0" applyFont="1" applyFill="1" applyBorder="1" applyAlignment="1">
      <alignment wrapText="1"/>
    </xf>
    <xf numFmtId="0" fontId="15" fillId="10" borderId="6" xfId="0" applyFont="1" applyFill="1" applyBorder="1" applyAlignment="1">
      <alignment wrapText="1"/>
    </xf>
    <xf numFmtId="0" fontId="17" fillId="0" borderId="9" xfId="0" applyFont="1" applyBorder="1"/>
    <xf numFmtId="0" fontId="31" fillId="16" borderId="0" xfId="4" applyFont="1" applyFill="1"/>
    <xf numFmtId="0" fontId="7" fillId="3" borderId="1" xfId="0" applyFont="1" applyFill="1" applyBorder="1" applyAlignment="1">
      <alignment wrapText="1"/>
    </xf>
    <xf numFmtId="0" fontId="7" fillId="3" borderId="1" xfId="0" applyFont="1" applyFill="1" applyBorder="1" applyAlignment="1">
      <alignment horizontal="right"/>
    </xf>
    <xf numFmtId="0" fontId="32" fillId="6" borderId="1" xfId="0" applyFont="1" applyFill="1" applyBorder="1" applyAlignment="1">
      <alignment wrapText="1"/>
    </xf>
    <xf numFmtId="0" fontId="4" fillId="7" borderId="21" xfId="0" applyFont="1" applyFill="1" applyBorder="1"/>
    <xf numFmtId="0" fontId="15" fillId="12" borderId="22" xfId="0" applyFont="1" applyFill="1" applyBorder="1" applyAlignment="1">
      <alignment wrapText="1"/>
    </xf>
    <xf numFmtId="0" fontId="0" fillId="0" borderId="21" xfId="0" applyBorder="1" applyAlignment="1">
      <alignment wrapText="1"/>
    </xf>
    <xf numFmtId="0" fontId="19" fillId="3" borderId="23" xfId="0" applyFont="1" applyFill="1" applyBorder="1" applyAlignment="1" applyProtection="1">
      <alignment horizontal="left" vertical="top"/>
      <protection locked="0"/>
    </xf>
    <xf numFmtId="0" fontId="11" fillId="0" borderId="21" xfId="0" applyFont="1" applyBorder="1" applyAlignment="1" applyProtection="1">
      <alignment wrapText="1"/>
      <protection locked="0"/>
    </xf>
    <xf numFmtId="49" fontId="18" fillId="0" borderId="21" xfId="0" applyNumberFormat="1" applyFont="1" applyBorder="1" applyAlignment="1" applyProtection="1">
      <alignment wrapText="1"/>
      <protection locked="0"/>
    </xf>
    <xf numFmtId="0" fontId="19" fillId="0" borderId="23" xfId="0" applyFont="1" applyBorder="1" applyAlignment="1">
      <alignment horizontal="left"/>
    </xf>
    <xf numFmtId="0" fontId="0" fillId="0" borderId="21" xfId="0" applyBorder="1"/>
    <xf numFmtId="0" fontId="0" fillId="0" borderId="23" xfId="0" applyBorder="1"/>
    <xf numFmtId="0" fontId="4" fillId="0" borderId="23" xfId="0" applyFont="1" applyBorder="1"/>
    <xf numFmtId="0" fontId="4" fillId="0" borderId="24" xfId="0" applyFont="1" applyBorder="1"/>
    <xf numFmtId="0" fontId="15" fillId="13" borderId="25" xfId="0" applyFont="1" applyFill="1" applyBorder="1" applyAlignment="1">
      <alignment wrapText="1"/>
    </xf>
    <xf numFmtId="0" fontId="19" fillId="0" borderId="21" xfId="0" applyFont="1" applyBorder="1" applyAlignment="1">
      <alignment horizontal="left"/>
    </xf>
    <xf numFmtId="0" fontId="0" fillId="0" borderId="24" xfId="0" applyBorder="1"/>
    <xf numFmtId="0" fontId="15" fillId="14" borderId="25" xfId="0" applyFont="1" applyFill="1" applyBorder="1" applyAlignment="1">
      <alignment wrapText="1"/>
    </xf>
    <xf numFmtId="0" fontId="15" fillId="10" borderId="25" xfId="0" applyFont="1" applyFill="1" applyBorder="1" applyAlignment="1">
      <alignment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protection locked="0"/>
    </xf>
    <xf numFmtId="0" fontId="0" fillId="3" borderId="1" xfId="0" applyFill="1" applyBorder="1" applyAlignment="1">
      <alignment vertical="top"/>
    </xf>
    <xf numFmtId="0" fontId="33" fillId="3" borderId="0" xfId="2" applyFont="1" applyFill="1" applyAlignment="1" applyProtection="1">
      <alignment horizontal="center" vertical="center"/>
    </xf>
    <xf numFmtId="0" fontId="33" fillId="0" borderId="0" xfId="2" applyFont="1" applyAlignment="1" applyProtection="1">
      <alignment horizontal="center" vertical="center"/>
    </xf>
    <xf numFmtId="0" fontId="0" fillId="10" borderId="0" xfId="0" applyFill="1" applyAlignment="1">
      <alignment horizontal="center" wrapText="1"/>
    </xf>
    <xf numFmtId="0" fontId="0" fillId="10" borderId="0" xfId="0" applyFill="1" applyAlignment="1">
      <alignment horizontal="center"/>
    </xf>
    <xf numFmtId="0" fontId="0" fillId="3" borderId="1" xfId="0" applyFill="1" applyBorder="1" applyAlignment="1">
      <alignment vertical="top" wrapText="1"/>
    </xf>
    <xf numFmtId="0" fontId="0" fillId="0" borderId="1" xfId="0" applyBorder="1" applyAlignment="1">
      <alignment vertical="top"/>
    </xf>
    <xf numFmtId="0" fontId="11" fillId="9" borderId="1" xfId="0" applyFont="1" applyFill="1" applyBorder="1" applyAlignment="1">
      <alignment vertical="top" wrapText="1"/>
    </xf>
    <xf numFmtId="0" fontId="0" fillId="9" borderId="1" xfId="0" applyFill="1" applyBorder="1" applyAlignment="1">
      <alignment vertical="top" wrapText="1"/>
    </xf>
    <xf numFmtId="0" fontId="11" fillId="9" borderId="14" xfId="0" applyFont="1" applyFill="1" applyBorder="1" applyAlignment="1">
      <alignment vertical="top" wrapText="1"/>
    </xf>
    <xf numFmtId="0" fontId="11" fillId="9" borderId="15" xfId="0" applyFont="1" applyFill="1" applyBorder="1" applyAlignment="1">
      <alignment vertical="top" wrapText="1"/>
    </xf>
    <xf numFmtId="0" fontId="11" fillId="9" borderId="13" xfId="0" applyFont="1" applyFill="1" applyBorder="1" applyAlignment="1">
      <alignment vertical="top" wrapText="1"/>
    </xf>
    <xf numFmtId="0" fontId="11" fillId="9" borderId="16" xfId="0" applyFont="1" applyFill="1" applyBorder="1" applyAlignment="1">
      <alignment vertical="top" wrapText="1"/>
    </xf>
    <xf numFmtId="0" fontId="11" fillId="9" borderId="0" xfId="0" applyFont="1" applyFill="1" applyAlignment="1">
      <alignment vertical="top" wrapText="1"/>
    </xf>
    <xf numFmtId="0" fontId="11" fillId="9" borderId="17" xfId="0" applyFont="1" applyFill="1" applyBorder="1" applyAlignment="1">
      <alignment vertical="top" wrapText="1"/>
    </xf>
    <xf numFmtId="0" fontId="11" fillId="9" borderId="18" xfId="0" applyFont="1" applyFill="1" applyBorder="1" applyAlignment="1">
      <alignment vertical="top" wrapText="1"/>
    </xf>
    <xf numFmtId="0" fontId="11" fillId="9" borderId="19" xfId="0" applyFont="1" applyFill="1" applyBorder="1" applyAlignment="1">
      <alignment vertical="top" wrapText="1"/>
    </xf>
    <xf numFmtId="0" fontId="11" fillId="9" borderId="6" xfId="0" applyFont="1" applyFill="1" applyBorder="1" applyAlignment="1">
      <alignment vertical="top" wrapText="1"/>
    </xf>
    <xf numFmtId="0" fontId="28" fillId="11" borderId="10" xfId="0" applyFont="1" applyFill="1" applyBorder="1" applyAlignment="1">
      <alignment horizontal="center" vertical="center"/>
    </xf>
    <xf numFmtId="0" fontId="4" fillId="2" borderId="0" xfId="0" applyFont="1" applyFill="1" applyAlignment="1" applyProtection="1">
      <alignment vertical="top" wrapText="1"/>
      <protection locked="0"/>
    </xf>
    <xf numFmtId="0" fontId="21" fillId="0" borderId="9" xfId="0" applyFont="1" applyBorder="1" applyProtection="1">
      <protection locked="0"/>
    </xf>
    <xf numFmtId="0" fontId="22" fillId="0" borderId="9" xfId="0" applyFont="1" applyBorder="1" applyProtection="1">
      <protection locked="0"/>
    </xf>
    <xf numFmtId="0" fontId="23" fillId="9" borderId="1" xfId="0" applyFont="1" applyFill="1" applyBorder="1" applyAlignment="1">
      <alignment vertical="top" wrapText="1"/>
    </xf>
    <xf numFmtId="0" fontId="24" fillId="0" borderId="1" xfId="0" applyFont="1" applyBorder="1"/>
    <xf numFmtId="0" fontId="26" fillId="11" borderId="11" xfId="0" applyFont="1" applyFill="1" applyBorder="1" applyAlignment="1">
      <alignment horizontal="center" wrapText="1"/>
    </xf>
    <xf numFmtId="0" fontId="0" fillId="3" borderId="5" xfId="0" applyFill="1" applyBorder="1" applyAlignment="1" applyProtection="1">
      <alignment vertical="top" wrapText="1"/>
      <protection locked="0"/>
    </xf>
    <xf numFmtId="0" fontId="0" fillId="3" borderId="2" xfId="0" applyFill="1" applyBorder="1" applyAlignment="1" applyProtection="1">
      <alignment vertical="top" wrapText="1"/>
      <protection locked="0"/>
    </xf>
    <xf numFmtId="0" fontId="25" fillId="3" borderId="20" xfId="0" applyFont="1" applyFill="1" applyBorder="1" applyAlignment="1">
      <alignment horizontal="center"/>
    </xf>
    <xf numFmtId="0" fontId="5" fillId="3" borderId="20" xfId="0" applyFont="1" applyFill="1" applyBorder="1"/>
  </cellXfs>
  <cellStyles count="5">
    <cellStyle name="Comma" xfId="1" builtinId="3"/>
    <cellStyle name="Hyperlink" xfId="2" builtinId="8"/>
    <cellStyle name="Normal" xfId="0" builtinId="0"/>
    <cellStyle name="Normál 2" xfId="4" xr:uid="{552B4091-F9FD-4DB8-829D-A18EAB710CF6}"/>
    <cellStyle name="Percent" xfId="3" builtinId="5"/>
  </cellStyles>
  <dxfs count="8">
    <dxf>
      <fill>
        <patternFill>
          <bgColor theme="6" tint="0.59996337778862885"/>
        </patternFill>
      </fill>
    </dxf>
    <dxf>
      <fill>
        <patternFill>
          <bgColor rgb="FFFFBDBD"/>
        </patternFill>
      </fill>
    </dxf>
    <dxf>
      <fill>
        <patternFill>
          <bgColor theme="6" tint="0.59996337778862885"/>
        </patternFill>
      </fill>
    </dxf>
    <dxf>
      <fill>
        <patternFill>
          <bgColor rgb="FFFFB7B7"/>
        </patternFill>
      </fill>
    </dxf>
    <dxf>
      <font>
        <b/>
        <i val="0"/>
      </font>
      <fill>
        <patternFill>
          <fgColor indexed="64"/>
          <bgColor rgb="FFFFFF9F"/>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hu-HU"/>
        </a:p>
      </c:txPr>
    </c:title>
    <c:autoTitleDeleted val="0"/>
    <c:plotArea>
      <c:layout/>
      <c:radarChart>
        <c:radarStyle val="filled"/>
        <c:varyColors val="0"/>
        <c:ser>
          <c:idx val="0"/>
          <c:order val="0"/>
          <c:tx>
            <c:strRef>
              <c:f>'Statistics (self check)'!$F$2</c:f>
              <c:strCache>
                <c:ptCount val="1"/>
                <c:pt idx="0">
                  <c:v>ratio</c:v>
                </c:pt>
              </c:strCache>
            </c:strRef>
          </c:tx>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(self check)'!$B$3:$B$7</c:f>
              <c:strCache>
                <c:ptCount val="5"/>
                <c:pt idx="0">
                  <c:v>Course requirement</c:v>
                </c:pt>
                <c:pt idx="1">
                  <c:v>Page layout and visual design</c:v>
                </c:pt>
                <c:pt idx="2">
                  <c:v>Content design</c:v>
                </c:pt>
                <c:pt idx="3">
                  <c:v>Accessibility</c:v>
                </c:pt>
                <c:pt idx="4">
                  <c:v>Testing</c:v>
                </c:pt>
              </c:strCache>
            </c:strRef>
          </c:cat>
          <c:val>
            <c:numRef>
              <c:f>'Statistics (self check)'!$F$3:$F$7</c:f>
              <c:numCache>
                <c:formatCode>0%</c:formatCode>
                <c:ptCount val="5"/>
                <c:pt idx="0">
                  <c:v>1</c:v>
                </c:pt>
                <c:pt idx="1">
                  <c:v>0.94117647058823528</c:v>
                </c:pt>
                <c:pt idx="2">
                  <c:v>0.77777777777777779</c:v>
                </c:pt>
                <c:pt idx="3">
                  <c:v>1</c:v>
                </c:pt>
                <c:pt idx="4">
                  <c:v>1</c:v>
                </c:pt>
              </c:numCache>
            </c:numRef>
          </c:val>
          <c:extLst>
            <c:ext xmlns:c16="http://schemas.microsoft.com/office/drawing/2014/chart" uri="{C3380CC4-5D6E-409C-BE32-E72D297353CC}">
              <c16:uniqueId val="{00000000-354F-4D5B-8B26-5F99416BC08C}"/>
            </c:ext>
          </c:extLst>
        </c:ser>
        <c:dLbls>
          <c:showLegendKey val="0"/>
          <c:showVal val="0"/>
          <c:showCatName val="0"/>
          <c:showSerName val="0"/>
          <c:showPercent val="0"/>
          <c:showBubbleSize val="0"/>
        </c:dLbls>
        <c:axId val="1891821391"/>
        <c:axId val="1"/>
      </c:radarChart>
      <c:catAx>
        <c:axId val="1891821391"/>
        <c:scaling>
          <c:orientation val="minMax"/>
        </c:scaling>
        <c:delete val="0"/>
        <c:axPos val="b"/>
        <c:majorGridlines/>
        <c:numFmt formatCode="General" sourceLinked="1"/>
        <c:majorTickMark val="out"/>
        <c:minorTickMark val="none"/>
        <c:tickLblPos val="nextTo"/>
        <c:txPr>
          <a:bodyPr rot="0" vert="horz"/>
          <a:lstStyle/>
          <a:p>
            <a:pPr>
              <a:defRPr sz="900" b="1" i="0" u="none" strike="noStrike" baseline="0">
                <a:solidFill>
                  <a:srgbClr val="000000"/>
                </a:solidFill>
                <a:latin typeface="Arial"/>
                <a:ea typeface="Arial"/>
                <a:cs typeface="Arial"/>
              </a:defRPr>
            </a:pPr>
            <a:endParaRPr lang="hu-HU"/>
          </a:p>
        </c:txPr>
        <c:crossAx val="1"/>
        <c:crosses val="autoZero"/>
        <c:auto val="0"/>
        <c:lblAlgn val="ctr"/>
        <c:lblOffset val="100"/>
        <c:noMultiLvlLbl val="0"/>
      </c:catAx>
      <c:valAx>
        <c:axId val="1"/>
        <c:scaling>
          <c:orientation val="minMax"/>
          <c:max val="1"/>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hu-HU"/>
          </a:p>
        </c:txPr>
        <c:crossAx val="1891821391"/>
        <c:crosses val="autoZero"/>
        <c:crossBetween val="between"/>
      </c:valAx>
    </c:plotArea>
    <c:legend>
      <c:legendPos val="r"/>
      <c:layout>
        <c:manualLayout>
          <c:xMode val="edge"/>
          <c:yMode val="edge"/>
          <c:x val="0.49305473772300201"/>
          <c:y val="8.8591360290490001E-2"/>
          <c:w val="9.6290768001825899E-2"/>
          <c:h val="2.4024825844137898E-2"/>
        </c:manualLayout>
      </c:layout>
      <c:overlay val="0"/>
      <c:txPr>
        <a:bodyPr/>
        <a:lstStyle/>
        <a:p>
          <a:pPr>
            <a:defRPr sz="845" b="0" i="0" u="none" strike="noStrike" baseline="0">
              <a:solidFill>
                <a:srgbClr val="000000"/>
              </a:solidFill>
              <a:latin typeface="Calibri"/>
              <a:ea typeface="Calibri"/>
              <a:cs typeface="Calibri"/>
            </a:defRPr>
          </a:pPr>
          <a:endParaRPr lang="hu-HU"/>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hu-HU"/>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hu-HU"/>
              <a:t>Success Rate</a:t>
            </a:r>
          </a:p>
        </c:rich>
      </c:tx>
      <c:layout>
        <c:manualLayout>
          <c:xMode val="edge"/>
          <c:yMode val="edge"/>
          <c:x val="4.0813648293963244E-2"/>
          <c:y val="2.2909507445589918E-2"/>
        </c:manualLayout>
      </c:layout>
      <c:overlay val="0"/>
    </c:title>
    <c:autoTitleDeleted val="0"/>
    <c:plotArea>
      <c:layout/>
      <c:barChart>
        <c:barDir val="bar"/>
        <c:grouping val="stacked"/>
        <c:varyColors val="0"/>
        <c:ser>
          <c:idx val="0"/>
          <c:order val="0"/>
          <c:tx>
            <c:strRef>
              <c:f>'Statistics (self check)'!$C$2</c:f>
              <c:strCache>
                <c:ptCount val="1"/>
                <c:pt idx="0">
                  <c:v>succeded</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(self check)'!$B$3:$B$7</c:f>
              <c:strCache>
                <c:ptCount val="5"/>
                <c:pt idx="0">
                  <c:v>Course requirement</c:v>
                </c:pt>
                <c:pt idx="1">
                  <c:v>Page layout and visual design</c:v>
                </c:pt>
                <c:pt idx="2">
                  <c:v>Content design</c:v>
                </c:pt>
                <c:pt idx="3">
                  <c:v>Accessibility</c:v>
                </c:pt>
                <c:pt idx="4">
                  <c:v>Testing</c:v>
                </c:pt>
              </c:strCache>
            </c:strRef>
          </c:cat>
          <c:val>
            <c:numRef>
              <c:f>'Statistics (self check)'!$C$3:$C$7</c:f>
              <c:numCache>
                <c:formatCode>General</c:formatCode>
                <c:ptCount val="5"/>
                <c:pt idx="0">
                  <c:v>8</c:v>
                </c:pt>
                <c:pt idx="1">
                  <c:v>16</c:v>
                </c:pt>
                <c:pt idx="2">
                  <c:v>7</c:v>
                </c:pt>
                <c:pt idx="3">
                  <c:v>7</c:v>
                </c:pt>
                <c:pt idx="4">
                  <c:v>6</c:v>
                </c:pt>
              </c:numCache>
            </c:numRef>
          </c:val>
          <c:extLst>
            <c:ext xmlns:c16="http://schemas.microsoft.com/office/drawing/2014/chart" uri="{C3380CC4-5D6E-409C-BE32-E72D297353CC}">
              <c16:uniqueId val="{00000000-632E-4241-9D31-925930A48ACA}"/>
            </c:ext>
          </c:extLst>
        </c:ser>
        <c:ser>
          <c:idx val="1"/>
          <c:order val="1"/>
          <c:tx>
            <c:strRef>
              <c:f>'Statistics (self check)'!$D$2</c:f>
              <c:strCache>
                <c:ptCount val="1"/>
                <c:pt idx="0">
                  <c:v>not succeded</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(self check)'!$B$3:$B$7</c:f>
              <c:strCache>
                <c:ptCount val="5"/>
                <c:pt idx="0">
                  <c:v>Course requirement</c:v>
                </c:pt>
                <c:pt idx="1">
                  <c:v>Page layout and visual design</c:v>
                </c:pt>
                <c:pt idx="2">
                  <c:v>Content design</c:v>
                </c:pt>
                <c:pt idx="3">
                  <c:v>Accessibility</c:v>
                </c:pt>
                <c:pt idx="4">
                  <c:v>Testing</c:v>
                </c:pt>
              </c:strCache>
            </c:strRef>
          </c:cat>
          <c:val>
            <c:numRef>
              <c:f>'Statistics (self check)'!$D$3:$D$7</c:f>
              <c:numCache>
                <c:formatCode>General</c:formatCode>
                <c:ptCount val="5"/>
                <c:pt idx="0">
                  <c:v>0</c:v>
                </c:pt>
                <c:pt idx="1">
                  <c:v>1</c:v>
                </c:pt>
                <c:pt idx="2">
                  <c:v>2</c:v>
                </c:pt>
                <c:pt idx="3">
                  <c:v>0</c:v>
                </c:pt>
                <c:pt idx="4">
                  <c:v>0</c:v>
                </c:pt>
              </c:numCache>
            </c:numRef>
          </c:val>
          <c:extLst>
            <c:ext xmlns:c16="http://schemas.microsoft.com/office/drawing/2014/chart" uri="{C3380CC4-5D6E-409C-BE32-E72D297353CC}">
              <c16:uniqueId val="{00000001-632E-4241-9D31-925930A48ACA}"/>
            </c:ext>
          </c:extLst>
        </c:ser>
        <c:dLbls>
          <c:showLegendKey val="0"/>
          <c:showVal val="0"/>
          <c:showCatName val="0"/>
          <c:showSerName val="0"/>
          <c:showPercent val="0"/>
          <c:showBubbleSize val="0"/>
        </c:dLbls>
        <c:gapWidth val="95"/>
        <c:overlap val="100"/>
        <c:axId val="1076791759"/>
        <c:axId val="1"/>
      </c:barChart>
      <c:catAx>
        <c:axId val="1076791759"/>
        <c:scaling>
          <c:orientation val="maxMin"/>
        </c:scaling>
        <c:delete val="0"/>
        <c:axPos val="l"/>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hu-HU"/>
          </a:p>
        </c:txPr>
        <c:crossAx val="1"/>
        <c:crosses val="autoZero"/>
        <c:auto val="1"/>
        <c:lblAlgn val="ctr"/>
        <c:lblOffset val="100"/>
        <c:noMultiLvlLbl val="0"/>
      </c:catAx>
      <c:valAx>
        <c:axId val="1"/>
        <c:scaling>
          <c:orientation val="minMax"/>
          <c:max val="25"/>
        </c:scaling>
        <c:delete val="1"/>
        <c:axPos val="t"/>
        <c:numFmt formatCode="General" sourceLinked="1"/>
        <c:majorTickMark val="out"/>
        <c:minorTickMark val="none"/>
        <c:tickLblPos val="nextTo"/>
        <c:crossAx val="1076791759"/>
        <c:crosses val="autoZero"/>
        <c:crossBetween val="between"/>
      </c:valAx>
    </c:plotArea>
    <c:legend>
      <c:legendPos val="r"/>
      <c:layout>
        <c:manualLayout>
          <c:xMode val="edge"/>
          <c:yMode val="edge"/>
          <c:x val="0.37188689304461947"/>
          <c:y val="0.10439916659902047"/>
          <c:w val="0.20469406167979004"/>
          <c:h val="4.3957391923947667E-2"/>
        </c:manualLayout>
      </c:layout>
      <c:overlay val="0"/>
      <c:txPr>
        <a:bodyPr/>
        <a:lstStyle/>
        <a:p>
          <a:pPr>
            <a:defRPr sz="845" b="0" i="0" u="none" strike="noStrike" baseline="0">
              <a:solidFill>
                <a:srgbClr val="000000"/>
              </a:solidFill>
              <a:latin typeface="Calibri"/>
              <a:ea typeface="Calibri"/>
              <a:cs typeface="Calibri"/>
            </a:defRPr>
          </a:pPr>
          <a:endParaRPr lang="hu-HU"/>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hu-HU"/>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hu-HU"/>
        </a:p>
      </c:txPr>
    </c:title>
    <c:autoTitleDeleted val="0"/>
    <c:plotArea>
      <c:layout/>
      <c:radarChart>
        <c:radarStyle val="filled"/>
        <c:varyColors val="0"/>
        <c:ser>
          <c:idx val="0"/>
          <c:order val="0"/>
          <c:tx>
            <c:strRef>
              <c:f>'Statistics (tutor)'!$F$2</c:f>
              <c:strCache>
                <c:ptCount val="1"/>
                <c:pt idx="0">
                  <c:v>ratio</c:v>
                </c:pt>
              </c:strCache>
            </c:strRef>
          </c:tx>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(tutor)'!$B$3:$B$7</c:f>
              <c:strCache>
                <c:ptCount val="5"/>
                <c:pt idx="0">
                  <c:v>Course requirement</c:v>
                </c:pt>
                <c:pt idx="1">
                  <c:v>Page layout and visual design</c:v>
                </c:pt>
                <c:pt idx="2">
                  <c:v>Content design</c:v>
                </c:pt>
                <c:pt idx="3">
                  <c:v>Accessibility</c:v>
                </c:pt>
                <c:pt idx="4">
                  <c:v>Testing</c:v>
                </c:pt>
              </c:strCache>
            </c:strRef>
          </c:cat>
          <c:val>
            <c:numRef>
              <c:f>'Statistics (tutor)'!$F$3:$F$7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DB4D-460A-A088-5AF475E35E0E}"/>
            </c:ext>
          </c:extLst>
        </c:ser>
        <c:dLbls>
          <c:showLegendKey val="0"/>
          <c:showVal val="0"/>
          <c:showCatName val="0"/>
          <c:showSerName val="0"/>
          <c:showPercent val="0"/>
          <c:showBubbleSize val="0"/>
        </c:dLbls>
        <c:axId val="1076789359"/>
        <c:axId val="1"/>
      </c:radarChart>
      <c:catAx>
        <c:axId val="1076789359"/>
        <c:scaling>
          <c:orientation val="minMax"/>
        </c:scaling>
        <c:delete val="0"/>
        <c:axPos val="b"/>
        <c:majorGridlines/>
        <c:numFmt formatCode="General" sourceLinked="1"/>
        <c:majorTickMark val="out"/>
        <c:minorTickMark val="none"/>
        <c:tickLblPos val="nextTo"/>
        <c:txPr>
          <a:bodyPr rot="0" vert="horz"/>
          <a:lstStyle/>
          <a:p>
            <a:pPr>
              <a:defRPr sz="900" b="1" i="0" u="none" strike="noStrike" baseline="0">
                <a:solidFill>
                  <a:srgbClr val="000000"/>
                </a:solidFill>
                <a:latin typeface="Arial"/>
                <a:ea typeface="Arial"/>
                <a:cs typeface="Arial"/>
              </a:defRPr>
            </a:pPr>
            <a:endParaRPr lang="hu-HU"/>
          </a:p>
        </c:txPr>
        <c:crossAx val="1"/>
        <c:crosses val="autoZero"/>
        <c:auto val="0"/>
        <c:lblAlgn val="ctr"/>
        <c:lblOffset val="100"/>
        <c:noMultiLvlLbl val="0"/>
      </c:catAx>
      <c:valAx>
        <c:axId val="1"/>
        <c:scaling>
          <c:orientation val="minMax"/>
          <c:max val="1"/>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hu-HU"/>
          </a:p>
        </c:txPr>
        <c:crossAx val="1076789359"/>
        <c:crosses val="autoZero"/>
        <c:crossBetween val="between"/>
      </c:valAx>
    </c:plotArea>
    <c:legend>
      <c:legendPos val="r"/>
      <c:layout>
        <c:manualLayout>
          <c:xMode val="edge"/>
          <c:yMode val="edge"/>
          <c:x val="0.50001551979915548"/>
          <c:y val="7.8080634657509917E-2"/>
          <c:w val="9.3970405873178842E-2"/>
          <c:h val="2.4024825844137898E-2"/>
        </c:manualLayout>
      </c:layout>
      <c:overlay val="0"/>
      <c:txPr>
        <a:bodyPr/>
        <a:lstStyle/>
        <a:p>
          <a:pPr>
            <a:defRPr sz="845" b="0" i="0" u="none" strike="noStrike" baseline="0">
              <a:solidFill>
                <a:srgbClr val="000000"/>
              </a:solidFill>
              <a:latin typeface="Calibri"/>
              <a:ea typeface="Calibri"/>
              <a:cs typeface="Calibri"/>
            </a:defRPr>
          </a:pPr>
          <a:endParaRPr lang="hu-HU"/>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hu-HU"/>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hu-HU"/>
              <a:t>Success Rate</a:t>
            </a:r>
          </a:p>
        </c:rich>
      </c:tx>
      <c:layout>
        <c:manualLayout>
          <c:xMode val="edge"/>
          <c:yMode val="edge"/>
          <c:x val="4.0813648293963244E-2"/>
          <c:y val="2.7491408934707903E-2"/>
        </c:manualLayout>
      </c:layout>
      <c:overlay val="0"/>
    </c:title>
    <c:autoTitleDeleted val="0"/>
    <c:plotArea>
      <c:layout/>
      <c:barChart>
        <c:barDir val="bar"/>
        <c:grouping val="stacked"/>
        <c:varyColors val="0"/>
        <c:ser>
          <c:idx val="0"/>
          <c:order val="0"/>
          <c:tx>
            <c:strRef>
              <c:f>'Statistics (tutor)'!$C$2</c:f>
              <c:strCache>
                <c:ptCount val="1"/>
                <c:pt idx="0">
                  <c:v>succeded</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(tutor)'!$B$3:$B$7</c:f>
              <c:strCache>
                <c:ptCount val="5"/>
                <c:pt idx="0">
                  <c:v>Course requirement</c:v>
                </c:pt>
                <c:pt idx="1">
                  <c:v>Page layout and visual design</c:v>
                </c:pt>
                <c:pt idx="2">
                  <c:v>Content design</c:v>
                </c:pt>
                <c:pt idx="3">
                  <c:v>Accessibility</c:v>
                </c:pt>
                <c:pt idx="4">
                  <c:v>Testing</c:v>
                </c:pt>
              </c:strCache>
            </c:strRef>
          </c:cat>
          <c:val>
            <c:numRef>
              <c:f>'Statistics (tutor)'!$C$3:$C$7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06C-48D2-91D1-2483FA35B777}"/>
            </c:ext>
          </c:extLst>
        </c:ser>
        <c:ser>
          <c:idx val="1"/>
          <c:order val="1"/>
          <c:tx>
            <c:strRef>
              <c:f>'Statistics (tutor)'!$D$2</c:f>
              <c:strCache>
                <c:ptCount val="1"/>
                <c:pt idx="0">
                  <c:v>not succeded</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hu-H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'Statistics (tutor)'!$B$3:$B$7</c:f>
              <c:strCache>
                <c:ptCount val="5"/>
                <c:pt idx="0">
                  <c:v>Course requirement</c:v>
                </c:pt>
                <c:pt idx="1">
                  <c:v>Page layout and visual design</c:v>
                </c:pt>
                <c:pt idx="2">
                  <c:v>Content design</c:v>
                </c:pt>
                <c:pt idx="3">
                  <c:v>Accessibility</c:v>
                </c:pt>
                <c:pt idx="4">
                  <c:v>Testing</c:v>
                </c:pt>
              </c:strCache>
            </c:strRef>
          </c:cat>
          <c:val>
            <c:numRef>
              <c:f>'Statistics (tutor)'!$D$3:$D$7</c:f>
              <c:numCache>
                <c:formatCode>General</c:formatCode>
                <c:ptCount val="5"/>
                <c:pt idx="0">
                  <c:v>8</c:v>
                </c:pt>
                <c:pt idx="1">
                  <c:v>17</c:v>
                </c:pt>
                <c:pt idx="2">
                  <c:v>9</c:v>
                </c:pt>
                <c:pt idx="3">
                  <c:v>7</c:v>
                </c:pt>
                <c:pt idx="4">
                  <c:v>6</c:v>
                </c:pt>
              </c:numCache>
            </c:numRef>
          </c:val>
          <c:extLst>
            <c:ext xmlns:c16="http://schemas.microsoft.com/office/drawing/2014/chart" uri="{C3380CC4-5D6E-409C-BE32-E72D297353CC}">
              <c16:uniqueId val="{00000001-906C-48D2-91D1-2483FA35B777}"/>
            </c:ext>
          </c:extLst>
        </c:ser>
        <c:dLbls>
          <c:showLegendKey val="0"/>
          <c:showVal val="0"/>
          <c:showCatName val="0"/>
          <c:showSerName val="0"/>
          <c:showPercent val="0"/>
          <c:showBubbleSize val="0"/>
        </c:dLbls>
        <c:gapWidth val="95"/>
        <c:overlap val="100"/>
        <c:axId val="1076793199"/>
        <c:axId val="1"/>
      </c:barChart>
      <c:catAx>
        <c:axId val="1076793199"/>
        <c:scaling>
          <c:orientation val="maxMin"/>
        </c:scaling>
        <c:delete val="0"/>
        <c:axPos val="l"/>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hu-HU"/>
          </a:p>
        </c:txPr>
        <c:crossAx val="1"/>
        <c:crosses val="autoZero"/>
        <c:auto val="1"/>
        <c:lblAlgn val="ctr"/>
        <c:lblOffset val="100"/>
        <c:noMultiLvlLbl val="0"/>
      </c:catAx>
      <c:valAx>
        <c:axId val="1"/>
        <c:scaling>
          <c:orientation val="minMax"/>
          <c:max val="25"/>
        </c:scaling>
        <c:delete val="1"/>
        <c:axPos val="t"/>
        <c:numFmt formatCode="General" sourceLinked="1"/>
        <c:majorTickMark val="out"/>
        <c:minorTickMark val="none"/>
        <c:tickLblPos val="nextTo"/>
        <c:crossAx val="1076793199"/>
        <c:crosses val="autoZero"/>
        <c:crossBetween val="between"/>
      </c:valAx>
    </c:plotArea>
    <c:legend>
      <c:legendPos val="r"/>
      <c:layout>
        <c:manualLayout>
          <c:xMode val="edge"/>
          <c:yMode val="edge"/>
          <c:x val="0.37188689304461947"/>
          <c:y val="0.10439916659902047"/>
          <c:w val="0.20469406167979004"/>
          <c:h val="4.3957391923947667E-2"/>
        </c:manualLayout>
      </c:layout>
      <c:overlay val="0"/>
      <c:txPr>
        <a:bodyPr/>
        <a:lstStyle/>
        <a:p>
          <a:pPr>
            <a:defRPr sz="845" b="0" i="0" u="none" strike="noStrike" baseline="0">
              <a:solidFill>
                <a:srgbClr val="000000"/>
              </a:solidFill>
              <a:latin typeface="Calibri"/>
              <a:ea typeface="Calibri"/>
              <a:cs typeface="Calibri"/>
            </a:defRPr>
          </a:pPr>
          <a:endParaRPr lang="hu-HU"/>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hu-HU"/>
    </a:p>
  </c:txPr>
  <c:printSettings>
    <c:headerFooter/>
    <c:pageMargins b="0.75000000000000022" l="0.70000000000000018" r="0.70000000000000018" t="0.75000000000000022" header="0.3000000000000001" footer="0.3000000000000001"/>
    <c:pageSetup/>
  </c:printSettings>
</c:chartSpace>
</file>

<file path=xl/ctrlProps/ctrlProp1.xml><?xml version="1.0" encoding="utf-8"?>
<formControlPr xmlns="http://schemas.microsoft.com/office/spreadsheetml/2009/9/main" objectType="CheckBox" fmlaLink="D26" lockText="1" noThreeD="1"/>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3</xdr:col>
          <xdr:colOff>381000</xdr:colOff>
          <xdr:row>26</xdr:row>
          <xdr:rowOff>0</xdr:rowOff>
        </xdr:to>
        <xdr:sp macro="" textlink="">
          <xdr:nvSpPr>
            <xdr:cNvPr id="2517" name="Check Box 469" hidden="1">
              <a:extLst>
                <a:ext uri="{63B3BB69-23CF-44E3-9099-C40C66FF867C}">
                  <a14:compatExt spid="_x0000_s2517"/>
                </a:ext>
                <a:ext uri="{FF2B5EF4-FFF2-40B4-BE49-F238E27FC236}">
                  <a16:creationId xmlns:a16="http://schemas.microsoft.com/office/drawing/2014/main" id="{00000000-0008-0000-0000-0000D5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133350</xdr:colOff>
      <xdr:row>0</xdr:row>
      <xdr:rowOff>38100</xdr:rowOff>
    </xdr:from>
    <xdr:to>
      <xdr:col>16</xdr:col>
      <xdr:colOff>638175</xdr:colOff>
      <xdr:row>23</xdr:row>
      <xdr:rowOff>104775</xdr:rowOff>
    </xdr:to>
    <xdr:graphicFrame macro="">
      <xdr:nvGraphicFramePr>
        <xdr:cNvPr id="4063272" name="Diagram 2">
          <a:extLst>
            <a:ext uri="{FF2B5EF4-FFF2-40B4-BE49-F238E27FC236}">
              <a16:creationId xmlns:a16="http://schemas.microsoft.com/office/drawing/2014/main" id="{04CAA810-8D28-499E-CC4F-02F1F63A6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762000</xdr:colOff>
      <xdr:row>9</xdr:row>
      <xdr:rowOff>66675</xdr:rowOff>
    </xdr:from>
    <xdr:to>
      <xdr:col>6</xdr:col>
      <xdr:colOff>0</xdr:colOff>
      <xdr:row>23</xdr:row>
      <xdr:rowOff>171450</xdr:rowOff>
    </xdr:to>
    <xdr:graphicFrame macro="">
      <xdr:nvGraphicFramePr>
        <xdr:cNvPr id="4063273" name="Diagram 3">
          <a:extLst>
            <a:ext uri="{FF2B5EF4-FFF2-40B4-BE49-F238E27FC236}">
              <a16:creationId xmlns:a16="http://schemas.microsoft.com/office/drawing/2014/main" id="{6EBB4F50-3F14-D6FC-58AE-07256D301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0</xdr:row>
      <xdr:rowOff>38100</xdr:rowOff>
    </xdr:from>
    <xdr:to>
      <xdr:col>16</xdr:col>
      <xdr:colOff>647700</xdr:colOff>
      <xdr:row>23</xdr:row>
      <xdr:rowOff>104775</xdr:rowOff>
    </xdr:to>
    <xdr:graphicFrame macro="">
      <xdr:nvGraphicFramePr>
        <xdr:cNvPr id="4066344" name="Diagram 2">
          <a:extLst>
            <a:ext uri="{FF2B5EF4-FFF2-40B4-BE49-F238E27FC236}">
              <a16:creationId xmlns:a16="http://schemas.microsoft.com/office/drawing/2014/main" id="{52127532-FE9B-EE26-59B4-A8F260630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762000</xdr:colOff>
      <xdr:row>9</xdr:row>
      <xdr:rowOff>66675</xdr:rowOff>
    </xdr:from>
    <xdr:to>
      <xdr:col>6</xdr:col>
      <xdr:colOff>0</xdr:colOff>
      <xdr:row>23</xdr:row>
      <xdr:rowOff>171450</xdr:rowOff>
    </xdr:to>
    <xdr:graphicFrame macro="">
      <xdr:nvGraphicFramePr>
        <xdr:cNvPr id="4066345" name="Diagram 3">
          <a:extLst>
            <a:ext uri="{FF2B5EF4-FFF2-40B4-BE49-F238E27FC236}">
              <a16:creationId xmlns:a16="http://schemas.microsoft.com/office/drawing/2014/main" id="{CA1FEBB0-E374-52A3-0DE5-E0E87EA5B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722C0-6827-4F36-A618-E18D7A841485}">
  <sheetPr codeName="Munka1"/>
  <dimension ref="A1:J30"/>
  <sheetViews>
    <sheetView topLeftCell="A69" zoomScaleNormal="100" workbookViewId="0">
      <selection activeCell="C4" sqref="C4:H4"/>
    </sheetView>
  </sheetViews>
  <sheetFormatPr defaultRowHeight="14.5" x14ac:dyDescent="0.35"/>
  <cols>
    <col min="1" max="1" width="4.36328125" customWidth="1"/>
    <col min="2" max="2" width="26.90625" customWidth="1"/>
    <col min="3" max="3" width="39.90625" customWidth="1"/>
    <col min="4" max="4" width="14.90625" customWidth="1"/>
    <col min="5" max="5" width="4.08984375" customWidth="1"/>
    <col min="6" max="6" width="40.6328125" customWidth="1"/>
    <col min="8" max="8" width="6.08984375" customWidth="1"/>
    <col min="9" max="9" width="4.54296875" customWidth="1"/>
    <col min="10" max="10" width="19" bestFit="1" customWidth="1"/>
    <col min="11" max="11" width="9.08984375" customWidth="1"/>
    <col min="12" max="12" width="15.36328125" customWidth="1"/>
    <col min="13" max="17" width="9.08984375" customWidth="1"/>
  </cols>
  <sheetData>
    <row r="1" spans="1:10" ht="32.25" customHeight="1" x14ac:dyDescent="0.35">
      <c r="A1" s="64"/>
      <c r="B1" s="114" t="s">
        <v>91</v>
      </c>
      <c r="C1" s="114"/>
      <c r="D1" s="114"/>
      <c r="E1" s="114"/>
      <c r="F1" s="114"/>
      <c r="G1" s="114"/>
      <c r="H1" s="114"/>
      <c r="I1" s="64"/>
      <c r="J1" s="66" t="s">
        <v>92</v>
      </c>
    </row>
    <row r="2" spans="1:10" ht="23.5" x14ac:dyDescent="0.55000000000000004">
      <c r="A2" s="63"/>
      <c r="B2" s="73" t="s">
        <v>2</v>
      </c>
      <c r="C2" s="116" t="s">
        <v>105</v>
      </c>
      <c r="D2" s="117"/>
      <c r="E2" s="117"/>
      <c r="F2" s="117"/>
      <c r="G2" s="117"/>
      <c r="H2" s="117"/>
      <c r="I2" s="63"/>
    </row>
    <row r="3" spans="1:10" ht="23.5" x14ac:dyDescent="0.55000000000000004">
      <c r="A3" s="63"/>
      <c r="B3" s="73" t="s">
        <v>3</v>
      </c>
      <c r="C3" s="116" t="s">
        <v>106</v>
      </c>
      <c r="D3" s="117"/>
      <c r="E3" s="117"/>
      <c r="F3" s="117"/>
      <c r="G3" s="117"/>
      <c r="H3" s="117"/>
      <c r="I3" s="63"/>
    </row>
    <row r="4" spans="1:10" ht="23.5" x14ac:dyDescent="0.55000000000000004">
      <c r="A4" s="63"/>
      <c r="B4" s="73" t="s">
        <v>4</v>
      </c>
      <c r="C4" s="116" t="s">
        <v>107</v>
      </c>
      <c r="D4" s="117"/>
      <c r="E4" s="117"/>
      <c r="F4" s="117"/>
      <c r="G4" s="117"/>
      <c r="H4" s="117"/>
      <c r="I4" s="63"/>
    </row>
    <row r="5" spans="1:10" ht="37.5" customHeight="1" x14ac:dyDescent="0.35">
      <c r="A5" s="63"/>
      <c r="B5" s="120" t="s">
        <v>6</v>
      </c>
      <c r="C5" s="120"/>
      <c r="D5" s="120"/>
      <c r="E5" s="120"/>
      <c r="F5" s="120"/>
      <c r="G5" s="120"/>
      <c r="H5" s="120"/>
      <c r="I5" s="63"/>
    </row>
    <row r="6" spans="1:10" ht="49.5" customHeight="1" x14ac:dyDescent="0.35">
      <c r="A6" s="63"/>
      <c r="B6" s="97" t="s">
        <v>5</v>
      </c>
      <c r="C6" s="98"/>
      <c r="D6" s="98"/>
      <c r="E6" s="98"/>
      <c r="F6" s="98"/>
      <c r="G6" s="98"/>
      <c r="H6" s="98"/>
      <c r="I6" s="63"/>
    </row>
    <row r="7" spans="1:10" ht="61.5" customHeight="1" x14ac:dyDescent="0.35">
      <c r="A7" s="63"/>
      <c r="B7" s="99" t="s">
        <v>7</v>
      </c>
      <c r="C7" s="100"/>
      <c r="D7" s="100"/>
      <c r="E7" s="100"/>
      <c r="F7" s="100"/>
      <c r="G7" s="100"/>
      <c r="H7" s="100"/>
      <c r="I7" s="63"/>
    </row>
    <row r="8" spans="1:10" x14ac:dyDescent="0.35">
      <c r="A8" s="63"/>
      <c r="B8" s="1"/>
      <c r="C8" s="1"/>
      <c r="D8" s="1"/>
      <c r="E8" s="1"/>
      <c r="F8" s="1"/>
      <c r="G8" s="1"/>
      <c r="H8" s="1"/>
      <c r="I8" s="63"/>
    </row>
    <row r="9" spans="1:10" x14ac:dyDescent="0.35">
      <c r="A9" s="63"/>
      <c r="B9" s="22" t="s">
        <v>8</v>
      </c>
      <c r="C9" s="1"/>
      <c r="D9" s="1"/>
      <c r="E9" s="1"/>
      <c r="F9" s="1"/>
      <c r="G9" s="1"/>
      <c r="H9" s="1"/>
      <c r="I9" s="63"/>
    </row>
    <row r="10" spans="1:10" ht="15" customHeight="1" x14ac:dyDescent="0.35">
      <c r="A10" s="63"/>
      <c r="B10" s="96" t="s">
        <v>9</v>
      </c>
      <c r="C10" s="96"/>
      <c r="D10" s="40">
        <f>COUNTA(SuccessCriteria!B:B)-1</f>
        <v>47</v>
      </c>
      <c r="E10" s="1"/>
      <c r="F10" s="118" t="s">
        <v>25</v>
      </c>
      <c r="G10" s="118"/>
      <c r="H10" s="118"/>
      <c r="I10" s="63"/>
    </row>
    <row r="11" spans="1:10" x14ac:dyDescent="0.35">
      <c r="A11" s="63"/>
      <c r="B11" s="96" t="s">
        <v>10</v>
      </c>
      <c r="C11" s="96"/>
      <c r="D11" s="40">
        <f>SUM(SuccessCriteria!I:I)</f>
        <v>100</v>
      </c>
      <c r="E11" s="1"/>
      <c r="F11" s="119"/>
      <c r="G11" s="119"/>
      <c r="H11" s="119"/>
      <c r="I11" s="63"/>
    </row>
    <row r="12" spans="1:10" ht="35.4" customHeight="1" x14ac:dyDescent="0.35">
      <c r="A12" s="63"/>
      <c r="B12" s="96" t="s">
        <v>11</v>
      </c>
      <c r="C12" s="96"/>
      <c r="D12" s="40">
        <v>50</v>
      </c>
      <c r="E12" s="1"/>
      <c r="F12" s="119"/>
      <c r="G12" s="119"/>
      <c r="H12" s="119"/>
      <c r="I12" s="63"/>
    </row>
    <row r="13" spans="1:10" x14ac:dyDescent="0.35">
      <c r="A13" s="63"/>
      <c r="B13" s="74" t="s">
        <v>12</v>
      </c>
      <c r="C13" s="22"/>
      <c r="D13" s="22"/>
      <c r="E13" s="1"/>
      <c r="F13" s="1"/>
      <c r="G13" s="1"/>
      <c r="H13" s="1"/>
      <c r="I13" s="63"/>
    </row>
    <row r="14" spans="1:10" x14ac:dyDescent="0.35">
      <c r="A14" s="63"/>
      <c r="B14" s="96" t="s">
        <v>13</v>
      </c>
      <c r="C14" s="96"/>
      <c r="D14" s="40" t="b">
        <f>IF(COUNTIFS(SuccessCriteria!D2:D48,"=1",SuccessCriteria!H2:H48,"=igaz")=19,TRUE,FALSE)</f>
        <v>0</v>
      </c>
      <c r="E14" s="1"/>
      <c r="F14" s="1"/>
      <c r="G14" s="1"/>
      <c r="H14" s="1"/>
      <c r="I14" s="63"/>
    </row>
    <row r="15" spans="1:10" ht="57" customHeight="1" x14ac:dyDescent="0.35">
      <c r="A15" s="63"/>
      <c r="B15" s="96" t="s">
        <v>14</v>
      </c>
      <c r="C15" s="96"/>
      <c r="D15" s="41">
        <f>SUM(SuccessCriteria!J2:J48)</f>
        <v>92</v>
      </c>
      <c r="E15" s="1"/>
      <c r="F15" s="103" t="str">
        <f>CONCATENATE("If we were to evaluate the assignment independently, you would receive a ",VLOOKUP(D15,Ponthatárok!$C$3:$D$7,2,TRUE), "  grade based on your self-evaluation.")</f>
        <v>If we were to evaluate the assignment independently, you would receive a excellent  grade based on your self-evaluation.</v>
      </c>
      <c r="G15" s="103"/>
      <c r="H15" s="103"/>
      <c r="I15" s="63"/>
    </row>
    <row r="16" spans="1:10" ht="15.75" customHeight="1" x14ac:dyDescent="0.35">
      <c r="A16" s="63"/>
      <c r="B16" s="74" t="s">
        <v>15</v>
      </c>
      <c r="C16" s="22"/>
      <c r="D16" s="22"/>
      <c r="E16" s="1"/>
      <c r="F16" s="1"/>
      <c r="G16" s="1"/>
      <c r="H16" s="1"/>
      <c r="I16" s="63"/>
    </row>
    <row r="17" spans="1:9" ht="15.75" customHeight="1" x14ac:dyDescent="0.35">
      <c r="A17" s="63"/>
      <c r="B17" s="96" t="s">
        <v>13</v>
      </c>
      <c r="C17" s="96"/>
      <c r="D17" s="40" t="str">
        <f>IF(D26=TRUE,IF(COUNTIFS(SuccessCriteria!F2:F48,"=1",SuccessCriteria!H2:H48,"=igaz")=19,TRUE,FALSE),"No data yet.")</f>
        <v>No data yet.</v>
      </c>
      <c r="E17" s="1"/>
      <c r="F17" s="105" t="s">
        <v>31</v>
      </c>
      <c r="G17" s="106"/>
      <c r="H17" s="107"/>
      <c r="I17" s="63"/>
    </row>
    <row r="18" spans="1:9" ht="31.5" customHeight="1" x14ac:dyDescent="0.35">
      <c r="A18" s="63"/>
      <c r="B18" s="96" t="s">
        <v>16</v>
      </c>
      <c r="C18" s="96"/>
      <c r="D18" s="41" t="str">
        <f>IF(D26=TRUE,SUM(SuccessCriteria!K2:K48),"No data yet.")</f>
        <v>No data yet.</v>
      </c>
      <c r="E18" s="1"/>
      <c r="F18" s="108"/>
      <c r="G18" s="109"/>
      <c r="H18" s="110"/>
      <c r="I18" s="63"/>
    </row>
    <row r="19" spans="1:9" ht="31.5" customHeight="1" x14ac:dyDescent="0.35">
      <c r="A19" s="63"/>
      <c r="B19" s="96" t="s">
        <v>17</v>
      </c>
      <c r="C19" s="96"/>
      <c r="D19" s="41" t="str">
        <f>IF(D26=TRUE,D18+D27,"No data yet.")</f>
        <v>No data yet.</v>
      </c>
      <c r="E19" s="1"/>
      <c r="F19" s="111"/>
      <c r="G19" s="112"/>
      <c r="H19" s="113"/>
      <c r="I19" s="63"/>
    </row>
    <row r="20" spans="1:9" ht="21" customHeight="1" x14ac:dyDescent="0.35">
      <c r="A20" s="63"/>
      <c r="B20" s="74" t="s">
        <v>18</v>
      </c>
      <c r="C20" s="1"/>
      <c r="D20" s="1"/>
      <c r="E20" s="1"/>
      <c r="F20" s="1"/>
      <c r="G20" s="1"/>
      <c r="H20" s="1"/>
      <c r="I20" s="63"/>
    </row>
    <row r="21" spans="1:9" x14ac:dyDescent="0.35">
      <c r="A21" s="63"/>
      <c r="B21" s="96" t="s">
        <v>19</v>
      </c>
      <c r="C21" s="96"/>
      <c r="D21" s="42">
        <v>20</v>
      </c>
      <c r="E21" s="1"/>
      <c r="F21" s="103" t="s">
        <v>31</v>
      </c>
      <c r="G21" s="104"/>
      <c r="H21" s="104"/>
      <c r="I21" s="63"/>
    </row>
    <row r="22" spans="1:9" x14ac:dyDescent="0.35">
      <c r="A22" s="63"/>
      <c r="B22" s="96" t="s">
        <v>11</v>
      </c>
      <c r="C22" s="96"/>
      <c r="D22" s="42">
        <v>10</v>
      </c>
      <c r="E22" s="1"/>
      <c r="F22" s="104"/>
      <c r="G22" s="104"/>
      <c r="H22" s="104"/>
      <c r="I22" s="63"/>
    </row>
    <row r="23" spans="1:9" ht="36.75" customHeight="1" x14ac:dyDescent="0.35">
      <c r="A23" s="63"/>
      <c r="B23" s="101" t="s">
        <v>20</v>
      </c>
      <c r="C23" s="102"/>
      <c r="D23" s="42" t="str">
        <f>IF(D26=TRUE,SUM(SuccessCriteria!L2:L48),"No data yet.")</f>
        <v>No data yet.</v>
      </c>
      <c r="E23" s="1"/>
      <c r="F23" s="104"/>
      <c r="G23" s="104"/>
      <c r="H23" s="104"/>
      <c r="I23" s="63"/>
    </row>
    <row r="24" spans="1:9" ht="35.25" customHeight="1" x14ac:dyDescent="0.35">
      <c r="A24" s="63"/>
      <c r="B24" s="96" t="s">
        <v>21</v>
      </c>
      <c r="C24" s="96"/>
      <c r="D24" s="41" t="str">
        <f>IF(D26,IF(ROUNDUP(20 - 0.71*D23,0)&gt;0,ROUNDUP(20 - 0.71*D23,0),0),"No data yet.")</f>
        <v>No data yet.</v>
      </c>
      <c r="E24" s="1"/>
      <c r="F24" s="104"/>
      <c r="G24" s="104"/>
      <c r="H24" s="104"/>
      <c r="I24" s="63"/>
    </row>
    <row r="25" spans="1:9" x14ac:dyDescent="0.35">
      <c r="A25" s="63"/>
      <c r="B25" s="11"/>
      <c r="C25" s="11"/>
      <c r="D25" s="11"/>
      <c r="E25" s="11"/>
      <c r="F25" s="11"/>
      <c r="G25" s="11"/>
      <c r="H25" s="11"/>
      <c r="I25" s="63"/>
    </row>
    <row r="26" spans="1:9" ht="20.25" customHeight="1" x14ac:dyDescent="0.35">
      <c r="A26" s="63"/>
      <c r="B26" s="95" t="s">
        <v>22</v>
      </c>
      <c r="C26" s="95"/>
      <c r="D26" s="43" t="b">
        <v>0</v>
      </c>
      <c r="E26" s="44"/>
      <c r="F26" s="44"/>
      <c r="G26" s="44"/>
      <c r="H26" s="44"/>
      <c r="I26" s="63"/>
    </row>
    <row r="27" spans="1:9" ht="48" customHeight="1" x14ac:dyDescent="0.35">
      <c r="A27" s="63"/>
      <c r="B27" s="121" t="s">
        <v>23</v>
      </c>
      <c r="C27" s="122"/>
      <c r="D27" s="43"/>
      <c r="E27" s="44"/>
      <c r="F27" s="44"/>
      <c r="G27" s="44"/>
      <c r="H27" s="44"/>
      <c r="I27" s="63"/>
    </row>
    <row r="28" spans="1:9" ht="15" customHeight="1" x14ac:dyDescent="0.35">
      <c r="A28" s="63"/>
      <c r="B28" s="115" t="s">
        <v>24</v>
      </c>
      <c r="C28" s="115"/>
      <c r="D28" s="44"/>
      <c r="E28" s="44"/>
      <c r="F28" s="44"/>
      <c r="G28" s="44"/>
      <c r="H28" s="44"/>
      <c r="I28" s="63"/>
    </row>
    <row r="29" spans="1:9" ht="105" customHeight="1" x14ac:dyDescent="0.35">
      <c r="A29" s="63"/>
      <c r="B29" s="94"/>
      <c r="C29" s="94"/>
      <c r="D29" s="94"/>
      <c r="E29" s="94"/>
      <c r="F29" s="94"/>
      <c r="G29" s="94"/>
      <c r="H29" s="94"/>
      <c r="I29" s="63"/>
    </row>
    <row r="30" spans="1:9" x14ac:dyDescent="0.35">
      <c r="A30" s="63"/>
      <c r="B30" s="65"/>
      <c r="C30" s="65"/>
      <c r="D30" s="65"/>
      <c r="E30" s="65"/>
      <c r="F30" s="65"/>
      <c r="G30" s="65"/>
      <c r="H30" s="65"/>
      <c r="I30" s="63"/>
    </row>
  </sheetData>
  <sheetProtection algorithmName="SHA-512" hashValue="4QTUqBWs8BAqlgS1EpWUzYUl6Q5oK1qxOzYamsGgtcZMB3mJaZjtM0z1he6FTS4G45HiDQTQVFPu7NgLdhVg2A==" saltValue="w9qJBIIluo+Ww+4GQiqSpg==" spinCount="100000" sheet="1" objects="1" scenarios="1"/>
  <mergeCells count="27">
    <mergeCell ref="B1:H1"/>
    <mergeCell ref="B28:C28"/>
    <mergeCell ref="B12:C12"/>
    <mergeCell ref="F15:H15"/>
    <mergeCell ref="C2:H2"/>
    <mergeCell ref="C3:H3"/>
    <mergeCell ref="C4:H4"/>
    <mergeCell ref="B15:C15"/>
    <mergeCell ref="B21:C21"/>
    <mergeCell ref="F10:H12"/>
    <mergeCell ref="B5:H5"/>
    <mergeCell ref="B11:C11"/>
    <mergeCell ref="B14:C14"/>
    <mergeCell ref="B22:C22"/>
    <mergeCell ref="B27:C27"/>
    <mergeCell ref="B19:C19"/>
    <mergeCell ref="B29:H29"/>
    <mergeCell ref="B26:C26"/>
    <mergeCell ref="B24:C24"/>
    <mergeCell ref="B6:H6"/>
    <mergeCell ref="B7:H7"/>
    <mergeCell ref="B10:C10"/>
    <mergeCell ref="B18:C18"/>
    <mergeCell ref="B23:C23"/>
    <mergeCell ref="B17:C17"/>
    <mergeCell ref="F21:H24"/>
    <mergeCell ref="F17:H19"/>
  </mergeCells>
  <conditionalFormatting sqref="D15">
    <cfRule type="expression" dxfId="7" priority="2" stopIfTrue="1">
      <formula>$D$15&gt;=$D$12</formula>
    </cfRule>
  </conditionalFormatting>
  <conditionalFormatting sqref="D18:D19">
    <cfRule type="expression" dxfId="6" priority="1" stopIfTrue="1">
      <formula>$D$18&gt;=$D$12</formula>
    </cfRule>
  </conditionalFormatting>
  <conditionalFormatting sqref="D24">
    <cfRule type="expression" dxfId="5" priority="3" stopIfTrue="1">
      <formula>$D$24&gt;=$D$22</formula>
    </cfRule>
  </conditionalFormatting>
  <hyperlinks>
    <hyperlink ref="B6" location="Irányelvek!A1" display="Az irányelvek megtekintése és az adatlap kitöltése" xr:uid="{97E15913-25C4-4CCC-94A4-A204D0C3CDEB}"/>
    <hyperlink ref="B6:H6" location="SuccessCriteria!A1" display="List of Success Criteria" xr:uid="{972A6A0A-B67F-49A0-89A3-1A10D7D7F00B}"/>
  </hyperlinks>
  <pageMargins left="0.7" right="0.7" top="0.75" bottom="0.75" header="0.3" footer="0.3"/>
  <pageSetup paperSize="9" orientation="portrait" horizontalDpi="4294967293"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517" r:id="rId4" name="Check Box 469">
              <controlPr defaultSize="0" autoFill="0" autoLine="0" autoPict="0">
                <anchor moveWithCells="1">
                  <from>
                    <xdr:col>3</xdr:col>
                    <xdr:colOff>0</xdr:colOff>
                    <xdr:row>25</xdr:row>
                    <xdr:rowOff>0</xdr:rowOff>
                  </from>
                  <to>
                    <xdr:col>3</xdr:col>
                    <xdr:colOff>381000</xdr:colOff>
                    <xdr:row>26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6FBD9-3AD4-4485-945F-D0BF2F8D35B7}">
  <sheetPr codeName="Munka2"/>
  <dimension ref="A1:N48"/>
  <sheetViews>
    <sheetView tabSelected="1" zoomScale="55" zoomScaleNormal="55" workbookViewId="0">
      <pane ySplit="1" topLeftCell="A3" activePane="bottomLeft" state="frozen"/>
      <selection pane="bottomLeft" activeCell="F7" sqref="F7"/>
    </sheetView>
  </sheetViews>
  <sheetFormatPr defaultRowHeight="14.5" x14ac:dyDescent="0.35"/>
  <cols>
    <col min="1" max="1" width="3.08984375" style="61" customWidth="1"/>
    <col min="2" max="2" width="15.90625" style="38" customWidth="1"/>
    <col min="3" max="3" width="54.08984375" style="39" customWidth="1"/>
    <col min="4" max="4" width="11.453125" style="49" customWidth="1"/>
    <col min="5" max="5" width="24.6328125" style="31" customWidth="1"/>
    <col min="6" max="6" width="10.54296875" style="50" customWidth="1"/>
    <col min="7" max="7" width="22.453125" style="31" customWidth="1"/>
    <col min="8" max="8" width="9.90625" style="55" customWidth="1"/>
    <col min="9" max="10" width="9.08984375" customWidth="1"/>
    <col min="11" max="12" width="10.90625" customWidth="1"/>
    <col min="13" max="13" width="11.6328125" customWidth="1"/>
    <col min="14" max="14" width="9.6328125" customWidth="1"/>
  </cols>
  <sheetData>
    <row r="1" spans="1:14" s="12" customFormat="1" ht="84" customHeight="1" x14ac:dyDescent="0.3">
      <c r="A1" s="60"/>
      <c r="B1" s="59" t="s">
        <v>44</v>
      </c>
      <c r="C1" s="23" t="s">
        <v>45</v>
      </c>
      <c r="D1" s="77" t="s">
        <v>46</v>
      </c>
      <c r="E1" s="23" t="s">
        <v>47</v>
      </c>
      <c r="F1" s="51" t="s">
        <v>48</v>
      </c>
      <c r="G1" s="23" t="s">
        <v>49</v>
      </c>
      <c r="H1" s="51" t="s">
        <v>50</v>
      </c>
      <c r="I1" s="23" t="s">
        <v>51</v>
      </c>
      <c r="J1" s="23" t="s">
        <v>52</v>
      </c>
      <c r="K1" s="23" t="s">
        <v>53</v>
      </c>
      <c r="L1" s="24" t="s">
        <v>54</v>
      </c>
      <c r="N1" s="13"/>
    </row>
    <row r="2" spans="1:14" s="9" customFormat="1" ht="72.5" x14ac:dyDescent="0.35">
      <c r="A2" s="32">
        <v>1</v>
      </c>
      <c r="B2" s="67" t="s">
        <v>37</v>
      </c>
      <c r="C2" s="33" t="s">
        <v>55</v>
      </c>
      <c r="D2" s="48">
        <v>1</v>
      </c>
      <c r="E2" s="28"/>
      <c r="F2" s="48"/>
      <c r="G2" s="45"/>
      <c r="H2" s="52" t="s">
        <v>90</v>
      </c>
      <c r="I2" s="25">
        <v>3</v>
      </c>
      <c r="J2" s="25">
        <f>IF(D2=1,I2,IF(H2="TRUE",-5,""))</f>
        <v>3</v>
      </c>
      <c r="K2" s="26" t="str">
        <f>IF(F2=1,I2,IF(H2=TRUE,-5,""))</f>
        <v/>
      </c>
      <c r="L2" s="25">
        <f>IF(J2=K2,0,1)</f>
        <v>1</v>
      </c>
    </row>
    <row r="3" spans="1:14" s="9" customFormat="1" ht="43.5" x14ac:dyDescent="0.35">
      <c r="A3" s="32">
        <f>A2+1</f>
        <v>2</v>
      </c>
      <c r="B3" s="67" t="s">
        <v>37</v>
      </c>
      <c r="C3" s="34" t="s">
        <v>93</v>
      </c>
      <c r="D3" s="48">
        <v>1</v>
      </c>
      <c r="E3" s="29"/>
      <c r="F3" s="48"/>
      <c r="G3" s="46"/>
      <c r="H3" s="52" t="s">
        <v>90</v>
      </c>
      <c r="I3" s="10">
        <v>2</v>
      </c>
      <c r="J3" s="25">
        <f t="shared" ref="J3:J48" si="0">IF(D3=1,I3,IF(H3="TRUE",-5,""))</f>
        <v>2</v>
      </c>
      <c r="K3" s="26" t="str">
        <f t="shared" ref="K3:K48" si="1">IF(F3=1,I3,IF(H3=TRUE,-5,""))</f>
        <v/>
      </c>
      <c r="L3" s="10">
        <f t="shared" ref="L3:L48" si="2">IF(J3=K3,0,1)</f>
        <v>1</v>
      </c>
    </row>
    <row r="4" spans="1:14" s="9" customFormat="1" ht="48.75" customHeight="1" x14ac:dyDescent="0.35">
      <c r="A4" s="32">
        <f t="shared" ref="A4:A48" si="3">A3+1</f>
        <v>3</v>
      </c>
      <c r="B4" s="67" t="s">
        <v>37</v>
      </c>
      <c r="C4" s="35" t="s">
        <v>56</v>
      </c>
      <c r="D4" s="48">
        <v>1</v>
      </c>
      <c r="E4" s="29"/>
      <c r="F4" s="48"/>
      <c r="G4" s="46"/>
      <c r="H4" s="52" t="s">
        <v>90</v>
      </c>
      <c r="I4" s="10">
        <v>3</v>
      </c>
      <c r="J4" s="25">
        <f t="shared" si="0"/>
        <v>3</v>
      </c>
      <c r="K4" s="26" t="str">
        <f t="shared" si="1"/>
        <v/>
      </c>
      <c r="L4" s="10">
        <f t="shared" si="2"/>
        <v>1</v>
      </c>
      <c r="N4" s="15"/>
    </row>
    <row r="5" spans="1:14" s="9" customFormat="1" ht="92.25" customHeight="1" x14ac:dyDescent="0.35">
      <c r="A5" s="32">
        <f t="shared" si="3"/>
        <v>4</v>
      </c>
      <c r="B5" s="67" t="s">
        <v>37</v>
      </c>
      <c r="C5" s="35" t="s">
        <v>57</v>
      </c>
      <c r="D5" s="48">
        <v>1</v>
      </c>
      <c r="E5" s="29"/>
      <c r="F5" s="48"/>
      <c r="G5" s="46"/>
      <c r="H5" s="52" t="s">
        <v>90</v>
      </c>
      <c r="I5" s="10">
        <v>3</v>
      </c>
      <c r="J5" s="25">
        <f t="shared" si="0"/>
        <v>3</v>
      </c>
      <c r="K5" s="26" t="str">
        <f t="shared" si="1"/>
        <v/>
      </c>
      <c r="L5" s="10">
        <f t="shared" si="2"/>
        <v>1</v>
      </c>
      <c r="N5" s="16"/>
    </row>
    <row r="6" spans="1:14" s="9" customFormat="1" ht="43.5" x14ac:dyDescent="0.35">
      <c r="A6" s="32">
        <f t="shared" si="3"/>
        <v>5</v>
      </c>
      <c r="B6" s="67" t="s">
        <v>37</v>
      </c>
      <c r="C6" s="35" t="s">
        <v>58</v>
      </c>
      <c r="D6" s="48">
        <v>1</v>
      </c>
      <c r="E6" s="29" t="s">
        <v>109</v>
      </c>
      <c r="F6" s="48"/>
      <c r="G6" s="46"/>
      <c r="H6" s="52" t="s">
        <v>90</v>
      </c>
      <c r="I6" s="10">
        <v>3</v>
      </c>
      <c r="J6" s="25">
        <f t="shared" si="0"/>
        <v>3</v>
      </c>
      <c r="K6" s="26" t="str">
        <f t="shared" si="1"/>
        <v/>
      </c>
      <c r="L6" s="10">
        <f t="shared" si="2"/>
        <v>1</v>
      </c>
      <c r="N6" s="16"/>
    </row>
    <row r="7" spans="1:14" s="9" customFormat="1" ht="72.5" x14ac:dyDescent="0.35">
      <c r="A7" s="32">
        <f t="shared" si="3"/>
        <v>6</v>
      </c>
      <c r="B7" s="67" t="s">
        <v>37</v>
      </c>
      <c r="C7" s="35" t="s">
        <v>94</v>
      </c>
      <c r="D7" s="48">
        <v>1</v>
      </c>
      <c r="E7" s="29" t="s">
        <v>109</v>
      </c>
      <c r="F7" s="48"/>
      <c r="G7" s="46"/>
      <c r="H7" s="52" t="s">
        <v>90</v>
      </c>
      <c r="I7" s="10">
        <v>3</v>
      </c>
      <c r="J7" s="25">
        <f t="shared" si="0"/>
        <v>3</v>
      </c>
      <c r="K7" s="26" t="str">
        <f t="shared" si="1"/>
        <v/>
      </c>
      <c r="L7" s="10">
        <f t="shared" si="2"/>
        <v>1</v>
      </c>
    </row>
    <row r="8" spans="1:14" s="9" customFormat="1" ht="58" x14ac:dyDescent="0.35">
      <c r="A8" s="32">
        <f t="shared" si="3"/>
        <v>7</v>
      </c>
      <c r="B8" s="67" t="s">
        <v>37</v>
      </c>
      <c r="C8" s="35" t="s">
        <v>95</v>
      </c>
      <c r="D8" s="48">
        <v>1</v>
      </c>
      <c r="E8" s="29"/>
      <c r="F8" s="48"/>
      <c r="G8" s="46"/>
      <c r="H8" s="52" t="s">
        <v>90</v>
      </c>
      <c r="I8" s="10">
        <v>2</v>
      </c>
      <c r="J8" s="25">
        <f t="shared" si="0"/>
        <v>2</v>
      </c>
      <c r="K8" s="26" t="str">
        <f t="shared" si="1"/>
        <v/>
      </c>
      <c r="L8" s="10">
        <f t="shared" si="2"/>
        <v>1</v>
      </c>
    </row>
    <row r="9" spans="1:14" s="88" customFormat="1" ht="87.5" thickBot="1" x14ac:dyDescent="0.4">
      <c r="A9" s="78">
        <f t="shared" si="3"/>
        <v>8</v>
      </c>
      <c r="B9" s="79" t="s">
        <v>37</v>
      </c>
      <c r="C9" s="80" t="s">
        <v>96</v>
      </c>
      <c r="D9" s="81">
        <v>1</v>
      </c>
      <c r="E9" s="82"/>
      <c r="F9" s="81"/>
      <c r="G9" s="83"/>
      <c r="H9" s="84" t="s">
        <v>90</v>
      </c>
      <c r="I9" s="85">
        <v>4</v>
      </c>
      <c r="J9" s="86">
        <f t="shared" si="0"/>
        <v>4</v>
      </c>
      <c r="K9" s="87" t="str">
        <f t="shared" si="1"/>
        <v/>
      </c>
      <c r="L9" s="85">
        <f t="shared" si="2"/>
        <v>1</v>
      </c>
    </row>
    <row r="10" spans="1:14" ht="139.5" customHeight="1" x14ac:dyDescent="0.35">
      <c r="A10" s="68">
        <f t="shared" si="3"/>
        <v>9</v>
      </c>
      <c r="B10" s="69" t="s">
        <v>38</v>
      </c>
      <c r="C10" s="56" t="s">
        <v>97</v>
      </c>
      <c r="D10" s="48">
        <v>1</v>
      </c>
      <c r="E10" s="28"/>
      <c r="F10" s="48"/>
      <c r="G10" s="45"/>
      <c r="H10" s="52" t="s">
        <v>90</v>
      </c>
      <c r="I10" s="25">
        <v>5</v>
      </c>
      <c r="J10" s="25">
        <f t="shared" si="0"/>
        <v>5</v>
      </c>
      <c r="K10" s="26" t="str">
        <f t="shared" si="1"/>
        <v/>
      </c>
      <c r="L10" s="25">
        <f t="shared" si="2"/>
        <v>1</v>
      </c>
    </row>
    <row r="11" spans="1:14" ht="63" customHeight="1" x14ac:dyDescent="0.35">
      <c r="A11" s="32">
        <f t="shared" si="3"/>
        <v>10</v>
      </c>
      <c r="B11" s="69" t="s">
        <v>38</v>
      </c>
      <c r="C11" s="35" t="s">
        <v>59</v>
      </c>
      <c r="D11" s="48">
        <v>1</v>
      </c>
      <c r="E11" s="29"/>
      <c r="F11" s="48"/>
      <c r="G11" s="46"/>
      <c r="H11" s="52" t="s">
        <v>90</v>
      </c>
      <c r="I11" s="10">
        <v>3</v>
      </c>
      <c r="J11" s="25">
        <f t="shared" si="0"/>
        <v>3</v>
      </c>
      <c r="K11" s="26" t="str">
        <f t="shared" si="1"/>
        <v/>
      </c>
      <c r="L11" s="10">
        <f t="shared" si="2"/>
        <v>1</v>
      </c>
    </row>
    <row r="12" spans="1:14" ht="72.5" x14ac:dyDescent="0.35">
      <c r="A12" s="32">
        <f t="shared" si="3"/>
        <v>11</v>
      </c>
      <c r="B12" s="69" t="s">
        <v>38</v>
      </c>
      <c r="C12" s="35" t="s">
        <v>60</v>
      </c>
      <c r="D12" s="48">
        <v>1</v>
      </c>
      <c r="E12" s="29"/>
      <c r="F12" s="48"/>
      <c r="G12" s="46"/>
      <c r="H12" s="53"/>
      <c r="I12" s="10">
        <v>1</v>
      </c>
      <c r="J12" s="25">
        <f t="shared" si="0"/>
        <v>1</v>
      </c>
      <c r="K12" s="26" t="str">
        <f t="shared" si="1"/>
        <v/>
      </c>
      <c r="L12" s="10">
        <f t="shared" si="2"/>
        <v>1</v>
      </c>
    </row>
    <row r="13" spans="1:14" ht="22.5" customHeight="1" x14ac:dyDescent="0.35">
      <c r="A13" s="32">
        <f t="shared" si="3"/>
        <v>12</v>
      </c>
      <c r="B13" s="69" t="s">
        <v>38</v>
      </c>
      <c r="C13" s="35" t="s">
        <v>61</v>
      </c>
      <c r="D13" s="48">
        <v>1</v>
      </c>
      <c r="E13" s="29"/>
      <c r="F13" s="48"/>
      <c r="G13" s="46"/>
      <c r="H13" s="53"/>
      <c r="I13" s="10">
        <v>1</v>
      </c>
      <c r="J13" s="25">
        <f t="shared" si="0"/>
        <v>1</v>
      </c>
      <c r="K13" s="26" t="str">
        <f t="shared" si="1"/>
        <v/>
      </c>
      <c r="L13" s="10">
        <f t="shared" si="2"/>
        <v>1</v>
      </c>
    </row>
    <row r="14" spans="1:14" ht="60.75" customHeight="1" x14ac:dyDescent="0.35">
      <c r="A14" s="32">
        <f t="shared" si="3"/>
        <v>13</v>
      </c>
      <c r="B14" s="69" t="s">
        <v>38</v>
      </c>
      <c r="C14" s="35" t="s">
        <v>62</v>
      </c>
      <c r="D14" s="48">
        <v>1</v>
      </c>
      <c r="E14" s="29"/>
      <c r="F14" s="48"/>
      <c r="G14" s="46"/>
      <c r="H14" s="53"/>
      <c r="I14" s="10">
        <v>1</v>
      </c>
      <c r="J14" s="25">
        <f t="shared" si="0"/>
        <v>1</v>
      </c>
      <c r="K14" s="26" t="str">
        <f t="shared" si="1"/>
        <v/>
      </c>
      <c r="L14" s="10">
        <f t="shared" si="2"/>
        <v>1</v>
      </c>
    </row>
    <row r="15" spans="1:14" ht="29" x14ac:dyDescent="0.35">
      <c r="A15" s="32">
        <f t="shared" si="3"/>
        <v>14</v>
      </c>
      <c r="B15" s="69" t="s">
        <v>38</v>
      </c>
      <c r="C15" s="35" t="s">
        <v>63</v>
      </c>
      <c r="D15" s="48">
        <v>1</v>
      </c>
      <c r="E15" s="29"/>
      <c r="F15" s="48"/>
      <c r="G15" s="46"/>
      <c r="H15" s="53"/>
      <c r="I15" s="10">
        <v>1</v>
      </c>
      <c r="J15" s="25">
        <f t="shared" si="0"/>
        <v>1</v>
      </c>
      <c r="K15" s="26" t="str">
        <f t="shared" si="1"/>
        <v/>
      </c>
      <c r="L15" s="10">
        <f t="shared" si="2"/>
        <v>1</v>
      </c>
    </row>
    <row r="16" spans="1:14" ht="29" x14ac:dyDescent="0.35">
      <c r="A16" s="32">
        <f t="shared" si="3"/>
        <v>15</v>
      </c>
      <c r="B16" s="69" t="s">
        <v>38</v>
      </c>
      <c r="C16" s="35" t="s">
        <v>64</v>
      </c>
      <c r="D16" s="48">
        <v>1</v>
      </c>
      <c r="E16" s="29"/>
      <c r="F16" s="48"/>
      <c r="G16" s="46"/>
      <c r="H16" s="53"/>
      <c r="I16" s="10">
        <v>1</v>
      </c>
      <c r="J16" s="25">
        <f t="shared" si="0"/>
        <v>1</v>
      </c>
      <c r="K16" s="26" t="str">
        <f t="shared" si="1"/>
        <v/>
      </c>
      <c r="L16" s="10">
        <f t="shared" si="2"/>
        <v>1</v>
      </c>
    </row>
    <row r="17" spans="1:12" ht="62.25" customHeight="1" x14ac:dyDescent="0.35">
      <c r="A17" s="32">
        <f t="shared" si="3"/>
        <v>16</v>
      </c>
      <c r="B17" s="69" t="s">
        <v>38</v>
      </c>
      <c r="C17" s="35" t="s">
        <v>65</v>
      </c>
      <c r="D17" s="48">
        <v>1</v>
      </c>
      <c r="E17" s="29"/>
      <c r="F17" s="48"/>
      <c r="G17" s="46"/>
      <c r="H17" s="53"/>
      <c r="I17" s="10">
        <v>1</v>
      </c>
      <c r="J17" s="25">
        <f t="shared" si="0"/>
        <v>1</v>
      </c>
      <c r="K17" s="26" t="str">
        <f t="shared" si="1"/>
        <v/>
      </c>
      <c r="L17" s="10">
        <f t="shared" si="2"/>
        <v>1</v>
      </c>
    </row>
    <row r="18" spans="1:12" ht="27.75" customHeight="1" x14ac:dyDescent="0.35">
      <c r="A18" s="32">
        <f t="shared" si="3"/>
        <v>17</v>
      </c>
      <c r="B18" s="69" t="s">
        <v>38</v>
      </c>
      <c r="C18" s="35" t="s">
        <v>66</v>
      </c>
      <c r="D18" s="48">
        <v>1</v>
      </c>
      <c r="E18" s="29"/>
      <c r="F18" s="48"/>
      <c r="G18" s="46"/>
      <c r="H18" s="53"/>
      <c r="I18" s="10">
        <v>1</v>
      </c>
      <c r="J18" s="25">
        <f t="shared" si="0"/>
        <v>1</v>
      </c>
      <c r="K18" s="26" t="str">
        <f t="shared" si="1"/>
        <v/>
      </c>
      <c r="L18" s="10">
        <f t="shared" si="2"/>
        <v>1</v>
      </c>
    </row>
    <row r="19" spans="1:12" ht="58" x14ac:dyDescent="0.35">
      <c r="A19" s="32">
        <f t="shared" si="3"/>
        <v>18</v>
      </c>
      <c r="B19" s="69" t="s">
        <v>38</v>
      </c>
      <c r="C19" s="35" t="s">
        <v>98</v>
      </c>
      <c r="D19" s="48">
        <v>1</v>
      </c>
      <c r="E19" s="29"/>
      <c r="F19" s="48"/>
      <c r="G19" s="46"/>
      <c r="H19" s="53"/>
      <c r="I19" s="10">
        <v>1</v>
      </c>
      <c r="J19" s="25">
        <f t="shared" si="0"/>
        <v>1</v>
      </c>
      <c r="K19" s="26" t="str">
        <f t="shared" si="1"/>
        <v/>
      </c>
      <c r="L19" s="10">
        <f t="shared" si="2"/>
        <v>1</v>
      </c>
    </row>
    <row r="20" spans="1:12" ht="130.5" customHeight="1" x14ac:dyDescent="0.35">
      <c r="A20" s="32">
        <f t="shared" si="3"/>
        <v>19</v>
      </c>
      <c r="B20" s="69" t="s">
        <v>38</v>
      </c>
      <c r="C20" s="35" t="s">
        <v>67</v>
      </c>
      <c r="D20" s="48">
        <v>0</v>
      </c>
      <c r="E20" s="29"/>
      <c r="F20" s="48"/>
      <c r="G20" s="46"/>
      <c r="H20" s="53"/>
      <c r="I20" s="10">
        <v>3</v>
      </c>
      <c r="J20" s="25" t="str">
        <f t="shared" si="0"/>
        <v/>
      </c>
      <c r="K20" s="26" t="str">
        <f t="shared" si="1"/>
        <v/>
      </c>
      <c r="L20" s="10">
        <f t="shared" si="2"/>
        <v>0</v>
      </c>
    </row>
    <row r="21" spans="1:12" ht="43.5" x14ac:dyDescent="0.35">
      <c r="A21" s="32">
        <f t="shared" si="3"/>
        <v>20</v>
      </c>
      <c r="B21" s="69" t="s">
        <v>38</v>
      </c>
      <c r="C21" s="35" t="s">
        <v>68</v>
      </c>
      <c r="D21" s="48">
        <v>1</v>
      </c>
      <c r="E21" s="29"/>
      <c r="F21" s="48"/>
      <c r="G21" s="46"/>
      <c r="H21" s="53"/>
      <c r="I21" s="10">
        <v>3</v>
      </c>
      <c r="J21" s="25">
        <f t="shared" si="0"/>
        <v>3</v>
      </c>
      <c r="K21" s="26" t="str">
        <f t="shared" si="1"/>
        <v/>
      </c>
      <c r="L21" s="10">
        <f t="shared" si="2"/>
        <v>1</v>
      </c>
    </row>
    <row r="22" spans="1:12" ht="72.5" x14ac:dyDescent="0.35">
      <c r="A22" s="32">
        <f t="shared" si="3"/>
        <v>21</v>
      </c>
      <c r="B22" s="69" t="s">
        <v>38</v>
      </c>
      <c r="C22" s="35" t="s">
        <v>99</v>
      </c>
      <c r="D22" s="48">
        <v>1</v>
      </c>
      <c r="E22" s="29"/>
      <c r="F22" s="48"/>
      <c r="G22" s="46"/>
      <c r="H22" s="53"/>
      <c r="I22" s="10">
        <v>1</v>
      </c>
      <c r="J22" s="25">
        <f t="shared" si="0"/>
        <v>1</v>
      </c>
      <c r="K22" s="26" t="str">
        <f t="shared" si="1"/>
        <v/>
      </c>
      <c r="L22" s="10">
        <f t="shared" si="2"/>
        <v>1</v>
      </c>
    </row>
    <row r="23" spans="1:12" ht="24.5" x14ac:dyDescent="0.35">
      <c r="A23" s="32">
        <f t="shared" si="3"/>
        <v>22</v>
      </c>
      <c r="B23" s="69" t="s">
        <v>38</v>
      </c>
      <c r="C23" s="35" t="s">
        <v>69</v>
      </c>
      <c r="D23" s="48">
        <v>1</v>
      </c>
      <c r="E23" s="29"/>
      <c r="F23" s="48"/>
      <c r="G23" s="46"/>
      <c r="H23" s="53"/>
      <c r="I23" s="10">
        <v>1</v>
      </c>
      <c r="J23" s="25">
        <f t="shared" si="0"/>
        <v>1</v>
      </c>
      <c r="K23" s="26" t="str">
        <f t="shared" si="1"/>
        <v/>
      </c>
      <c r="L23" s="10">
        <f t="shared" si="2"/>
        <v>1</v>
      </c>
    </row>
    <row r="24" spans="1:12" ht="29" x14ac:dyDescent="0.35">
      <c r="A24" s="32">
        <f t="shared" si="3"/>
        <v>23</v>
      </c>
      <c r="B24" s="69" t="s">
        <v>38</v>
      </c>
      <c r="C24" s="35" t="s">
        <v>70</v>
      </c>
      <c r="D24" s="48">
        <v>1</v>
      </c>
      <c r="E24" s="29"/>
      <c r="F24" s="48"/>
      <c r="G24" s="46"/>
      <c r="H24" s="53"/>
      <c r="I24" s="10">
        <v>1</v>
      </c>
      <c r="J24" s="25">
        <f t="shared" si="0"/>
        <v>1</v>
      </c>
      <c r="K24" s="26" t="str">
        <f t="shared" si="1"/>
        <v/>
      </c>
      <c r="L24" s="10">
        <f t="shared" si="2"/>
        <v>1</v>
      </c>
    </row>
    <row r="25" spans="1:12" ht="30" customHeight="1" x14ac:dyDescent="0.35">
      <c r="A25" s="32">
        <f t="shared" si="3"/>
        <v>24</v>
      </c>
      <c r="B25" s="69" t="s">
        <v>38</v>
      </c>
      <c r="C25" s="35" t="s">
        <v>100</v>
      </c>
      <c r="D25" s="48">
        <v>1</v>
      </c>
      <c r="E25" s="29"/>
      <c r="F25" s="48"/>
      <c r="G25" s="46"/>
      <c r="H25" s="53"/>
      <c r="I25" s="10">
        <v>1</v>
      </c>
      <c r="J25" s="25">
        <f t="shared" si="0"/>
        <v>1</v>
      </c>
      <c r="K25" s="26" t="str">
        <f t="shared" si="1"/>
        <v/>
      </c>
      <c r="L25" s="10">
        <f t="shared" si="2"/>
        <v>1</v>
      </c>
    </row>
    <row r="26" spans="1:12" s="91" customFormat="1" ht="29.5" thickBot="1" x14ac:dyDescent="0.4">
      <c r="A26" s="78">
        <f t="shared" si="3"/>
        <v>25</v>
      </c>
      <c r="B26" s="89" t="s">
        <v>38</v>
      </c>
      <c r="C26" s="80" t="s">
        <v>71</v>
      </c>
      <c r="D26" s="81">
        <v>1</v>
      </c>
      <c r="E26" s="82"/>
      <c r="F26" s="81"/>
      <c r="G26" s="83"/>
      <c r="H26" s="90"/>
      <c r="I26" s="85">
        <v>1</v>
      </c>
      <c r="J26" s="86">
        <f t="shared" si="0"/>
        <v>1</v>
      </c>
      <c r="K26" s="87" t="str">
        <f t="shared" si="1"/>
        <v/>
      </c>
      <c r="L26" s="85">
        <f t="shared" si="2"/>
        <v>1</v>
      </c>
    </row>
    <row r="27" spans="1:12" ht="29" x14ac:dyDescent="0.35">
      <c r="A27" s="68">
        <f t="shared" si="3"/>
        <v>26</v>
      </c>
      <c r="B27" s="70" t="s">
        <v>39</v>
      </c>
      <c r="C27" s="56" t="s">
        <v>72</v>
      </c>
      <c r="D27" s="48">
        <v>1</v>
      </c>
      <c r="E27" s="28"/>
      <c r="F27" s="48"/>
      <c r="G27" s="45"/>
      <c r="H27" s="52"/>
      <c r="I27" s="25">
        <v>2</v>
      </c>
      <c r="J27" s="25">
        <f t="shared" si="0"/>
        <v>2</v>
      </c>
      <c r="K27" s="26" t="str">
        <f t="shared" si="1"/>
        <v/>
      </c>
      <c r="L27" s="25">
        <f t="shared" si="2"/>
        <v>1</v>
      </c>
    </row>
    <row r="28" spans="1:12" ht="94.5" customHeight="1" x14ac:dyDescent="0.35">
      <c r="A28" s="32">
        <f t="shared" si="3"/>
        <v>27</v>
      </c>
      <c r="B28" s="70" t="s">
        <v>39</v>
      </c>
      <c r="C28" s="57" t="s">
        <v>73</v>
      </c>
      <c r="D28" s="48">
        <v>1</v>
      </c>
      <c r="E28" s="29"/>
      <c r="F28" s="48"/>
      <c r="G28" s="46"/>
      <c r="H28" s="53"/>
      <c r="I28" s="10">
        <v>2</v>
      </c>
      <c r="J28" s="25">
        <f t="shared" si="0"/>
        <v>2</v>
      </c>
      <c r="K28" s="26" t="str">
        <f t="shared" si="1"/>
        <v/>
      </c>
      <c r="L28" s="10">
        <f t="shared" si="2"/>
        <v>1</v>
      </c>
    </row>
    <row r="29" spans="1:12" ht="130.5" x14ac:dyDescent="0.35">
      <c r="A29" s="32">
        <f t="shared" si="3"/>
        <v>28</v>
      </c>
      <c r="B29" s="70" t="s">
        <v>39</v>
      </c>
      <c r="C29" s="35" t="s">
        <v>74</v>
      </c>
      <c r="D29" s="48">
        <v>1</v>
      </c>
      <c r="E29" s="29"/>
      <c r="F29" s="48"/>
      <c r="G29" s="46"/>
      <c r="H29" s="53"/>
      <c r="I29" s="10">
        <v>2</v>
      </c>
      <c r="J29" s="25">
        <f t="shared" si="0"/>
        <v>2</v>
      </c>
      <c r="K29" s="26" t="str">
        <f t="shared" si="1"/>
        <v/>
      </c>
      <c r="L29" s="10">
        <f t="shared" si="2"/>
        <v>1</v>
      </c>
    </row>
    <row r="30" spans="1:12" ht="29" x14ac:dyDescent="0.35">
      <c r="A30" s="32">
        <f t="shared" si="3"/>
        <v>29</v>
      </c>
      <c r="B30" s="70" t="s">
        <v>39</v>
      </c>
      <c r="C30" s="35" t="s">
        <v>75</v>
      </c>
      <c r="D30" s="48">
        <v>1</v>
      </c>
      <c r="E30" s="29"/>
      <c r="F30" s="48"/>
      <c r="G30" s="46"/>
      <c r="H30" s="53"/>
      <c r="I30" s="10">
        <v>1</v>
      </c>
      <c r="J30" s="25">
        <f t="shared" si="0"/>
        <v>1</v>
      </c>
      <c r="K30" s="26" t="str">
        <f t="shared" si="1"/>
        <v/>
      </c>
      <c r="L30" s="10">
        <f t="shared" si="2"/>
        <v>1</v>
      </c>
    </row>
    <row r="31" spans="1:12" x14ac:dyDescent="0.35">
      <c r="A31" s="32">
        <f t="shared" si="3"/>
        <v>30</v>
      </c>
      <c r="B31" s="70" t="s">
        <v>39</v>
      </c>
      <c r="C31" s="35" t="s">
        <v>76</v>
      </c>
      <c r="D31" s="48">
        <v>1</v>
      </c>
      <c r="E31" s="29"/>
      <c r="F31" s="48"/>
      <c r="G31" s="46"/>
      <c r="H31" s="53"/>
      <c r="I31" s="10">
        <v>1</v>
      </c>
      <c r="J31" s="25">
        <f t="shared" si="0"/>
        <v>1</v>
      </c>
      <c r="K31" s="26" t="str">
        <f t="shared" si="1"/>
        <v/>
      </c>
      <c r="L31" s="10">
        <f t="shared" si="2"/>
        <v>1</v>
      </c>
    </row>
    <row r="32" spans="1:12" ht="29" x14ac:dyDescent="0.35">
      <c r="A32" s="32">
        <f t="shared" si="3"/>
        <v>31</v>
      </c>
      <c r="B32" s="70" t="s">
        <v>39</v>
      </c>
      <c r="C32" s="35" t="s">
        <v>77</v>
      </c>
      <c r="D32" s="48">
        <v>0</v>
      </c>
      <c r="E32" s="29"/>
      <c r="F32" s="48"/>
      <c r="G32" s="46"/>
      <c r="H32" s="53"/>
      <c r="I32" s="10">
        <v>3</v>
      </c>
      <c r="J32" s="25" t="str">
        <f t="shared" si="0"/>
        <v/>
      </c>
      <c r="K32" s="26" t="str">
        <f t="shared" si="1"/>
        <v/>
      </c>
      <c r="L32" s="10">
        <f t="shared" si="2"/>
        <v>0</v>
      </c>
    </row>
    <row r="33" spans="1:12" ht="29" x14ac:dyDescent="0.35">
      <c r="A33" s="32">
        <f t="shared" si="3"/>
        <v>32</v>
      </c>
      <c r="B33" s="70" t="s">
        <v>39</v>
      </c>
      <c r="C33" s="56" t="s">
        <v>78</v>
      </c>
      <c r="D33" s="48">
        <v>1</v>
      </c>
      <c r="E33" s="28"/>
      <c r="F33" s="48"/>
      <c r="G33" s="45"/>
      <c r="H33" s="52"/>
      <c r="I33" s="25">
        <v>1</v>
      </c>
      <c r="J33" s="25">
        <f t="shared" si="0"/>
        <v>1</v>
      </c>
      <c r="K33" s="26" t="str">
        <f t="shared" si="1"/>
        <v/>
      </c>
      <c r="L33" s="25">
        <f t="shared" si="2"/>
        <v>1</v>
      </c>
    </row>
    <row r="34" spans="1:12" ht="29" x14ac:dyDescent="0.35">
      <c r="A34" s="32">
        <f t="shared" si="3"/>
        <v>33</v>
      </c>
      <c r="B34" s="70" t="s">
        <v>39</v>
      </c>
      <c r="C34" s="57" t="s">
        <v>79</v>
      </c>
      <c r="D34" s="48">
        <v>1</v>
      </c>
      <c r="E34" s="29"/>
      <c r="F34" s="48"/>
      <c r="G34" s="46"/>
      <c r="H34" s="53"/>
      <c r="I34" s="10">
        <v>1</v>
      </c>
      <c r="J34" s="25">
        <f t="shared" si="0"/>
        <v>1</v>
      </c>
      <c r="K34" s="26" t="str">
        <f t="shared" si="1"/>
        <v/>
      </c>
      <c r="L34" s="10">
        <f t="shared" si="2"/>
        <v>1</v>
      </c>
    </row>
    <row r="35" spans="1:12" s="91" customFormat="1" ht="87.5" thickBot="1" x14ac:dyDescent="0.4">
      <c r="A35" s="78">
        <f t="shared" si="3"/>
        <v>34</v>
      </c>
      <c r="B35" s="92" t="s">
        <v>39</v>
      </c>
      <c r="C35" s="80" t="s">
        <v>80</v>
      </c>
      <c r="D35" s="81">
        <v>0</v>
      </c>
      <c r="E35" s="82"/>
      <c r="F35" s="81"/>
      <c r="G35" s="83"/>
      <c r="H35" s="90"/>
      <c r="I35" s="85">
        <v>2</v>
      </c>
      <c r="J35" s="86" t="str">
        <f t="shared" si="0"/>
        <v/>
      </c>
      <c r="K35" s="87" t="str">
        <f t="shared" si="1"/>
        <v/>
      </c>
      <c r="L35" s="85">
        <f t="shared" si="2"/>
        <v>0</v>
      </c>
    </row>
    <row r="36" spans="1:12" ht="33.75" customHeight="1" x14ac:dyDescent="0.35">
      <c r="A36" s="68">
        <f t="shared" si="3"/>
        <v>35</v>
      </c>
      <c r="B36" s="72" t="s">
        <v>40</v>
      </c>
      <c r="C36" s="56" t="s">
        <v>101</v>
      </c>
      <c r="D36" s="48">
        <v>1</v>
      </c>
      <c r="E36" s="28"/>
      <c r="F36" s="48"/>
      <c r="G36" s="45"/>
      <c r="H36" s="52" t="s">
        <v>90</v>
      </c>
      <c r="I36" s="25">
        <v>4</v>
      </c>
      <c r="J36" s="25">
        <f t="shared" si="0"/>
        <v>4</v>
      </c>
      <c r="K36" s="26" t="str">
        <f t="shared" si="1"/>
        <v/>
      </c>
      <c r="L36" s="25">
        <f t="shared" si="2"/>
        <v>1</v>
      </c>
    </row>
    <row r="37" spans="1:12" ht="29" x14ac:dyDescent="0.35">
      <c r="A37" s="32">
        <f t="shared" si="3"/>
        <v>36</v>
      </c>
      <c r="B37" s="72" t="s">
        <v>40</v>
      </c>
      <c r="C37" s="37" t="s">
        <v>102</v>
      </c>
      <c r="D37" s="48">
        <v>1</v>
      </c>
      <c r="E37" s="29"/>
      <c r="F37" s="48"/>
      <c r="G37" s="46"/>
      <c r="H37" s="53"/>
      <c r="I37" s="10">
        <v>1</v>
      </c>
      <c r="J37" s="25">
        <f t="shared" si="0"/>
        <v>1</v>
      </c>
      <c r="K37" s="26" t="str">
        <f t="shared" si="1"/>
        <v/>
      </c>
      <c r="L37" s="10">
        <f t="shared" si="2"/>
        <v>1</v>
      </c>
    </row>
    <row r="38" spans="1:12" ht="29" x14ac:dyDescent="0.35">
      <c r="A38" s="32">
        <f t="shared" si="3"/>
        <v>37</v>
      </c>
      <c r="B38" s="72" t="s">
        <v>40</v>
      </c>
      <c r="C38" s="35" t="s">
        <v>81</v>
      </c>
      <c r="D38" s="48">
        <v>1</v>
      </c>
      <c r="E38" s="29"/>
      <c r="F38" s="48"/>
      <c r="G38" s="46"/>
      <c r="H38" s="52" t="s">
        <v>90</v>
      </c>
      <c r="I38" s="10">
        <v>2</v>
      </c>
      <c r="J38" s="25">
        <f t="shared" si="0"/>
        <v>2</v>
      </c>
      <c r="K38" s="26" t="str">
        <f t="shared" si="1"/>
        <v/>
      </c>
      <c r="L38" s="10">
        <f t="shared" si="2"/>
        <v>1</v>
      </c>
    </row>
    <row r="39" spans="1:12" ht="39.75" customHeight="1" x14ac:dyDescent="0.35">
      <c r="A39" s="32">
        <f t="shared" si="3"/>
        <v>38</v>
      </c>
      <c r="B39" s="72" t="s">
        <v>40</v>
      </c>
      <c r="C39" s="37" t="s">
        <v>103</v>
      </c>
      <c r="D39" s="48">
        <v>1</v>
      </c>
      <c r="E39" s="29"/>
      <c r="F39" s="48"/>
      <c r="G39" s="46"/>
      <c r="H39" s="53"/>
      <c r="I39" s="10">
        <v>5</v>
      </c>
      <c r="J39" s="25">
        <f t="shared" si="0"/>
        <v>5</v>
      </c>
      <c r="K39" s="26" t="str">
        <f t="shared" si="1"/>
        <v/>
      </c>
      <c r="L39" s="10">
        <f t="shared" si="2"/>
        <v>1</v>
      </c>
    </row>
    <row r="40" spans="1:12" ht="58" x14ac:dyDescent="0.35">
      <c r="A40" s="32">
        <f t="shared" si="3"/>
        <v>39</v>
      </c>
      <c r="B40" s="72" t="s">
        <v>40</v>
      </c>
      <c r="C40" s="35" t="s">
        <v>82</v>
      </c>
      <c r="D40" s="48">
        <v>1</v>
      </c>
      <c r="E40" s="29"/>
      <c r="F40" s="48"/>
      <c r="G40" s="46"/>
      <c r="H40" s="52" t="s">
        <v>90</v>
      </c>
      <c r="I40" s="10">
        <v>3</v>
      </c>
      <c r="J40" s="25">
        <f t="shared" si="0"/>
        <v>3</v>
      </c>
      <c r="K40" s="26" t="str">
        <f t="shared" si="1"/>
        <v/>
      </c>
      <c r="L40" s="10">
        <f t="shared" si="2"/>
        <v>1</v>
      </c>
    </row>
    <row r="41" spans="1:12" ht="168.75" customHeight="1" x14ac:dyDescent="0.35">
      <c r="A41" s="32">
        <f t="shared" si="3"/>
        <v>40</v>
      </c>
      <c r="B41" s="72" t="s">
        <v>40</v>
      </c>
      <c r="C41" s="36" t="s">
        <v>104</v>
      </c>
      <c r="D41" s="48">
        <v>1</v>
      </c>
      <c r="E41" s="30"/>
      <c r="F41" s="48"/>
      <c r="G41" s="47"/>
      <c r="H41" s="54"/>
      <c r="I41" s="27">
        <v>5</v>
      </c>
      <c r="J41" s="25">
        <f t="shared" si="0"/>
        <v>5</v>
      </c>
      <c r="K41" s="26" t="str">
        <f t="shared" si="1"/>
        <v/>
      </c>
      <c r="L41" s="10">
        <f t="shared" si="2"/>
        <v>1</v>
      </c>
    </row>
    <row r="42" spans="1:12" s="91" customFormat="1" ht="44" thickBot="1" x14ac:dyDescent="0.4">
      <c r="A42" s="78">
        <f t="shared" si="3"/>
        <v>41</v>
      </c>
      <c r="B42" s="93" t="s">
        <v>40</v>
      </c>
      <c r="C42" s="80" t="s">
        <v>83</v>
      </c>
      <c r="D42" s="81">
        <v>1</v>
      </c>
      <c r="E42" s="82"/>
      <c r="F42" s="81"/>
      <c r="G42" s="83"/>
      <c r="H42" s="90"/>
      <c r="I42" s="85">
        <v>2</v>
      </c>
      <c r="J42" s="86">
        <f t="shared" si="0"/>
        <v>2</v>
      </c>
      <c r="K42" s="87" t="str">
        <f t="shared" si="1"/>
        <v/>
      </c>
      <c r="L42" s="85">
        <f t="shared" si="2"/>
        <v>1</v>
      </c>
    </row>
    <row r="43" spans="1:12" ht="29" x14ac:dyDescent="0.35">
      <c r="A43" s="68">
        <f t="shared" si="3"/>
        <v>42</v>
      </c>
      <c r="B43" s="71" t="s">
        <v>41</v>
      </c>
      <c r="C43" s="56" t="s">
        <v>84</v>
      </c>
      <c r="D43" s="48">
        <v>1</v>
      </c>
      <c r="E43" s="28"/>
      <c r="F43" s="48"/>
      <c r="G43" s="45"/>
      <c r="H43" s="52" t="s">
        <v>90</v>
      </c>
      <c r="I43" s="25">
        <v>2</v>
      </c>
      <c r="J43" s="25">
        <f t="shared" si="0"/>
        <v>2</v>
      </c>
      <c r="K43" s="26" t="str">
        <f t="shared" si="1"/>
        <v/>
      </c>
      <c r="L43" s="25">
        <f t="shared" si="2"/>
        <v>1</v>
      </c>
    </row>
    <row r="44" spans="1:12" ht="29" x14ac:dyDescent="0.35">
      <c r="A44" s="32">
        <f t="shared" si="3"/>
        <v>43</v>
      </c>
      <c r="B44" s="71" t="s">
        <v>41</v>
      </c>
      <c r="C44" s="35" t="s">
        <v>85</v>
      </c>
      <c r="D44" s="48">
        <v>1</v>
      </c>
      <c r="E44" s="29"/>
      <c r="F44" s="48"/>
      <c r="G44" s="46"/>
      <c r="H44" s="52" t="s">
        <v>90</v>
      </c>
      <c r="I44" s="10">
        <v>2</v>
      </c>
      <c r="J44" s="25">
        <f t="shared" si="0"/>
        <v>2</v>
      </c>
      <c r="K44" s="26" t="str">
        <f t="shared" si="1"/>
        <v/>
      </c>
      <c r="L44" s="10">
        <f t="shared" si="2"/>
        <v>1</v>
      </c>
    </row>
    <row r="45" spans="1:12" ht="58" x14ac:dyDescent="0.35">
      <c r="A45" s="32">
        <f t="shared" si="3"/>
        <v>44</v>
      </c>
      <c r="B45" s="71" t="s">
        <v>41</v>
      </c>
      <c r="C45" s="35" t="s">
        <v>86</v>
      </c>
      <c r="D45" s="48">
        <v>1</v>
      </c>
      <c r="E45" s="29"/>
      <c r="F45" s="48"/>
      <c r="G45" s="46"/>
      <c r="H45" s="52" t="s">
        <v>90</v>
      </c>
      <c r="I45" s="10">
        <v>2</v>
      </c>
      <c r="J45" s="25">
        <f t="shared" si="0"/>
        <v>2</v>
      </c>
      <c r="K45" s="26" t="str">
        <f t="shared" si="1"/>
        <v/>
      </c>
      <c r="L45" s="10">
        <f t="shared" si="2"/>
        <v>1</v>
      </c>
    </row>
    <row r="46" spans="1:12" s="9" customFormat="1" ht="35.25" customHeight="1" x14ac:dyDescent="0.35">
      <c r="A46" s="32">
        <f t="shared" si="3"/>
        <v>45</v>
      </c>
      <c r="B46" s="71" t="s">
        <v>41</v>
      </c>
      <c r="C46" s="35" t="s">
        <v>87</v>
      </c>
      <c r="D46" s="48">
        <v>1</v>
      </c>
      <c r="E46" s="29"/>
      <c r="F46" s="48"/>
      <c r="G46" s="58"/>
      <c r="H46" s="52" t="s">
        <v>90</v>
      </c>
      <c r="I46" s="10">
        <v>3</v>
      </c>
      <c r="J46" s="25">
        <f t="shared" si="0"/>
        <v>3</v>
      </c>
      <c r="K46" s="26" t="str">
        <f t="shared" si="1"/>
        <v/>
      </c>
      <c r="L46" s="10">
        <f t="shared" si="2"/>
        <v>1</v>
      </c>
    </row>
    <row r="47" spans="1:12" s="9" customFormat="1" ht="29" x14ac:dyDescent="0.35">
      <c r="A47" s="32">
        <f t="shared" si="3"/>
        <v>46</v>
      </c>
      <c r="B47" s="71" t="s">
        <v>41</v>
      </c>
      <c r="C47" s="35" t="s">
        <v>88</v>
      </c>
      <c r="D47" s="48">
        <v>1</v>
      </c>
      <c r="E47" s="29" t="s">
        <v>109</v>
      </c>
      <c r="F47" s="48"/>
      <c r="G47" s="58"/>
      <c r="H47" s="52" t="s">
        <v>90</v>
      </c>
      <c r="I47" s="10">
        <v>1</v>
      </c>
      <c r="J47" s="25">
        <f t="shared" si="0"/>
        <v>1</v>
      </c>
      <c r="K47" s="26" t="str">
        <f t="shared" si="1"/>
        <v/>
      </c>
      <c r="L47" s="10">
        <f t="shared" si="2"/>
        <v>1</v>
      </c>
    </row>
    <row r="48" spans="1:12" s="9" customFormat="1" ht="58" x14ac:dyDescent="0.35">
      <c r="A48" s="32">
        <f t="shared" si="3"/>
        <v>47</v>
      </c>
      <c r="B48" s="71" t="s">
        <v>41</v>
      </c>
      <c r="C48" s="35" t="s">
        <v>89</v>
      </c>
      <c r="D48" s="48">
        <v>1</v>
      </c>
      <c r="E48" s="29" t="s">
        <v>108</v>
      </c>
      <c r="F48" s="48"/>
      <c r="G48" s="58"/>
      <c r="H48" s="52" t="s">
        <v>90</v>
      </c>
      <c r="I48" s="10">
        <v>3</v>
      </c>
      <c r="J48" s="25">
        <f t="shared" si="0"/>
        <v>3</v>
      </c>
      <c r="K48" s="26" t="str">
        <f t="shared" si="1"/>
        <v/>
      </c>
      <c r="L48" s="10">
        <f t="shared" si="2"/>
        <v>1</v>
      </c>
    </row>
  </sheetData>
  <sheetProtection algorithmName="SHA-512" hashValue="uKju3hH3tS9rp1XsZo4jrkqdcPoj3XQNJaATC3zUyckiyqkalZtzs7ZESg+75yK5oBKlfrBCWnnSO1aeil4qfg==" saltValue="BA8uC6PKSWKG/HHqxPmODg==" spinCount="100000" sheet="1" objects="1" scenarios="1"/>
  <conditionalFormatting sqref="C2:C48">
    <cfRule type="expression" dxfId="4" priority="9" stopIfTrue="1">
      <formula>H2="TRUE"</formula>
    </cfRule>
  </conditionalFormatting>
  <conditionalFormatting sqref="D1">
    <cfRule type="cellIs" dxfId="3" priority="2" operator="equal">
      <formula>0</formula>
    </cfRule>
    <cfRule type="cellIs" dxfId="2" priority="3" operator="equal">
      <formula>1</formula>
    </cfRule>
  </conditionalFormatting>
  <conditionalFormatting sqref="D2:D48 F2:F48">
    <cfRule type="cellIs" dxfId="1" priority="4" stopIfTrue="1" operator="notEqual">
      <formula>1</formula>
    </cfRule>
  </conditionalFormatting>
  <conditionalFormatting sqref="F1:F1048576 D2:D1048576">
    <cfRule type="cellIs" dxfId="0" priority="14" stopIfTrue="1" operator="equal">
      <formula>1</formula>
    </cfRule>
  </conditionalFormatting>
  <dataValidations count="1">
    <dataValidation type="list" allowBlank="1" showInputMessage="1" showErrorMessage="1" sqref="D2:D48" xr:uid="{6D25CE28-A31B-4485-8EED-FD9A1F3200B2}">
      <formula1>"1,0"</formula1>
    </dataValidation>
  </dataValidation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A35B6-AD65-4088-A985-9959341357D7}">
  <sheetPr codeName="Munka7"/>
  <dimension ref="A1:AC48"/>
  <sheetViews>
    <sheetView workbookViewId="0">
      <selection sqref="A1:A1048576"/>
    </sheetView>
  </sheetViews>
  <sheetFormatPr defaultRowHeight="14.5" x14ac:dyDescent="0.35"/>
  <cols>
    <col min="2" max="2" width="19" customWidth="1"/>
    <col min="3" max="3" width="14.90625" customWidth="1"/>
    <col min="4" max="4" width="13.453125" customWidth="1"/>
    <col min="5" max="5" width="13.36328125" customWidth="1"/>
    <col min="6" max="6" width="12.54296875" customWidth="1"/>
  </cols>
  <sheetData>
    <row r="1" spans="1:29" ht="23" x14ac:dyDescent="0.5">
      <c r="A1" s="1"/>
      <c r="B1" s="123" t="s">
        <v>42</v>
      </c>
      <c r="C1" s="123"/>
      <c r="D1" s="124"/>
      <c r="E1" s="124"/>
      <c r="F1" s="124"/>
      <c r="G1" s="1"/>
      <c r="H1" s="1"/>
      <c r="I1" s="1"/>
      <c r="J1" s="1"/>
      <c r="K1" s="1"/>
      <c r="L1" s="1"/>
      <c r="M1" s="1"/>
      <c r="N1" s="1"/>
      <c r="O1" s="1"/>
      <c r="P1" s="1"/>
      <c r="Q1" s="1"/>
      <c r="R1" s="1"/>
      <c r="S1" s="1"/>
      <c r="T1" s="1"/>
      <c r="U1" s="1"/>
      <c r="V1" s="1"/>
      <c r="W1" s="1"/>
      <c r="X1" s="1"/>
      <c r="Y1" s="1"/>
      <c r="Z1" s="1"/>
      <c r="AA1" s="1"/>
      <c r="AB1" s="1"/>
      <c r="AC1" s="1"/>
    </row>
    <row r="2" spans="1:29" x14ac:dyDescent="0.35">
      <c r="A2" s="1"/>
      <c r="B2" s="3"/>
      <c r="C2" s="75" t="s">
        <v>33</v>
      </c>
      <c r="D2" s="75" t="s">
        <v>34</v>
      </c>
      <c r="E2" s="75" t="s">
        <v>35</v>
      </c>
      <c r="F2" s="75" t="s">
        <v>36</v>
      </c>
      <c r="G2" s="1"/>
      <c r="H2" s="1"/>
      <c r="I2" s="1"/>
      <c r="J2" s="1"/>
      <c r="K2" s="1"/>
      <c r="L2" s="1"/>
      <c r="M2" s="1"/>
      <c r="N2" s="1"/>
      <c r="O2" s="1"/>
      <c r="P2" s="1"/>
      <c r="Q2" s="1"/>
      <c r="R2" s="1"/>
      <c r="S2" s="1"/>
      <c r="T2" s="1"/>
      <c r="U2" s="1"/>
      <c r="V2" s="1"/>
      <c r="W2" s="1"/>
      <c r="X2" s="1"/>
      <c r="Y2" s="1"/>
      <c r="Z2" s="1"/>
      <c r="AA2" s="1"/>
      <c r="AB2" s="1"/>
      <c r="AC2" s="1"/>
    </row>
    <row r="3" spans="1:29" ht="29.25" customHeight="1" x14ac:dyDescent="0.35">
      <c r="A3" s="1"/>
      <c r="B3" s="4" t="s">
        <v>37</v>
      </c>
      <c r="C3" s="3">
        <f>COUNTIFS(SuccessCriteria!B2:B48,"="&amp;B3,SuccessCriteria!D2:D48,1)</f>
        <v>8</v>
      </c>
      <c r="D3" s="3">
        <f t="shared" ref="D3:D7" si="0">E3-C3</f>
        <v>0</v>
      </c>
      <c r="E3" s="62">
        <v>8</v>
      </c>
      <c r="F3" s="7">
        <f>C3/E3</f>
        <v>1</v>
      </c>
      <c r="G3" s="1"/>
      <c r="H3" s="1"/>
      <c r="I3" s="1"/>
      <c r="J3" s="1"/>
      <c r="K3" s="1"/>
      <c r="L3" s="1"/>
      <c r="M3" s="1"/>
      <c r="N3" s="1"/>
      <c r="O3" s="1"/>
      <c r="P3" s="1"/>
      <c r="Q3" s="1"/>
      <c r="R3" s="1"/>
      <c r="S3" s="1"/>
      <c r="T3" s="1"/>
      <c r="U3" s="1"/>
      <c r="V3" s="1"/>
      <c r="W3" s="1"/>
      <c r="X3" s="1"/>
      <c r="Y3" s="1"/>
      <c r="Z3" s="1"/>
      <c r="AA3" s="1"/>
      <c r="AB3" s="1"/>
      <c r="AC3" s="1"/>
    </row>
    <row r="4" spans="1:29" ht="26.5" x14ac:dyDescent="0.35">
      <c r="A4" s="1"/>
      <c r="B4" s="4" t="s">
        <v>38</v>
      </c>
      <c r="C4" s="3">
        <f>COUNTIFS(SuccessCriteria!B3:B49,"="&amp;B4,SuccessCriteria!D3:D49,1)</f>
        <v>16</v>
      </c>
      <c r="D4" s="3">
        <f t="shared" si="0"/>
        <v>1</v>
      </c>
      <c r="E4" s="62">
        <v>17</v>
      </c>
      <c r="F4" s="7">
        <f t="shared" ref="F4:F8" si="1">C4/E4</f>
        <v>0.94117647058823528</v>
      </c>
      <c r="G4" s="1"/>
      <c r="H4" s="1"/>
      <c r="I4" s="1"/>
      <c r="J4" s="1"/>
      <c r="K4" s="1"/>
      <c r="L4" s="1"/>
      <c r="M4" s="1"/>
      <c r="N4" s="1"/>
      <c r="O4" s="1"/>
      <c r="P4" s="1"/>
      <c r="Q4" s="1"/>
      <c r="R4" s="1"/>
      <c r="S4" s="1"/>
      <c r="T4" s="1"/>
      <c r="U4" s="1"/>
      <c r="V4" s="1"/>
      <c r="W4" s="1"/>
      <c r="X4" s="1"/>
      <c r="Y4" s="1"/>
      <c r="Z4" s="1"/>
      <c r="AA4" s="1"/>
      <c r="AB4" s="1"/>
      <c r="AC4" s="1"/>
    </row>
    <row r="5" spans="1:29" x14ac:dyDescent="0.35">
      <c r="A5" s="1"/>
      <c r="B5" s="4" t="s">
        <v>39</v>
      </c>
      <c r="C5" s="3">
        <f>COUNTIFS(SuccessCriteria!B4:B50,"="&amp;B5,SuccessCriteria!D4:D50,1)</f>
        <v>7</v>
      </c>
      <c r="D5" s="3">
        <f t="shared" si="0"/>
        <v>2</v>
      </c>
      <c r="E5" s="62">
        <v>9</v>
      </c>
      <c r="F5" s="7">
        <f t="shared" si="1"/>
        <v>0.77777777777777779</v>
      </c>
      <c r="G5" s="1"/>
      <c r="H5" s="1"/>
      <c r="I5" s="1"/>
      <c r="J5" s="1"/>
      <c r="K5" s="1"/>
      <c r="L5" s="1"/>
      <c r="M5" s="1"/>
      <c r="N5" s="1"/>
      <c r="O5" s="1"/>
      <c r="P5" s="1"/>
      <c r="Q5" s="1"/>
      <c r="R5" s="1"/>
      <c r="S5" s="1"/>
      <c r="T5" s="1"/>
      <c r="U5" s="1"/>
      <c r="V5" s="1"/>
      <c r="W5" s="1"/>
      <c r="X5" s="1"/>
      <c r="Y5" s="1"/>
      <c r="Z5" s="1"/>
      <c r="AA5" s="1"/>
      <c r="AB5" s="1"/>
      <c r="AC5" s="1"/>
    </row>
    <row r="6" spans="1:29" x14ac:dyDescent="0.35">
      <c r="A6" s="1"/>
      <c r="B6" s="4" t="s">
        <v>40</v>
      </c>
      <c r="C6" s="3">
        <f>COUNTIFS(SuccessCriteria!B5:B51,"="&amp;B6,SuccessCriteria!D5:D51,1)</f>
        <v>7</v>
      </c>
      <c r="D6" s="3">
        <f t="shared" si="0"/>
        <v>0</v>
      </c>
      <c r="E6" s="62">
        <v>7</v>
      </c>
      <c r="F6" s="7">
        <f t="shared" si="1"/>
        <v>1</v>
      </c>
      <c r="G6" s="1"/>
      <c r="H6" s="1"/>
      <c r="I6" s="1"/>
      <c r="J6" s="1"/>
      <c r="K6" s="1"/>
      <c r="L6" s="1"/>
      <c r="M6" s="1"/>
      <c r="N6" s="1"/>
      <c r="O6" s="1"/>
      <c r="P6" s="1"/>
      <c r="Q6" s="1"/>
      <c r="R6" s="1"/>
      <c r="S6" s="1"/>
      <c r="T6" s="1"/>
      <c r="U6" s="1"/>
      <c r="V6" s="1"/>
      <c r="W6" s="1"/>
      <c r="X6" s="1"/>
      <c r="Y6" s="1"/>
      <c r="Z6" s="1"/>
      <c r="AA6" s="1"/>
      <c r="AB6" s="1"/>
      <c r="AC6" s="1"/>
    </row>
    <row r="7" spans="1:29" x14ac:dyDescent="0.35">
      <c r="A7" s="1"/>
      <c r="B7" s="4" t="s">
        <v>41</v>
      </c>
      <c r="C7" s="3">
        <f>COUNTIFS(SuccessCriteria!B6:B52,"="&amp;B7,SuccessCriteria!D6:D52,1)</f>
        <v>6</v>
      </c>
      <c r="D7" s="3">
        <f t="shared" si="0"/>
        <v>0</v>
      </c>
      <c r="E7" s="62">
        <v>6</v>
      </c>
      <c r="F7" s="7">
        <f t="shared" si="1"/>
        <v>1</v>
      </c>
      <c r="G7" s="1"/>
      <c r="H7" s="1"/>
      <c r="I7" s="1"/>
      <c r="J7" s="1"/>
      <c r="K7" s="1"/>
      <c r="L7" s="1"/>
      <c r="M7" s="1"/>
      <c r="N7" s="1"/>
      <c r="O7" s="1"/>
      <c r="P7" s="1"/>
      <c r="Q7" s="1"/>
      <c r="R7" s="1"/>
      <c r="S7" s="1"/>
      <c r="T7" s="1"/>
      <c r="U7" s="1"/>
      <c r="V7" s="1"/>
      <c r="W7" s="1"/>
      <c r="X7" s="1"/>
      <c r="Y7" s="1"/>
      <c r="Z7" s="1"/>
      <c r="AA7" s="1"/>
      <c r="AB7" s="1"/>
      <c r="AC7" s="1"/>
    </row>
    <row r="8" spans="1:29" x14ac:dyDescent="0.35">
      <c r="A8" s="1"/>
      <c r="B8" s="76" t="s">
        <v>43</v>
      </c>
      <c r="C8" s="5">
        <f>SUM(C3:C7)</f>
        <v>44</v>
      </c>
      <c r="D8" s="5">
        <f>SUM(D3:D7)</f>
        <v>3</v>
      </c>
      <c r="E8" s="5">
        <f>SUM(E3:E7)</f>
        <v>47</v>
      </c>
      <c r="F8" s="7">
        <f t="shared" si="1"/>
        <v>0.93617021276595747</v>
      </c>
      <c r="G8" s="1"/>
      <c r="H8" s="1"/>
      <c r="I8" s="1"/>
      <c r="J8" s="1"/>
      <c r="K8" s="1"/>
      <c r="L8" s="1"/>
      <c r="M8" s="1"/>
      <c r="N8" s="1"/>
      <c r="O8" s="1"/>
      <c r="P8" s="1"/>
      <c r="Q8" s="1"/>
      <c r="R8" s="1"/>
      <c r="S8" s="1"/>
      <c r="T8" s="1"/>
      <c r="U8" s="1"/>
      <c r="V8" s="1"/>
      <c r="W8" s="1"/>
      <c r="X8" s="1"/>
      <c r="Y8" s="1"/>
      <c r="Z8" s="1"/>
      <c r="AA8" s="1"/>
      <c r="AB8" s="1"/>
      <c r="AC8" s="1"/>
    </row>
    <row r="9" spans="1:29" x14ac:dyDescent="0.35">
      <c r="A9" s="1"/>
      <c r="B9" s="2"/>
      <c r="C9" s="2"/>
      <c r="D9" s="2"/>
      <c r="E9" s="2"/>
      <c r="F9" s="2"/>
      <c r="G9" s="1"/>
      <c r="H9" s="1"/>
      <c r="I9" s="1"/>
      <c r="J9" s="1"/>
      <c r="K9" s="1"/>
      <c r="L9" s="1"/>
      <c r="M9" s="1"/>
      <c r="N9" s="1"/>
      <c r="O9" s="1"/>
      <c r="P9" s="1"/>
      <c r="Q9" s="1"/>
      <c r="R9" s="1"/>
      <c r="S9" s="1"/>
      <c r="T9" s="1"/>
      <c r="U9" s="1"/>
      <c r="V9" s="1"/>
      <c r="W9" s="1"/>
      <c r="X9" s="1"/>
      <c r="Y9" s="1"/>
      <c r="Z9" s="1"/>
      <c r="AA9" s="1"/>
      <c r="AB9" s="1"/>
      <c r="AC9" s="1"/>
    </row>
    <row r="10" spans="1:29" x14ac:dyDescent="0.35">
      <c r="A10" s="1"/>
      <c r="B10" s="2"/>
      <c r="C10" s="2"/>
      <c r="D10" s="2"/>
      <c r="E10" s="2"/>
      <c r="F10" s="2"/>
      <c r="G10" s="1"/>
      <c r="H10" s="1"/>
      <c r="I10" s="1"/>
      <c r="J10" s="1"/>
      <c r="K10" s="1"/>
      <c r="L10" s="1"/>
      <c r="M10" s="1"/>
      <c r="N10" s="1"/>
      <c r="O10" s="1"/>
      <c r="P10" s="1"/>
      <c r="Q10" s="1"/>
      <c r="R10" s="1"/>
      <c r="S10" s="1"/>
      <c r="T10" s="1"/>
      <c r="U10" s="1"/>
      <c r="V10" s="1"/>
      <c r="W10" s="1"/>
      <c r="X10" s="1"/>
      <c r="Y10" s="1"/>
      <c r="Z10" s="1"/>
      <c r="AA10" s="1"/>
      <c r="AB10" s="1"/>
      <c r="AC10" s="1"/>
    </row>
    <row r="11" spans="1:29" x14ac:dyDescent="0.35">
      <c r="A11" s="1"/>
      <c r="B11" s="2"/>
      <c r="C11" s="2"/>
      <c r="D11" s="2"/>
      <c r="E11" s="2"/>
      <c r="F11" s="2"/>
      <c r="G11" s="1"/>
      <c r="H11" s="1"/>
      <c r="I11" s="1"/>
      <c r="J11" s="1"/>
      <c r="K11" s="1"/>
      <c r="L11" s="1"/>
      <c r="M11" s="1"/>
      <c r="N11" s="1"/>
      <c r="O11" s="1"/>
      <c r="P11" s="1"/>
      <c r="Q11" s="1"/>
      <c r="R11" s="1"/>
      <c r="S11" s="1"/>
      <c r="T11" s="1"/>
      <c r="U11" s="1"/>
      <c r="V11" s="1"/>
      <c r="W11" s="1"/>
      <c r="X11" s="1"/>
      <c r="Y11" s="1"/>
      <c r="Z11" s="1"/>
      <c r="AA11" s="1"/>
      <c r="AB11" s="1"/>
      <c r="AC11" s="1"/>
    </row>
    <row r="12" spans="1:29" x14ac:dyDescent="0.35">
      <c r="A12" s="1"/>
      <c r="B12" s="2"/>
      <c r="C12" s="2"/>
      <c r="D12" s="2"/>
      <c r="E12" s="2"/>
      <c r="F12" s="2"/>
      <c r="G12" s="1"/>
      <c r="H12" s="1"/>
      <c r="I12" s="1"/>
      <c r="J12" s="1"/>
      <c r="K12" s="1"/>
      <c r="L12" s="1"/>
      <c r="M12" s="1"/>
      <c r="N12" s="1"/>
      <c r="O12" s="1"/>
      <c r="P12" s="1"/>
      <c r="Q12" s="1"/>
      <c r="R12" s="1"/>
      <c r="S12" s="1"/>
      <c r="T12" s="1"/>
      <c r="U12" s="1"/>
      <c r="V12" s="1"/>
      <c r="W12" s="1"/>
      <c r="X12" s="1"/>
      <c r="Y12" s="1"/>
      <c r="Z12" s="1"/>
      <c r="AA12" s="1"/>
      <c r="AB12" s="1"/>
      <c r="AC12" s="1"/>
    </row>
    <row r="13" spans="1:29" x14ac:dyDescent="0.35">
      <c r="A13" s="1"/>
      <c r="B13" s="2"/>
      <c r="C13" s="2"/>
      <c r="D13" s="2"/>
      <c r="E13" s="2"/>
      <c r="F13" s="2"/>
      <c r="G13" s="1"/>
      <c r="H13" s="1"/>
      <c r="I13" s="1"/>
      <c r="J13" s="1"/>
      <c r="K13" s="1"/>
      <c r="L13" s="1"/>
      <c r="M13" s="1"/>
      <c r="N13" s="1"/>
      <c r="O13" s="1"/>
      <c r="P13" s="1"/>
      <c r="Q13" s="1"/>
      <c r="R13" s="1"/>
      <c r="S13" s="1"/>
      <c r="T13" s="1"/>
      <c r="U13" s="1"/>
      <c r="V13" s="1"/>
      <c r="W13" s="1"/>
      <c r="X13" s="1"/>
      <c r="Y13" s="1"/>
      <c r="Z13" s="1"/>
      <c r="AA13" s="1"/>
      <c r="AB13" s="1"/>
      <c r="AC13" s="1"/>
    </row>
    <row r="14" spans="1:29" x14ac:dyDescent="0.35">
      <c r="A14" s="1"/>
      <c r="B14" s="2"/>
      <c r="C14" s="2"/>
      <c r="D14" s="2"/>
      <c r="E14" s="2"/>
      <c r="F14" s="2"/>
      <c r="G14" s="1"/>
      <c r="H14" s="1"/>
      <c r="I14" s="1"/>
      <c r="J14" s="1"/>
      <c r="K14" s="1"/>
      <c r="L14" s="1"/>
      <c r="M14" s="1"/>
      <c r="N14" s="1"/>
      <c r="O14" s="1"/>
      <c r="P14" s="1"/>
      <c r="Q14" s="1"/>
      <c r="R14" s="1"/>
      <c r="S14" s="1"/>
      <c r="T14" s="1"/>
      <c r="U14" s="1"/>
      <c r="V14" s="1"/>
      <c r="W14" s="1"/>
      <c r="X14" s="1"/>
      <c r="Y14" s="1"/>
      <c r="Z14" s="1"/>
      <c r="AA14" s="1"/>
      <c r="AB14" s="1"/>
      <c r="AC14" s="1"/>
    </row>
    <row r="15" spans="1:29" x14ac:dyDescent="0.35">
      <c r="A15" s="1"/>
      <c r="B15" s="2"/>
      <c r="C15" s="2"/>
      <c r="D15" s="2"/>
      <c r="E15" s="2"/>
      <c r="F15" s="2"/>
      <c r="G15" s="1"/>
      <c r="H15" s="1"/>
      <c r="I15" s="1"/>
      <c r="J15" s="1"/>
      <c r="K15" s="1"/>
      <c r="L15" s="1"/>
      <c r="M15" s="1"/>
      <c r="N15" s="1"/>
      <c r="O15" s="1"/>
      <c r="P15" s="1"/>
      <c r="Q15" s="1"/>
      <c r="R15" s="1"/>
      <c r="S15" s="1"/>
      <c r="T15" s="1"/>
      <c r="U15" s="1"/>
      <c r="V15" s="1"/>
      <c r="W15" s="1"/>
      <c r="X15" s="1"/>
      <c r="Y15" s="1"/>
      <c r="Z15" s="1"/>
      <c r="AA15" s="1"/>
      <c r="AB15" s="1"/>
      <c r="AC15" s="1"/>
    </row>
    <row r="16" spans="1:29" x14ac:dyDescent="0.35">
      <c r="A16" s="1"/>
      <c r="B16" s="2"/>
      <c r="C16" s="2"/>
      <c r="D16" s="2"/>
      <c r="E16" s="2"/>
      <c r="F16" s="2"/>
      <c r="G16" s="1"/>
      <c r="H16" s="1"/>
      <c r="I16" s="1"/>
      <c r="J16" s="1"/>
      <c r="K16" s="1"/>
      <c r="L16" s="1"/>
      <c r="M16" s="1"/>
      <c r="N16" s="1"/>
      <c r="O16" s="1"/>
      <c r="P16" s="1"/>
      <c r="Q16" s="1"/>
      <c r="R16" s="1"/>
      <c r="S16" s="1"/>
      <c r="T16" s="1"/>
      <c r="U16" s="1"/>
      <c r="V16" s="1"/>
      <c r="W16" s="1"/>
      <c r="X16" s="1"/>
      <c r="Y16" s="1"/>
      <c r="Z16" s="1"/>
      <c r="AA16" s="1"/>
      <c r="AB16" s="1"/>
      <c r="AC16" s="1"/>
    </row>
    <row r="17" spans="1:29" x14ac:dyDescent="0.35">
      <c r="A17" s="1"/>
      <c r="B17" s="2"/>
      <c r="C17" s="2"/>
      <c r="D17" s="2"/>
      <c r="E17" s="2"/>
      <c r="F17" s="2"/>
      <c r="G17" s="1"/>
      <c r="H17" s="1"/>
      <c r="I17" s="1"/>
      <c r="J17" s="1"/>
      <c r="K17" s="1"/>
      <c r="L17" s="1"/>
      <c r="M17" s="1"/>
      <c r="N17" s="1"/>
      <c r="O17" s="1"/>
      <c r="P17" s="1"/>
      <c r="Q17" s="1"/>
      <c r="R17" s="1"/>
      <c r="S17" s="1"/>
      <c r="T17" s="1"/>
      <c r="U17" s="1"/>
      <c r="V17" s="1"/>
      <c r="W17" s="1"/>
      <c r="X17" s="1"/>
      <c r="Y17" s="1"/>
      <c r="Z17" s="1"/>
      <c r="AA17" s="1"/>
      <c r="AB17" s="1"/>
      <c r="AC17" s="1"/>
    </row>
    <row r="18" spans="1:29" x14ac:dyDescent="0.35">
      <c r="A18" s="1"/>
      <c r="B18" s="2"/>
      <c r="C18" s="2"/>
      <c r="D18" s="2"/>
      <c r="E18" s="2"/>
      <c r="F18" s="2"/>
      <c r="G18" s="1"/>
      <c r="H18" s="1"/>
      <c r="I18" s="1"/>
      <c r="J18" s="1"/>
      <c r="K18" s="1"/>
      <c r="L18" s="1"/>
      <c r="M18" s="1"/>
      <c r="N18" s="1"/>
      <c r="O18" s="1"/>
      <c r="P18" s="1"/>
      <c r="Q18" s="1"/>
      <c r="R18" s="1"/>
      <c r="S18" s="1"/>
      <c r="T18" s="1"/>
      <c r="U18" s="1"/>
      <c r="V18" s="1"/>
      <c r="W18" s="1"/>
      <c r="X18" s="1"/>
      <c r="Y18" s="1"/>
      <c r="Z18" s="1"/>
      <c r="AA18" s="1"/>
      <c r="AB18" s="1"/>
      <c r="AC18" s="1"/>
    </row>
    <row r="19" spans="1:29" x14ac:dyDescent="0.35">
      <c r="A19" s="1"/>
      <c r="B19" s="2"/>
      <c r="C19" s="2"/>
      <c r="D19" s="2"/>
      <c r="E19" s="2"/>
      <c r="F19" s="2"/>
      <c r="G19" s="1"/>
      <c r="H19" s="1"/>
      <c r="I19" s="1"/>
      <c r="J19" s="1"/>
      <c r="K19" s="1"/>
      <c r="L19" s="1"/>
      <c r="M19" s="1"/>
      <c r="N19" s="1"/>
      <c r="O19" s="1"/>
      <c r="P19" s="1"/>
      <c r="Q19" s="1"/>
      <c r="R19" s="1"/>
      <c r="S19" s="1"/>
      <c r="T19" s="1"/>
      <c r="U19" s="1"/>
      <c r="V19" s="1"/>
      <c r="W19" s="1"/>
      <c r="X19" s="1"/>
      <c r="Y19" s="1"/>
      <c r="Z19" s="1"/>
      <c r="AA19" s="1"/>
      <c r="AB19" s="1"/>
      <c r="AC19" s="1"/>
    </row>
    <row r="20" spans="1:29" x14ac:dyDescent="0.35">
      <c r="A20" s="1"/>
      <c r="B20" s="2"/>
      <c r="C20" s="2"/>
      <c r="D20" s="2"/>
      <c r="E20" s="2"/>
      <c r="F20" s="2"/>
      <c r="G20" s="1"/>
      <c r="H20" s="1"/>
      <c r="I20" s="1"/>
      <c r="J20" s="1"/>
      <c r="K20" s="1"/>
      <c r="L20" s="1"/>
      <c r="M20" s="1"/>
      <c r="N20" s="1"/>
      <c r="O20" s="1"/>
      <c r="P20" s="1"/>
      <c r="Q20" s="1"/>
      <c r="R20" s="1"/>
      <c r="S20" s="1"/>
      <c r="T20" s="1"/>
      <c r="U20" s="1"/>
      <c r="V20" s="1"/>
      <c r="W20" s="1"/>
      <c r="X20" s="1"/>
      <c r="Y20" s="1"/>
      <c r="Z20" s="1"/>
      <c r="AA20" s="1"/>
      <c r="AB20" s="1"/>
      <c r="AC20" s="1"/>
    </row>
    <row r="21" spans="1:29" x14ac:dyDescent="0.35">
      <c r="A21" s="1"/>
      <c r="B21" s="2"/>
      <c r="C21" s="2"/>
      <c r="D21" s="2"/>
      <c r="E21" s="2"/>
      <c r="F21" s="2"/>
      <c r="G21" s="1"/>
      <c r="H21" s="1"/>
      <c r="I21" s="1"/>
      <c r="J21" s="1"/>
      <c r="K21" s="1"/>
      <c r="L21" s="1"/>
      <c r="M21" s="1"/>
      <c r="N21" s="1"/>
      <c r="O21" s="1"/>
      <c r="P21" s="1"/>
      <c r="Q21" s="1"/>
      <c r="R21" s="1"/>
      <c r="S21" s="1"/>
      <c r="T21" s="1"/>
      <c r="U21" s="1"/>
      <c r="V21" s="1"/>
      <c r="W21" s="1"/>
      <c r="X21" s="1"/>
      <c r="Y21" s="1"/>
      <c r="Z21" s="1"/>
      <c r="AA21" s="1"/>
      <c r="AB21" s="1"/>
      <c r="AC21" s="1"/>
    </row>
    <row r="22" spans="1:29" x14ac:dyDescent="0.35">
      <c r="A22" s="1"/>
      <c r="B22" s="2"/>
      <c r="C22" s="2"/>
      <c r="D22" s="2"/>
      <c r="E22" s="2"/>
      <c r="F22" s="2"/>
      <c r="G22" s="1"/>
      <c r="H22" s="1"/>
      <c r="I22" s="1"/>
      <c r="J22" s="1"/>
      <c r="K22" s="1"/>
      <c r="L22" s="1"/>
      <c r="M22" s="1"/>
      <c r="N22" s="1"/>
      <c r="O22" s="1"/>
      <c r="P22" s="1"/>
      <c r="Q22" s="1"/>
      <c r="R22" s="1"/>
      <c r="S22" s="1"/>
      <c r="T22" s="1"/>
      <c r="U22" s="1"/>
      <c r="V22" s="1"/>
      <c r="W22" s="1"/>
      <c r="X22" s="1"/>
      <c r="Y22" s="1"/>
      <c r="Z22" s="1"/>
      <c r="AA22" s="1"/>
      <c r="AB22" s="1"/>
      <c r="AC22" s="1"/>
    </row>
    <row r="23" spans="1:29" x14ac:dyDescent="0.35">
      <c r="A23" s="1"/>
      <c r="B23" s="2"/>
      <c r="C23" s="2"/>
      <c r="D23" s="2"/>
      <c r="E23" s="2"/>
      <c r="F23" s="2"/>
      <c r="G23" s="1"/>
      <c r="H23" s="1"/>
      <c r="I23" s="1"/>
      <c r="J23" s="1"/>
      <c r="K23" s="1"/>
      <c r="L23" s="1"/>
      <c r="M23" s="1"/>
      <c r="N23" s="1"/>
      <c r="O23" s="1"/>
      <c r="P23" s="1"/>
      <c r="Q23" s="1"/>
      <c r="R23" s="1"/>
      <c r="S23" s="1"/>
      <c r="T23" s="1"/>
      <c r="U23" s="1"/>
      <c r="V23" s="1"/>
      <c r="W23" s="1"/>
      <c r="X23" s="1"/>
      <c r="Y23" s="1"/>
      <c r="Z23" s="1"/>
      <c r="AA23" s="1"/>
      <c r="AB23" s="1"/>
      <c r="AC23" s="1"/>
    </row>
    <row r="24" spans="1:29" x14ac:dyDescent="0.35">
      <c r="A24" s="1"/>
      <c r="B24" s="2"/>
      <c r="C24" s="2"/>
      <c r="D24" s="2"/>
      <c r="E24" s="2"/>
      <c r="F24" s="2"/>
      <c r="G24" s="1"/>
      <c r="H24" s="1"/>
      <c r="I24" s="1"/>
      <c r="J24" s="1"/>
      <c r="K24" s="1"/>
      <c r="L24" s="1"/>
      <c r="M24" s="1"/>
      <c r="N24" s="1"/>
      <c r="O24" s="1"/>
      <c r="P24" s="1"/>
      <c r="Q24" s="1"/>
      <c r="R24" s="1"/>
      <c r="S24" s="1"/>
      <c r="T24" s="1"/>
      <c r="U24" s="1"/>
      <c r="V24" s="1"/>
      <c r="W24" s="1"/>
      <c r="X24" s="1"/>
      <c r="Y24" s="1"/>
      <c r="Z24" s="1"/>
      <c r="AA24" s="1"/>
      <c r="AB24" s="1"/>
      <c r="AC24" s="1"/>
    </row>
    <row r="25" spans="1:29" x14ac:dyDescent="0.35">
      <c r="A25" s="1"/>
      <c r="B25" s="2"/>
      <c r="C25" s="2"/>
      <c r="D25" s="2"/>
      <c r="E25" s="2"/>
      <c r="F25" s="8"/>
      <c r="G25" s="1"/>
      <c r="H25" s="1"/>
      <c r="I25" s="1"/>
      <c r="J25" s="1"/>
      <c r="K25" s="1"/>
      <c r="L25" s="1"/>
      <c r="M25" s="1"/>
      <c r="N25" s="1"/>
      <c r="O25" s="1"/>
      <c r="P25" s="1"/>
      <c r="Q25" s="1"/>
      <c r="R25" s="1"/>
      <c r="S25" s="1"/>
      <c r="T25" s="1"/>
      <c r="U25" s="1"/>
      <c r="V25" s="1"/>
      <c r="W25" s="1"/>
      <c r="X25" s="1"/>
      <c r="Y25" s="1"/>
      <c r="Z25" s="1"/>
      <c r="AA25" s="1"/>
      <c r="AB25" s="1"/>
      <c r="AC25" s="1"/>
    </row>
    <row r="26" spans="1:29"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x14ac:dyDescent="0.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x14ac:dyDescent="0.3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x14ac:dyDescent="0.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x14ac:dyDescent="0.3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3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x14ac:dyDescent="0.3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x14ac:dyDescent="0.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x14ac:dyDescent="0.35">
      <c r="A48" s="1"/>
      <c r="G48" s="1"/>
      <c r="H48" s="1"/>
      <c r="I48" s="1"/>
      <c r="J48" s="1"/>
      <c r="K48" s="1"/>
      <c r="L48" s="1"/>
      <c r="M48" s="1"/>
      <c r="N48" s="1"/>
      <c r="O48" s="1"/>
      <c r="P48" s="1"/>
      <c r="Q48" s="1"/>
      <c r="R48" s="1"/>
      <c r="S48" s="1"/>
      <c r="T48" s="1"/>
      <c r="U48" s="1"/>
      <c r="V48" s="1"/>
      <c r="W48" s="1"/>
      <c r="X48" s="1"/>
      <c r="Y48" s="1"/>
      <c r="Z48" s="1"/>
      <c r="AA48" s="1"/>
      <c r="AB48" s="1"/>
      <c r="AC48" s="1"/>
    </row>
  </sheetData>
  <sheetProtection algorithmName="SHA-512" hashValue="P5B803cFQVODNK4+jf4p3z3msFFOSzhJ4ky0P1XBvb71v0xqBUXah0vZ0bUmfxN1wM9e3ezuNgU2oe548+Bb9Q==" saltValue="l12qBbC8kaoRqUDTaOM1bA==" spinCount="100000" sheet="1" objects="1" scenarios="1"/>
  <mergeCells count="1">
    <mergeCell ref="B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8B864-1506-4CF9-B958-BB790343B9E4}">
  <sheetPr codeName="Munka5"/>
  <dimension ref="A1:AC48"/>
  <sheetViews>
    <sheetView workbookViewId="0">
      <selection activeCell="E29" sqref="E29"/>
    </sheetView>
  </sheetViews>
  <sheetFormatPr defaultRowHeight="14.5" x14ac:dyDescent="0.35"/>
  <cols>
    <col min="2" max="2" width="19" customWidth="1"/>
    <col min="3" max="3" width="14.90625" customWidth="1"/>
    <col min="4" max="4" width="13.453125" customWidth="1"/>
    <col min="5" max="5" width="13.36328125" customWidth="1"/>
    <col min="6" max="6" width="12.54296875" customWidth="1"/>
  </cols>
  <sheetData>
    <row r="1" spans="1:29" ht="23" x14ac:dyDescent="0.5">
      <c r="A1" s="1"/>
      <c r="B1" s="123" t="s">
        <v>32</v>
      </c>
      <c r="C1" s="123"/>
      <c r="D1" s="124"/>
      <c r="E1" s="124"/>
      <c r="F1" s="124"/>
      <c r="G1" s="1"/>
      <c r="H1" s="1"/>
      <c r="I1" s="1"/>
      <c r="J1" s="1"/>
      <c r="K1" s="1"/>
      <c r="L1" s="1"/>
      <c r="M1" s="1"/>
      <c r="N1" s="1"/>
      <c r="O1" s="1"/>
      <c r="P1" s="1"/>
      <c r="Q1" s="1"/>
      <c r="R1" s="1"/>
      <c r="S1" s="1"/>
      <c r="T1" s="1"/>
      <c r="U1" s="1"/>
      <c r="V1" s="1"/>
      <c r="W1" s="1"/>
      <c r="X1" s="1"/>
      <c r="Y1" s="1"/>
      <c r="Z1" s="1"/>
      <c r="AA1" s="1"/>
      <c r="AB1" s="1"/>
      <c r="AC1" s="1"/>
    </row>
    <row r="2" spans="1:29" x14ac:dyDescent="0.35">
      <c r="A2" s="1"/>
      <c r="B2" s="3"/>
      <c r="C2" s="75" t="s">
        <v>33</v>
      </c>
      <c r="D2" s="75" t="s">
        <v>34</v>
      </c>
      <c r="E2" s="75" t="s">
        <v>35</v>
      </c>
      <c r="F2" s="75" t="s">
        <v>36</v>
      </c>
      <c r="G2" s="1"/>
      <c r="H2" s="1"/>
      <c r="I2" s="1"/>
      <c r="J2" s="1"/>
      <c r="K2" s="1"/>
      <c r="L2" s="1"/>
      <c r="M2" s="1"/>
      <c r="N2" s="1"/>
      <c r="O2" s="1"/>
      <c r="P2" s="1"/>
      <c r="Q2" s="1"/>
      <c r="R2" s="1"/>
      <c r="S2" s="1"/>
      <c r="T2" s="1"/>
      <c r="U2" s="1"/>
      <c r="V2" s="1"/>
      <c r="W2" s="1"/>
      <c r="X2" s="1"/>
      <c r="Y2" s="1"/>
      <c r="Z2" s="1"/>
      <c r="AA2" s="1"/>
      <c r="AB2" s="1"/>
      <c r="AC2" s="1"/>
    </row>
    <row r="3" spans="1:29" ht="29.25" customHeight="1" x14ac:dyDescent="0.35">
      <c r="A3" s="1"/>
      <c r="B3" s="4" t="s">
        <v>37</v>
      </c>
      <c r="C3" s="3">
        <f>COUNTIFS(SuccessCriteria!B2:B48,"="&amp;B3,SuccessCriteria!F2:F48,1)</f>
        <v>0</v>
      </c>
      <c r="D3" s="3">
        <f t="shared" ref="D3:D7" si="0">E3-C3</f>
        <v>8</v>
      </c>
      <c r="E3" s="6">
        <v>8</v>
      </c>
      <c r="F3" s="7">
        <f>C3/E3</f>
        <v>0</v>
      </c>
      <c r="G3" s="1"/>
      <c r="H3" s="1"/>
      <c r="I3" s="1"/>
      <c r="J3" s="1"/>
      <c r="K3" s="1"/>
      <c r="L3" s="1"/>
      <c r="M3" s="1"/>
      <c r="N3" s="1"/>
      <c r="O3" s="1"/>
      <c r="P3" s="1"/>
      <c r="Q3" s="1"/>
      <c r="R3" s="1"/>
      <c r="S3" s="1"/>
      <c r="T3" s="1"/>
      <c r="U3" s="1"/>
      <c r="V3" s="1"/>
      <c r="W3" s="1"/>
      <c r="X3" s="1"/>
      <c r="Y3" s="1"/>
      <c r="Z3" s="1"/>
      <c r="AA3" s="1"/>
      <c r="AB3" s="1"/>
      <c r="AC3" s="1"/>
    </row>
    <row r="4" spans="1:29" ht="26.5" x14ac:dyDescent="0.35">
      <c r="A4" s="1"/>
      <c r="B4" s="4" t="s">
        <v>38</v>
      </c>
      <c r="C4" s="3">
        <f>COUNTIFS(SuccessCriteria!B3:B49,"="&amp;B4,SuccessCriteria!F3:F49,1)</f>
        <v>0</v>
      </c>
      <c r="D4" s="3">
        <f t="shared" si="0"/>
        <v>17</v>
      </c>
      <c r="E4" s="6">
        <v>17</v>
      </c>
      <c r="F4" s="7">
        <f t="shared" ref="F4:F8" si="1">C4/E4</f>
        <v>0</v>
      </c>
      <c r="G4" s="1"/>
      <c r="H4" s="1"/>
      <c r="I4" s="1"/>
      <c r="J4" s="1"/>
      <c r="K4" s="1"/>
      <c r="L4" s="1"/>
      <c r="M4" s="1"/>
      <c r="N4" s="1"/>
      <c r="O4" s="1"/>
      <c r="P4" s="1"/>
      <c r="Q4" s="1"/>
      <c r="R4" s="1"/>
      <c r="S4" s="1"/>
      <c r="T4" s="1"/>
      <c r="U4" s="1"/>
      <c r="V4" s="1"/>
      <c r="W4" s="1"/>
      <c r="X4" s="1"/>
      <c r="Y4" s="1"/>
      <c r="Z4" s="1"/>
      <c r="AA4" s="1"/>
      <c r="AB4" s="1"/>
      <c r="AC4" s="1"/>
    </row>
    <row r="5" spans="1:29" x14ac:dyDescent="0.35">
      <c r="A5" s="1"/>
      <c r="B5" s="4" t="s">
        <v>39</v>
      </c>
      <c r="C5" s="3">
        <f>COUNTIFS(SuccessCriteria!B4:B50,"="&amp;B5,SuccessCriteria!F4:F50,1)</f>
        <v>0</v>
      </c>
      <c r="D5" s="3">
        <f t="shared" si="0"/>
        <v>9</v>
      </c>
      <c r="E5" s="6">
        <v>9</v>
      </c>
      <c r="F5" s="7">
        <f t="shared" si="1"/>
        <v>0</v>
      </c>
      <c r="G5" s="1"/>
      <c r="H5" s="1"/>
      <c r="I5" s="1"/>
      <c r="J5" s="1"/>
      <c r="K5" s="1"/>
      <c r="L5" s="1"/>
      <c r="M5" s="1"/>
      <c r="N5" s="1"/>
      <c r="O5" s="1"/>
      <c r="P5" s="1"/>
      <c r="Q5" s="1"/>
      <c r="R5" s="1"/>
      <c r="S5" s="1"/>
      <c r="T5" s="1"/>
      <c r="U5" s="1"/>
      <c r="V5" s="1"/>
      <c r="W5" s="1"/>
      <c r="X5" s="1"/>
      <c r="Y5" s="1"/>
      <c r="Z5" s="1"/>
      <c r="AA5" s="1"/>
      <c r="AB5" s="1"/>
      <c r="AC5" s="1"/>
    </row>
    <row r="6" spans="1:29" x14ac:dyDescent="0.35">
      <c r="A6" s="1"/>
      <c r="B6" s="4" t="s">
        <v>40</v>
      </c>
      <c r="C6" s="3">
        <f>COUNTIFS(SuccessCriteria!B5:B51,"="&amp;B6,SuccessCriteria!F5:F51,1)</f>
        <v>0</v>
      </c>
      <c r="D6" s="3">
        <f t="shared" si="0"/>
        <v>7</v>
      </c>
      <c r="E6" s="6">
        <v>7</v>
      </c>
      <c r="F6" s="7">
        <f t="shared" si="1"/>
        <v>0</v>
      </c>
      <c r="G6" s="1"/>
      <c r="H6" s="1"/>
      <c r="I6" s="1"/>
      <c r="J6" s="1"/>
      <c r="K6" s="1"/>
      <c r="L6" s="1"/>
      <c r="M6" s="1"/>
      <c r="N6" s="1"/>
      <c r="O6" s="1"/>
      <c r="P6" s="1"/>
      <c r="Q6" s="1"/>
      <c r="R6" s="1"/>
      <c r="S6" s="1"/>
      <c r="T6" s="1"/>
      <c r="U6" s="1"/>
      <c r="V6" s="1"/>
      <c r="W6" s="1"/>
      <c r="X6" s="1"/>
      <c r="Y6" s="1"/>
      <c r="Z6" s="1"/>
      <c r="AA6" s="1"/>
      <c r="AB6" s="1"/>
      <c r="AC6" s="1"/>
    </row>
    <row r="7" spans="1:29" x14ac:dyDescent="0.35">
      <c r="A7" s="1"/>
      <c r="B7" s="4" t="s">
        <v>41</v>
      </c>
      <c r="C7" s="3">
        <f>COUNTIFS(SuccessCriteria!B6:B52,"="&amp;B7,SuccessCriteria!F6:F52,1)</f>
        <v>0</v>
      </c>
      <c r="D7" s="3">
        <f t="shared" si="0"/>
        <v>6</v>
      </c>
      <c r="E7" s="6">
        <v>6</v>
      </c>
      <c r="F7" s="7">
        <f t="shared" si="1"/>
        <v>0</v>
      </c>
      <c r="G7" s="1"/>
      <c r="H7" s="1"/>
      <c r="I7" s="1"/>
      <c r="J7" s="1"/>
      <c r="K7" s="1"/>
      <c r="L7" s="1"/>
      <c r="M7" s="1"/>
      <c r="N7" s="1"/>
      <c r="O7" s="1"/>
      <c r="P7" s="1"/>
      <c r="Q7" s="1"/>
      <c r="R7" s="1"/>
      <c r="S7" s="1"/>
      <c r="T7" s="1"/>
      <c r="U7" s="1"/>
      <c r="V7" s="1"/>
      <c r="W7" s="1"/>
      <c r="X7" s="1"/>
      <c r="Y7" s="1"/>
      <c r="Z7" s="1"/>
      <c r="AA7" s="1"/>
      <c r="AB7" s="1"/>
      <c r="AC7" s="1"/>
    </row>
    <row r="8" spans="1:29" x14ac:dyDescent="0.35">
      <c r="A8" s="1"/>
      <c r="B8" s="76" t="s">
        <v>43</v>
      </c>
      <c r="C8" s="5">
        <f>SUM(C3:C7)</f>
        <v>0</v>
      </c>
      <c r="D8" s="5">
        <f>SUM(D3:D7)</f>
        <v>47</v>
      </c>
      <c r="E8" s="5">
        <f>SUM(E3:E7)</f>
        <v>47</v>
      </c>
      <c r="F8" s="7">
        <f t="shared" si="1"/>
        <v>0</v>
      </c>
      <c r="G8" s="1"/>
      <c r="H8" s="1"/>
      <c r="I8" s="1"/>
      <c r="J8" s="1"/>
      <c r="K8" s="1"/>
      <c r="L8" s="1"/>
      <c r="M8" s="1"/>
      <c r="N8" s="1"/>
      <c r="O8" s="1"/>
      <c r="P8" s="1"/>
      <c r="Q8" s="1"/>
      <c r="R8" s="1"/>
      <c r="S8" s="1"/>
      <c r="T8" s="1"/>
      <c r="U8" s="1"/>
      <c r="V8" s="1"/>
      <c r="W8" s="1"/>
      <c r="X8" s="1"/>
      <c r="Y8" s="1"/>
      <c r="Z8" s="1"/>
      <c r="AA8" s="1"/>
      <c r="AB8" s="1"/>
      <c r="AC8" s="1"/>
    </row>
    <row r="9" spans="1:29" x14ac:dyDescent="0.35">
      <c r="A9" s="1"/>
      <c r="B9" s="2"/>
      <c r="C9" s="2"/>
      <c r="D9" s="2"/>
      <c r="E9" s="2"/>
      <c r="F9" s="2"/>
      <c r="G9" s="1"/>
      <c r="H9" s="1"/>
      <c r="I9" s="1"/>
      <c r="J9" s="1"/>
      <c r="K9" s="1"/>
      <c r="L9" s="1"/>
      <c r="M9" s="1"/>
      <c r="N9" s="1"/>
      <c r="O9" s="1"/>
      <c r="P9" s="1"/>
      <c r="Q9" s="1"/>
      <c r="R9" s="1"/>
      <c r="S9" s="1"/>
      <c r="T9" s="1"/>
      <c r="U9" s="1"/>
      <c r="V9" s="1"/>
      <c r="W9" s="1"/>
      <c r="X9" s="1"/>
      <c r="Y9" s="1"/>
      <c r="Z9" s="1"/>
      <c r="AA9" s="1"/>
      <c r="AB9" s="1"/>
      <c r="AC9" s="1"/>
    </row>
    <row r="10" spans="1:29" x14ac:dyDescent="0.35">
      <c r="A10" s="1"/>
      <c r="B10" s="2"/>
      <c r="C10" s="2"/>
      <c r="D10" s="2"/>
      <c r="E10" s="2"/>
      <c r="F10" s="2"/>
      <c r="G10" s="1"/>
      <c r="H10" s="1"/>
      <c r="I10" s="1"/>
      <c r="J10" s="1"/>
      <c r="K10" s="1"/>
      <c r="L10" s="1"/>
      <c r="M10" s="1"/>
      <c r="N10" s="1"/>
      <c r="O10" s="1"/>
      <c r="P10" s="1"/>
      <c r="Q10" s="1"/>
      <c r="R10" s="1"/>
      <c r="S10" s="1"/>
      <c r="T10" s="1"/>
      <c r="U10" s="1"/>
      <c r="V10" s="1"/>
      <c r="W10" s="1"/>
      <c r="X10" s="1"/>
      <c r="Y10" s="1"/>
      <c r="Z10" s="1"/>
      <c r="AA10" s="1"/>
      <c r="AB10" s="1"/>
      <c r="AC10" s="1"/>
    </row>
    <row r="11" spans="1:29" x14ac:dyDescent="0.35">
      <c r="A11" s="1"/>
      <c r="B11" s="2"/>
      <c r="C11" s="2"/>
      <c r="D11" s="2"/>
      <c r="E11" s="2"/>
      <c r="F11" s="2"/>
      <c r="G11" s="1"/>
      <c r="H11" s="1"/>
      <c r="I11" s="1"/>
      <c r="J11" s="1"/>
      <c r="K11" s="1"/>
      <c r="L11" s="1"/>
      <c r="M11" s="1"/>
      <c r="N11" s="1"/>
      <c r="O11" s="1"/>
      <c r="P11" s="1"/>
      <c r="Q11" s="1"/>
      <c r="R11" s="1"/>
      <c r="S11" s="1"/>
      <c r="T11" s="1"/>
      <c r="U11" s="1"/>
      <c r="V11" s="1"/>
      <c r="W11" s="1"/>
      <c r="X11" s="1"/>
      <c r="Y11" s="1"/>
      <c r="Z11" s="1"/>
      <c r="AA11" s="1"/>
      <c r="AB11" s="1"/>
      <c r="AC11" s="1"/>
    </row>
    <row r="12" spans="1:29" x14ac:dyDescent="0.35">
      <c r="A12" s="1"/>
      <c r="B12" s="2"/>
      <c r="C12" s="2"/>
      <c r="D12" s="2"/>
      <c r="E12" s="2"/>
      <c r="F12" s="2"/>
      <c r="G12" s="1"/>
      <c r="H12" s="1"/>
      <c r="I12" s="1"/>
      <c r="J12" s="1"/>
      <c r="K12" s="1"/>
      <c r="L12" s="1"/>
      <c r="M12" s="1"/>
      <c r="N12" s="1"/>
      <c r="O12" s="1"/>
      <c r="P12" s="1"/>
      <c r="Q12" s="1"/>
      <c r="R12" s="1"/>
      <c r="S12" s="1"/>
      <c r="T12" s="1"/>
      <c r="U12" s="1"/>
      <c r="V12" s="1"/>
      <c r="W12" s="1"/>
      <c r="X12" s="1"/>
      <c r="Y12" s="1"/>
      <c r="Z12" s="1"/>
      <c r="AA12" s="1"/>
      <c r="AB12" s="1"/>
      <c r="AC12" s="1"/>
    </row>
    <row r="13" spans="1:29" x14ac:dyDescent="0.35">
      <c r="A13" s="1"/>
      <c r="B13" s="2"/>
      <c r="C13" s="2"/>
      <c r="D13" s="2"/>
      <c r="E13" s="2"/>
      <c r="F13" s="2"/>
      <c r="G13" s="1"/>
      <c r="H13" s="1"/>
      <c r="I13" s="1"/>
      <c r="J13" s="1"/>
      <c r="K13" s="1"/>
      <c r="L13" s="1"/>
      <c r="M13" s="1"/>
      <c r="N13" s="1"/>
      <c r="O13" s="1"/>
      <c r="P13" s="1"/>
      <c r="Q13" s="1"/>
      <c r="R13" s="1"/>
      <c r="S13" s="1"/>
      <c r="T13" s="1"/>
      <c r="U13" s="1"/>
      <c r="V13" s="1"/>
      <c r="W13" s="1"/>
      <c r="X13" s="1"/>
      <c r="Y13" s="1"/>
      <c r="Z13" s="1"/>
      <c r="AA13" s="1"/>
      <c r="AB13" s="1"/>
      <c r="AC13" s="1"/>
    </row>
    <row r="14" spans="1:29" x14ac:dyDescent="0.35">
      <c r="A14" s="1"/>
      <c r="B14" s="2"/>
      <c r="C14" s="2"/>
      <c r="D14" s="2"/>
      <c r="E14" s="2"/>
      <c r="F14" s="2"/>
      <c r="G14" s="1"/>
      <c r="H14" s="1"/>
      <c r="I14" s="1"/>
      <c r="J14" s="1"/>
      <c r="K14" s="1"/>
      <c r="L14" s="1"/>
      <c r="M14" s="1"/>
      <c r="N14" s="1"/>
      <c r="O14" s="1"/>
      <c r="P14" s="1"/>
      <c r="Q14" s="1"/>
      <c r="R14" s="1"/>
      <c r="S14" s="1"/>
      <c r="T14" s="1"/>
      <c r="U14" s="1"/>
      <c r="V14" s="1"/>
      <c r="W14" s="1"/>
      <c r="X14" s="1"/>
      <c r="Y14" s="1"/>
      <c r="Z14" s="1"/>
      <c r="AA14" s="1"/>
      <c r="AB14" s="1"/>
      <c r="AC14" s="1"/>
    </row>
    <row r="15" spans="1:29" x14ac:dyDescent="0.35">
      <c r="A15" s="1"/>
      <c r="B15" s="2"/>
      <c r="C15" s="2"/>
      <c r="D15" s="2"/>
      <c r="E15" s="2"/>
      <c r="F15" s="2"/>
      <c r="G15" s="1"/>
      <c r="H15" s="1"/>
      <c r="I15" s="1"/>
      <c r="J15" s="1"/>
      <c r="K15" s="1"/>
      <c r="L15" s="1"/>
      <c r="M15" s="1"/>
      <c r="N15" s="1"/>
      <c r="O15" s="1"/>
      <c r="P15" s="1"/>
      <c r="Q15" s="1"/>
      <c r="R15" s="1"/>
      <c r="S15" s="1"/>
      <c r="T15" s="1"/>
      <c r="U15" s="1"/>
      <c r="V15" s="1"/>
      <c r="W15" s="1"/>
      <c r="X15" s="1"/>
      <c r="Y15" s="1"/>
      <c r="Z15" s="1"/>
      <c r="AA15" s="1"/>
      <c r="AB15" s="1"/>
      <c r="AC15" s="1"/>
    </row>
    <row r="16" spans="1:29" x14ac:dyDescent="0.35">
      <c r="A16" s="1"/>
      <c r="B16" s="2"/>
      <c r="C16" s="2"/>
      <c r="D16" s="2"/>
      <c r="E16" s="2"/>
      <c r="F16" s="2"/>
      <c r="G16" s="1"/>
      <c r="H16" s="1"/>
      <c r="I16" s="1"/>
      <c r="J16" s="1"/>
      <c r="K16" s="1"/>
      <c r="L16" s="1"/>
      <c r="M16" s="1"/>
      <c r="N16" s="1"/>
      <c r="O16" s="1"/>
      <c r="P16" s="1"/>
      <c r="Q16" s="1"/>
      <c r="R16" s="1"/>
      <c r="S16" s="1"/>
      <c r="T16" s="1"/>
      <c r="U16" s="1"/>
      <c r="V16" s="1"/>
      <c r="W16" s="1"/>
      <c r="X16" s="1"/>
      <c r="Y16" s="1"/>
      <c r="Z16" s="1"/>
      <c r="AA16" s="1"/>
      <c r="AB16" s="1"/>
      <c r="AC16" s="1"/>
    </row>
    <row r="17" spans="1:29" x14ac:dyDescent="0.35">
      <c r="A17" s="1"/>
      <c r="B17" s="2"/>
      <c r="C17" s="2"/>
      <c r="D17" s="2"/>
      <c r="E17" s="2"/>
      <c r="F17" s="2"/>
      <c r="G17" s="1"/>
      <c r="H17" s="1"/>
      <c r="I17" s="1"/>
      <c r="J17" s="1"/>
      <c r="K17" s="1"/>
      <c r="L17" s="1"/>
      <c r="M17" s="1"/>
      <c r="N17" s="1"/>
      <c r="O17" s="1"/>
      <c r="P17" s="1"/>
      <c r="Q17" s="1"/>
      <c r="R17" s="1"/>
      <c r="S17" s="1"/>
      <c r="T17" s="1"/>
      <c r="U17" s="1"/>
      <c r="V17" s="1"/>
      <c r="W17" s="1"/>
      <c r="X17" s="1"/>
      <c r="Y17" s="1"/>
      <c r="Z17" s="1"/>
      <c r="AA17" s="1"/>
      <c r="AB17" s="1"/>
      <c r="AC17" s="1"/>
    </row>
    <row r="18" spans="1:29" x14ac:dyDescent="0.35">
      <c r="A18" s="1"/>
      <c r="B18" s="2"/>
      <c r="C18" s="2"/>
      <c r="D18" s="2"/>
      <c r="E18" s="2"/>
      <c r="F18" s="2"/>
      <c r="G18" s="1"/>
      <c r="H18" s="1"/>
      <c r="I18" s="1"/>
      <c r="J18" s="1"/>
      <c r="K18" s="1"/>
      <c r="L18" s="1"/>
      <c r="M18" s="1"/>
      <c r="N18" s="1"/>
      <c r="O18" s="1"/>
      <c r="P18" s="1"/>
      <c r="Q18" s="1"/>
      <c r="R18" s="1"/>
      <c r="S18" s="1"/>
      <c r="T18" s="1"/>
      <c r="U18" s="1"/>
      <c r="V18" s="1"/>
      <c r="W18" s="1"/>
      <c r="X18" s="1"/>
      <c r="Y18" s="1"/>
      <c r="Z18" s="1"/>
      <c r="AA18" s="1"/>
      <c r="AB18" s="1"/>
      <c r="AC18" s="1"/>
    </row>
    <row r="19" spans="1:29" x14ac:dyDescent="0.35">
      <c r="A19" s="1"/>
      <c r="B19" s="2"/>
      <c r="C19" s="2"/>
      <c r="D19" s="2"/>
      <c r="E19" s="2"/>
      <c r="F19" s="2"/>
      <c r="G19" s="1"/>
      <c r="H19" s="1"/>
      <c r="I19" s="1"/>
      <c r="J19" s="1"/>
      <c r="K19" s="1"/>
      <c r="L19" s="1"/>
      <c r="M19" s="1"/>
      <c r="N19" s="1"/>
      <c r="O19" s="1"/>
      <c r="P19" s="1"/>
      <c r="Q19" s="1"/>
      <c r="R19" s="1"/>
      <c r="S19" s="1"/>
      <c r="T19" s="1"/>
      <c r="U19" s="1"/>
      <c r="V19" s="1"/>
      <c r="W19" s="1"/>
      <c r="X19" s="1"/>
      <c r="Y19" s="1"/>
      <c r="Z19" s="1"/>
      <c r="AA19" s="1"/>
      <c r="AB19" s="1"/>
      <c r="AC19" s="1"/>
    </row>
    <row r="20" spans="1:29" x14ac:dyDescent="0.35">
      <c r="A20" s="1"/>
      <c r="B20" s="2"/>
      <c r="C20" s="2"/>
      <c r="D20" s="2"/>
      <c r="E20" s="2"/>
      <c r="F20" s="2"/>
      <c r="G20" s="1"/>
      <c r="H20" s="1"/>
      <c r="I20" s="1"/>
      <c r="J20" s="1"/>
      <c r="K20" s="1"/>
      <c r="L20" s="1"/>
      <c r="M20" s="1"/>
      <c r="N20" s="1"/>
      <c r="O20" s="1"/>
      <c r="P20" s="1"/>
      <c r="Q20" s="1"/>
      <c r="R20" s="1"/>
      <c r="S20" s="1"/>
      <c r="T20" s="1"/>
      <c r="U20" s="1"/>
      <c r="V20" s="1"/>
      <c r="W20" s="1"/>
      <c r="X20" s="1"/>
      <c r="Y20" s="1"/>
      <c r="Z20" s="1"/>
      <c r="AA20" s="1"/>
      <c r="AB20" s="1"/>
      <c r="AC20" s="1"/>
    </row>
    <row r="21" spans="1:29" x14ac:dyDescent="0.35">
      <c r="A21" s="1"/>
      <c r="B21" s="2"/>
      <c r="C21" s="2"/>
      <c r="D21" s="2"/>
      <c r="E21" s="2"/>
      <c r="F21" s="2"/>
      <c r="G21" s="1"/>
      <c r="H21" s="1"/>
      <c r="I21" s="1"/>
      <c r="J21" s="1"/>
      <c r="K21" s="1"/>
      <c r="L21" s="1"/>
      <c r="M21" s="1"/>
      <c r="N21" s="1"/>
      <c r="O21" s="1"/>
      <c r="P21" s="1"/>
      <c r="Q21" s="1"/>
      <c r="R21" s="1"/>
      <c r="S21" s="1"/>
      <c r="T21" s="1"/>
      <c r="U21" s="1"/>
      <c r="V21" s="1"/>
      <c r="W21" s="1"/>
      <c r="X21" s="1"/>
      <c r="Y21" s="1"/>
      <c r="Z21" s="1"/>
      <c r="AA21" s="1"/>
      <c r="AB21" s="1"/>
      <c r="AC21" s="1"/>
    </row>
    <row r="22" spans="1:29" x14ac:dyDescent="0.35">
      <c r="A22" s="1"/>
      <c r="B22" s="2"/>
      <c r="C22" s="2"/>
      <c r="D22" s="2"/>
      <c r="E22" s="2"/>
      <c r="F22" s="2"/>
      <c r="G22" s="1"/>
      <c r="H22" s="1"/>
      <c r="I22" s="1"/>
      <c r="J22" s="1"/>
      <c r="K22" s="1"/>
      <c r="L22" s="1"/>
      <c r="M22" s="1"/>
      <c r="N22" s="1"/>
      <c r="O22" s="1"/>
      <c r="P22" s="1"/>
      <c r="Q22" s="1"/>
      <c r="R22" s="1"/>
      <c r="S22" s="1"/>
      <c r="T22" s="1"/>
      <c r="U22" s="1"/>
      <c r="V22" s="1"/>
      <c r="W22" s="1"/>
      <c r="X22" s="1"/>
      <c r="Y22" s="1"/>
      <c r="Z22" s="1"/>
      <c r="AA22" s="1"/>
      <c r="AB22" s="1"/>
      <c r="AC22" s="1"/>
    </row>
    <row r="23" spans="1:29" x14ac:dyDescent="0.35">
      <c r="A23" s="1"/>
      <c r="B23" s="2"/>
      <c r="C23" s="2"/>
      <c r="D23" s="2"/>
      <c r="E23" s="2"/>
      <c r="F23" s="2"/>
      <c r="G23" s="1"/>
      <c r="H23" s="1"/>
      <c r="I23" s="1"/>
      <c r="J23" s="1"/>
      <c r="K23" s="1"/>
      <c r="L23" s="1"/>
      <c r="M23" s="1"/>
      <c r="N23" s="1"/>
      <c r="O23" s="1"/>
      <c r="P23" s="1"/>
      <c r="Q23" s="1"/>
      <c r="R23" s="1"/>
      <c r="S23" s="1"/>
      <c r="T23" s="1"/>
      <c r="U23" s="1"/>
      <c r="V23" s="1"/>
      <c r="W23" s="1"/>
      <c r="X23" s="1"/>
      <c r="Y23" s="1"/>
      <c r="Z23" s="1"/>
      <c r="AA23" s="1"/>
      <c r="AB23" s="1"/>
      <c r="AC23" s="1"/>
    </row>
    <row r="24" spans="1:29" x14ac:dyDescent="0.35">
      <c r="A24" s="1"/>
      <c r="B24" s="2"/>
      <c r="C24" s="2"/>
      <c r="D24" s="2"/>
      <c r="E24" s="2"/>
      <c r="F24" s="2"/>
      <c r="G24" s="1"/>
      <c r="H24" s="1"/>
      <c r="I24" s="1"/>
      <c r="J24" s="1"/>
      <c r="K24" s="1"/>
      <c r="L24" s="1"/>
      <c r="M24" s="1"/>
      <c r="N24" s="1"/>
      <c r="O24" s="1"/>
      <c r="P24" s="1"/>
      <c r="Q24" s="1"/>
      <c r="R24" s="1"/>
      <c r="S24" s="1"/>
      <c r="T24" s="1"/>
      <c r="U24" s="1"/>
      <c r="V24" s="1"/>
      <c r="W24" s="1"/>
      <c r="X24" s="1"/>
      <c r="Y24" s="1"/>
      <c r="Z24" s="1"/>
      <c r="AA24" s="1"/>
      <c r="AB24" s="1"/>
      <c r="AC24" s="1"/>
    </row>
    <row r="25" spans="1:29" x14ac:dyDescent="0.35">
      <c r="A25" s="1"/>
      <c r="B25" s="2"/>
      <c r="C25" s="2"/>
      <c r="D25" s="2"/>
      <c r="E25" s="2"/>
      <c r="F25" s="8" t="s">
        <v>0</v>
      </c>
      <c r="G25" s="1"/>
      <c r="H25" s="1"/>
      <c r="I25" s="1"/>
      <c r="J25" s="1"/>
      <c r="K25" s="1"/>
      <c r="L25" s="1"/>
      <c r="M25" s="1"/>
      <c r="N25" s="1"/>
      <c r="O25" s="1"/>
      <c r="P25" s="1"/>
      <c r="Q25" s="1"/>
      <c r="R25" s="1"/>
      <c r="S25" s="1"/>
      <c r="T25" s="1"/>
      <c r="U25" s="1"/>
      <c r="V25" s="1"/>
      <c r="W25" s="1"/>
      <c r="X25" s="1"/>
      <c r="Y25" s="1"/>
      <c r="Z25" s="1"/>
      <c r="AA25" s="1"/>
      <c r="AB25" s="1"/>
      <c r="AC25" s="1"/>
    </row>
    <row r="26" spans="1:29"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x14ac:dyDescent="0.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x14ac:dyDescent="0.3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x14ac:dyDescent="0.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x14ac:dyDescent="0.3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3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x14ac:dyDescent="0.3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x14ac:dyDescent="0.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x14ac:dyDescent="0.35">
      <c r="A48" s="1"/>
      <c r="G48" s="1"/>
      <c r="H48" s="1"/>
      <c r="I48" s="1"/>
      <c r="J48" s="1"/>
      <c r="K48" s="1"/>
      <c r="L48" s="1"/>
      <c r="M48" s="1"/>
      <c r="N48" s="1"/>
      <c r="O48" s="1"/>
      <c r="P48" s="1"/>
      <c r="Q48" s="1"/>
      <c r="R48" s="1"/>
      <c r="S48" s="1"/>
      <c r="T48" s="1"/>
      <c r="U48" s="1"/>
      <c r="V48" s="1"/>
      <c r="W48" s="1"/>
      <c r="X48" s="1"/>
      <c r="Y48" s="1"/>
      <c r="Z48" s="1"/>
      <c r="AA48" s="1"/>
      <c r="AB48" s="1"/>
      <c r="AC48" s="1"/>
    </row>
  </sheetData>
  <sheetProtection algorithmName="SHA-512" hashValue="sh07Jg1CTfBq3/wOJitTrJV9xkkKB9xNYJN782oEmDS24YbZSe6fFxJt8/o2cis8Yni7673lOZZ7rKesMLlYaw==" saltValue="OSKBNfoOZDbv78CfyIXVZA==" spinCount="100000" sheet="1" objects="1" scenarios="1"/>
  <mergeCells count="1">
    <mergeCell ref="B1:F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B84B-22C0-4822-8F64-548DFDA8DDBC}">
  <sheetPr codeName="Munka6"/>
  <dimension ref="A1:J19"/>
  <sheetViews>
    <sheetView workbookViewId="0">
      <selection activeCell="G9" sqref="G9"/>
    </sheetView>
  </sheetViews>
  <sheetFormatPr defaultRowHeight="14.5" x14ac:dyDescent="0.35"/>
  <cols>
    <col min="1" max="1" width="9.08984375" style="19" customWidth="1"/>
    <col min="3" max="3" width="11.6328125" bestFit="1" customWidth="1"/>
    <col min="4" max="4" width="17.6328125" customWidth="1"/>
    <col min="7" max="7" width="16.453125" bestFit="1" customWidth="1"/>
    <col min="8" max="8" width="13.6328125" customWidth="1"/>
    <col min="13" max="13" width="13.36328125" bestFit="1" customWidth="1"/>
  </cols>
  <sheetData>
    <row r="1" spans="2:10" x14ac:dyDescent="0.35">
      <c r="B1" s="20" t="s">
        <v>1</v>
      </c>
      <c r="C1" s="21"/>
      <c r="D1" s="21"/>
    </row>
    <row r="2" spans="2:10" x14ac:dyDescent="0.35">
      <c r="B2" s="10"/>
      <c r="C2" s="10">
        <f>Cover!D11</f>
        <v>100</v>
      </c>
      <c r="D2" s="10"/>
    </row>
    <row r="3" spans="2:10" x14ac:dyDescent="0.35">
      <c r="B3" s="17">
        <v>0.49</v>
      </c>
      <c r="C3" s="18">
        <v>-100</v>
      </c>
      <c r="D3" s="10" t="s">
        <v>26</v>
      </c>
      <c r="H3">
        <v>56</v>
      </c>
      <c r="I3">
        <v>29</v>
      </c>
      <c r="J3">
        <f>(H3-I3)*16/56</f>
        <v>7.7142857142857144</v>
      </c>
    </row>
    <row r="4" spans="2:10" x14ac:dyDescent="0.35">
      <c r="B4" s="17">
        <v>0.62</v>
      </c>
      <c r="C4" s="18">
        <f>ROUNDDOWN($C$2*B3+1,0)</f>
        <v>50</v>
      </c>
      <c r="D4" s="10" t="s">
        <v>27</v>
      </c>
      <c r="H4">
        <f>H3/2</f>
        <v>28</v>
      </c>
    </row>
    <row r="5" spans="2:10" x14ac:dyDescent="0.35">
      <c r="B5" s="17">
        <v>0.75</v>
      </c>
      <c r="C5" s="18">
        <f>ROUNDDOWN($C$2*B4+1,0)</f>
        <v>63</v>
      </c>
      <c r="D5" s="10" t="s">
        <v>28</v>
      </c>
    </row>
    <row r="6" spans="2:10" x14ac:dyDescent="0.35">
      <c r="B6" s="17">
        <v>0.88</v>
      </c>
      <c r="C6" s="18">
        <f>ROUNDDOWN($C$2*B5+1,0)</f>
        <v>76</v>
      </c>
      <c r="D6" s="10" t="s">
        <v>29</v>
      </c>
    </row>
    <row r="7" spans="2:10" x14ac:dyDescent="0.35">
      <c r="B7" s="17">
        <v>1</v>
      </c>
      <c r="C7" s="18">
        <f>ROUNDDOWN($C$2*B6+1,0)</f>
        <v>89</v>
      </c>
      <c r="D7" s="10" t="s">
        <v>30</v>
      </c>
    </row>
    <row r="8" spans="2:10" x14ac:dyDescent="0.35">
      <c r="D8" s="14"/>
    </row>
    <row r="9" spans="2:10" x14ac:dyDescent="0.35">
      <c r="D9" t="b">
        <v>1</v>
      </c>
    </row>
    <row r="10" spans="2:10" x14ac:dyDescent="0.35">
      <c r="D10" t="b">
        <v>0</v>
      </c>
    </row>
    <row r="19" spans="2:2" x14ac:dyDescent="0.35">
      <c r="B19" s="9"/>
    </row>
  </sheetData>
  <sheetProtection algorithmName="SHA-512" hashValue="e95U+nEVOm2DQM7om/sqjdw3i6cZzXsVKUL2GAyJ371zwCgFtMKdeZ6CzEvubiJDIZAq1c/5sAyCpvJ7ojlIgA==" saltValue="/Em+W+4lH6CSnzpfeokHSg==" spinCount="100000" sheet="1" objects="1" scenarios="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SuccessCriteria</vt:lpstr>
      <vt:lpstr>Statistics (self check)</vt:lpstr>
      <vt:lpstr>Statistics (tutor)</vt:lpstr>
      <vt:lpstr>Ponthatárok</vt:lpstr>
      <vt:lpstr>nem_modosithato2</vt:lpstr>
    </vt:vector>
  </TitlesOfParts>
  <Company>elte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ata</dc:creator>
  <cp:lastModifiedBy>ZOHAIB AHMAD</cp:lastModifiedBy>
  <dcterms:created xsi:type="dcterms:W3CDTF">2011-03-17T10:44:48Z</dcterms:created>
  <dcterms:modified xsi:type="dcterms:W3CDTF">2025-05-16T19:38:06Z</dcterms:modified>
</cp:coreProperties>
</file>