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gustavo_assis\Downloads\"/>
    </mc:Choice>
  </mc:AlternateContent>
  <bookViews>
    <workbookView xWindow="0" yWindow="0" windowWidth="20490" windowHeight="769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I49" i="1"/>
  <c r="I50" i="1"/>
  <c r="I51" i="1"/>
  <c r="I52" i="1"/>
  <c r="I53" i="1"/>
  <c r="I54" i="1"/>
  <c r="I55" i="1"/>
  <c r="I56" i="1"/>
  <c r="I57" i="1"/>
  <c r="I58" i="1"/>
  <c r="I59" i="1"/>
  <c r="I60" i="1"/>
  <c r="I46" i="1"/>
  <c r="I47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C47" i="1" l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6" i="1"/>
  <c r="D32" i="1"/>
  <c r="D33" i="1"/>
  <c r="D34" i="1"/>
  <c r="D35" i="1"/>
  <c r="D36" i="1"/>
  <c r="D37" i="1"/>
  <c r="D29" i="1"/>
  <c r="D30" i="1"/>
  <c r="D31" i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29" i="1"/>
  <c r="G29" i="1" s="1"/>
  <c r="E21" i="1"/>
  <c r="E22" i="1"/>
  <c r="E23" i="1"/>
  <c r="E24" i="1"/>
  <c r="E20" i="1"/>
  <c r="E25" i="1" s="1"/>
  <c r="D25" i="1"/>
  <c r="F21" i="1"/>
  <c r="G21" i="1" s="1"/>
  <c r="F22" i="1"/>
  <c r="G22" i="1" s="1"/>
  <c r="F23" i="1"/>
  <c r="G23" i="1" s="1"/>
  <c r="F24" i="1"/>
  <c r="G24" i="1" s="1"/>
  <c r="F20" i="1"/>
  <c r="F2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H48" i="1" l="1"/>
  <c r="H46" i="1"/>
  <c r="G20" i="1"/>
  <c r="G25" i="1" s="1"/>
</calcChain>
</file>

<file path=xl/sharedStrings.xml><?xml version="1.0" encoding="utf-8"?>
<sst xmlns="http://schemas.openxmlformats.org/spreadsheetml/2006/main" count="79" uniqueCount="52">
  <si>
    <t>EXTRATO BANCÁRIA</t>
  </si>
  <si>
    <t>DATA</t>
  </si>
  <si>
    <t>DOCUMENTO</t>
  </si>
  <si>
    <t>MONTANTE</t>
  </si>
  <si>
    <t>DÉBITO OU CRÉDITO</t>
  </si>
  <si>
    <t>SALDO</t>
  </si>
  <si>
    <t>CH.345</t>
  </si>
  <si>
    <t>DEPOSITO</t>
  </si>
  <si>
    <t>ATM-1</t>
  </si>
  <si>
    <t>CH. 346</t>
  </si>
  <si>
    <t>TRANF.</t>
  </si>
  <si>
    <t>ATM-2</t>
  </si>
  <si>
    <t>CH.347</t>
  </si>
  <si>
    <t>D</t>
  </si>
  <si>
    <t>C</t>
  </si>
  <si>
    <t>FOLHA DE PAGAMENTO</t>
  </si>
  <si>
    <t>CÓDIGO</t>
  </si>
  <si>
    <t>NOME</t>
  </si>
  <si>
    <t>SALÁRIO BRUTO</t>
  </si>
  <si>
    <t>ABONO</t>
  </si>
  <si>
    <t>INSS</t>
  </si>
  <si>
    <t>SALÁRIO LÍQUIDO</t>
  </si>
  <si>
    <t>André Cardoso</t>
  </si>
  <si>
    <t>Juliana Pietro</t>
  </si>
  <si>
    <t>Túlio Prestes</t>
  </si>
  <si>
    <t>Yu Yoko</t>
  </si>
  <si>
    <t>Silvia Ferreira</t>
  </si>
  <si>
    <t>TOTAL</t>
  </si>
  <si>
    <t>CARGO</t>
  </si>
  <si>
    <t>VALOR-HORA</t>
  </si>
  <si>
    <t>QTDE-HORA</t>
  </si>
  <si>
    <t>VALOR-RECEBER</t>
  </si>
  <si>
    <t>Paulo</t>
  </si>
  <si>
    <t>José</t>
  </si>
  <si>
    <t>Antônio</t>
  </si>
  <si>
    <t>Fábio</t>
  </si>
  <si>
    <t>Carlos</t>
  </si>
  <si>
    <t>João</t>
  </si>
  <si>
    <t>Renata</t>
  </si>
  <si>
    <t>Maria</t>
  </si>
  <si>
    <t>Beatriz</t>
  </si>
  <si>
    <t>Advogado</t>
  </si>
  <si>
    <t>Auditor</t>
  </si>
  <si>
    <t>até 2000</t>
  </si>
  <si>
    <t>mais que 2000</t>
  </si>
  <si>
    <t>Data</t>
  </si>
  <si>
    <t>Dia da Semana</t>
  </si>
  <si>
    <t>Hora de Entrada</t>
  </si>
  <si>
    <t>Hora de Saída</t>
  </si>
  <si>
    <t>Horas Normais</t>
  </si>
  <si>
    <t>Bando de Horas</t>
  </si>
  <si>
    <t>Máximo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</si>
</sst>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828DE2"/>
        <bgColor indexed="64"/>
      </patternFill>
    </fill>
    <fill>
      <patternFill patternType="solid">
        <fgColor rgb="FF212E8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0" fontId="0" fillId="3" borderId="1" xfId="0" applyFill="1" applyBorder="1"/>
    <xf numFmtId="44" fontId="0" fillId="3" borderId="1" xfId="1" applyFont="1" applyFill="1" applyBorder="1"/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44" fontId="0" fillId="3" borderId="3" xfId="1" applyFont="1" applyFill="1" applyBorder="1"/>
    <xf numFmtId="0" fontId="0" fillId="3" borderId="3" xfId="0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/>
    <xf numFmtId="44" fontId="0" fillId="3" borderId="5" xfId="1" applyFont="1" applyFill="1" applyBorder="1"/>
    <xf numFmtId="0" fontId="0" fillId="3" borderId="5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44" fontId="0" fillId="3" borderId="2" xfId="1" applyFont="1" applyFill="1" applyBorder="1"/>
    <xf numFmtId="0" fontId="0" fillId="3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44" fontId="0" fillId="3" borderId="3" xfId="0" applyNumberFormat="1" applyFill="1" applyBorder="1"/>
    <xf numFmtId="44" fontId="0" fillId="3" borderId="5" xfId="0" applyNumberFormat="1" applyFill="1" applyBorder="1"/>
    <xf numFmtId="44" fontId="0" fillId="3" borderId="2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" fillId="2" borderId="1" xfId="0" applyFont="1" applyFill="1" applyBorder="1"/>
    <xf numFmtId="44" fontId="0" fillId="2" borderId="1" xfId="0" applyNumberFormat="1" applyFill="1" applyBorder="1"/>
    <xf numFmtId="44" fontId="0" fillId="2" borderId="1" xfId="1" applyFont="1" applyFill="1" applyBorder="1"/>
    <xf numFmtId="14" fontId="3" fillId="2" borderId="1" xfId="0" applyNumberFormat="1" applyFont="1" applyFill="1" applyBorder="1"/>
    <xf numFmtId="0" fontId="2" fillId="2" borderId="1" xfId="0" applyFont="1" applyFill="1" applyBorder="1"/>
    <xf numFmtId="44" fontId="2" fillId="2" borderId="1" xfId="1" applyFont="1" applyFill="1" applyBorder="1"/>
    <xf numFmtId="0" fontId="0" fillId="2" borderId="5" xfId="0" applyFill="1" applyBorder="1"/>
    <xf numFmtId="0" fontId="0" fillId="2" borderId="2" xfId="0" applyFill="1" applyBorder="1"/>
    <xf numFmtId="44" fontId="0" fillId="3" borderId="8" xfId="1" applyFont="1" applyFill="1" applyBorder="1"/>
    <xf numFmtId="0" fontId="0" fillId="3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2" fillId="4" borderId="8" xfId="0" applyFont="1" applyFill="1" applyBorder="1" applyAlignment="1">
      <alignment horizontal="center" vertical="center"/>
    </xf>
    <xf numFmtId="14" fontId="0" fillId="3" borderId="3" xfId="0" applyNumberFormat="1" applyFill="1" applyBorder="1"/>
    <xf numFmtId="20" fontId="0" fillId="3" borderId="3" xfId="0" applyNumberFormat="1" applyFill="1" applyBorder="1"/>
    <xf numFmtId="14" fontId="0" fillId="3" borderId="5" xfId="0" applyNumberFormat="1" applyFill="1" applyBorder="1"/>
    <xf numFmtId="20" fontId="0" fillId="3" borderId="5" xfId="0" applyNumberFormat="1" applyFill="1" applyBorder="1"/>
    <xf numFmtId="14" fontId="0" fillId="3" borderId="2" xfId="0" applyNumberFormat="1" applyFill="1" applyBorder="1"/>
    <xf numFmtId="20" fontId="0" fillId="3" borderId="2" xfId="0" applyNumberFormat="1" applyFill="1" applyBorder="1"/>
    <xf numFmtId="20" fontId="0" fillId="3" borderId="1" xfId="0" applyNumberFormat="1" applyFill="1" applyBorder="1"/>
    <xf numFmtId="0" fontId="0" fillId="2" borderId="0" xfId="0" applyFill="1"/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9" fontId="0" fillId="3" borderId="8" xfId="2" applyFont="1" applyFill="1" applyBorder="1" applyAlignment="1">
      <alignment horizontal="center"/>
    </xf>
    <xf numFmtId="9" fontId="0" fillId="3" borderId="4" xfId="2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828DE2"/>
      <color rgb="FF212E8F"/>
      <color rgb="FFEDB8EE"/>
      <color rgb="FFD45BD7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0" workbookViewId="0">
      <selection activeCell="K53" sqref="K53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4.140625" bestFit="1" customWidth="1"/>
    <col min="4" max="4" width="15.28515625" bestFit="1" customWidth="1"/>
    <col min="5" max="5" width="13.5703125" bestFit="1" customWidth="1"/>
    <col min="6" max="6" width="17.7109375" customWidth="1"/>
    <col min="7" max="7" width="16.7109375" bestFit="1" customWidth="1"/>
    <col min="8" max="8" width="16.140625" customWidth="1"/>
    <col min="9" max="9" width="14.85546875" bestFit="1" customWidth="1"/>
    <col min="11" max="11" width="15.85546875" customWidth="1"/>
  </cols>
  <sheetData>
    <row r="1" spans="1:8" x14ac:dyDescent="0.25">
      <c r="A1" s="45"/>
      <c r="B1" s="45"/>
      <c r="C1" s="45"/>
      <c r="D1" s="45"/>
      <c r="E1" s="45"/>
      <c r="F1" s="45"/>
      <c r="G1" s="45"/>
      <c r="H1" s="45"/>
    </row>
    <row r="2" spans="1:8" x14ac:dyDescent="0.25">
      <c r="A2" s="45"/>
      <c r="B2" s="45"/>
      <c r="C2" s="45"/>
      <c r="D2" s="45"/>
      <c r="E2" s="45"/>
      <c r="F2" s="45"/>
      <c r="G2" s="45"/>
      <c r="H2" s="45"/>
    </row>
    <row r="3" spans="1:8" x14ac:dyDescent="0.25">
      <c r="A3" s="45"/>
      <c r="B3" s="48" t="s">
        <v>0</v>
      </c>
      <c r="C3" s="48"/>
      <c r="D3" s="48"/>
      <c r="E3" s="48"/>
      <c r="F3" s="48"/>
      <c r="G3" s="45"/>
      <c r="H3" s="45"/>
    </row>
    <row r="4" spans="1:8" ht="30" x14ac:dyDescent="0.25">
      <c r="A4" s="45"/>
      <c r="B4" s="16" t="s">
        <v>1</v>
      </c>
      <c r="C4" s="16" t="s">
        <v>2</v>
      </c>
      <c r="D4" s="16" t="s">
        <v>3</v>
      </c>
      <c r="E4" s="17" t="s">
        <v>4</v>
      </c>
      <c r="F4" s="16" t="s">
        <v>5</v>
      </c>
      <c r="G4" s="45"/>
      <c r="H4" s="45"/>
    </row>
    <row r="5" spans="1:8" x14ac:dyDescent="0.25">
      <c r="A5" s="45"/>
      <c r="B5" s="27"/>
      <c r="C5" s="28" t="s">
        <v>5</v>
      </c>
      <c r="D5" s="24"/>
      <c r="E5" s="24"/>
      <c r="F5" s="29">
        <v>100000</v>
      </c>
      <c r="G5" s="45"/>
      <c r="H5" s="45"/>
    </row>
    <row r="6" spans="1:8" x14ac:dyDescent="0.25">
      <c r="A6" s="45"/>
      <c r="B6" s="4">
        <v>40238</v>
      </c>
      <c r="C6" s="5" t="s">
        <v>6</v>
      </c>
      <c r="D6" s="6">
        <v>10000</v>
      </c>
      <c r="E6" s="7" t="s">
        <v>13</v>
      </c>
      <c r="F6" s="3">
        <f>IF(E6="D",F5-D6,IF(E6="C",F5+D6,"Opção Inválida"))</f>
        <v>90000</v>
      </c>
      <c r="G6" s="45"/>
      <c r="H6" s="45"/>
    </row>
    <row r="7" spans="1:8" x14ac:dyDescent="0.25">
      <c r="A7" s="45"/>
      <c r="B7" s="8">
        <v>40239</v>
      </c>
      <c r="C7" s="9" t="s">
        <v>7</v>
      </c>
      <c r="D7" s="10">
        <v>25000</v>
      </c>
      <c r="E7" s="11" t="s">
        <v>14</v>
      </c>
      <c r="F7" s="3">
        <f t="shared" ref="F7:F15" si="0">IF(E7="D",F6-D7,IF(E7="C",F6+D7,"Opção Inválida"))</f>
        <v>115000</v>
      </c>
      <c r="G7" s="45"/>
      <c r="H7" s="45"/>
    </row>
    <row r="8" spans="1:8" x14ac:dyDescent="0.25">
      <c r="A8" s="45"/>
      <c r="B8" s="8">
        <v>40248</v>
      </c>
      <c r="C8" s="9" t="s">
        <v>8</v>
      </c>
      <c r="D8" s="10">
        <v>12500</v>
      </c>
      <c r="E8" s="11" t="s">
        <v>13</v>
      </c>
      <c r="F8" s="3">
        <f t="shared" si="0"/>
        <v>102500</v>
      </c>
      <c r="G8" s="45"/>
      <c r="H8" s="45"/>
    </row>
    <row r="9" spans="1:8" x14ac:dyDescent="0.25">
      <c r="A9" s="45"/>
      <c r="B9" s="8">
        <v>40253</v>
      </c>
      <c r="C9" s="9" t="s">
        <v>9</v>
      </c>
      <c r="D9" s="10">
        <v>20000</v>
      </c>
      <c r="E9" s="11" t="s">
        <v>13</v>
      </c>
      <c r="F9" s="3">
        <f t="shared" si="0"/>
        <v>82500</v>
      </c>
      <c r="G9" s="45"/>
      <c r="H9" s="45"/>
    </row>
    <row r="10" spans="1:8" x14ac:dyDescent="0.25">
      <c r="A10" s="45"/>
      <c r="B10" s="8">
        <v>40258</v>
      </c>
      <c r="C10" s="9" t="s">
        <v>10</v>
      </c>
      <c r="D10" s="10">
        <v>250000</v>
      </c>
      <c r="E10" s="11" t="s">
        <v>14</v>
      </c>
      <c r="F10" s="3">
        <f t="shared" si="0"/>
        <v>332500</v>
      </c>
      <c r="G10" s="45"/>
      <c r="H10" s="45"/>
    </row>
    <row r="11" spans="1:8" x14ac:dyDescent="0.25">
      <c r="A11" s="45"/>
      <c r="B11" s="8">
        <v>40263</v>
      </c>
      <c r="C11" s="9" t="s">
        <v>8</v>
      </c>
      <c r="D11" s="10">
        <v>10000</v>
      </c>
      <c r="E11" s="11" t="s">
        <v>13</v>
      </c>
      <c r="F11" s="3">
        <f t="shared" si="0"/>
        <v>322500</v>
      </c>
      <c r="G11" s="45"/>
      <c r="H11" s="45"/>
    </row>
    <row r="12" spans="1:8" x14ac:dyDescent="0.25">
      <c r="A12" s="45"/>
      <c r="B12" s="8">
        <v>40268</v>
      </c>
      <c r="C12" s="9" t="s">
        <v>7</v>
      </c>
      <c r="D12" s="10">
        <v>100000</v>
      </c>
      <c r="E12" s="11" t="s">
        <v>14</v>
      </c>
      <c r="F12" s="3">
        <f t="shared" si="0"/>
        <v>422500</v>
      </c>
      <c r="G12" s="45"/>
      <c r="H12" s="45"/>
    </row>
    <row r="13" spans="1:8" x14ac:dyDescent="0.25">
      <c r="A13" s="45"/>
      <c r="B13" s="8">
        <v>40273</v>
      </c>
      <c r="C13" s="9" t="s">
        <v>11</v>
      </c>
      <c r="D13" s="10">
        <v>2000</v>
      </c>
      <c r="E13" s="11" t="s">
        <v>13</v>
      </c>
      <c r="F13" s="3">
        <f t="shared" si="0"/>
        <v>420500</v>
      </c>
      <c r="G13" s="45"/>
      <c r="H13" s="45"/>
    </row>
    <row r="14" spans="1:8" x14ac:dyDescent="0.25">
      <c r="A14" s="45"/>
      <c r="B14" s="8">
        <v>40278</v>
      </c>
      <c r="C14" s="9" t="s">
        <v>12</v>
      </c>
      <c r="D14" s="10">
        <v>75000</v>
      </c>
      <c r="E14" s="11" t="s">
        <v>13</v>
      </c>
      <c r="F14" s="3">
        <f t="shared" si="0"/>
        <v>345500</v>
      </c>
      <c r="G14" s="45"/>
      <c r="H14" s="45"/>
    </row>
    <row r="15" spans="1:8" x14ac:dyDescent="0.25">
      <c r="A15" s="45"/>
      <c r="B15" s="12">
        <v>40283</v>
      </c>
      <c r="C15" s="13" t="s">
        <v>7</v>
      </c>
      <c r="D15" s="14">
        <v>5000</v>
      </c>
      <c r="E15" s="15" t="s">
        <v>14</v>
      </c>
      <c r="F15" s="3">
        <f t="shared" si="0"/>
        <v>350500</v>
      </c>
      <c r="G15" s="45"/>
      <c r="H15" s="45"/>
    </row>
    <row r="16" spans="1:8" x14ac:dyDescent="0.25">
      <c r="A16" s="45"/>
      <c r="B16" s="45"/>
      <c r="C16" s="45"/>
      <c r="D16" s="45"/>
      <c r="E16" s="45"/>
      <c r="F16" s="45"/>
      <c r="G16" s="45"/>
      <c r="H16" s="45"/>
    </row>
    <row r="17" spans="1:8" x14ac:dyDescent="0.25">
      <c r="A17" s="45"/>
      <c r="B17" s="45"/>
      <c r="C17" s="45"/>
      <c r="D17" s="45"/>
      <c r="E17" s="45"/>
      <c r="F17" s="45"/>
      <c r="G17" s="45"/>
      <c r="H17" s="45"/>
    </row>
    <row r="18" spans="1:8" x14ac:dyDescent="0.25">
      <c r="A18" s="45"/>
      <c r="B18" s="54" t="s">
        <v>15</v>
      </c>
      <c r="C18" s="54"/>
      <c r="D18" s="54"/>
      <c r="E18" s="54"/>
      <c r="F18" s="54"/>
      <c r="G18" s="54"/>
      <c r="H18" s="45"/>
    </row>
    <row r="19" spans="1:8" x14ac:dyDescent="0.25">
      <c r="A19" s="45"/>
      <c r="B19" s="18" t="s">
        <v>16</v>
      </c>
      <c r="C19" s="18" t="s">
        <v>17</v>
      </c>
      <c r="D19" s="18" t="s">
        <v>18</v>
      </c>
      <c r="E19" s="22" t="s">
        <v>19</v>
      </c>
      <c r="F19" s="18" t="s">
        <v>20</v>
      </c>
      <c r="G19" s="18" t="s">
        <v>21</v>
      </c>
      <c r="H19" s="45"/>
    </row>
    <row r="20" spans="1:8" x14ac:dyDescent="0.25">
      <c r="A20" s="45"/>
      <c r="B20" s="7">
        <v>354</v>
      </c>
      <c r="C20" s="5" t="s">
        <v>22</v>
      </c>
      <c r="D20" s="6">
        <v>806</v>
      </c>
      <c r="E20" s="10">
        <f>IF(D20&lt;1000,200,150)</f>
        <v>200</v>
      </c>
      <c r="F20" s="19">
        <f>D20*0.08</f>
        <v>64.48</v>
      </c>
      <c r="G20" s="19">
        <f>D20+E20-F20</f>
        <v>941.52</v>
      </c>
      <c r="H20" s="45"/>
    </row>
    <row r="21" spans="1:8" x14ac:dyDescent="0.25">
      <c r="A21" s="45"/>
      <c r="B21" s="11">
        <v>234</v>
      </c>
      <c r="C21" s="9" t="s">
        <v>23</v>
      </c>
      <c r="D21" s="10">
        <v>2300</v>
      </c>
      <c r="E21" s="10">
        <f t="shared" ref="E21:E24" si="1">IF(D21&lt;1000,200,150)</f>
        <v>150</v>
      </c>
      <c r="F21" s="20">
        <f t="shared" ref="F21:F24" si="2">D21*0.08</f>
        <v>184</v>
      </c>
      <c r="G21" s="20">
        <f t="shared" ref="G21:G24" si="3">D21+E21-F21</f>
        <v>2266</v>
      </c>
      <c r="H21" s="45"/>
    </row>
    <row r="22" spans="1:8" x14ac:dyDescent="0.25">
      <c r="A22" s="45"/>
      <c r="B22" s="11">
        <v>678</v>
      </c>
      <c r="C22" s="9" t="s">
        <v>24</v>
      </c>
      <c r="D22" s="10">
        <v>530</v>
      </c>
      <c r="E22" s="10">
        <f t="shared" si="1"/>
        <v>200</v>
      </c>
      <c r="F22" s="20">
        <f t="shared" si="2"/>
        <v>42.4</v>
      </c>
      <c r="G22" s="20">
        <f t="shared" si="3"/>
        <v>687.6</v>
      </c>
      <c r="H22" s="45"/>
    </row>
    <row r="23" spans="1:8" x14ac:dyDescent="0.25">
      <c r="A23" s="45"/>
      <c r="B23" s="11">
        <v>365</v>
      </c>
      <c r="C23" s="9" t="s">
        <v>25</v>
      </c>
      <c r="D23" s="10">
        <v>1230</v>
      </c>
      <c r="E23" s="10">
        <f t="shared" si="1"/>
        <v>150</v>
      </c>
      <c r="F23" s="20">
        <f t="shared" si="2"/>
        <v>98.4</v>
      </c>
      <c r="G23" s="20">
        <f t="shared" si="3"/>
        <v>1281.5999999999999</v>
      </c>
      <c r="H23" s="45"/>
    </row>
    <row r="24" spans="1:8" x14ac:dyDescent="0.25">
      <c r="A24" s="45"/>
      <c r="B24" s="11">
        <v>412</v>
      </c>
      <c r="C24" s="9" t="s">
        <v>26</v>
      </c>
      <c r="D24" s="10">
        <v>764</v>
      </c>
      <c r="E24" s="10">
        <f t="shared" si="1"/>
        <v>200</v>
      </c>
      <c r="F24" s="20">
        <f t="shared" si="2"/>
        <v>61.120000000000005</v>
      </c>
      <c r="G24" s="20">
        <f t="shared" si="3"/>
        <v>902.88</v>
      </c>
      <c r="H24" s="45"/>
    </row>
    <row r="25" spans="1:8" x14ac:dyDescent="0.25">
      <c r="A25" s="45"/>
      <c r="B25" s="23"/>
      <c r="C25" s="24" t="s">
        <v>27</v>
      </c>
      <c r="D25" s="25">
        <f>SUM(D20:D24)</f>
        <v>5630</v>
      </c>
      <c r="E25" s="26">
        <f>SUM(E20:E24)</f>
        <v>900</v>
      </c>
      <c r="F25" s="25">
        <f>SUM(F20:F24)</f>
        <v>450.4</v>
      </c>
      <c r="G25" s="25">
        <f>SUM(G20:G24)</f>
        <v>6079.5999999999995</v>
      </c>
      <c r="H25" s="45"/>
    </row>
    <row r="26" spans="1:8" x14ac:dyDescent="0.25">
      <c r="A26" s="45"/>
      <c r="B26" s="45"/>
      <c r="C26" s="45"/>
      <c r="D26" s="45"/>
      <c r="E26" s="45"/>
      <c r="F26" s="45"/>
      <c r="G26" s="45"/>
      <c r="H26" s="45"/>
    </row>
    <row r="27" spans="1:8" x14ac:dyDescent="0.25">
      <c r="A27" s="45"/>
      <c r="B27" s="55" t="s">
        <v>17</v>
      </c>
      <c r="C27" s="55" t="s">
        <v>28</v>
      </c>
      <c r="D27" s="55" t="s">
        <v>29</v>
      </c>
      <c r="E27" s="55" t="s">
        <v>30</v>
      </c>
      <c r="F27" s="55" t="s">
        <v>31</v>
      </c>
      <c r="G27" s="55" t="s">
        <v>20</v>
      </c>
      <c r="H27" s="45"/>
    </row>
    <row r="28" spans="1:8" x14ac:dyDescent="0.25">
      <c r="A28" s="45"/>
      <c r="B28" s="56"/>
      <c r="C28" s="56"/>
      <c r="D28" s="56"/>
      <c r="E28" s="56"/>
      <c r="F28" s="56"/>
      <c r="G28" s="56"/>
      <c r="H28" s="45"/>
    </row>
    <row r="29" spans="1:8" x14ac:dyDescent="0.25">
      <c r="A29" s="45"/>
      <c r="B29" s="5" t="s">
        <v>32</v>
      </c>
      <c r="C29" s="7" t="s">
        <v>41</v>
      </c>
      <c r="D29" s="6">
        <f t="shared" ref="D29:D37" si="4">IF(C29="Advogado",C$40,IF(C29="Auditor",C$41,"Cargo Inválido"))</f>
        <v>23</v>
      </c>
      <c r="E29" s="7">
        <v>70</v>
      </c>
      <c r="F29" s="19">
        <f>D29*E29</f>
        <v>1610</v>
      </c>
      <c r="G29" s="6">
        <f>IF(F29&lt;=2000,F29*F$40,F29*F$41)</f>
        <v>161</v>
      </c>
      <c r="H29" s="45"/>
    </row>
    <row r="30" spans="1:8" x14ac:dyDescent="0.25">
      <c r="A30" s="45"/>
      <c r="B30" s="9" t="s">
        <v>33</v>
      </c>
      <c r="C30" s="11" t="s">
        <v>41</v>
      </c>
      <c r="D30" s="10">
        <f t="shared" si="4"/>
        <v>23</v>
      </c>
      <c r="E30" s="11">
        <v>80</v>
      </c>
      <c r="F30" s="20">
        <f t="shared" ref="F30:F37" si="5">D30*E30</f>
        <v>1840</v>
      </c>
      <c r="G30" s="10">
        <f t="shared" ref="G30:G37" si="6">IF(F30&lt;=2000,F30*F$40,F30*F$41)</f>
        <v>184</v>
      </c>
      <c r="H30" s="45"/>
    </row>
    <row r="31" spans="1:8" x14ac:dyDescent="0.25">
      <c r="A31" s="45"/>
      <c r="B31" s="9" t="s">
        <v>34</v>
      </c>
      <c r="C31" s="11" t="s">
        <v>42</v>
      </c>
      <c r="D31" s="10">
        <f>IF(C31="Advogado",C$40,IF(C31="Auditor",C$41,"Cargo Inválido"))</f>
        <v>25</v>
      </c>
      <c r="E31" s="11">
        <v>85</v>
      </c>
      <c r="F31" s="20">
        <f t="shared" si="5"/>
        <v>2125</v>
      </c>
      <c r="G31" s="10">
        <f t="shared" si="6"/>
        <v>425</v>
      </c>
      <c r="H31" s="45"/>
    </row>
    <row r="32" spans="1:8" x14ac:dyDescent="0.25">
      <c r="A32" s="45"/>
      <c r="B32" s="9" t="s">
        <v>35</v>
      </c>
      <c r="C32" s="11" t="s">
        <v>42</v>
      </c>
      <c r="D32" s="10">
        <f t="shared" si="4"/>
        <v>25</v>
      </c>
      <c r="E32" s="11">
        <v>90</v>
      </c>
      <c r="F32" s="20">
        <f t="shared" si="5"/>
        <v>2250</v>
      </c>
      <c r="G32" s="10">
        <f t="shared" si="6"/>
        <v>450</v>
      </c>
      <c r="H32" s="45"/>
    </row>
    <row r="33" spans="1:11" x14ac:dyDescent="0.25">
      <c r="A33" s="45"/>
      <c r="B33" s="9" t="s">
        <v>36</v>
      </c>
      <c r="C33" s="11" t="s">
        <v>41</v>
      </c>
      <c r="D33" s="10">
        <f t="shared" si="4"/>
        <v>23</v>
      </c>
      <c r="E33" s="11">
        <v>90</v>
      </c>
      <c r="F33" s="20">
        <f t="shared" si="5"/>
        <v>2070</v>
      </c>
      <c r="G33" s="10">
        <f t="shared" si="6"/>
        <v>414</v>
      </c>
      <c r="H33" s="45"/>
    </row>
    <row r="34" spans="1:11" x14ac:dyDescent="0.25">
      <c r="A34" s="45"/>
      <c r="B34" s="9" t="s">
        <v>37</v>
      </c>
      <c r="C34" s="11" t="s">
        <v>42</v>
      </c>
      <c r="D34" s="10">
        <f t="shared" si="4"/>
        <v>25</v>
      </c>
      <c r="E34" s="11">
        <v>100</v>
      </c>
      <c r="F34" s="20">
        <f t="shared" si="5"/>
        <v>2500</v>
      </c>
      <c r="G34" s="10">
        <f t="shared" si="6"/>
        <v>500</v>
      </c>
      <c r="H34" s="45"/>
    </row>
    <row r="35" spans="1:11" x14ac:dyDescent="0.25">
      <c r="A35" s="45"/>
      <c r="B35" s="9" t="s">
        <v>38</v>
      </c>
      <c r="C35" s="11" t="s">
        <v>42</v>
      </c>
      <c r="D35" s="10">
        <f t="shared" si="4"/>
        <v>25</v>
      </c>
      <c r="E35" s="11">
        <v>105</v>
      </c>
      <c r="F35" s="20">
        <f t="shared" si="5"/>
        <v>2625</v>
      </c>
      <c r="G35" s="10">
        <f t="shared" si="6"/>
        <v>525</v>
      </c>
      <c r="H35" s="45"/>
    </row>
    <row r="36" spans="1:11" x14ac:dyDescent="0.25">
      <c r="A36" s="45"/>
      <c r="B36" s="9" t="s">
        <v>39</v>
      </c>
      <c r="C36" s="11" t="s">
        <v>41</v>
      </c>
      <c r="D36" s="10">
        <f t="shared" si="4"/>
        <v>23</v>
      </c>
      <c r="E36" s="11">
        <v>110</v>
      </c>
      <c r="F36" s="20">
        <f t="shared" si="5"/>
        <v>2530</v>
      </c>
      <c r="G36" s="10">
        <f t="shared" si="6"/>
        <v>506</v>
      </c>
      <c r="H36" s="45"/>
    </row>
    <row r="37" spans="1:11" x14ac:dyDescent="0.25">
      <c r="A37" s="45"/>
      <c r="B37" s="13" t="s">
        <v>40</v>
      </c>
      <c r="C37" s="15" t="s">
        <v>42</v>
      </c>
      <c r="D37" s="14">
        <f t="shared" si="4"/>
        <v>25</v>
      </c>
      <c r="E37" s="15">
        <v>130</v>
      </c>
      <c r="F37" s="21">
        <f t="shared" si="5"/>
        <v>3250</v>
      </c>
      <c r="G37" s="14">
        <f t="shared" si="6"/>
        <v>650</v>
      </c>
      <c r="H37" s="45"/>
    </row>
    <row r="38" spans="1:11" x14ac:dyDescent="0.25">
      <c r="A38" s="45"/>
      <c r="B38" s="34"/>
      <c r="C38" s="35"/>
      <c r="D38" s="35"/>
      <c r="E38" s="35"/>
      <c r="F38" s="35"/>
      <c r="G38" s="36"/>
      <c r="H38" s="45"/>
    </row>
    <row r="39" spans="1:11" x14ac:dyDescent="0.25">
      <c r="A39" s="45"/>
      <c r="B39" s="51" t="s">
        <v>28</v>
      </c>
      <c r="C39" s="52"/>
      <c r="D39" s="30"/>
      <c r="E39" s="48" t="s">
        <v>20</v>
      </c>
      <c r="F39" s="48"/>
      <c r="G39" s="48"/>
      <c r="H39" s="45"/>
    </row>
    <row r="40" spans="1:11" x14ac:dyDescent="0.25">
      <c r="A40" s="45"/>
      <c r="B40" s="2" t="s">
        <v>41</v>
      </c>
      <c r="C40" s="32">
        <v>23</v>
      </c>
      <c r="D40" s="30"/>
      <c r="E40" s="33" t="s">
        <v>43</v>
      </c>
      <c r="F40" s="49">
        <v>0.1</v>
      </c>
      <c r="G40" s="50"/>
      <c r="H40" s="45"/>
    </row>
    <row r="41" spans="1:11" x14ac:dyDescent="0.25">
      <c r="A41" s="45"/>
      <c r="B41" s="2" t="s">
        <v>42</v>
      </c>
      <c r="C41" s="32">
        <v>25</v>
      </c>
      <c r="D41" s="31"/>
      <c r="E41" s="33" t="s">
        <v>44</v>
      </c>
      <c r="F41" s="49">
        <v>0.2</v>
      </c>
      <c r="G41" s="50"/>
      <c r="H41" s="45"/>
    </row>
    <row r="42" spans="1:1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</row>
    <row r="43" spans="1:11" x14ac:dyDescent="0.25">
      <c r="A43" s="45"/>
      <c r="B43" s="45"/>
      <c r="C43" s="45"/>
      <c r="D43" s="45"/>
      <c r="E43" s="45"/>
      <c r="F43" s="45"/>
      <c r="G43" s="37" t="s">
        <v>51</v>
      </c>
      <c r="H43" s="44">
        <v>0.33333000000000002</v>
      </c>
      <c r="I43" s="45"/>
      <c r="J43" s="45"/>
    </row>
    <row r="44" spans="1:11" x14ac:dyDescent="0.25">
      <c r="A44" s="45"/>
      <c r="B44" s="46" t="s">
        <v>45</v>
      </c>
      <c r="C44" s="46" t="s">
        <v>46</v>
      </c>
      <c r="D44" s="46" t="s">
        <v>47</v>
      </c>
      <c r="E44" s="46" t="s">
        <v>48</v>
      </c>
      <c r="F44" s="46" t="s">
        <v>47</v>
      </c>
      <c r="G44" s="46" t="s">
        <v>48</v>
      </c>
      <c r="H44" s="53" t="s">
        <v>49</v>
      </c>
      <c r="I44" s="46" t="s">
        <v>50</v>
      </c>
      <c r="J44" s="45"/>
    </row>
    <row r="45" spans="1:11" x14ac:dyDescent="0.25">
      <c r="A45" s="45"/>
      <c r="B45" s="47"/>
      <c r="C45" s="47"/>
      <c r="D45" s="47"/>
      <c r="E45" s="47"/>
      <c r="F45" s="47"/>
      <c r="G45" s="47"/>
      <c r="H45" s="47"/>
      <c r="I45" s="47"/>
      <c r="J45" s="45"/>
    </row>
    <row r="46" spans="1:11" x14ac:dyDescent="0.25">
      <c r="A46" s="45"/>
      <c r="B46" s="38">
        <v>42063</v>
      </c>
      <c r="C46" s="5" t="str">
        <f>TEXT(B46,"DDDD")</f>
        <v>sexta-feira</v>
      </c>
      <c r="D46" s="39">
        <v>0.3125</v>
      </c>
      <c r="E46" s="39">
        <v>0.47916666666666669</v>
      </c>
      <c r="F46" s="39">
        <v>0.54166666666666663</v>
      </c>
      <c r="G46" s="39">
        <v>0.70833333333333337</v>
      </c>
      <c r="H46" s="39">
        <f>IF(C46="sábado",0,IF(C46="domingo",0,IF((E46-D46)+(G46-F46)&gt;$H$43,$H$43,(E46-D46)+(G46-F46))))</f>
        <v>0.33333000000000002</v>
      </c>
      <c r="I46" s="41">
        <f>IF((((E46-D46)+(G46-F46))-$H$43)&gt;0,IF(C46="sábado",(((E46-D46)+(G46-F46))-$H$43)*1.5,IF(C46="domingo",(((E46-D46)+(G46-F46))-$H$43)*2,((E46-D46)+(G46-F46))-$H$43)),IF(C46="sábado",((E46-D46)+(G46-F46))*1.5,IF(C46="domingo",((E46-D46)+(G46-F46))*2,((E46-D46)+(G46-F46))-$H$43)))</f>
        <v>3.3333333334106818E-6</v>
      </c>
      <c r="J46" s="45"/>
      <c r="K46" s="57"/>
    </row>
    <row r="47" spans="1:11" x14ac:dyDescent="0.25">
      <c r="A47" s="45"/>
      <c r="B47" s="40">
        <v>42064</v>
      </c>
      <c r="C47" s="9" t="str">
        <f t="shared" ref="C47:C60" si="7">TEXT(B47,"DDDD")</f>
        <v>sábado</v>
      </c>
      <c r="D47" s="41">
        <v>0.33333333333333298</v>
      </c>
      <c r="E47" s="41">
        <v>0.47916666666666669</v>
      </c>
      <c r="F47" s="41">
        <v>0.58333333333333304</v>
      </c>
      <c r="G47" s="41">
        <v>0.70833333333333337</v>
      </c>
      <c r="H47" s="41">
        <f t="shared" ref="H47:H60" si="8">IF(C47="sábado",0,IF(C47="domingo",0,IF((E47-D47)+(G47-F47)&gt;$H$43,$H$43,(E47-D47)+(G47-F47))))</f>
        <v>0</v>
      </c>
      <c r="I47" s="41">
        <f>IF((((E47-D47)+(G47-F47))-$H$43)&gt;0,IF(C47="sábado",(((E47-D47)+(G47-F47))-$H$43)*1.5,IF(C47="domingo",(((E47-D47)+(G47-F47))-$H$43)*2,((E47-D47)+(G47-F47))-$H$43)),IF(C47="sábado",((E47-D47)+(G47-F47))*1.5,IF(C47="domingo",((E47-D47)+(G47-F47))*2,((E47-D47)+(G47-F47))-$H$43)))</f>
        <v>0.40625000000000105</v>
      </c>
      <c r="J47" s="45"/>
    </row>
    <row r="48" spans="1:11" x14ac:dyDescent="0.25">
      <c r="A48" s="45"/>
      <c r="B48" s="40">
        <v>42065</v>
      </c>
      <c r="C48" s="9" t="str">
        <f t="shared" si="7"/>
        <v>domingo</v>
      </c>
      <c r="D48" s="41">
        <v>0.375</v>
      </c>
      <c r="E48" s="41">
        <v>0.47916666666666669</v>
      </c>
      <c r="F48" s="41">
        <v>0.625</v>
      </c>
      <c r="G48" s="41">
        <v>0.70833333333333337</v>
      </c>
      <c r="H48" s="41">
        <f t="shared" si="8"/>
        <v>0</v>
      </c>
      <c r="I48" s="41">
        <f t="shared" ref="I48:I60" si="9">IF((((E48-D48)+(G48-F48))-$H$43)&gt;0,IF(C48="sábado",(((E48-D48)+(G48-F48))-$H$43)*1.5,IF(C48="domingo",(((E48-D48)+(G48-F48))-$H$43)*2,((E48-D48)+(G48-F48))-$H$43)),IF(C48="sábado",((E48-D48)+(G48-F48))*1.5,IF(C48="domingo",((E48-D48)+(G48-F48))*2,((E48-D48)+(G48-F48))-$H$43)))</f>
        <v>0.37500000000000011</v>
      </c>
      <c r="J48" s="45"/>
    </row>
    <row r="49" spans="1:10" x14ac:dyDescent="0.25">
      <c r="A49" s="45"/>
      <c r="B49" s="40">
        <v>42066</v>
      </c>
      <c r="C49" s="9" t="str">
        <f t="shared" si="7"/>
        <v>segunda-feira</v>
      </c>
      <c r="D49" s="41">
        <v>0.41666666666666702</v>
      </c>
      <c r="E49" s="41">
        <v>0.47916666666666669</v>
      </c>
      <c r="F49" s="41">
        <v>0.66666666666666696</v>
      </c>
      <c r="G49" s="41">
        <v>0.70833333333333337</v>
      </c>
      <c r="H49" s="41">
        <f t="shared" si="8"/>
        <v>0.10416666666666607</v>
      </c>
      <c r="I49" s="41">
        <f t="shared" si="9"/>
        <v>-0.22916333333333394</v>
      </c>
      <c r="J49" s="45"/>
    </row>
    <row r="50" spans="1:10" x14ac:dyDescent="0.25">
      <c r="A50" s="45"/>
      <c r="B50" s="40">
        <v>42067</v>
      </c>
      <c r="C50" s="9" t="str">
        <f t="shared" si="7"/>
        <v>terça-feira</v>
      </c>
      <c r="D50" s="41">
        <v>0.45833333333333298</v>
      </c>
      <c r="E50" s="41">
        <v>0.47916666666666669</v>
      </c>
      <c r="F50" s="41">
        <v>0.70833333333333304</v>
      </c>
      <c r="G50" s="41">
        <v>0.70833333333333337</v>
      </c>
      <c r="H50" s="41">
        <f t="shared" si="8"/>
        <v>2.0833333333334036E-2</v>
      </c>
      <c r="I50" s="41">
        <f t="shared" si="9"/>
        <v>-0.31249666666666598</v>
      </c>
      <c r="J50" s="45"/>
    </row>
    <row r="51" spans="1:10" x14ac:dyDescent="0.25">
      <c r="A51" s="45"/>
      <c r="B51" s="40">
        <v>42068</v>
      </c>
      <c r="C51" s="9" t="str">
        <f t="shared" si="7"/>
        <v>quarta-feira</v>
      </c>
      <c r="D51" s="41">
        <v>0.5</v>
      </c>
      <c r="E51" s="41">
        <v>0.47916666666666669</v>
      </c>
      <c r="F51" s="41">
        <v>0.58333333333333337</v>
      </c>
      <c r="G51" s="41">
        <v>0.70833333333333337</v>
      </c>
      <c r="H51" s="41">
        <f t="shared" si="8"/>
        <v>0.10416666666666669</v>
      </c>
      <c r="I51" s="41">
        <f t="shared" si="9"/>
        <v>-0.22916333333333333</v>
      </c>
      <c r="J51" s="45"/>
    </row>
    <row r="52" spans="1:10" x14ac:dyDescent="0.25">
      <c r="A52" s="45"/>
      <c r="B52" s="40">
        <v>42069</v>
      </c>
      <c r="C52" s="9" t="str">
        <f t="shared" si="7"/>
        <v>quinta-feira</v>
      </c>
      <c r="D52" s="41">
        <v>0.33333333333333331</v>
      </c>
      <c r="E52" s="41">
        <v>0.47916666666666669</v>
      </c>
      <c r="F52" s="41">
        <v>0.54166666666666663</v>
      </c>
      <c r="G52" s="41">
        <v>0.70833333333333337</v>
      </c>
      <c r="H52" s="41">
        <f t="shared" si="8"/>
        <v>0.31250000000000011</v>
      </c>
      <c r="I52" s="41">
        <f t="shared" si="9"/>
        <v>-2.0829999999999904E-2</v>
      </c>
      <c r="J52" s="45"/>
    </row>
    <row r="53" spans="1:10" x14ac:dyDescent="0.25">
      <c r="A53" s="45"/>
      <c r="B53" s="40">
        <v>42070</v>
      </c>
      <c r="C53" s="9" t="str">
        <f t="shared" si="7"/>
        <v>sexta-feira</v>
      </c>
      <c r="D53" s="41">
        <v>0.25</v>
      </c>
      <c r="E53" s="41">
        <v>0.47916666666666669</v>
      </c>
      <c r="F53" s="41">
        <v>0.66666666666666663</v>
      </c>
      <c r="G53" s="41">
        <v>0.70833333333333337</v>
      </c>
      <c r="H53" s="41">
        <f t="shared" si="8"/>
        <v>0.27083333333333343</v>
      </c>
      <c r="I53" s="41">
        <f t="shared" si="9"/>
        <v>-6.2496666666666589E-2</v>
      </c>
      <c r="J53" s="45"/>
    </row>
    <row r="54" spans="1:10" x14ac:dyDescent="0.25">
      <c r="A54" s="45"/>
      <c r="B54" s="40">
        <v>42071</v>
      </c>
      <c r="C54" s="9" t="str">
        <f t="shared" si="7"/>
        <v>sábado</v>
      </c>
      <c r="D54" s="41">
        <v>0.29166666666666669</v>
      </c>
      <c r="E54" s="41">
        <v>0.47916666666666669</v>
      </c>
      <c r="F54" s="41">
        <v>0.60416666666666663</v>
      </c>
      <c r="G54" s="41">
        <v>0.70833333333333337</v>
      </c>
      <c r="H54" s="41">
        <f t="shared" si="8"/>
        <v>0</v>
      </c>
      <c r="I54" s="41">
        <f t="shared" si="9"/>
        <v>0.43750000000000011</v>
      </c>
      <c r="J54" s="45"/>
    </row>
    <row r="55" spans="1:10" x14ac:dyDescent="0.25">
      <c r="A55" s="45"/>
      <c r="B55" s="40">
        <v>42072</v>
      </c>
      <c r="C55" s="9" t="str">
        <f t="shared" si="7"/>
        <v>domingo</v>
      </c>
      <c r="D55" s="41">
        <v>0.20833333333333334</v>
      </c>
      <c r="E55" s="41">
        <v>0.47916666666666669</v>
      </c>
      <c r="F55" s="41">
        <v>0.58333333333333337</v>
      </c>
      <c r="G55" s="41">
        <v>0.70833333333333337</v>
      </c>
      <c r="H55" s="41">
        <f t="shared" si="8"/>
        <v>0</v>
      </c>
      <c r="I55" s="41">
        <f t="shared" si="9"/>
        <v>0.12500666666666671</v>
      </c>
      <c r="J55" s="45"/>
    </row>
    <row r="56" spans="1:10" x14ac:dyDescent="0.25">
      <c r="A56" s="45"/>
      <c r="B56" s="40">
        <v>42073</v>
      </c>
      <c r="C56" s="9" t="str">
        <f t="shared" si="7"/>
        <v>segunda-feira</v>
      </c>
      <c r="D56" s="41">
        <v>0.29166666666666669</v>
      </c>
      <c r="E56" s="41">
        <v>0.47916666666666669</v>
      </c>
      <c r="F56" s="41">
        <v>0.66666666666666663</v>
      </c>
      <c r="G56" s="41">
        <v>0.70833333333333337</v>
      </c>
      <c r="H56" s="41">
        <f t="shared" si="8"/>
        <v>0.22916666666666674</v>
      </c>
      <c r="I56" s="41">
        <f t="shared" si="9"/>
        <v>-0.10416333333333327</v>
      </c>
      <c r="J56" s="45"/>
    </row>
    <row r="57" spans="1:10" x14ac:dyDescent="0.25">
      <c r="A57" s="45"/>
      <c r="B57" s="40">
        <v>42074</v>
      </c>
      <c r="C57" s="9" t="str">
        <f t="shared" si="7"/>
        <v>terça-feira</v>
      </c>
      <c r="D57" s="41">
        <v>0.33333333333333331</v>
      </c>
      <c r="E57" s="41">
        <v>0.47916666666666669</v>
      </c>
      <c r="F57" s="41">
        <v>0.54166666666666663</v>
      </c>
      <c r="G57" s="41">
        <v>0.70833333333333337</v>
      </c>
      <c r="H57" s="41">
        <f t="shared" si="8"/>
        <v>0.31250000000000011</v>
      </c>
      <c r="I57" s="41">
        <f t="shared" si="9"/>
        <v>-2.0829999999999904E-2</v>
      </c>
      <c r="J57" s="45"/>
    </row>
    <row r="58" spans="1:10" x14ac:dyDescent="0.25">
      <c r="A58" s="45"/>
      <c r="B58" s="40">
        <v>42075</v>
      </c>
      <c r="C58" s="9" t="str">
        <f t="shared" si="7"/>
        <v>quarta-feira</v>
      </c>
      <c r="D58" s="41">
        <v>0.31944444444444448</v>
      </c>
      <c r="E58" s="41">
        <v>0.47916666666666669</v>
      </c>
      <c r="F58" s="41">
        <v>0.49652777777777773</v>
      </c>
      <c r="G58" s="41">
        <v>0.70833333333333337</v>
      </c>
      <c r="H58" s="41">
        <f t="shared" si="8"/>
        <v>0.33333000000000002</v>
      </c>
      <c r="I58" s="41">
        <f t="shared" si="9"/>
        <v>3.819777777777783E-2</v>
      </c>
      <c r="J58" s="45"/>
    </row>
    <row r="59" spans="1:10" x14ac:dyDescent="0.25">
      <c r="A59" s="45"/>
      <c r="B59" s="40">
        <v>42076</v>
      </c>
      <c r="C59" s="9" t="str">
        <f t="shared" si="7"/>
        <v>quinta-feira</v>
      </c>
      <c r="D59" s="41">
        <v>0.23263888888888887</v>
      </c>
      <c r="E59" s="41">
        <v>0.47916666666666669</v>
      </c>
      <c r="F59" s="41">
        <v>0.5</v>
      </c>
      <c r="G59" s="41">
        <v>0.70833333333333337</v>
      </c>
      <c r="H59" s="41">
        <f t="shared" si="8"/>
        <v>0.33333000000000002</v>
      </c>
      <c r="I59" s="41">
        <f t="shared" si="9"/>
        <v>0.12153111111111115</v>
      </c>
      <c r="J59" s="45"/>
    </row>
    <row r="60" spans="1:10" x14ac:dyDescent="0.25">
      <c r="A60" s="45"/>
      <c r="B60" s="42">
        <v>42077</v>
      </c>
      <c r="C60" s="13" t="str">
        <f t="shared" si="7"/>
        <v>sexta-feira</v>
      </c>
      <c r="D60" s="43">
        <v>0.37083333333333335</v>
      </c>
      <c r="E60" s="43">
        <v>0.47916666666666669</v>
      </c>
      <c r="F60" s="43">
        <v>0.54166666666666663</v>
      </c>
      <c r="G60" s="43">
        <v>0.70833333333333337</v>
      </c>
      <c r="H60" s="43">
        <f t="shared" si="8"/>
        <v>0.27500000000000008</v>
      </c>
      <c r="I60" s="41">
        <f t="shared" si="9"/>
        <v>-5.8329999999999937E-2</v>
      </c>
      <c r="J60" s="45"/>
    </row>
    <row r="61" spans="1:10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</row>
    <row r="62" spans="1:10" x14ac:dyDescent="0.25">
      <c r="B62" s="1"/>
    </row>
  </sheetData>
  <mergeCells count="20">
    <mergeCell ref="B3:F3"/>
    <mergeCell ref="B18:G18"/>
    <mergeCell ref="B27:B28"/>
    <mergeCell ref="C27:C28"/>
    <mergeCell ref="D27:D28"/>
    <mergeCell ref="E27:E28"/>
    <mergeCell ref="F27:F28"/>
    <mergeCell ref="G27:G28"/>
    <mergeCell ref="I44:I45"/>
    <mergeCell ref="H44:H45"/>
    <mergeCell ref="G44:G45"/>
    <mergeCell ref="F44:F45"/>
    <mergeCell ref="E44:E45"/>
    <mergeCell ref="C44:C45"/>
    <mergeCell ref="B44:B45"/>
    <mergeCell ref="E39:G39"/>
    <mergeCell ref="F41:G41"/>
    <mergeCell ref="F40:G40"/>
    <mergeCell ref="B39:C39"/>
    <mergeCell ref="D44:D4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Senai/SC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gustavo_assis</dc:creator>
  <cp:lastModifiedBy>gustavo_assis</cp:lastModifiedBy>
  <dcterms:created xsi:type="dcterms:W3CDTF">2019-04-04T21:44:43Z</dcterms:created>
  <dcterms:modified xsi:type="dcterms:W3CDTF">2019-04-11T23:55:14Z</dcterms:modified>
</cp:coreProperties>
</file>