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ustavo_assis\Downloads\"/>
    </mc:Choice>
  </mc:AlternateContent>
  <bookViews>
    <workbookView xWindow="0" yWindow="0" windowWidth="20490" windowHeight="7695" activeTab="1"/>
  </bookViews>
  <sheets>
    <sheet name="Dados" sheetId="1" r:id="rId1"/>
    <sheet name="Boletim" sheetId="2" r:id="rId2"/>
  </sheets>
  <definedNames>
    <definedName name="EMOTE">Dados!$B$4:$E$14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10" i="2"/>
  <c r="G11" i="2"/>
  <c r="G12" i="2"/>
  <c r="G13" i="2"/>
  <c r="E4" i="2"/>
  <c r="F5" i="2"/>
  <c r="G5" i="2" s="1"/>
  <c r="F6" i="2"/>
  <c r="F7" i="2"/>
  <c r="F8" i="2"/>
  <c r="F9" i="2"/>
  <c r="F10" i="2"/>
  <c r="F11" i="2"/>
  <c r="F12" i="2"/>
  <c r="F13" i="2"/>
  <c r="H6" i="2"/>
  <c r="H7" i="2"/>
  <c r="H8" i="2"/>
  <c r="H10" i="2"/>
  <c r="H11" i="2"/>
  <c r="H12" i="2"/>
  <c r="H13" i="2"/>
  <c r="I6" i="2"/>
  <c r="I7" i="2"/>
  <c r="I8" i="2"/>
  <c r="I10" i="2"/>
  <c r="I11" i="2"/>
  <c r="I12" i="2"/>
  <c r="I13" i="2"/>
  <c r="F4" i="2"/>
  <c r="E21" i="1"/>
  <c r="E22" i="1"/>
  <c r="E23" i="1"/>
  <c r="E24" i="1"/>
  <c r="E25" i="1"/>
  <c r="E26" i="1"/>
  <c r="E27" i="1"/>
  <c r="E28" i="1"/>
  <c r="E29" i="1"/>
  <c r="E20" i="1"/>
  <c r="E5" i="2"/>
  <c r="E6" i="2"/>
  <c r="E7" i="2"/>
  <c r="E8" i="2"/>
  <c r="E9" i="2"/>
  <c r="G9" i="2" s="1"/>
  <c r="E10" i="2"/>
  <c r="E11" i="2"/>
  <c r="E12" i="2"/>
  <c r="E13" i="2"/>
  <c r="G4" i="2" l="1"/>
  <c r="H5" i="2"/>
  <c r="I5" i="2"/>
  <c r="H4" i="2"/>
  <c r="I4" i="2"/>
  <c r="H9" i="2"/>
  <c r="I9" i="2"/>
  <c r="B20" i="1"/>
  <c r="B21" i="1"/>
  <c r="B22" i="1"/>
  <c r="B23" i="1"/>
  <c r="B24" i="1"/>
  <c r="B25" i="1"/>
  <c r="B26" i="1"/>
  <c r="B27" i="1"/>
  <c r="B28" i="1"/>
  <c r="B19" i="1"/>
</calcChain>
</file>

<file path=xl/sharedStrings.xml><?xml version="1.0" encoding="utf-8"?>
<sst xmlns="http://schemas.openxmlformats.org/spreadsheetml/2006/main" count="73" uniqueCount="45">
  <si>
    <t>utilizar a tabela abaixo para realização do exercício</t>
  </si>
  <si>
    <t>Média</t>
  </si>
  <si>
    <t>Situação</t>
  </si>
  <si>
    <t>Humor</t>
  </si>
  <si>
    <t>Conceito</t>
  </si>
  <si>
    <t>Reprovado</t>
  </si>
  <si>
    <t>E</t>
  </si>
  <si>
    <t>D</t>
  </si>
  <si>
    <t>Recuperação</t>
  </si>
  <si>
    <t>C</t>
  </si>
  <si>
    <t>Aprovado</t>
  </si>
  <si>
    <t>B</t>
  </si>
  <si>
    <t>A</t>
  </si>
  <si>
    <t>Total de aulas das matérias</t>
  </si>
  <si>
    <t>Faltas Aluno</t>
  </si>
  <si>
    <t>Controle Escolar</t>
  </si>
  <si>
    <t>Critérios para situação</t>
  </si>
  <si>
    <t>Aluno</t>
  </si>
  <si>
    <t>Nota1</t>
  </si>
  <si>
    <t>Nota2</t>
  </si>
  <si>
    <t>Nota3</t>
  </si>
  <si>
    <t>% de faltas</t>
  </si>
  <si>
    <t>Cristina</t>
  </si>
  <si>
    <t>Fernando</t>
  </si>
  <si>
    <t xml:space="preserve">Se média &lt; 7 e % de falta &gt; 25% </t>
  </si>
  <si>
    <t>Reprovado por média e frequencia</t>
  </si>
  <si>
    <t>Francisco</t>
  </si>
  <si>
    <t>Se média &gt; 7 e % de falta &gt; 25%</t>
  </si>
  <si>
    <t>Reprovado por frequencia</t>
  </si>
  <si>
    <t>Frederico</t>
  </si>
  <si>
    <t>Se média &lt; 7 e % de falta &lt; 25% </t>
  </si>
  <si>
    <t>Reprovado por média</t>
  </si>
  <si>
    <t>Jose</t>
  </si>
  <si>
    <t>Karlos</t>
  </si>
  <si>
    <t>Critérios para Conceito</t>
  </si>
  <si>
    <t>Lucia</t>
  </si>
  <si>
    <t>Somente pode aparecer conceito para alunos aprovados ou em recuperação</t>
  </si>
  <si>
    <t>Mario</t>
  </si>
  <si>
    <t>Patricia</t>
  </si>
  <si>
    <t>Simone</t>
  </si>
  <si>
    <t>J</t>
  </si>
  <si>
    <t>K</t>
  </si>
  <si>
    <t>L</t>
  </si>
  <si>
    <t>Se média &gt;=5 e média &lt;=6 e % de falta &lt; 25</t>
  </si>
  <si>
    <t>Se Média =&gt; 7 e % de falta &lt;=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</si>
</sst>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1">
    <font>
      <sz val="11"/>
      <color theme="1"/>
      <name val="Calibri"/>
      <family val="2"/>
      <scheme val="minor"/>
    </font>
    <font>
      <sz val="11"/>
      <color theme="1"/>
      <name val="Yu Mincho"/>
    </font>
    <font>
      <b/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Wingdings"/>
      <charset val="2"/>
    </font>
    <font>
      <b/>
      <sz val="20"/>
      <color theme="7" tint="0.39997558519241921"/>
      <name val="Wingdings"/>
      <charset val="2"/>
    </font>
    <font>
      <b/>
      <sz val="20"/>
      <color rgb="FF00B050"/>
      <name val="Wingdings"/>
      <charset val="2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Wingdings"/>
      <charset val="2"/>
    </font>
    <font>
      <b/>
      <sz val="20"/>
      <color rgb="FFFFC000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0" fillId="4" borderId="0" xfId="0" applyFill="1"/>
    <xf numFmtId="0" fontId="7" fillId="5" borderId="0" xfId="0" applyFont="1" applyFill="1"/>
    <xf numFmtId="0" fontId="0" fillId="6" borderId="0" xfId="0" applyFill="1"/>
    <xf numFmtId="0" fontId="1" fillId="6" borderId="0" xfId="0" applyFont="1" applyFill="1"/>
    <xf numFmtId="0" fontId="3" fillId="6" borderId="1" xfId="0" applyFont="1" applyFill="1" applyBorder="1"/>
    <xf numFmtId="0" fontId="7" fillId="5" borderId="2" xfId="0" applyFont="1" applyFill="1" applyBorder="1"/>
    <xf numFmtId="0" fontId="2" fillId="2" borderId="2" xfId="0" applyFont="1" applyFill="1" applyBorder="1"/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3" borderId="2" xfId="0" applyFill="1" applyBorder="1"/>
    <xf numFmtId="0" fontId="0" fillId="0" borderId="1" xfId="0" applyBorder="1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6" borderId="0" xfId="1" applyFont="1" applyFill="1"/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B16" zoomScaleNormal="100" workbookViewId="0">
      <selection activeCell="C20" sqref="C20"/>
    </sheetView>
  </sheetViews>
  <sheetFormatPr defaultRowHeight="15"/>
  <cols>
    <col min="2" max="2" width="11.7109375" customWidth="1"/>
    <col min="3" max="3" width="15.42578125" customWidth="1"/>
    <col min="4" max="4" width="9.5703125" customWidth="1"/>
  </cols>
  <sheetData>
    <row r="1" spans="1:26" ht="15.75">
      <c r="B1" s="14" t="s">
        <v>0</v>
      </c>
      <c r="C1" s="14"/>
      <c r="D1" s="14"/>
      <c r="E1" s="14"/>
      <c r="F1" s="14"/>
      <c r="G1" s="14"/>
      <c r="H1" s="14"/>
      <c r="I1" s="1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6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6" ht="15.75">
      <c r="A3" s="4"/>
      <c r="B3" s="7" t="s">
        <v>1</v>
      </c>
      <c r="C3" s="7" t="s">
        <v>2</v>
      </c>
      <c r="D3" s="3" t="s">
        <v>3</v>
      </c>
      <c r="E3" s="3" t="s">
        <v>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6" ht="25.5">
      <c r="A4" s="4"/>
      <c r="B4" s="8">
        <v>0</v>
      </c>
      <c r="C4" s="8" t="s">
        <v>5</v>
      </c>
      <c r="D4" s="9" t="s">
        <v>42</v>
      </c>
      <c r="E4" s="8" t="s">
        <v>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6" ht="31.5" customHeight="1">
      <c r="A5" s="4"/>
      <c r="B5" s="8">
        <v>1</v>
      </c>
      <c r="C5" s="8" t="s">
        <v>5</v>
      </c>
      <c r="D5" s="9" t="s">
        <v>42</v>
      </c>
      <c r="E5" s="8" t="s">
        <v>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customHeight="1">
      <c r="A6" s="4"/>
      <c r="B6" s="8">
        <v>2</v>
      </c>
      <c r="C6" s="8" t="s">
        <v>5</v>
      </c>
      <c r="D6" s="9" t="s">
        <v>42</v>
      </c>
      <c r="E6" s="8" t="s">
        <v>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1.5" customHeight="1">
      <c r="A7" s="4"/>
      <c r="B7" s="8">
        <v>3</v>
      </c>
      <c r="C7" s="8" t="s">
        <v>5</v>
      </c>
      <c r="D7" s="9" t="s">
        <v>42</v>
      </c>
      <c r="E7" s="8" t="s">
        <v>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7.75" customHeight="1">
      <c r="A8" s="4"/>
      <c r="B8" s="8">
        <v>4</v>
      </c>
      <c r="C8" s="8" t="s">
        <v>5</v>
      </c>
      <c r="D8" s="9" t="s">
        <v>42</v>
      </c>
      <c r="E8" s="8" t="s">
        <v>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6.25" customHeight="1">
      <c r="A9" s="4"/>
      <c r="B9" s="8">
        <v>5</v>
      </c>
      <c r="C9" s="8" t="s">
        <v>8</v>
      </c>
      <c r="D9" s="10" t="s">
        <v>41</v>
      </c>
      <c r="E9" s="8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6.25" customHeight="1">
      <c r="A10" s="4"/>
      <c r="B10" s="8">
        <v>6</v>
      </c>
      <c r="C10" s="8" t="s">
        <v>8</v>
      </c>
      <c r="D10" s="10" t="s">
        <v>41</v>
      </c>
      <c r="E10" s="8" t="s">
        <v>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6.25" customHeight="1">
      <c r="A11" s="4"/>
      <c r="B11" s="8">
        <v>7</v>
      </c>
      <c r="C11" s="8" t="s">
        <v>10</v>
      </c>
      <c r="D11" s="11" t="s">
        <v>40</v>
      </c>
      <c r="E11" s="8" t="s">
        <v>11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6.25" customHeight="1">
      <c r="A12" s="4"/>
      <c r="B12" s="8">
        <v>8</v>
      </c>
      <c r="C12" s="8" t="s">
        <v>10</v>
      </c>
      <c r="D12" s="11" t="s">
        <v>40</v>
      </c>
      <c r="E12" s="8" t="s">
        <v>11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6.25" customHeight="1">
      <c r="A13" s="4"/>
      <c r="B13" s="8">
        <v>9</v>
      </c>
      <c r="C13" s="8" t="s">
        <v>10</v>
      </c>
      <c r="D13" s="11" t="s">
        <v>40</v>
      </c>
      <c r="E13" s="8" t="s">
        <v>11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3.25" customHeight="1">
      <c r="A14" s="4"/>
      <c r="B14" s="8">
        <v>10</v>
      </c>
      <c r="C14" s="8" t="s">
        <v>10</v>
      </c>
      <c r="D14" s="11" t="s">
        <v>40</v>
      </c>
      <c r="E14" s="8" t="s">
        <v>12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>
      <c r="A16" s="4"/>
      <c r="B16" s="3" t="s">
        <v>13</v>
      </c>
      <c r="C16" s="3"/>
      <c r="D16" s="6">
        <v>40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>
      <c r="A18" s="4"/>
      <c r="B18" s="14" t="s">
        <v>14</v>
      </c>
      <c r="C18" s="1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>
      <c r="A19" s="4"/>
      <c r="B19" s="8" t="str">
        <f>Boletim!A4</f>
        <v>Cristina</v>
      </c>
      <c r="C19" s="12">
        <v>12</v>
      </c>
      <c r="D19" s="4"/>
      <c r="E19" s="4"/>
      <c r="F19" s="4"/>
      <c r="G19" s="4"/>
      <c r="H19" s="4"/>
      <c r="I19" s="4"/>
      <c r="J19" s="4"/>
      <c r="K19" s="4"/>
      <c r="L19" s="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>
      <c r="A20" s="4"/>
      <c r="B20" s="8" t="str">
        <f>Boletim!A5</f>
        <v>Fernando</v>
      </c>
      <c r="C20" s="12">
        <v>15</v>
      </c>
      <c r="D20" s="4"/>
      <c r="E20" s="17">
        <f>(C19*1)/D$16</f>
        <v>0.3</v>
      </c>
      <c r="F20" s="4"/>
      <c r="G20" s="4"/>
      <c r="H20" s="4"/>
      <c r="I20" s="4"/>
      <c r="J20" s="4"/>
      <c r="K20" s="4"/>
      <c r="L20" s="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>
      <c r="A21" s="4"/>
      <c r="B21" s="8" t="str">
        <f>Boletim!A6</f>
        <v>Francisco</v>
      </c>
      <c r="C21" s="12">
        <v>13</v>
      </c>
      <c r="D21" s="4"/>
      <c r="E21" s="17">
        <f t="shared" ref="E21:E29" si="0">(C20*1)/D$16</f>
        <v>0.375</v>
      </c>
      <c r="F21" s="4"/>
      <c r="G21" s="4"/>
      <c r="H21" s="4"/>
      <c r="I21" s="4"/>
      <c r="J21" s="4"/>
      <c r="K21" s="4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>
      <c r="A22" s="4"/>
      <c r="B22" s="8" t="str">
        <f>Boletim!A7</f>
        <v>Frederico</v>
      </c>
      <c r="C22" s="12">
        <v>14</v>
      </c>
      <c r="D22" s="4"/>
      <c r="E22" s="17">
        <f t="shared" si="0"/>
        <v>0.32500000000000001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>
      <c r="A23" s="4"/>
      <c r="B23" s="8" t="str">
        <f>Boletim!A8</f>
        <v>Jose</v>
      </c>
      <c r="C23" s="12">
        <v>10</v>
      </c>
      <c r="D23" s="4"/>
      <c r="E23" s="17">
        <f t="shared" si="0"/>
        <v>0.35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>
      <c r="A24" s="4"/>
      <c r="B24" s="8" t="str">
        <f>Boletim!A9</f>
        <v>Karlos</v>
      </c>
      <c r="C24" s="12">
        <v>5</v>
      </c>
      <c r="D24" s="4"/>
      <c r="E24" s="17">
        <f t="shared" si="0"/>
        <v>0.25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>
      <c r="A25" s="4"/>
      <c r="B25" s="8" t="str">
        <f>Boletim!A10</f>
        <v>Lucia</v>
      </c>
      <c r="C25" s="12">
        <v>8</v>
      </c>
      <c r="D25" s="4"/>
      <c r="E25" s="17">
        <f t="shared" si="0"/>
        <v>0.125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>
      <c r="A26" s="4"/>
      <c r="B26" s="8" t="str">
        <f>Boletim!A11</f>
        <v>Mario</v>
      </c>
      <c r="C26" s="12">
        <v>11</v>
      </c>
      <c r="D26" s="4"/>
      <c r="E26" s="17">
        <f t="shared" si="0"/>
        <v>0.2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>
      <c r="A27" s="4"/>
      <c r="B27" s="8" t="str">
        <f>Boletim!A12</f>
        <v>Patricia</v>
      </c>
      <c r="C27" s="12">
        <v>10</v>
      </c>
      <c r="D27" s="4"/>
      <c r="E27" s="17">
        <f t="shared" si="0"/>
        <v>0.27500000000000002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>
      <c r="A28" s="4"/>
      <c r="B28" s="8" t="str">
        <f>Boletim!A13</f>
        <v>Simone</v>
      </c>
      <c r="C28" s="12">
        <v>7</v>
      </c>
      <c r="D28" s="4"/>
      <c r="E28" s="17">
        <f t="shared" si="0"/>
        <v>0.25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D29" s="4"/>
      <c r="E29" s="17">
        <f t="shared" si="0"/>
        <v>0.17499999999999999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D30" s="4"/>
      <c r="E30" s="4"/>
    </row>
  </sheetData>
  <mergeCells count="2">
    <mergeCell ref="B1:I1"/>
    <mergeCell ref="B18:C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Normal="100" workbookViewId="0">
      <selection activeCell="I4" sqref="I4"/>
    </sheetView>
  </sheetViews>
  <sheetFormatPr defaultRowHeight="15"/>
  <cols>
    <col min="1" max="1" width="15.5703125" bestFit="1" customWidth="1"/>
    <col min="2" max="4" width="7.140625" bestFit="1" customWidth="1"/>
    <col min="5" max="5" width="7.28515625" bestFit="1" customWidth="1"/>
    <col min="6" max="6" width="11.5703125" bestFit="1" customWidth="1"/>
    <col min="7" max="7" width="32.28515625" bestFit="1" customWidth="1"/>
    <col min="8" max="8" width="10.28515625" customWidth="1"/>
    <col min="9" max="9" width="9.5703125" bestFit="1" customWidth="1"/>
    <col min="10" max="11" width="9.140625" style="4"/>
    <col min="12" max="12" width="39.140625" bestFit="1" customWidth="1"/>
    <col min="13" max="13" width="40.42578125" customWidth="1"/>
    <col min="14" max="17" width="9.140625" style="4"/>
  </cols>
  <sheetData>
    <row r="1" spans="1:13" ht="15.75">
      <c r="A1" s="14" t="s">
        <v>15</v>
      </c>
      <c r="B1" s="14"/>
      <c r="C1" s="14"/>
      <c r="D1" s="14"/>
      <c r="E1" s="14"/>
      <c r="F1" s="14"/>
      <c r="G1" s="14"/>
      <c r="H1" s="14"/>
      <c r="I1" s="14"/>
      <c r="L1" s="4"/>
      <c r="M1" s="4"/>
    </row>
    <row r="2" spans="1:13" ht="15.75">
      <c r="A2" s="2"/>
      <c r="B2" s="2"/>
      <c r="C2" s="2"/>
      <c r="D2" s="2"/>
      <c r="E2" s="2"/>
      <c r="F2" s="2"/>
      <c r="G2" s="2"/>
      <c r="H2" s="2"/>
      <c r="I2" s="2"/>
      <c r="L2" s="16" t="s">
        <v>16</v>
      </c>
      <c r="M2" s="16"/>
    </row>
    <row r="3" spans="1:13" ht="15.75">
      <c r="A3" s="1" t="s">
        <v>17</v>
      </c>
      <c r="B3" s="1" t="s">
        <v>18</v>
      </c>
      <c r="C3" s="1" t="s">
        <v>19</v>
      </c>
      <c r="D3" s="1" t="s">
        <v>20</v>
      </c>
      <c r="E3" s="1" t="s">
        <v>1</v>
      </c>
      <c r="F3" s="1" t="s">
        <v>21</v>
      </c>
      <c r="G3" s="1" t="s">
        <v>2</v>
      </c>
      <c r="H3" s="1" t="s">
        <v>3</v>
      </c>
      <c r="I3" s="1" t="s">
        <v>4</v>
      </c>
      <c r="L3" s="13" t="s">
        <v>44</v>
      </c>
      <c r="M3" s="13" t="s">
        <v>10</v>
      </c>
    </row>
    <row r="4" spans="1:13" ht="25.5">
      <c r="A4" s="25" t="s">
        <v>22</v>
      </c>
      <c r="B4" s="22">
        <v>9</v>
      </c>
      <c r="C4" s="22">
        <v>10</v>
      </c>
      <c r="D4" s="22">
        <v>10</v>
      </c>
      <c r="E4" s="18">
        <f t="shared" ref="E4:E13" si="0">AVERAGE(B4,C4,D4)</f>
        <v>9.6666666666666661</v>
      </c>
      <c r="F4" s="23">
        <f>((Dados!C19*1)/Dados!D$16)</f>
        <v>0.3</v>
      </c>
      <c r="G4" s="18" t="str">
        <f>IF(AND(E4&gt;=7,F4&lt;=0.25),M$3,IF(AND(E4&gt;=5,E4&lt;=7,F4&lt;0.25),M$4,IF(AND(E4&lt;7,F4&gt;0.25),M$5,IF(AND(E4&gt;=7,F4&gt;0.25),M$6,IF(AND(E4&lt;7,F4&lt;=0.25),M$7,)))))</f>
        <v>Reprovado por frequencia</v>
      </c>
      <c r="H4" s="19" t="str">
        <f>IF(OR(G4=$M$3,G4=$M$4),VLOOKUP(E4,EMOTE,3,TRUE),"")</f>
        <v/>
      </c>
      <c r="I4" s="18" t="str">
        <f>IF(OR(G4=$M$3,G4=$M$4),VLOOKUP(E4,Dados!$B$4:$E$14,4,TRUE),"")</f>
        <v/>
      </c>
      <c r="L4" s="13" t="s">
        <v>43</v>
      </c>
      <c r="M4" s="13" t="s">
        <v>8</v>
      </c>
    </row>
    <row r="5" spans="1:13" ht="25.5">
      <c r="A5" s="25" t="s">
        <v>23</v>
      </c>
      <c r="B5" s="22">
        <v>7</v>
      </c>
      <c r="C5" s="22">
        <v>7</v>
      </c>
      <c r="D5" s="22">
        <v>10</v>
      </c>
      <c r="E5" s="18">
        <f t="shared" si="0"/>
        <v>8</v>
      </c>
      <c r="F5" s="23">
        <f>((Dados!C20*1)/Dados!D$16)</f>
        <v>0.375</v>
      </c>
      <c r="G5" s="18" t="str">
        <f t="shared" ref="G5:G13" si="1">IF(AND(E5&gt;=7,F5&lt;=0.25),M$3,IF(AND(E5&gt;=5,E5&lt;=7,F5&lt;0.25),M$4,IF(AND(E5&lt;7,F5&gt;0.25),M$5,IF(AND(E5&gt;=7,F5&gt;0.25),M$6,IF(AND(E5&lt;7,F5&lt;=0.25),M$7,)))))</f>
        <v>Reprovado por frequencia</v>
      </c>
      <c r="H5" s="19" t="str">
        <f>IF(OR(G5=$M$3,G5=$M$4),VLOOKUP(E5,EMOTE,3,TRUE),"")</f>
        <v/>
      </c>
      <c r="I5" s="18" t="str">
        <f>IF(OR(G5=$M$3,G5=$M$4),VLOOKUP(E5,Dados!$B$4:$E$14,4,TRUE),"")</f>
        <v/>
      </c>
      <c r="L5" s="13" t="s">
        <v>24</v>
      </c>
      <c r="M5" s="13" t="s">
        <v>25</v>
      </c>
    </row>
    <row r="6" spans="1:13" ht="25.5">
      <c r="A6" s="25" t="s">
        <v>26</v>
      </c>
      <c r="B6" s="22">
        <v>7</v>
      </c>
      <c r="C6" s="22">
        <v>5</v>
      </c>
      <c r="D6" s="22">
        <v>3</v>
      </c>
      <c r="E6" s="18">
        <f t="shared" si="0"/>
        <v>5</v>
      </c>
      <c r="F6" s="23">
        <f>((Dados!C21*1)/Dados!D$16)</f>
        <v>0.32500000000000001</v>
      </c>
      <c r="G6" s="18" t="str">
        <f t="shared" si="1"/>
        <v>Reprovado por média e frequencia</v>
      </c>
      <c r="H6" s="19" t="str">
        <f>IF(OR(G6=$M$3,G6=$M$4),VLOOKUP(E6,EMOTE,3,TRUE),"")</f>
        <v/>
      </c>
      <c r="I6" s="18" t="str">
        <f>IF(OR(G6=$M$3,G6=$M$4),VLOOKUP(E6,Dados!$B$4:$E$14,4,TRUE),"")</f>
        <v/>
      </c>
      <c r="L6" s="13" t="s">
        <v>27</v>
      </c>
      <c r="M6" s="13" t="s">
        <v>28</v>
      </c>
    </row>
    <row r="7" spans="1:13" ht="25.5">
      <c r="A7" s="25" t="s">
        <v>29</v>
      </c>
      <c r="B7" s="22">
        <v>1.5</v>
      </c>
      <c r="C7" s="22">
        <v>5.5</v>
      </c>
      <c r="D7" s="22">
        <v>6.5</v>
      </c>
      <c r="E7" s="18">
        <f t="shared" si="0"/>
        <v>4.5</v>
      </c>
      <c r="F7" s="23">
        <f>((Dados!C22*1)/Dados!D$16)</f>
        <v>0.35</v>
      </c>
      <c r="G7" s="18" t="str">
        <f t="shared" si="1"/>
        <v>Reprovado por média e frequencia</v>
      </c>
      <c r="H7" s="19" t="str">
        <f>IF(OR(G7=$M$3,G7=$M$4),VLOOKUP(E7,EMOTE,3,TRUE),"")</f>
        <v/>
      </c>
      <c r="I7" s="18" t="str">
        <f>IF(OR(G7=$M$3,G7=$M$4),VLOOKUP(E7,Dados!$B$4:$E$14,4,TRUE),"")</f>
        <v/>
      </c>
      <c r="L7" s="13" t="s">
        <v>30</v>
      </c>
      <c r="M7" s="13" t="s">
        <v>31</v>
      </c>
    </row>
    <row r="8" spans="1:13" ht="25.5">
      <c r="A8" s="25" t="s">
        <v>32</v>
      </c>
      <c r="B8" s="22">
        <v>8.5</v>
      </c>
      <c r="C8" s="22">
        <v>10</v>
      </c>
      <c r="D8" s="22">
        <v>10</v>
      </c>
      <c r="E8" s="18">
        <f t="shared" si="0"/>
        <v>9.5</v>
      </c>
      <c r="F8" s="23">
        <f>((Dados!C23*1)/Dados!D$16)</f>
        <v>0.25</v>
      </c>
      <c r="G8" s="18" t="str">
        <f t="shared" si="1"/>
        <v>Aprovado</v>
      </c>
      <c r="H8" s="20" t="str">
        <f>IF(OR(G8=$M$3,G8=$M$4),VLOOKUP(E8,EMOTE,3,TRUE),"")</f>
        <v>J</v>
      </c>
      <c r="I8" s="18" t="str">
        <f>IF(OR(G8=$M$3,G8=$M$4),VLOOKUP(E8,Dados!$B$4:$E$14,4,TRUE),"")</f>
        <v>B</v>
      </c>
    </row>
    <row r="9" spans="1:13" ht="25.5">
      <c r="A9" s="25" t="s">
        <v>33</v>
      </c>
      <c r="B9" s="22">
        <v>7</v>
      </c>
      <c r="C9" s="22">
        <v>6</v>
      </c>
      <c r="D9" s="22">
        <v>3</v>
      </c>
      <c r="E9" s="24">
        <f t="shared" si="0"/>
        <v>5.333333333333333</v>
      </c>
      <c r="F9" s="23">
        <f>((Dados!C24*1)/Dados!D$16)</f>
        <v>0.125</v>
      </c>
      <c r="G9" s="18" t="str">
        <f t="shared" si="1"/>
        <v>Recuperação</v>
      </c>
      <c r="H9" s="21" t="str">
        <f>IF(OR(G9=$M$3,G9=$M$4),VLOOKUP(E9,EMOTE,3,TRUE),"")</f>
        <v>K</v>
      </c>
      <c r="I9" s="18" t="str">
        <f>IF(OR(G9=$M$3,G9=$M$4),VLOOKUP(E9,Dados!$B$4:$E$14,4,TRUE),"")</f>
        <v>C</v>
      </c>
      <c r="L9" s="14" t="s">
        <v>34</v>
      </c>
      <c r="M9" s="14"/>
    </row>
    <row r="10" spans="1:13" ht="25.5">
      <c r="A10" s="25" t="s">
        <v>35</v>
      </c>
      <c r="B10" s="22">
        <v>1.5</v>
      </c>
      <c r="C10" s="22">
        <v>1.5</v>
      </c>
      <c r="D10" s="22">
        <v>3</v>
      </c>
      <c r="E10" s="18">
        <f t="shared" si="0"/>
        <v>2</v>
      </c>
      <c r="F10" s="23">
        <f>((Dados!C25*1)/Dados!D$16)</f>
        <v>0.2</v>
      </c>
      <c r="G10" s="18" t="str">
        <f t="shared" si="1"/>
        <v>Reprovado por média</v>
      </c>
      <c r="H10" s="19" t="str">
        <f>IF(OR(G10=$M$3,G10=$M$4),VLOOKUP(E10,EMOTE,3,TRUE),"")</f>
        <v/>
      </c>
      <c r="I10" s="18" t="str">
        <f>IF(OR(G10=$M$3,G10=$M$4),VLOOKUP(E10,Dados!$B$4:$E$14,4,TRUE),"")</f>
        <v/>
      </c>
      <c r="L10" s="15" t="s">
        <v>36</v>
      </c>
      <c r="M10" s="15"/>
    </row>
    <row r="11" spans="1:13" ht="25.5">
      <c r="A11" s="25" t="s">
        <v>37</v>
      </c>
      <c r="B11" s="22">
        <v>10</v>
      </c>
      <c r="C11" s="22">
        <v>10</v>
      </c>
      <c r="D11" s="22">
        <v>10</v>
      </c>
      <c r="E11" s="18">
        <f t="shared" si="0"/>
        <v>10</v>
      </c>
      <c r="F11" s="23">
        <f>((Dados!C26*1)/Dados!D$16)</f>
        <v>0.27500000000000002</v>
      </c>
      <c r="G11" s="18" t="str">
        <f t="shared" si="1"/>
        <v>Reprovado por frequencia</v>
      </c>
      <c r="H11" s="19" t="str">
        <f>IF(OR(G11=$M$3,G11=$M$4),VLOOKUP(E11,EMOTE,3,TRUE),"")</f>
        <v/>
      </c>
      <c r="I11" s="18" t="str">
        <f>IF(OR(G11=$M$3,G11=$M$4),VLOOKUP(E11,Dados!$B$4:$E$14,4,TRUE),"")</f>
        <v/>
      </c>
      <c r="L11" s="4"/>
      <c r="M11" s="4"/>
    </row>
    <row r="12" spans="1:13" ht="25.5">
      <c r="A12" s="25" t="s">
        <v>38</v>
      </c>
      <c r="B12" s="22">
        <v>2</v>
      </c>
      <c r="C12" s="22">
        <v>5</v>
      </c>
      <c r="D12" s="22">
        <v>5</v>
      </c>
      <c r="E12" s="18">
        <f t="shared" si="0"/>
        <v>4</v>
      </c>
      <c r="F12" s="23">
        <f>((Dados!C27*1)/Dados!D$16)</f>
        <v>0.25</v>
      </c>
      <c r="G12" s="18" t="str">
        <f t="shared" si="1"/>
        <v>Reprovado por média</v>
      </c>
      <c r="H12" s="19" t="str">
        <f>IF(OR(G12=$M$3,G12=$M$4),VLOOKUP(E12,EMOTE,3,TRUE),"")</f>
        <v/>
      </c>
      <c r="I12" s="18" t="str">
        <f>IF(OR(G12=$M$3,G12=$M$4),VLOOKUP(E12,Dados!$B$4:$E$14,4,TRUE),"")</f>
        <v/>
      </c>
      <c r="L12" s="4"/>
      <c r="M12" s="4"/>
    </row>
    <row r="13" spans="1:13" ht="25.5">
      <c r="A13" s="25" t="s">
        <v>39</v>
      </c>
      <c r="B13" s="22">
        <v>6</v>
      </c>
      <c r="C13" s="22">
        <v>7</v>
      </c>
      <c r="D13" s="22">
        <v>8</v>
      </c>
      <c r="E13" s="18">
        <f t="shared" si="0"/>
        <v>7</v>
      </c>
      <c r="F13" s="23">
        <f>((Dados!C28*1)/Dados!D$16)</f>
        <v>0.17499999999999999</v>
      </c>
      <c r="G13" s="18" t="str">
        <f t="shared" si="1"/>
        <v>Aprovado</v>
      </c>
      <c r="H13" s="20" t="str">
        <f>IF(OR(G13=$M$3,G13=$M$4),VLOOKUP(E13,EMOTE,3,TRUE),"")</f>
        <v>J</v>
      </c>
      <c r="I13" s="18" t="str">
        <f>IF(OR(G13=$M$3,G13=$M$4),VLOOKUP(E13,Dados!$B$4:$E$14,4,TRUE),"")</f>
        <v>B</v>
      </c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L15" s="4"/>
      <c r="M15" s="4"/>
    </row>
    <row r="16" spans="1:13">
      <c r="A16" s="4"/>
      <c r="B16" s="4"/>
      <c r="C16" s="4"/>
      <c r="D16" s="4"/>
      <c r="E16" s="4"/>
      <c r="F16" s="4"/>
      <c r="G16" s="17"/>
      <c r="H16" s="4"/>
      <c r="I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L30" s="4"/>
      <c r="M30" s="4"/>
    </row>
    <row r="31" spans="1:13">
      <c r="C31" s="4"/>
      <c r="D31" s="4"/>
      <c r="E31" s="4"/>
      <c r="F31" s="4"/>
      <c r="G31" s="4"/>
      <c r="H31" s="4"/>
      <c r="I31" s="4"/>
      <c r="L31" s="4"/>
      <c r="M31" s="4"/>
    </row>
    <row r="32" spans="1:13">
      <c r="C32" s="4"/>
      <c r="D32" s="4"/>
      <c r="E32" s="4"/>
      <c r="F32" s="4"/>
      <c r="G32" s="4"/>
      <c r="H32" s="4"/>
      <c r="I32" s="4"/>
      <c r="L32" s="4"/>
      <c r="M32" s="4"/>
    </row>
    <row r="33" spans="3:13">
      <c r="C33" s="4"/>
      <c r="D33" s="4"/>
      <c r="E33" s="4"/>
      <c r="F33" s="4"/>
      <c r="G33" s="4"/>
      <c r="H33" s="4"/>
      <c r="I33" s="4"/>
      <c r="L33" s="4"/>
      <c r="M33" s="4"/>
    </row>
    <row r="34" spans="3:13">
      <c r="C34" s="4"/>
      <c r="D34" s="4"/>
      <c r="E34" s="4"/>
      <c r="F34" s="4"/>
      <c r="G34" s="4"/>
      <c r="H34" s="4"/>
      <c r="I34" s="4"/>
      <c r="L34" s="4"/>
      <c r="M34" s="4"/>
    </row>
    <row r="35" spans="3:13">
      <c r="C35" s="4"/>
      <c r="D35" s="4"/>
      <c r="E35" s="4"/>
      <c r="F35" s="4"/>
      <c r="G35" s="4"/>
      <c r="H35" s="4"/>
      <c r="I35" s="4"/>
      <c r="L35" s="4"/>
      <c r="M35" s="4"/>
    </row>
    <row r="36" spans="3:13">
      <c r="C36" s="4"/>
      <c r="D36" s="4"/>
      <c r="E36" s="4"/>
      <c r="F36" s="4"/>
      <c r="G36" s="4"/>
      <c r="H36" s="4"/>
      <c r="I36" s="4"/>
      <c r="L36" s="4"/>
      <c r="M36" s="4"/>
    </row>
    <row r="37" spans="3:13">
      <c r="C37" s="4"/>
      <c r="D37" s="4"/>
      <c r="E37" s="4"/>
      <c r="F37" s="4"/>
      <c r="G37" s="4"/>
      <c r="H37" s="4"/>
      <c r="I37" s="4"/>
      <c r="L37" s="4"/>
      <c r="M37" s="4"/>
    </row>
    <row r="38" spans="3:13">
      <c r="L38" s="4"/>
      <c r="M38" s="4"/>
    </row>
    <row r="39" spans="3:13">
      <c r="L39" s="4"/>
      <c r="M39" s="4"/>
    </row>
    <row r="40" spans="3:13">
      <c r="L40" s="4"/>
      <c r="M40" s="4"/>
    </row>
    <row r="41" spans="3:13">
      <c r="L41" s="4"/>
      <c r="M41" s="4"/>
    </row>
  </sheetData>
  <mergeCells count="4">
    <mergeCell ref="A1:I1"/>
    <mergeCell ref="L10:M10"/>
    <mergeCell ref="L9:M9"/>
    <mergeCell ref="L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Dados</vt:lpstr>
      <vt:lpstr>Boletim</vt:lpstr>
      <vt:lpstr>EMOTE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gustavo_assis</cp:lastModifiedBy>
  <cp:revision/>
  <dcterms:created xsi:type="dcterms:W3CDTF">2019-05-02T18:56:17Z</dcterms:created>
  <dcterms:modified xsi:type="dcterms:W3CDTF">2019-05-03T00:18:44Z</dcterms:modified>
  <cp:category/>
  <cp:contentStatus/>
</cp:coreProperties>
</file>