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ustavo_assis\Downloads\"/>
    </mc:Choice>
  </mc:AlternateContent>
  <bookViews>
    <workbookView xWindow="0" yWindow="0" windowWidth="20490" windowHeight="7695" activeTab="1"/>
  </bookViews>
  <sheets>
    <sheet name="Salários x Compras" sheetId="1" r:id="rId1"/>
    <sheet name="Horas extras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2" l="1"/>
  <c r="J2" i="2"/>
  <c r="K4" i="2"/>
  <c r="I2" i="2"/>
  <c r="O4" i="1"/>
  <c r="K4" i="1"/>
  <c r="M4" i="1"/>
  <c r="D6" i="2"/>
  <c r="D7" i="2"/>
  <c r="D8" i="2"/>
  <c r="D9" i="2"/>
  <c r="D10" i="2"/>
  <c r="D11" i="2"/>
  <c r="D5" i="2"/>
  <c r="C6" i="2"/>
  <c r="C7" i="2"/>
  <c r="C8" i="2"/>
  <c r="C9" i="2"/>
  <c r="C10" i="2"/>
  <c r="C11" i="2"/>
  <c r="C5" i="2"/>
  <c r="B6" i="2"/>
  <c r="B7" i="2"/>
  <c r="B8" i="2"/>
  <c r="B9" i="2"/>
  <c r="B10" i="2"/>
  <c r="B11" i="2"/>
  <c r="B5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N4" i="1"/>
  <c r="L4" i="1"/>
  <c r="I4" i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L12" i="1" s="1"/>
  <c r="J5" i="1"/>
  <c r="L5" i="1" s="1"/>
  <c r="H4" i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5" i="1"/>
  <c r="F5" i="1" s="1"/>
  <c r="G4" i="1"/>
  <c r="F4" i="1"/>
  <c r="H11" i="2" l="1"/>
  <c r="K11" i="2" s="1"/>
  <c r="L11" i="2" s="1"/>
  <c r="H10" i="2"/>
  <c r="K10" i="2" s="1"/>
  <c r="L10" i="2" s="1"/>
  <c r="H9" i="2"/>
  <c r="K9" i="2" s="1"/>
  <c r="L9" i="2" s="1"/>
  <c r="H8" i="2"/>
  <c r="K8" i="2" s="1"/>
  <c r="L8" i="2" s="1"/>
  <c r="H7" i="2"/>
  <c r="K7" i="2" s="1"/>
  <c r="L7" i="2" s="1"/>
  <c r="H6" i="2"/>
  <c r="K6" i="2" s="1"/>
  <c r="L6" i="2" s="1"/>
  <c r="H5" i="2"/>
  <c r="K5" i="2" s="1"/>
  <c r="L5" i="2" s="1"/>
  <c r="D19" i="1"/>
  <c r="D17" i="1"/>
  <c r="D18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G12" i="1"/>
  <c r="G11" i="1"/>
  <c r="G10" i="1"/>
  <c r="G9" i="1"/>
  <c r="G8" i="1"/>
  <c r="G7" i="1"/>
  <c r="G6" i="1"/>
  <c r="G5" i="1"/>
  <c r="K5" i="1" l="1"/>
  <c r="K6" i="1"/>
  <c r="K7" i="1"/>
  <c r="K8" i="1"/>
  <c r="K9" i="1"/>
  <c r="K10" i="1"/>
  <c r="K11" i="1"/>
  <c r="K12" i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N12" i="1" l="1"/>
  <c r="N11" i="1"/>
  <c r="N10" i="1"/>
  <c r="N9" i="1"/>
  <c r="N8" i="1"/>
  <c r="N7" i="1"/>
  <c r="N6" i="1"/>
  <c r="N5" i="1"/>
</calcChain>
</file>

<file path=xl/sharedStrings.xml><?xml version="1.0" encoding="utf-8"?>
<sst xmlns="http://schemas.openxmlformats.org/spreadsheetml/2006/main" count="53" uniqueCount="51">
  <si>
    <t>Código</t>
  </si>
  <si>
    <t>Nome</t>
  </si>
  <si>
    <t>Salário Bruto</t>
  </si>
  <si>
    <t>INSS</t>
  </si>
  <si>
    <t>Gratificação</t>
  </si>
  <si>
    <t>INSS R$</t>
  </si>
  <si>
    <t>Gratificação R$</t>
  </si>
  <si>
    <t>Salário Líquido</t>
  </si>
  <si>
    <t>Cotação do Dólar</t>
  </si>
  <si>
    <t>Compras em US$</t>
  </si>
  <si>
    <t>Saldo Salário em R$</t>
  </si>
  <si>
    <t>Saldo Salário em US$</t>
  </si>
  <si>
    <t>Martim Dietterle</t>
  </si>
  <si>
    <t>Salário Líquido em R$</t>
  </si>
  <si>
    <t>Salário Líquido em US$</t>
  </si>
  <si>
    <t>Compras do mês</t>
  </si>
  <si>
    <t>Média de Salários em US$</t>
  </si>
  <si>
    <t>Média de Salários em R$</t>
  </si>
  <si>
    <t>Média de Compras do mês</t>
  </si>
  <si>
    <t>% das compras sobre o Salário</t>
  </si>
  <si>
    <t>Nome Funcionário</t>
  </si>
  <si>
    <t>Horas trabalhadas</t>
  </si>
  <si>
    <t>Valor Hora</t>
  </si>
  <si>
    <t>Horas extras 50%</t>
  </si>
  <si>
    <t>Horas extras 100%</t>
  </si>
  <si>
    <t>Valor Salário</t>
  </si>
  <si>
    <t>Valor Horas Extras 50%</t>
  </si>
  <si>
    <t>Valor Horas extras 100%</t>
  </si>
  <si>
    <t>IRRF</t>
  </si>
  <si>
    <t>Valor Salário = Valor hora * Horas trabalhadas</t>
  </si>
  <si>
    <t>Valor Horas extras 50% = Valor Hora * Horas extras 50%</t>
  </si>
  <si>
    <t>Valor Horas extras 100% = Valor Hora * Horas extras 100%</t>
  </si>
  <si>
    <t>Salário Bruto = Valor Salário + Valor Horas extras 50% + Valor Horas extras 100%</t>
  </si>
  <si>
    <t>Martim</t>
  </si>
  <si>
    <t>INSS e IRRF são calculado sobre o Salário Bruto</t>
  </si>
  <si>
    <t>Salário Líquido = salário bruto - INSS e IRRF</t>
  </si>
  <si>
    <t>% valor de horas extras sobre o salário líquido é o % de quanto as horas extras representam sobre o salário líquido</t>
  </si>
  <si>
    <t>% valor de Horas extras sobre o Salário Líquido</t>
  </si>
  <si>
    <t>INSS R$ é o valor em R$ que o INSS representa sobre o salário Bruto</t>
  </si>
  <si>
    <t>Gratificação é um valor que a empresa paga a mais no mês a título de gratificação (valor preenchido peo usuário)</t>
  </si>
  <si>
    <t>Salário Líquido em R$ é o Salário Bruto - INSS</t>
  </si>
  <si>
    <t>Salário Líquido em US$ é o Salário líquido convertido em US$ na cotação do dólar preenchida na linha 2</t>
  </si>
  <si>
    <t>Compras do mês é um valore preenchido pelo usuário que representam os gastos da pessoa no mês (geral)</t>
  </si>
  <si>
    <t>% das compras sobre o salário é o quanto as compras representam sobre o salário</t>
  </si>
  <si>
    <t>Compras em US$ é o valor das compras convertido para US$</t>
  </si>
  <si>
    <t>Saldo do Salário (tanto em R$ quanto em US$) é o quanto sobra no final do mês do salário</t>
  </si>
  <si>
    <t>% do salário restante em R$ é quantos % do salário restam no final do mês, após descontar os gastos</t>
  </si>
  <si>
    <t>% restante do salário em R$</t>
  </si>
  <si>
    <t>Média do salário em R$ é a média de todos os salários pagos pela empresa no mês</t>
  </si>
  <si>
    <t>Média do salário em US$ é a média de todos os salários pagos pela empresa no mês</t>
  </si>
  <si>
    <t>Média de compras do mês é a média de todas as compras efetuadas no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</si>
</sst>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$-409]* #,##0.00_ ;_-[$$-409]* \-#,##0.00\ ;_-[$$-409]* &quot;-&quot;??_ ;_-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8C23A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0" xfId="0" applyFill="1"/>
    <xf numFmtId="0" fontId="0" fillId="3" borderId="3" xfId="0" applyFill="1" applyBorder="1"/>
    <xf numFmtId="9" fontId="0" fillId="3" borderId="3" xfId="0" applyNumberFormat="1" applyFill="1" applyBorder="1"/>
    <xf numFmtId="0" fontId="0" fillId="3" borderId="1" xfId="0" applyFill="1" applyBorder="1"/>
    <xf numFmtId="0" fontId="2" fillId="2" borderId="6" xfId="0" applyFont="1" applyFill="1" applyBorder="1"/>
    <xf numFmtId="0" fontId="0" fillId="0" borderId="5" xfId="0" applyBorder="1"/>
    <xf numFmtId="9" fontId="0" fillId="0" borderId="5" xfId="0" applyNumberFormat="1" applyBorder="1"/>
    <xf numFmtId="0" fontId="2" fillId="2" borderId="4" xfId="0" applyFont="1" applyFill="1" applyBorder="1"/>
    <xf numFmtId="44" fontId="0" fillId="0" borderId="5" xfId="1" applyFont="1" applyBorder="1"/>
    <xf numFmtId="44" fontId="0" fillId="3" borderId="3" xfId="1" applyFont="1" applyFill="1" applyBorder="1"/>
    <xf numFmtId="0" fontId="2" fillId="2" borderId="7" xfId="0" applyFont="1" applyFill="1" applyBorder="1" applyAlignment="1">
      <alignment horizontal="center"/>
    </xf>
    <xf numFmtId="44" fontId="0" fillId="3" borderId="5" xfId="1" applyFont="1" applyFill="1" applyBorder="1"/>
    <xf numFmtId="0" fontId="2" fillId="2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44" fontId="0" fillId="3" borderId="3" xfId="0" applyNumberFormat="1" applyFill="1" applyBorder="1"/>
    <xf numFmtId="44" fontId="0" fillId="3" borderId="1" xfId="1" applyFont="1" applyFill="1" applyBorder="1"/>
    <xf numFmtId="0" fontId="0" fillId="4" borderId="0" xfId="0" applyFill="1"/>
    <xf numFmtId="164" fontId="0" fillId="3" borderId="1" xfId="1" applyNumberFormat="1" applyFont="1" applyFill="1" applyBorder="1"/>
    <xf numFmtId="164" fontId="0" fillId="3" borderId="3" xfId="1" applyNumberFormat="1" applyFont="1" applyFill="1" applyBorder="1"/>
    <xf numFmtId="44" fontId="0" fillId="3" borderId="5" xfId="0" applyNumberFormat="1" applyFill="1" applyBorder="1" applyAlignment="1">
      <alignment horizontal="center"/>
    </xf>
    <xf numFmtId="44" fontId="0" fillId="3" borderId="5" xfId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44" fontId="0" fillId="0" borderId="5" xfId="0" applyNumberFormat="1" applyBorder="1"/>
    <xf numFmtId="44" fontId="0" fillId="0" borderId="0" xfId="1" applyFont="1"/>
    <xf numFmtId="9" fontId="0" fillId="0" borderId="0" xfId="2" applyFont="1"/>
    <xf numFmtId="0" fontId="0" fillId="0" borderId="5" xfId="0" applyBorder="1" applyAlignment="1">
      <alignment horizontal="center"/>
    </xf>
    <xf numFmtId="44" fontId="0" fillId="0" borderId="5" xfId="0" applyNumberFormat="1" applyBorder="1" applyAlignment="1"/>
    <xf numFmtId="9" fontId="0" fillId="3" borderId="0" xfId="2" applyFont="1" applyFill="1"/>
    <xf numFmtId="165" fontId="0" fillId="0" borderId="5" xfId="2" applyNumberFormat="1" applyFont="1" applyBorder="1" applyAlignment="1">
      <alignment horizontal="center"/>
    </xf>
    <xf numFmtId="165" fontId="0" fillId="3" borderId="3" xfId="2" applyNumberFormat="1" applyFont="1" applyFill="1" applyBorder="1" applyAlignment="1">
      <alignment horizontal="center"/>
    </xf>
    <xf numFmtId="165" fontId="0" fillId="0" borderId="3" xfId="2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28C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2"/>
  <sheetViews>
    <sheetView zoomScale="78" zoomScaleNormal="78" zoomScaleSheetLayoutView="89" workbookViewId="0">
      <selection activeCell="K4" sqref="K4"/>
    </sheetView>
  </sheetViews>
  <sheetFormatPr defaultRowHeight="15" x14ac:dyDescent="0.25"/>
  <cols>
    <col min="1" max="1" width="7.140625" style="4" bestFit="1" customWidth="1"/>
    <col min="2" max="2" width="16" style="4" bestFit="1" customWidth="1"/>
    <col min="3" max="3" width="12.28515625" style="4" bestFit="1" customWidth="1"/>
    <col min="4" max="4" width="5" style="4" bestFit="1" customWidth="1"/>
    <col min="5" max="5" width="11.42578125" style="4" bestFit="1" customWidth="1"/>
    <col min="6" max="6" width="10.5703125" style="4" bestFit="1" customWidth="1"/>
    <col min="7" max="7" width="14.140625" style="4" bestFit="1" customWidth="1"/>
    <col min="8" max="8" width="20" style="4" bestFit="1" customWidth="1"/>
    <col min="9" max="9" width="21.140625" style="4" bestFit="1" customWidth="1"/>
    <col min="10" max="10" width="15.7109375" style="4" bestFit="1" customWidth="1"/>
    <col min="11" max="11" width="27.85546875" style="4" bestFit="1" customWidth="1"/>
    <col min="12" max="12" width="15.85546875" style="4" bestFit="1" customWidth="1"/>
    <col min="13" max="13" width="18.42578125" style="4" bestFit="1" customWidth="1"/>
    <col min="14" max="14" width="19.5703125" style="4" bestFit="1" customWidth="1"/>
    <col min="15" max="15" width="25.85546875" style="4" bestFit="1" customWidth="1"/>
    <col min="16" max="16384" width="9.140625" style="4"/>
  </cols>
  <sheetData>
    <row r="2" spans="1:15" x14ac:dyDescent="0.25">
      <c r="A2" s="16" t="s">
        <v>8</v>
      </c>
      <c r="B2" s="16"/>
      <c r="C2" s="15">
        <v>3.89</v>
      </c>
      <c r="K2" s="31"/>
    </row>
    <row r="3" spans="1:15" x14ac:dyDescent="0.25">
      <c r="A3" s="2" t="s">
        <v>0</v>
      </c>
      <c r="B3" s="2" t="s">
        <v>1</v>
      </c>
      <c r="C3" s="14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13</v>
      </c>
      <c r="I3" s="2" t="s">
        <v>14</v>
      </c>
      <c r="J3" s="2" t="s">
        <v>15</v>
      </c>
      <c r="K3" s="2" t="s">
        <v>19</v>
      </c>
      <c r="L3" s="2" t="s">
        <v>9</v>
      </c>
      <c r="M3" s="2" t="s">
        <v>10</v>
      </c>
      <c r="N3" s="2" t="s">
        <v>11</v>
      </c>
      <c r="O3" s="3" t="s">
        <v>47</v>
      </c>
    </row>
    <row r="4" spans="1:15" x14ac:dyDescent="0.25">
      <c r="A4" s="5">
        <v>1</v>
      </c>
      <c r="B4" s="5" t="s">
        <v>12</v>
      </c>
      <c r="C4" s="13">
        <v>4000</v>
      </c>
      <c r="D4" s="6">
        <v>0.09</v>
      </c>
      <c r="E4" s="6">
        <v>0.1</v>
      </c>
      <c r="F4" s="18">
        <f>C4*D4</f>
        <v>360</v>
      </c>
      <c r="G4" s="18">
        <f>C4*E4</f>
        <v>400</v>
      </c>
      <c r="H4" s="18">
        <f>C4-F4</f>
        <v>3640</v>
      </c>
      <c r="I4" s="22">
        <f>H4/C$2</f>
        <v>935.73264781491002</v>
      </c>
      <c r="J4" s="13">
        <v>1100</v>
      </c>
      <c r="K4" s="34">
        <f>J4/H4</f>
        <v>0.30219780219780218</v>
      </c>
      <c r="L4" s="21">
        <f t="shared" ref="L4:L12" si="0">J4/C$2</f>
        <v>282.77634961439588</v>
      </c>
      <c r="M4" s="18">
        <f>H4-J4</f>
        <v>2540</v>
      </c>
      <c r="N4" s="22">
        <f>M4/C$2</f>
        <v>652.95629820051408</v>
      </c>
      <c r="O4" s="33">
        <f>M4/H4</f>
        <v>0.69780219780219777</v>
      </c>
    </row>
    <row r="5" spans="1:15" x14ac:dyDescent="0.25">
      <c r="A5" s="7">
        <v>2</v>
      </c>
      <c r="B5" s="7"/>
      <c r="C5" s="13">
        <f ca="1">RANDBETWEEN(4000,10000)</f>
        <v>9748</v>
      </c>
      <c r="D5" s="6">
        <v>0.09</v>
      </c>
      <c r="E5" s="6">
        <v>0.1</v>
      </c>
      <c r="F5" s="18">
        <f t="shared" ref="F5:F12" ca="1" si="1">C5*D5</f>
        <v>877.31999999999994</v>
      </c>
      <c r="G5" s="18">
        <f t="shared" ref="G5:G12" ca="1" si="2">C5*E5</f>
        <v>974.80000000000007</v>
      </c>
      <c r="H5" s="18">
        <f t="shared" ref="H5:H12" ca="1" si="3">C5-F5</f>
        <v>8870.68</v>
      </c>
      <c r="I5" s="22">
        <f t="shared" ref="I5:I12" ca="1" si="4">H5/C$2</f>
        <v>2280.3804627249356</v>
      </c>
      <c r="J5" s="19">
        <f ca="1">RANDBETWEEN(800,2500)</f>
        <v>1254</v>
      </c>
      <c r="K5" s="34">
        <f t="shared" ref="K5:K12" ca="1" si="5">J5/H5</f>
        <v>0.14136458535309582</v>
      </c>
      <c r="L5" s="21">
        <f t="shared" ca="1" si="0"/>
        <v>322.36503856041128</v>
      </c>
      <c r="M5" s="18">
        <f t="shared" ref="M5:M12" ca="1" si="6">H5-J5</f>
        <v>7616.68</v>
      </c>
      <c r="N5" s="22">
        <f t="shared" ref="N5:N12" ca="1" si="7">M5/C$2</f>
        <v>1958.0154241645243</v>
      </c>
      <c r="O5" s="33">
        <f t="shared" ref="O5:O12" ca="1" si="8">M5/H5</f>
        <v>0.85863541464690418</v>
      </c>
    </row>
    <row r="6" spans="1:15" x14ac:dyDescent="0.25">
      <c r="A6" s="7">
        <v>3</v>
      </c>
      <c r="B6" s="7"/>
      <c r="C6" s="13">
        <f t="shared" ref="C6:C12" ca="1" si="9">RANDBETWEEN(4000,10000)</f>
        <v>4595</v>
      </c>
      <c r="D6" s="6">
        <v>0.09</v>
      </c>
      <c r="E6" s="6">
        <v>0.1</v>
      </c>
      <c r="F6" s="18">
        <f t="shared" ca="1" si="1"/>
        <v>413.55</v>
      </c>
      <c r="G6" s="18">
        <f t="shared" ca="1" si="2"/>
        <v>459.5</v>
      </c>
      <c r="H6" s="18">
        <f t="shared" ca="1" si="3"/>
        <v>4181.45</v>
      </c>
      <c r="I6" s="22">
        <f t="shared" ca="1" si="4"/>
        <v>1074.9228791773778</v>
      </c>
      <c r="J6" s="19">
        <f t="shared" ref="J6:J12" ca="1" si="10">RANDBETWEEN(800,2500)</f>
        <v>1910</v>
      </c>
      <c r="K6" s="34">
        <f t="shared" ca="1" si="5"/>
        <v>0.45677934687727945</v>
      </c>
      <c r="L6" s="21">
        <f t="shared" ca="1" si="0"/>
        <v>491.00257069408741</v>
      </c>
      <c r="M6" s="18">
        <f t="shared" ca="1" si="6"/>
        <v>2271.4499999999998</v>
      </c>
      <c r="N6" s="22">
        <f t="shared" ca="1" si="7"/>
        <v>583.92030848329046</v>
      </c>
      <c r="O6" s="33">
        <f t="shared" ca="1" si="8"/>
        <v>0.54322065312272061</v>
      </c>
    </row>
    <row r="7" spans="1:15" x14ac:dyDescent="0.25">
      <c r="A7" s="7">
        <v>4</v>
      </c>
      <c r="B7" s="7"/>
      <c r="C7" s="13">
        <f t="shared" ca="1" si="9"/>
        <v>6144</v>
      </c>
      <c r="D7" s="6">
        <v>0.09</v>
      </c>
      <c r="E7" s="6">
        <v>0.1</v>
      </c>
      <c r="F7" s="18">
        <f t="shared" ca="1" si="1"/>
        <v>552.96</v>
      </c>
      <c r="G7" s="18">
        <f t="shared" ca="1" si="2"/>
        <v>614.40000000000009</v>
      </c>
      <c r="H7" s="18">
        <f t="shared" ca="1" si="3"/>
        <v>5591.04</v>
      </c>
      <c r="I7" s="22">
        <f t="shared" ca="1" si="4"/>
        <v>1437.2853470437017</v>
      </c>
      <c r="J7" s="19">
        <f t="shared" ca="1" si="10"/>
        <v>1814</v>
      </c>
      <c r="K7" s="34">
        <f t="shared" ca="1" si="5"/>
        <v>0.32444768772893773</v>
      </c>
      <c r="L7" s="21">
        <f t="shared" ca="1" si="0"/>
        <v>466.32390745501283</v>
      </c>
      <c r="M7" s="18">
        <f t="shared" ca="1" si="6"/>
        <v>3777.04</v>
      </c>
      <c r="N7" s="22">
        <f t="shared" ca="1" si="7"/>
        <v>970.9614395886889</v>
      </c>
      <c r="O7" s="33">
        <f t="shared" ca="1" si="8"/>
        <v>0.67555231227106227</v>
      </c>
    </row>
    <row r="8" spans="1:15" x14ac:dyDescent="0.25">
      <c r="A8" s="7">
        <v>5</v>
      </c>
      <c r="B8" s="7"/>
      <c r="C8" s="13">
        <f t="shared" ca="1" si="9"/>
        <v>9934</v>
      </c>
      <c r="D8" s="6">
        <v>0.09</v>
      </c>
      <c r="E8" s="6">
        <v>0.1</v>
      </c>
      <c r="F8" s="18">
        <f t="shared" ca="1" si="1"/>
        <v>894.06</v>
      </c>
      <c r="G8" s="18">
        <f t="shared" ca="1" si="2"/>
        <v>993.40000000000009</v>
      </c>
      <c r="H8" s="18">
        <f t="shared" ca="1" si="3"/>
        <v>9039.94</v>
      </c>
      <c r="I8" s="22">
        <f t="shared" ca="1" si="4"/>
        <v>2323.8920308483289</v>
      </c>
      <c r="J8" s="19">
        <f t="shared" ca="1" si="10"/>
        <v>1618</v>
      </c>
      <c r="K8" s="34">
        <f t="shared" ca="1" si="5"/>
        <v>0.17898348882846565</v>
      </c>
      <c r="L8" s="21">
        <f t="shared" ca="1" si="0"/>
        <v>415.93830334190233</v>
      </c>
      <c r="M8" s="18">
        <f t="shared" ca="1" si="6"/>
        <v>7421.9400000000005</v>
      </c>
      <c r="N8" s="22">
        <f t="shared" ca="1" si="7"/>
        <v>1907.9537275064267</v>
      </c>
      <c r="O8" s="33">
        <f t="shared" ca="1" si="8"/>
        <v>0.82101651117153429</v>
      </c>
    </row>
    <row r="9" spans="1:15" x14ac:dyDescent="0.25">
      <c r="A9" s="7">
        <v>6</v>
      </c>
      <c r="B9" s="7"/>
      <c r="C9" s="13">
        <f t="shared" ca="1" si="9"/>
        <v>8968</v>
      </c>
      <c r="D9" s="6">
        <v>0.09</v>
      </c>
      <c r="E9" s="6">
        <v>0.1</v>
      </c>
      <c r="F9" s="18">
        <f t="shared" ca="1" si="1"/>
        <v>807.12</v>
      </c>
      <c r="G9" s="18">
        <f t="shared" ca="1" si="2"/>
        <v>896.80000000000007</v>
      </c>
      <c r="H9" s="18">
        <f t="shared" ca="1" si="3"/>
        <v>8160.88</v>
      </c>
      <c r="I9" s="22">
        <f t="shared" ca="1" si="4"/>
        <v>2097.9125964010282</v>
      </c>
      <c r="J9" s="19">
        <f t="shared" ca="1" si="10"/>
        <v>880</v>
      </c>
      <c r="K9" s="34">
        <f t="shared" ca="1" si="5"/>
        <v>0.10783150836674477</v>
      </c>
      <c r="L9" s="21">
        <f t="shared" ca="1" si="0"/>
        <v>226.22107969151671</v>
      </c>
      <c r="M9" s="18">
        <f t="shared" ca="1" si="6"/>
        <v>7280.88</v>
      </c>
      <c r="N9" s="22">
        <f t="shared" ca="1" si="7"/>
        <v>1871.6915167095115</v>
      </c>
      <c r="O9" s="33">
        <f t="shared" ca="1" si="8"/>
        <v>0.89216849163325529</v>
      </c>
    </row>
    <row r="10" spans="1:15" x14ac:dyDescent="0.25">
      <c r="A10" s="7">
        <v>7</v>
      </c>
      <c r="B10" s="7"/>
      <c r="C10" s="13">
        <f t="shared" ca="1" si="9"/>
        <v>7852</v>
      </c>
      <c r="D10" s="6">
        <v>0.09</v>
      </c>
      <c r="E10" s="6">
        <v>0.1</v>
      </c>
      <c r="F10" s="18">
        <f t="shared" ca="1" si="1"/>
        <v>706.68</v>
      </c>
      <c r="G10" s="18">
        <f t="shared" ca="1" si="2"/>
        <v>785.2</v>
      </c>
      <c r="H10" s="18">
        <f t="shared" ca="1" si="3"/>
        <v>7145.32</v>
      </c>
      <c r="I10" s="22">
        <f t="shared" ca="1" si="4"/>
        <v>1836.8431876606683</v>
      </c>
      <c r="J10" s="19">
        <f t="shared" ca="1" si="10"/>
        <v>1589</v>
      </c>
      <c r="K10" s="34">
        <f t="shared" ca="1" si="5"/>
        <v>0.22238332223049492</v>
      </c>
      <c r="L10" s="21">
        <f t="shared" ca="1" si="0"/>
        <v>408.48329048843186</v>
      </c>
      <c r="M10" s="18">
        <f t="shared" ca="1" si="6"/>
        <v>5556.32</v>
      </c>
      <c r="N10" s="22">
        <f t="shared" ca="1" si="7"/>
        <v>1428.3598971722363</v>
      </c>
      <c r="O10" s="33">
        <f t="shared" ca="1" si="8"/>
        <v>0.77761667776950505</v>
      </c>
    </row>
    <row r="11" spans="1:15" x14ac:dyDescent="0.25">
      <c r="A11" s="7">
        <v>8</v>
      </c>
      <c r="B11" s="7"/>
      <c r="C11" s="13">
        <f t="shared" ca="1" si="9"/>
        <v>6909</v>
      </c>
      <c r="D11" s="6">
        <v>0.09</v>
      </c>
      <c r="E11" s="6">
        <v>0.1</v>
      </c>
      <c r="F11" s="18">
        <f t="shared" ca="1" si="1"/>
        <v>621.80999999999995</v>
      </c>
      <c r="G11" s="18">
        <f t="shared" ca="1" si="2"/>
        <v>690.90000000000009</v>
      </c>
      <c r="H11" s="18">
        <f t="shared" ca="1" si="3"/>
        <v>6287.1900000000005</v>
      </c>
      <c r="I11" s="22">
        <f t="shared" ca="1" si="4"/>
        <v>1616.2442159383033</v>
      </c>
      <c r="J11" s="19">
        <f t="shared" ca="1" si="10"/>
        <v>1757</v>
      </c>
      <c r="K11" s="34">
        <f t="shared" ca="1" si="5"/>
        <v>0.27945711836289344</v>
      </c>
      <c r="L11" s="21">
        <f t="shared" ca="1" si="0"/>
        <v>451.67095115681235</v>
      </c>
      <c r="M11" s="18">
        <f t="shared" ca="1" si="6"/>
        <v>4530.1900000000005</v>
      </c>
      <c r="N11" s="22">
        <f t="shared" ca="1" si="7"/>
        <v>1164.5732647814912</v>
      </c>
      <c r="O11" s="33">
        <f t="shared" ca="1" si="8"/>
        <v>0.72054288163710656</v>
      </c>
    </row>
    <row r="12" spans="1:15" x14ac:dyDescent="0.25">
      <c r="A12" s="7">
        <v>9</v>
      </c>
      <c r="B12" s="7"/>
      <c r="C12" s="13">
        <f t="shared" ca="1" si="9"/>
        <v>7137</v>
      </c>
      <c r="D12" s="6">
        <v>0.09</v>
      </c>
      <c r="E12" s="6">
        <v>0.1</v>
      </c>
      <c r="F12" s="18">
        <f t="shared" ca="1" si="1"/>
        <v>642.32999999999993</v>
      </c>
      <c r="G12" s="18">
        <f t="shared" ca="1" si="2"/>
        <v>713.7</v>
      </c>
      <c r="H12" s="18">
        <f t="shared" ca="1" si="3"/>
        <v>6494.67</v>
      </c>
      <c r="I12" s="22">
        <f t="shared" ca="1" si="4"/>
        <v>1669.5809768637532</v>
      </c>
      <c r="J12" s="19">
        <f t="shared" ca="1" si="10"/>
        <v>1927</v>
      </c>
      <c r="K12" s="34">
        <f t="shared" ca="1" si="5"/>
        <v>0.29670483642740891</v>
      </c>
      <c r="L12" s="21">
        <f t="shared" ca="1" si="0"/>
        <v>495.37275064267351</v>
      </c>
      <c r="M12" s="18">
        <f t="shared" ca="1" si="6"/>
        <v>4567.67</v>
      </c>
      <c r="N12" s="22">
        <f t="shared" ca="1" si="7"/>
        <v>1174.2082262210797</v>
      </c>
      <c r="O12" s="33">
        <f t="shared" ca="1" si="8"/>
        <v>0.70329516357259103</v>
      </c>
    </row>
    <row r="17" spans="2:16" x14ac:dyDescent="0.25">
      <c r="B17" s="16" t="s">
        <v>17</v>
      </c>
      <c r="C17" s="16"/>
      <c r="D17" s="24">
        <f ca="1">SUM(C4:C12)/9</f>
        <v>7254.1111111111113</v>
      </c>
      <c r="E17" s="24"/>
      <c r="P17" s="31"/>
    </row>
    <row r="18" spans="2:16" x14ac:dyDescent="0.25">
      <c r="B18" s="16" t="s">
        <v>16</v>
      </c>
      <c r="C18" s="16"/>
      <c r="D18" s="25">
        <f ca="1">D17/C$2</f>
        <v>1864.8100542702084</v>
      </c>
      <c r="E18" s="25"/>
    </row>
    <row r="19" spans="2:16" x14ac:dyDescent="0.25">
      <c r="B19" s="16" t="s">
        <v>18</v>
      </c>
      <c r="C19" s="16"/>
      <c r="D19" s="23">
        <f ca="1">SUM(J4:J12)/9</f>
        <v>1538.7777777777778</v>
      </c>
      <c r="E19" s="17"/>
    </row>
    <row r="21" spans="2:16" s="20" customFormat="1" x14ac:dyDescent="0.25">
      <c r="B21" s="20" t="s">
        <v>38</v>
      </c>
    </row>
    <row r="22" spans="2:16" s="20" customFormat="1" x14ac:dyDescent="0.25">
      <c r="B22" s="20" t="s">
        <v>39</v>
      </c>
    </row>
    <row r="23" spans="2:16" s="20" customFormat="1" x14ac:dyDescent="0.25">
      <c r="B23" s="20" t="s">
        <v>40</v>
      </c>
    </row>
    <row r="24" spans="2:16" s="20" customFormat="1" x14ac:dyDescent="0.25">
      <c r="B24" s="20" t="s">
        <v>41</v>
      </c>
    </row>
    <row r="25" spans="2:16" s="20" customFormat="1" x14ac:dyDescent="0.25">
      <c r="B25" s="20" t="s">
        <v>42</v>
      </c>
    </row>
    <row r="26" spans="2:16" s="20" customFormat="1" x14ac:dyDescent="0.25">
      <c r="B26" s="20" t="s">
        <v>43</v>
      </c>
    </row>
    <row r="27" spans="2:16" s="20" customFormat="1" x14ac:dyDescent="0.25">
      <c r="B27" s="20" t="s">
        <v>44</v>
      </c>
    </row>
    <row r="28" spans="2:16" s="20" customFormat="1" x14ac:dyDescent="0.25">
      <c r="B28" s="20" t="s">
        <v>45</v>
      </c>
    </row>
    <row r="29" spans="2:16" s="20" customFormat="1" x14ac:dyDescent="0.25">
      <c r="B29" s="20" t="s">
        <v>46</v>
      </c>
    </row>
    <row r="30" spans="2:16" s="20" customFormat="1" x14ac:dyDescent="0.25">
      <c r="B30" s="20" t="s">
        <v>48</v>
      </c>
    </row>
    <row r="31" spans="2:16" s="20" customFormat="1" x14ac:dyDescent="0.25">
      <c r="B31" s="20" t="s">
        <v>49</v>
      </c>
    </row>
    <row r="32" spans="2:16" s="20" customFormat="1" x14ac:dyDescent="0.25">
      <c r="B32" s="20" t="s">
        <v>50</v>
      </c>
    </row>
  </sheetData>
  <mergeCells count="7">
    <mergeCell ref="A2:B2"/>
    <mergeCell ref="B17:C17"/>
    <mergeCell ref="B18:C18"/>
    <mergeCell ref="B19:C19"/>
    <mergeCell ref="D17:E17"/>
    <mergeCell ref="D18:E18"/>
    <mergeCell ref="D19:E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topLeftCell="C1" workbookViewId="0">
      <selection activeCell="L20" sqref="L20"/>
    </sheetView>
  </sheetViews>
  <sheetFormatPr defaultRowHeight="15" x14ac:dyDescent="0.25"/>
  <cols>
    <col min="1" max="1" width="17.5703125" bestFit="1" customWidth="1"/>
    <col min="2" max="2" width="16.85546875" bestFit="1" customWidth="1"/>
    <col min="3" max="3" width="16" bestFit="1" customWidth="1"/>
    <col min="4" max="4" width="17" bestFit="1" customWidth="1"/>
    <col min="5" max="5" width="12.140625" bestFit="1" customWidth="1"/>
    <col min="6" max="6" width="21.140625" bestFit="1" customWidth="1"/>
    <col min="7" max="7" width="22.42578125" bestFit="1" customWidth="1"/>
    <col min="8" max="8" width="12.28515625" bestFit="1" customWidth="1"/>
    <col min="9" max="9" width="13.28515625" bestFit="1" customWidth="1"/>
    <col min="10" max="10" width="12.140625" bestFit="1" customWidth="1"/>
    <col min="11" max="11" width="15.85546875" bestFit="1" customWidth="1"/>
    <col min="12" max="12" width="42.42578125" bestFit="1" customWidth="1"/>
  </cols>
  <sheetData>
    <row r="2" spans="1:12" x14ac:dyDescent="0.25">
      <c r="A2" s="1" t="s">
        <v>22</v>
      </c>
      <c r="B2" s="12">
        <v>12.3</v>
      </c>
      <c r="I2" s="27">
        <f>H4-(H4*I4)</f>
        <v>1571.9399999999998</v>
      </c>
      <c r="J2" s="12">
        <f>I2-(I2*J4)</f>
        <v>1399.0265999999999</v>
      </c>
      <c r="L2" s="28"/>
    </row>
    <row r="3" spans="1:12" x14ac:dyDescent="0.25">
      <c r="A3" s="8" t="s">
        <v>20</v>
      </c>
      <c r="B3" s="11" t="s">
        <v>21</v>
      </c>
      <c r="C3" s="8" t="s">
        <v>23</v>
      </c>
      <c r="D3" s="8" t="s">
        <v>24</v>
      </c>
      <c r="E3" s="8" t="s">
        <v>25</v>
      </c>
      <c r="F3" s="8" t="s">
        <v>26</v>
      </c>
      <c r="G3" s="8" t="s">
        <v>27</v>
      </c>
      <c r="H3" s="8" t="s">
        <v>2</v>
      </c>
      <c r="I3" s="8" t="s">
        <v>3</v>
      </c>
      <c r="J3" s="8" t="s">
        <v>28</v>
      </c>
      <c r="K3" s="8" t="s">
        <v>7</v>
      </c>
      <c r="L3" s="8" t="s">
        <v>37</v>
      </c>
    </row>
    <row r="4" spans="1:12" x14ac:dyDescent="0.25">
      <c r="A4" s="9" t="s">
        <v>33</v>
      </c>
      <c r="B4" s="29">
        <v>120</v>
      </c>
      <c r="C4" s="29">
        <v>20</v>
      </c>
      <c r="D4" s="29">
        <v>2</v>
      </c>
      <c r="E4" s="26">
        <f>B$2*B4</f>
        <v>1476</v>
      </c>
      <c r="F4" s="30">
        <f>B$2*C4</f>
        <v>246</v>
      </c>
      <c r="G4" s="26">
        <f>B$2*D4</f>
        <v>24.6</v>
      </c>
      <c r="H4" s="26">
        <f>E4+F4+G4</f>
        <v>1746.6</v>
      </c>
      <c r="I4" s="28">
        <v>0.1</v>
      </c>
      <c r="J4" s="10">
        <v>0.11</v>
      </c>
      <c r="K4" s="12">
        <f>((H4-(H4*I4))-((H4-(H4*I4))*J4))</f>
        <v>1399.0265999999999</v>
      </c>
      <c r="L4" s="32">
        <f>(F4+G4)/K4</f>
        <v>0.19342019658525439</v>
      </c>
    </row>
    <row r="5" spans="1:12" x14ac:dyDescent="0.25">
      <c r="A5" s="9"/>
      <c r="B5" s="29">
        <f ca="1">RANDBETWEEN(50,150)</f>
        <v>53</v>
      </c>
      <c r="C5" s="29">
        <f ca="1">RANDBETWEEN(10,45)</f>
        <v>12</v>
      </c>
      <c r="D5" s="29">
        <f ca="1">RANDBETWEEN(0,5)</f>
        <v>1</v>
      </c>
      <c r="E5" s="26">
        <f t="shared" ref="E5:E11" ca="1" si="0">B$2*B5</f>
        <v>651.90000000000009</v>
      </c>
      <c r="F5" s="30">
        <f t="shared" ref="F5:F11" ca="1" si="1">B$2*C5</f>
        <v>147.60000000000002</v>
      </c>
      <c r="G5" s="26">
        <f t="shared" ref="G5:G11" ca="1" si="2">B$2*D5</f>
        <v>12.3</v>
      </c>
      <c r="H5" s="26">
        <f t="shared" ref="H5:H11" ca="1" si="3">E5+F5+G5</f>
        <v>811.80000000000007</v>
      </c>
      <c r="I5" s="28">
        <v>0.1</v>
      </c>
      <c r="J5" s="10">
        <v>0.11</v>
      </c>
      <c r="K5" s="12">
        <f t="shared" ref="K5:K11" ca="1" si="4">((H5-(H5*I5))-((H5-(H5*I5))*J5))</f>
        <v>650.25180000000012</v>
      </c>
      <c r="L5" s="32">
        <f t="shared" ref="L5:L11" ca="1" si="5">(F5+G5)/K5</f>
        <v>0.24590474028676276</v>
      </c>
    </row>
    <row r="6" spans="1:12" x14ac:dyDescent="0.25">
      <c r="A6" s="9"/>
      <c r="B6" s="29">
        <f t="shared" ref="B6:B11" ca="1" si="6">RANDBETWEEN(50,150)</f>
        <v>113</v>
      </c>
      <c r="C6" s="29">
        <f t="shared" ref="C6:C11" ca="1" si="7">RANDBETWEEN(10,45)</f>
        <v>20</v>
      </c>
      <c r="D6" s="29">
        <f t="shared" ref="D6:D11" ca="1" si="8">RANDBETWEEN(0,5)</f>
        <v>0</v>
      </c>
      <c r="E6" s="26">
        <f t="shared" ca="1" si="0"/>
        <v>1389.9</v>
      </c>
      <c r="F6" s="30">
        <f t="shared" ca="1" si="1"/>
        <v>246</v>
      </c>
      <c r="G6" s="26">
        <f t="shared" ca="1" si="2"/>
        <v>0</v>
      </c>
      <c r="H6" s="26">
        <f t="shared" ca="1" si="3"/>
        <v>1635.9</v>
      </c>
      <c r="I6" s="28">
        <v>0.1</v>
      </c>
      <c r="J6" s="10">
        <v>0.11</v>
      </c>
      <c r="K6" s="12">
        <f t="shared" ca="1" si="4"/>
        <v>1310.3559</v>
      </c>
      <c r="L6" s="32">
        <f t="shared" ca="1" si="5"/>
        <v>0.18773525574235214</v>
      </c>
    </row>
    <row r="7" spans="1:12" x14ac:dyDescent="0.25">
      <c r="A7" s="9"/>
      <c r="B7" s="29">
        <f t="shared" ca="1" si="6"/>
        <v>108</v>
      </c>
      <c r="C7" s="29">
        <f t="shared" ca="1" si="7"/>
        <v>18</v>
      </c>
      <c r="D7" s="29">
        <f t="shared" ca="1" si="8"/>
        <v>4</v>
      </c>
      <c r="E7" s="26">
        <f t="shared" ca="1" si="0"/>
        <v>1328.4</v>
      </c>
      <c r="F7" s="30">
        <f t="shared" ca="1" si="1"/>
        <v>221.4</v>
      </c>
      <c r="G7" s="26">
        <f t="shared" ca="1" si="2"/>
        <v>49.2</v>
      </c>
      <c r="H7" s="26">
        <f t="shared" ca="1" si="3"/>
        <v>1599.0000000000002</v>
      </c>
      <c r="I7" s="28">
        <v>0.1</v>
      </c>
      <c r="J7" s="10">
        <v>0.11</v>
      </c>
      <c r="K7" s="12">
        <f t="shared" ca="1" si="4"/>
        <v>1280.7990000000002</v>
      </c>
      <c r="L7" s="32">
        <f t="shared" ca="1" si="5"/>
        <v>0.21127436857773935</v>
      </c>
    </row>
    <row r="8" spans="1:12" x14ac:dyDescent="0.25">
      <c r="A8" s="9"/>
      <c r="B8" s="29">
        <f t="shared" ca="1" si="6"/>
        <v>76</v>
      </c>
      <c r="C8" s="29">
        <f t="shared" ca="1" si="7"/>
        <v>17</v>
      </c>
      <c r="D8" s="29">
        <f t="shared" ca="1" si="8"/>
        <v>3</v>
      </c>
      <c r="E8" s="26">
        <f t="shared" ca="1" si="0"/>
        <v>934.80000000000007</v>
      </c>
      <c r="F8" s="30">
        <f t="shared" ca="1" si="1"/>
        <v>209.10000000000002</v>
      </c>
      <c r="G8" s="26">
        <f t="shared" ca="1" si="2"/>
        <v>36.900000000000006</v>
      </c>
      <c r="H8" s="26">
        <f t="shared" ca="1" si="3"/>
        <v>1180.8000000000002</v>
      </c>
      <c r="I8" s="28">
        <v>0.1</v>
      </c>
      <c r="J8" s="10">
        <v>0.11</v>
      </c>
      <c r="K8" s="12">
        <f t="shared" ca="1" si="4"/>
        <v>945.82080000000019</v>
      </c>
      <c r="L8" s="32">
        <f t="shared" ca="1" si="5"/>
        <v>0.26009155222638364</v>
      </c>
    </row>
    <row r="9" spans="1:12" x14ac:dyDescent="0.25">
      <c r="A9" s="9"/>
      <c r="B9" s="29">
        <f t="shared" ca="1" si="6"/>
        <v>53</v>
      </c>
      <c r="C9" s="29">
        <f t="shared" ca="1" si="7"/>
        <v>32</v>
      </c>
      <c r="D9" s="29">
        <f t="shared" ca="1" si="8"/>
        <v>2</v>
      </c>
      <c r="E9" s="26">
        <f t="shared" ca="1" si="0"/>
        <v>651.90000000000009</v>
      </c>
      <c r="F9" s="30">
        <f t="shared" ca="1" si="1"/>
        <v>393.6</v>
      </c>
      <c r="G9" s="26">
        <f t="shared" ca="1" si="2"/>
        <v>24.6</v>
      </c>
      <c r="H9" s="26">
        <f t="shared" ca="1" si="3"/>
        <v>1070.0999999999999</v>
      </c>
      <c r="I9" s="28">
        <v>0.1</v>
      </c>
      <c r="J9" s="10">
        <v>0.11</v>
      </c>
      <c r="K9" s="12">
        <f t="shared" ca="1" si="4"/>
        <v>857.15009999999995</v>
      </c>
      <c r="L9" s="32">
        <f t="shared" ca="1" si="5"/>
        <v>0.48789587727983708</v>
      </c>
    </row>
    <row r="10" spans="1:12" x14ac:dyDescent="0.25">
      <c r="A10" s="9"/>
      <c r="B10" s="29">
        <f t="shared" ca="1" si="6"/>
        <v>94</v>
      </c>
      <c r="C10" s="29">
        <f t="shared" ca="1" si="7"/>
        <v>29</v>
      </c>
      <c r="D10" s="29">
        <f t="shared" ca="1" si="8"/>
        <v>4</v>
      </c>
      <c r="E10" s="26">
        <f t="shared" ca="1" si="0"/>
        <v>1156.2</v>
      </c>
      <c r="F10" s="30">
        <f t="shared" ca="1" si="1"/>
        <v>356.70000000000005</v>
      </c>
      <c r="G10" s="26">
        <f t="shared" ca="1" si="2"/>
        <v>49.2</v>
      </c>
      <c r="H10" s="26">
        <f t="shared" ca="1" si="3"/>
        <v>1562.1000000000001</v>
      </c>
      <c r="I10" s="28">
        <v>0.1</v>
      </c>
      <c r="J10" s="10">
        <v>0.11</v>
      </c>
      <c r="K10" s="12">
        <f t="shared" ca="1" si="4"/>
        <v>1251.2421000000002</v>
      </c>
      <c r="L10" s="32">
        <f t="shared" ca="1" si="5"/>
        <v>0.32439765254062342</v>
      </c>
    </row>
    <row r="11" spans="1:12" x14ac:dyDescent="0.25">
      <c r="A11" s="9"/>
      <c r="B11" s="29">
        <f t="shared" ca="1" si="6"/>
        <v>75</v>
      </c>
      <c r="C11" s="29">
        <f t="shared" ca="1" si="7"/>
        <v>28</v>
      </c>
      <c r="D11" s="29">
        <f t="shared" ca="1" si="8"/>
        <v>2</v>
      </c>
      <c r="E11" s="26">
        <f t="shared" ca="1" si="0"/>
        <v>922.5</v>
      </c>
      <c r="F11" s="30">
        <f t="shared" ca="1" si="1"/>
        <v>344.40000000000003</v>
      </c>
      <c r="G11" s="26">
        <f t="shared" ca="1" si="2"/>
        <v>24.6</v>
      </c>
      <c r="H11" s="26">
        <f t="shared" ca="1" si="3"/>
        <v>1291.5</v>
      </c>
      <c r="I11" s="28">
        <v>0.1</v>
      </c>
      <c r="J11" s="10">
        <v>0.11</v>
      </c>
      <c r="K11" s="12">
        <f t="shared" ca="1" si="4"/>
        <v>1034.4914999999999</v>
      </c>
      <c r="L11" s="32">
        <f t="shared" ca="1" si="5"/>
        <v>0.35669698591046917</v>
      </c>
    </row>
    <row r="13" spans="1:12" s="20" customFormat="1" x14ac:dyDescent="0.25">
      <c r="A13" s="20" t="s">
        <v>29</v>
      </c>
    </row>
    <row r="14" spans="1:12" s="20" customFormat="1" x14ac:dyDescent="0.25">
      <c r="A14" s="20" t="s">
        <v>30</v>
      </c>
    </row>
    <row r="15" spans="1:12" s="20" customFormat="1" x14ac:dyDescent="0.25">
      <c r="A15" s="20" t="s">
        <v>31</v>
      </c>
    </row>
    <row r="16" spans="1:12" s="20" customFormat="1" x14ac:dyDescent="0.25">
      <c r="A16" s="20" t="s">
        <v>32</v>
      </c>
    </row>
    <row r="17" spans="1:2" s="20" customFormat="1" x14ac:dyDescent="0.25">
      <c r="A17" s="20" t="s">
        <v>34</v>
      </c>
    </row>
    <row r="18" spans="1:2" s="20" customFormat="1" x14ac:dyDescent="0.25">
      <c r="A18" s="20" t="s">
        <v>35</v>
      </c>
    </row>
    <row r="19" spans="1:2" x14ac:dyDescent="0.25">
      <c r="B19" t="s">
        <v>36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Salários x Compras</vt:lpstr>
      <vt:lpstr>Horas extras1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 Dietterle</dc:creator>
  <cp:lastModifiedBy>gustavo_assis</cp:lastModifiedBy>
  <dcterms:created xsi:type="dcterms:W3CDTF">2019-03-27T13:20:10Z</dcterms:created>
  <dcterms:modified xsi:type="dcterms:W3CDTF">2019-03-29T00:21:02Z</dcterms:modified>
</cp:coreProperties>
</file>